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aveExternalLinkValues="0"/>
  <xr:revisionPtr revIDLastSave="0" documentId="13_ncr:1_{F918D719-C7B1-4569-98F9-8FD1956990F1}" xr6:coauthVersionLast="47" xr6:coauthVersionMax="47" xr10:uidLastSave="{00000000-0000-0000-0000-000000000000}"/>
  <bookViews>
    <workbookView xWindow="-108" yWindow="-108" windowWidth="23256" windowHeight="12456" xr2:uid="{00000000-000D-0000-FFFF-FFFF00000000}"/>
  </bookViews>
  <sheets>
    <sheet name="社会保障" sheetId="561" r:id="rId1"/>
    <sheet name="16-1(1)" sheetId="644" r:id="rId2"/>
    <sheet name="16-1(2)" sheetId="646" r:id="rId3"/>
    <sheet name="16-1(3)" sheetId="647" r:id="rId4"/>
    <sheet name="16-1(4)" sheetId="649" r:id="rId5"/>
    <sheet name="16-1(5)" sheetId="650" r:id="rId6"/>
    <sheet name="16-1(6)" sheetId="651" r:id="rId7"/>
    <sheet name="16-1(7)" sheetId="652" r:id="rId8"/>
    <sheet name="16-1(8)イ" sheetId="653" r:id="rId9"/>
    <sheet name="16-1(8)ロ" sheetId="654" r:id="rId10"/>
    <sheet name="16-1(8)ハ" sheetId="655" r:id="rId11"/>
    <sheet name="16-1(8)ニ" sheetId="656" r:id="rId12"/>
    <sheet name="16-1(9)イ" sheetId="657" r:id="rId13"/>
    <sheet name="16-1(9)ロ" sheetId="658" r:id="rId14"/>
    <sheet name="16-1(10)" sheetId="659" r:id="rId15"/>
    <sheet name="16-1(11)" sheetId="660" r:id="rId16"/>
    <sheet name="16-1(12)" sheetId="661" r:id="rId17"/>
    <sheet name="16-1(13)" sheetId="662" r:id="rId18"/>
    <sheet name="16-2(1)イ" sheetId="663" r:id="rId19"/>
    <sheet name="16-2(1)ロ" sheetId="664" r:id="rId20"/>
    <sheet name="16-2(2)イ" sheetId="665" r:id="rId21"/>
    <sheet name="16-2(2)ロ" sheetId="666" r:id="rId22"/>
    <sheet name="16-2(3)イ" sheetId="667" r:id="rId23"/>
    <sheet name="16-2(3)ロ" sheetId="668" r:id="rId24"/>
    <sheet name="16-2(3)ハ" sheetId="669" r:id="rId25"/>
    <sheet name="16-2(3)ニ" sheetId="670" r:id="rId26"/>
    <sheet name="16-2(4)イ" sheetId="671" r:id="rId27"/>
    <sheet name="16-2(4)ロ" sheetId="672" r:id="rId28"/>
    <sheet name="16-2(5)イ" sheetId="673" r:id="rId29"/>
    <sheet name="16-2(5)ロ" sheetId="674" r:id="rId30"/>
    <sheet name="16-2(5)ハ" sheetId="675" r:id="rId31"/>
    <sheet name="16-2(6)イ" sheetId="677" r:id="rId32"/>
    <sheet name="16-2(6)ロ" sheetId="678" r:id="rId33"/>
    <sheet name="16-2(6)ハ" sheetId="679" r:id="rId34"/>
    <sheet name="16-2(6)ニ" sheetId="680" r:id="rId35"/>
  </sheets>
  <definedNames>
    <definedName name="DBコピー先" localSheetId="1">#REF!</definedName>
    <definedName name="DBコピー先" localSheetId="14">#REF!</definedName>
    <definedName name="DBコピー先" localSheetId="15">#REF!</definedName>
    <definedName name="DBコピー先" localSheetId="16">#REF!</definedName>
    <definedName name="DBコピー先" localSheetId="17">#REF!</definedName>
    <definedName name="ＤＢコピー先" localSheetId="2">#REF!</definedName>
    <definedName name="DBコピー先" localSheetId="3">#REF!</definedName>
    <definedName name="DBコピー先" localSheetId="4">#REF!</definedName>
    <definedName name="DBコピー先" localSheetId="5">#REF!</definedName>
    <definedName name="DBコピー先" localSheetId="6">#REF!</definedName>
    <definedName name="DBコピー先" localSheetId="7">#REF!</definedName>
    <definedName name="DBコピー先" localSheetId="8">#REF!</definedName>
    <definedName name="DBコピー先" localSheetId="11">#REF!</definedName>
    <definedName name="DBコピー先" localSheetId="10">#REF!</definedName>
    <definedName name="DBコピー先" localSheetId="9">#REF!</definedName>
    <definedName name="DBコピー先" localSheetId="12">#REF!</definedName>
    <definedName name="DBコピー先" localSheetId="13">#REF!</definedName>
    <definedName name="DBコピー先" localSheetId="18">#REF!</definedName>
    <definedName name="DBコピー先" localSheetId="19">#REF!</definedName>
    <definedName name="DBコピー先" localSheetId="20">#REF!</definedName>
    <definedName name="DBコピー先" localSheetId="21">#REF!</definedName>
    <definedName name="DBコピー先" localSheetId="22">#REF!</definedName>
    <definedName name="DBコピー先" localSheetId="25">'16-2(3)ニ'!#REF!</definedName>
    <definedName name="DBコピー先" localSheetId="24">'16-2(3)ハ'!#REF!</definedName>
    <definedName name="DBコピー先" localSheetId="23">#REF!</definedName>
    <definedName name="DBコピー先" localSheetId="26">#REF!</definedName>
    <definedName name="DBコピー先" localSheetId="27">#REF!</definedName>
    <definedName name="DBコピー先" localSheetId="28">#REF!</definedName>
    <definedName name="DBコピー先" localSheetId="29">#REF!</definedName>
    <definedName name="DBコピー先" localSheetId="31">#REF!</definedName>
    <definedName name="DBコピー先" localSheetId="34">#REF!</definedName>
    <definedName name="DBコピー先" localSheetId="33">#REF!</definedName>
    <definedName name="DBコピー先" localSheetId="32">#REF!</definedName>
    <definedName name="DBコピー先">#REF!</definedName>
    <definedName name="DTP表" localSheetId="1">'16-1(1)'!$A$3:$K$29</definedName>
    <definedName name="DTP表" localSheetId="14">'16-1(10)'!$A$3:$M$10</definedName>
    <definedName name="DTP表" localSheetId="15">'16-1(11)'!$A$4:$P$22</definedName>
    <definedName name="DTP表" localSheetId="16">'16-1(12)'!$A$4:$V$16</definedName>
    <definedName name="DTP表" localSheetId="17">'16-1(13)'!$A$4:$P$26</definedName>
    <definedName name="DTP表" localSheetId="2">'16-1(2)'!$A$4:$K$15</definedName>
    <definedName name="DTP表" localSheetId="3">'16-1(3)'!$A$3:$I$22</definedName>
    <definedName name="DTP表" localSheetId="4">'16-1(4)'!$A$4:$I$24</definedName>
    <definedName name="DTP表" localSheetId="5">'16-1(5)'!$A$3:$D$15</definedName>
    <definedName name="DTP表" localSheetId="6">'16-1(6)'!$A$3:$D$15</definedName>
    <definedName name="DTP表" localSheetId="7">'16-1(7)'!$A$4:$I$20</definedName>
    <definedName name="DTP表" localSheetId="8">'16-1(8)イ'!$A$4:$F$17</definedName>
    <definedName name="DTP表" localSheetId="11">'16-1(8)ニ'!$A$5:$F$11</definedName>
    <definedName name="DTP表" localSheetId="10">'16-1(8)ハ'!$A$5:$F$11</definedName>
    <definedName name="DTP表" localSheetId="9">'16-1(8)ロ'!$A$3:$H$9</definedName>
    <definedName name="DTP表" localSheetId="12">'16-1(9)イ'!$A$3:$L$16</definedName>
    <definedName name="DTP表" localSheetId="13">'16-1(9)ロ'!$A$5:$I$20</definedName>
    <definedName name="DTP表" localSheetId="18">'16-2(1)イ'!$A$3:$K$17</definedName>
    <definedName name="DTP表" localSheetId="19">'16-2(1)ロ'!$A$5:$G$31</definedName>
    <definedName name="DTP表" localSheetId="20">'16-2(2)イ'!$A$4:$M$12</definedName>
    <definedName name="DTP表" localSheetId="21">'16-2(2)ロ'!$A$5:$G$33</definedName>
    <definedName name="DTP表" localSheetId="22">'16-2(3)イ'!$A$4:$I$13</definedName>
    <definedName name="DTP表" localSheetId="25">#REF!</definedName>
    <definedName name="DTP表" localSheetId="24">#REF!</definedName>
    <definedName name="DTP表" localSheetId="23">'16-2(3)ロ'!$A$5:$N$27</definedName>
    <definedName name="DTP表" localSheetId="26">'16-2(4)イ'!$A$4:$J$14</definedName>
    <definedName name="DTP表" localSheetId="27">'16-2(4)ロ'!$A$5:$H$27</definedName>
    <definedName name="DTP表" localSheetId="28">'16-2(5)イ'!$B$4:$K$35</definedName>
    <definedName name="DTP表" localSheetId="29">'16-2(5)ロ'!$B$3:$J$34</definedName>
    <definedName name="DTP表" localSheetId="31">'16-2(6)イ'!$A$3:$J$29</definedName>
    <definedName name="DTP表" localSheetId="34">'16-2(6)ニ'!$A$5:$F$33</definedName>
    <definedName name="DTP表" localSheetId="33">'16-2(6)ハ'!$A$5:$F$13</definedName>
    <definedName name="DTP表" localSheetId="32">'16-2(6)ロ'!$A$5:$F$31</definedName>
    <definedName name="DTP表">#REF!</definedName>
    <definedName name="DTP表1">'16-2(5)ハ'!$B$3:$L$36</definedName>
    <definedName name="DTP表2">'16-2(5)ハ'!$M$3:$R$39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654" l="1"/>
  <c r="J10" i="654"/>
  <c r="I10" i="654"/>
  <c r="H10" i="654"/>
  <c r="G10" i="654"/>
  <c r="F10" i="654"/>
  <c r="K9" i="654"/>
  <c r="J9" i="654"/>
  <c r="I9" i="654"/>
  <c r="H9" i="654"/>
  <c r="G9" i="654"/>
  <c r="F9" i="654"/>
  <c r="K8" i="654"/>
  <c r="J8" i="654"/>
  <c r="I8" i="654"/>
  <c r="H8" i="654"/>
  <c r="G8" i="654"/>
  <c r="F8" i="654"/>
  <c r="D27" i="677"/>
  <c r="D26" i="677"/>
  <c r="D25" i="677"/>
  <c r="D24" i="677"/>
  <c r="D23" i="677"/>
  <c r="D22" i="677"/>
  <c r="D21" i="677"/>
  <c r="D20" i="677"/>
  <c r="D19" i="677"/>
  <c r="D18" i="677"/>
  <c r="D17" i="677"/>
  <c r="D16" i="677"/>
  <c r="D14" i="677"/>
  <c r="J31" i="674"/>
  <c r="J30" i="674"/>
  <c r="J29" i="674"/>
  <c r="J28" i="674"/>
  <c r="J27" i="674"/>
  <c r="J26" i="674"/>
  <c r="J25" i="674"/>
  <c r="I24" i="674"/>
  <c r="J24" i="674" s="1"/>
  <c r="H24" i="674"/>
  <c r="G24" i="674"/>
  <c r="F24" i="674"/>
  <c r="E24" i="674"/>
  <c r="D24" i="674"/>
  <c r="J22" i="674"/>
  <c r="J21" i="674"/>
  <c r="J20" i="674"/>
  <c r="J19" i="674"/>
  <c r="J18" i="674"/>
  <c r="J17" i="674"/>
  <c r="I17" i="674"/>
  <c r="H17" i="674"/>
  <c r="G17" i="674"/>
  <c r="F17" i="674"/>
  <c r="E17" i="674"/>
  <c r="D17" i="674"/>
  <c r="I15" i="674"/>
  <c r="J15" i="674" s="1"/>
  <c r="I14" i="674"/>
  <c r="J14" i="674" s="1"/>
  <c r="I13" i="674"/>
  <c r="J13" i="674" s="1"/>
  <c r="I12" i="674"/>
  <c r="J12" i="674" s="1"/>
  <c r="I11" i="674"/>
  <c r="J11" i="674" s="1"/>
  <c r="I10" i="674"/>
  <c r="J10" i="674" s="1"/>
  <c r="H10" i="674"/>
  <c r="G10" i="674"/>
  <c r="F10" i="674"/>
  <c r="E10" i="674"/>
  <c r="D10" i="674"/>
  <c r="I8" i="674"/>
  <c r="J8" i="674" s="1"/>
  <c r="H8" i="674"/>
  <c r="G8" i="674"/>
  <c r="F8" i="674"/>
  <c r="E8" i="674"/>
  <c r="D8" i="674"/>
  <c r="F25" i="668"/>
  <c r="E25" i="668"/>
  <c r="F24" i="668"/>
  <c r="E24" i="668"/>
  <c r="F23" i="668"/>
  <c r="E23" i="668"/>
  <c r="F22" i="668"/>
  <c r="E22" i="668"/>
  <c r="F21" i="668"/>
  <c r="E21" i="668"/>
  <c r="F20" i="668"/>
  <c r="E20" i="668"/>
  <c r="F19" i="668"/>
  <c r="E19" i="668"/>
  <c r="F18" i="668"/>
  <c r="E18" i="668"/>
  <c r="F17" i="668"/>
  <c r="E17" i="668"/>
  <c r="F16" i="668"/>
  <c r="E16" i="668"/>
  <c r="F15" i="668"/>
  <c r="E15" i="668"/>
  <c r="F14" i="668"/>
  <c r="E14" i="668"/>
  <c r="F12" i="668"/>
  <c r="E12" i="668"/>
  <c r="B13" i="661"/>
  <c r="B12" i="661"/>
  <c r="B10" i="661"/>
  <c r="B9" i="661"/>
  <c r="V7" i="661"/>
  <c r="U7" i="661"/>
  <c r="T7" i="661"/>
  <c r="S7" i="661"/>
  <c r="R7" i="661"/>
  <c r="Q7" i="661"/>
  <c r="P7" i="661"/>
  <c r="O7" i="661"/>
  <c r="N7" i="661"/>
  <c r="M7" i="661"/>
  <c r="L7" i="661"/>
  <c r="K7" i="661"/>
  <c r="J7" i="661"/>
  <c r="I7" i="661"/>
  <c r="H7" i="661"/>
  <c r="G7" i="661"/>
  <c r="F7" i="661"/>
  <c r="B7" i="661" s="1"/>
  <c r="E7" i="661"/>
  <c r="D7" i="661"/>
  <c r="C7" i="661"/>
  <c r="V6" i="661"/>
  <c r="U6" i="661"/>
  <c r="T6" i="661"/>
  <c r="S6" i="661"/>
  <c r="R6" i="661"/>
  <c r="Q6" i="661"/>
  <c r="P6" i="661"/>
  <c r="O6" i="661"/>
  <c r="N6" i="661"/>
  <c r="M6" i="661"/>
  <c r="L6" i="661"/>
  <c r="K6" i="661"/>
  <c r="J6" i="661"/>
  <c r="I6" i="661"/>
  <c r="H6" i="661"/>
  <c r="G6" i="661"/>
  <c r="F6" i="661"/>
  <c r="E6" i="661"/>
  <c r="B6" i="661" s="1"/>
  <c r="D6" i="661"/>
  <c r="C6" i="661"/>
  <c r="D19" i="660"/>
  <c r="P9" i="660"/>
  <c r="O9" i="660"/>
  <c r="O6" i="660" s="1"/>
  <c r="N9" i="660"/>
  <c r="M9" i="660"/>
  <c r="L9" i="660"/>
  <c r="K9" i="660"/>
  <c r="J9" i="660"/>
  <c r="I9" i="660"/>
  <c r="H9" i="660"/>
  <c r="G9" i="660"/>
  <c r="F9" i="660"/>
  <c r="E9" i="660"/>
  <c r="D9" i="660"/>
  <c r="P6" i="660"/>
  <c r="N6" i="660"/>
  <c r="M6" i="660"/>
  <c r="L6" i="660"/>
  <c r="K6" i="660"/>
  <c r="J6" i="660"/>
  <c r="I6" i="660"/>
  <c r="H6" i="660"/>
  <c r="G6" i="660"/>
  <c r="F6" i="660"/>
  <c r="E6" i="660"/>
  <c r="D6" i="660"/>
  <c r="M8" i="659"/>
  <c r="H8" i="659"/>
  <c r="F8" i="659"/>
  <c r="C8" i="659"/>
  <c r="D7" i="659"/>
  <c r="B7" i="659"/>
  <c r="D6" i="659"/>
  <c r="D8" i="659" s="1"/>
  <c r="B8" i="659" s="1"/>
  <c r="B6" i="659"/>
  <c r="I10" i="652"/>
  <c r="H10" i="652"/>
  <c r="C10" i="651"/>
  <c r="B10" i="651" s="1"/>
  <c r="C9" i="651"/>
  <c r="B9" i="651"/>
  <c r="C8" i="651"/>
  <c r="B8" i="651"/>
  <c r="C7" i="651"/>
  <c r="B7" i="651"/>
  <c r="B12" i="650"/>
  <c r="B11" i="650"/>
  <c r="B9" i="650"/>
  <c r="B8" i="650"/>
  <c r="G19" i="649"/>
  <c r="G18" i="649"/>
  <c r="G17" i="649"/>
  <c r="G16" i="649"/>
  <c r="G15" i="649"/>
  <c r="G14" i="649"/>
  <c r="G13" i="649"/>
  <c r="G12" i="649"/>
  <c r="G11" i="649"/>
  <c r="G10" i="649"/>
  <c r="G9" i="649"/>
  <c r="G8" i="649"/>
  <c r="I7" i="647"/>
  <c r="H7" i="647"/>
  <c r="G7" i="647"/>
  <c r="F7" i="647"/>
  <c r="E7" i="647"/>
  <c r="D7" i="647"/>
</calcChain>
</file>

<file path=xl/sharedStrings.xml><?xml version="1.0" encoding="utf-8"?>
<sst xmlns="http://schemas.openxmlformats.org/spreadsheetml/2006/main" count="1195" uniqueCount="689">
  <si>
    <t>－</t>
  </si>
  <si>
    <t>計</t>
    <rPh sb="0" eb="1">
      <t>ケイ</t>
    </rPh>
    <phoneticPr fontId="5"/>
  </si>
  <si>
    <t>項　　目</t>
    <rPh sb="0" eb="1">
      <t>コウ</t>
    </rPh>
    <rPh sb="3" eb="4">
      <t>メ</t>
    </rPh>
    <phoneticPr fontId="12"/>
  </si>
  <si>
    <t>目次</t>
    <rPh sb="0" eb="2">
      <t>モクジ</t>
    </rPh>
    <phoneticPr fontId="12"/>
  </si>
  <si>
    <t>宇多津町</t>
  </si>
  <si>
    <t>小豆島町</t>
  </si>
  <si>
    <t>東かがわ市</t>
  </si>
  <si>
    <t>さぬき市</t>
  </si>
  <si>
    <t>観音寺市</t>
  </si>
  <si>
    <t>善通寺市</t>
  </si>
  <si>
    <t>Ｒ</t>
  </si>
  <si>
    <t>Ｑ</t>
  </si>
  <si>
    <t>Ｐ</t>
  </si>
  <si>
    <t>Ｏ</t>
  </si>
  <si>
    <t>Ｎ</t>
  </si>
  <si>
    <t>Ｍ</t>
  </si>
  <si>
    <t>Ｌ</t>
  </si>
  <si>
    <t>Ｋ</t>
  </si>
  <si>
    <t>Ｊ</t>
  </si>
  <si>
    <t>Ｉ</t>
  </si>
  <si>
    <t>Ｈ</t>
  </si>
  <si>
    <t>Ｇ</t>
  </si>
  <si>
    <t>Ｆ</t>
  </si>
  <si>
    <t>Ｅ</t>
  </si>
  <si>
    <t>Ｄ</t>
  </si>
  <si>
    <t>情報通信業</t>
  </si>
  <si>
    <t>事業所数</t>
  </si>
  <si>
    <t>Ｃ</t>
  </si>
  <si>
    <t>Ｂ</t>
  </si>
  <si>
    <t>Ａ</t>
  </si>
  <si>
    <t>人</t>
    <rPh sb="0" eb="1">
      <t>ニン</t>
    </rPh>
    <phoneticPr fontId="5"/>
  </si>
  <si>
    <t>その他</t>
  </si>
  <si>
    <t>円</t>
  </si>
  <si>
    <t>16　社会保障</t>
    <rPh sb="3" eb="5">
      <t>シャカイ</t>
    </rPh>
    <rPh sb="5" eb="7">
      <t>ホショウ</t>
    </rPh>
    <phoneticPr fontId="11"/>
  </si>
  <si>
    <t>福祉</t>
    <rPh sb="0" eb="2">
      <t>フクシ</t>
    </rPh>
    <phoneticPr fontId="11"/>
  </si>
  <si>
    <t>扶助別生活保護実施状況</t>
  </si>
  <si>
    <t>月別扶助別生活保護実施状況</t>
  </si>
  <si>
    <t>月別生活保護実施状況</t>
  </si>
  <si>
    <t>生活保護開始・廃止世帯数及び人員</t>
  </si>
  <si>
    <t>民生委員諸機関</t>
  </si>
  <si>
    <t>社会福祉施設</t>
  </si>
  <si>
    <t>障害者</t>
    <rPh sb="0" eb="2">
      <t>ショウガイ</t>
    </rPh>
    <rPh sb="2" eb="3">
      <t>シャ</t>
    </rPh>
    <phoneticPr fontId="11"/>
  </si>
  <si>
    <t>障害別身体障害者手帳交付者数</t>
    <rPh sb="0" eb="2">
      <t>ショウガイ</t>
    </rPh>
    <rPh sb="2" eb="3">
      <t>ベツ</t>
    </rPh>
    <rPh sb="3" eb="5">
      <t>シンタイ</t>
    </rPh>
    <rPh sb="5" eb="8">
      <t>ショウガイシャ</t>
    </rPh>
    <rPh sb="8" eb="10">
      <t>テチョウ</t>
    </rPh>
    <rPh sb="10" eb="12">
      <t>コウフ</t>
    </rPh>
    <rPh sb="12" eb="13">
      <t>モノ</t>
    </rPh>
    <rPh sb="13" eb="14">
      <t>スウ</t>
    </rPh>
    <phoneticPr fontId="11"/>
  </si>
  <si>
    <t>(ロ)</t>
    <phoneticPr fontId="11"/>
  </si>
  <si>
    <t>(ハ)</t>
    <phoneticPr fontId="11"/>
  </si>
  <si>
    <t>療育手帳交付者数</t>
    <rPh sb="0" eb="2">
      <t>リョウイク</t>
    </rPh>
    <rPh sb="2" eb="4">
      <t>テチョウ</t>
    </rPh>
    <rPh sb="4" eb="6">
      <t>コウフ</t>
    </rPh>
    <rPh sb="6" eb="7">
      <t>シャ</t>
    </rPh>
    <rPh sb="7" eb="8">
      <t>スウ</t>
    </rPh>
    <phoneticPr fontId="11"/>
  </si>
  <si>
    <t>(ニ)</t>
    <phoneticPr fontId="11"/>
  </si>
  <si>
    <t>精神保健福祉手帳交付者数</t>
    <rPh sb="0" eb="2">
      <t>セイシン</t>
    </rPh>
    <rPh sb="2" eb="4">
      <t>ホケン</t>
    </rPh>
    <rPh sb="4" eb="6">
      <t>フクシ</t>
    </rPh>
    <rPh sb="6" eb="8">
      <t>テチョウ</t>
    </rPh>
    <rPh sb="8" eb="10">
      <t>コウフ</t>
    </rPh>
    <rPh sb="10" eb="11">
      <t>シャ</t>
    </rPh>
    <rPh sb="11" eb="12">
      <t>スウ</t>
    </rPh>
    <phoneticPr fontId="11"/>
  </si>
  <si>
    <t>老人福祉</t>
  </si>
  <si>
    <t>(イ)</t>
    <phoneticPr fontId="11"/>
  </si>
  <si>
    <t>老人クラブ結成状況</t>
  </si>
  <si>
    <t>老人福祉施設数</t>
  </si>
  <si>
    <t>児童福祉施設等入所児童数調</t>
    <rPh sb="0" eb="2">
      <t>ジドウ</t>
    </rPh>
    <rPh sb="2" eb="4">
      <t>フクシ</t>
    </rPh>
    <rPh sb="4" eb="6">
      <t>シセツ</t>
    </rPh>
    <rPh sb="6" eb="7">
      <t>トウ</t>
    </rPh>
    <rPh sb="7" eb="9">
      <t>ニュウショ</t>
    </rPh>
    <rPh sb="9" eb="11">
      <t>ジドウ</t>
    </rPh>
    <rPh sb="11" eb="12">
      <t>スウ</t>
    </rPh>
    <rPh sb="12" eb="13">
      <t>シラ</t>
    </rPh>
    <phoneticPr fontId="11"/>
  </si>
  <si>
    <t>児童福祉施設等月別入所児童数調</t>
    <rPh sb="0" eb="2">
      <t>ジドウ</t>
    </rPh>
    <rPh sb="2" eb="4">
      <t>フクシ</t>
    </rPh>
    <rPh sb="4" eb="6">
      <t>シセツ</t>
    </rPh>
    <rPh sb="6" eb="7">
      <t>トウ</t>
    </rPh>
    <phoneticPr fontId="11"/>
  </si>
  <si>
    <t>児童福祉施設等入所児童年齢別調</t>
    <rPh sb="0" eb="2">
      <t>ジドウ</t>
    </rPh>
    <rPh sb="2" eb="4">
      <t>フクシ</t>
    </rPh>
    <rPh sb="4" eb="6">
      <t>シセツ</t>
    </rPh>
    <rPh sb="6" eb="7">
      <t>トウ</t>
    </rPh>
    <phoneticPr fontId="11"/>
  </si>
  <si>
    <t>児童相談種別調</t>
  </si>
  <si>
    <t>社会保険</t>
    <rPh sb="0" eb="2">
      <t>シャカイ</t>
    </rPh>
    <rPh sb="2" eb="4">
      <t>ホケン</t>
    </rPh>
    <phoneticPr fontId="11"/>
  </si>
  <si>
    <t>全国健康保険協会管掌健康保険（一般被保険者）</t>
  </si>
  <si>
    <t>適用状況</t>
  </si>
  <si>
    <t>給付費支給済額</t>
  </si>
  <si>
    <t>適用状況</t>
    <phoneticPr fontId="11"/>
  </si>
  <si>
    <t>給付費支給済額</t>
    <phoneticPr fontId="11"/>
  </si>
  <si>
    <t>国民健康保険・後期高齢者医療制度</t>
  </si>
  <si>
    <t>国民健康保険料（税）徴収状況</t>
  </si>
  <si>
    <t>国民健康保険給付状況</t>
  </si>
  <si>
    <t>後期高齢者医療保険料収納状況</t>
    <rPh sb="0" eb="2">
      <t>コウキ</t>
    </rPh>
    <rPh sb="2" eb="5">
      <t>コウレイシャ</t>
    </rPh>
    <rPh sb="5" eb="7">
      <t>イリョウ</t>
    </rPh>
    <rPh sb="7" eb="10">
      <t>ホケンリョウ</t>
    </rPh>
    <rPh sb="10" eb="12">
      <t>シュウノウ</t>
    </rPh>
    <rPh sb="12" eb="14">
      <t>ジョウキョウ</t>
    </rPh>
    <phoneticPr fontId="11"/>
  </si>
  <si>
    <t>後期高齢者医療給付状況</t>
    <rPh sb="0" eb="2">
      <t>コウキ</t>
    </rPh>
    <rPh sb="2" eb="5">
      <t>コウレイシャ</t>
    </rPh>
    <rPh sb="5" eb="7">
      <t>イリョウ</t>
    </rPh>
    <rPh sb="7" eb="9">
      <t>キュウフ</t>
    </rPh>
    <rPh sb="9" eb="11">
      <t>ジョウキョウ</t>
    </rPh>
    <phoneticPr fontId="11"/>
  </si>
  <si>
    <t>厚生年金保険</t>
  </si>
  <si>
    <t>厚生年金保険適用状況</t>
  </si>
  <si>
    <t>厚生年金､一時金支給済額</t>
  </si>
  <si>
    <t>国民年金</t>
    <phoneticPr fontId="11"/>
  </si>
  <si>
    <t>市町別適用状況及び保険料免除者数</t>
  </si>
  <si>
    <t>市町別収納（保険料納付）状況</t>
    <rPh sb="3" eb="5">
      <t>シュウノウ</t>
    </rPh>
    <phoneticPr fontId="11"/>
  </si>
  <si>
    <t>市町別拠出年金､基礎年金､福祉年金受給状況</t>
    <rPh sb="19" eb="21">
      <t>ジョウキョウ</t>
    </rPh>
    <phoneticPr fontId="11"/>
  </si>
  <si>
    <t>雇用保険</t>
    <phoneticPr fontId="11"/>
  </si>
  <si>
    <t>一般求職者給付の状況</t>
  </si>
  <si>
    <t>日雇労働求職者給付の状況</t>
  </si>
  <si>
    <t>労働保険料徴収の状況</t>
  </si>
  <si>
    <t>産業別雇用保険適用事業所数及び被保険者数</t>
  </si>
  <si>
    <t>16－１</t>
    <phoneticPr fontId="11"/>
  </si>
  <si>
    <t>（１）</t>
    <phoneticPr fontId="11"/>
  </si>
  <si>
    <t>（２）</t>
    <phoneticPr fontId="9"/>
  </si>
  <si>
    <t>（３）</t>
    <phoneticPr fontId="9"/>
  </si>
  <si>
    <t>（４）</t>
    <phoneticPr fontId="9"/>
  </si>
  <si>
    <t>（５）</t>
    <phoneticPr fontId="9"/>
  </si>
  <si>
    <t>（６）</t>
    <phoneticPr fontId="9"/>
  </si>
  <si>
    <t>（７）</t>
    <phoneticPr fontId="9"/>
  </si>
  <si>
    <t>（８）</t>
    <phoneticPr fontId="11"/>
  </si>
  <si>
    <t>（９）</t>
    <phoneticPr fontId="9"/>
  </si>
  <si>
    <t>（10）</t>
    <phoneticPr fontId="9"/>
  </si>
  <si>
    <t>（11）</t>
    <phoneticPr fontId="9"/>
  </si>
  <si>
    <t>（12）</t>
    <phoneticPr fontId="9"/>
  </si>
  <si>
    <t>（13）</t>
    <phoneticPr fontId="9"/>
  </si>
  <si>
    <t>16－２</t>
    <phoneticPr fontId="11"/>
  </si>
  <si>
    <t>（１）</t>
    <phoneticPr fontId="11"/>
  </si>
  <si>
    <t>（２）</t>
    <phoneticPr fontId="11"/>
  </si>
  <si>
    <t>（３）</t>
    <phoneticPr fontId="11"/>
  </si>
  <si>
    <t>（４）</t>
    <phoneticPr fontId="11"/>
  </si>
  <si>
    <t>（５）</t>
    <phoneticPr fontId="11"/>
  </si>
  <si>
    <t>（６）</t>
    <phoneticPr fontId="11"/>
  </si>
  <si>
    <t>郡部計</t>
  </si>
  <si>
    <t>中讃保健福祉事務所</t>
  </si>
  <si>
    <t>小豆総合事務所</t>
  </si>
  <si>
    <t>東讃保健福祉事務所</t>
  </si>
  <si>
    <t>市部計</t>
  </si>
  <si>
    <t>三豊市</t>
  </si>
  <si>
    <t>坂出市</t>
  </si>
  <si>
    <t>丸亀市</t>
  </si>
  <si>
    <t>高松市</t>
  </si>
  <si>
    <t>年度</t>
  </si>
  <si>
    <t>平成</t>
  </si>
  <si>
    <t>金　　　額</t>
  </si>
  <si>
    <t>人　員</t>
  </si>
  <si>
    <t>金　    額</t>
  </si>
  <si>
    <t>被保護人員</t>
  </si>
  <si>
    <t xml:space="preserve">  住  宅  扶  助　</t>
  </si>
  <si>
    <t xml:space="preserve">  生  活  扶  助　</t>
  </si>
  <si>
    <t>年度・市部・事務所</t>
    <rPh sb="0" eb="2">
      <t>ネンド</t>
    </rPh>
    <rPh sb="3" eb="5">
      <t>シブ</t>
    </rPh>
    <rPh sb="6" eb="8">
      <t>ジム</t>
    </rPh>
    <rPh sb="8" eb="9">
      <t>ショ</t>
    </rPh>
    <phoneticPr fontId="5"/>
  </si>
  <si>
    <t>（単位：人，円）</t>
  </si>
  <si>
    <t>16－１　福　　　　　祉</t>
  </si>
  <si>
    <t>構成比</t>
  </si>
  <si>
    <t>そ　　の　　他</t>
  </si>
  <si>
    <t>傷病・障害者</t>
  </si>
  <si>
    <t>母　　　　　子</t>
  </si>
  <si>
    <t>高　　齢　　者</t>
  </si>
  <si>
    <t>年　　度</t>
    <rPh sb="0" eb="1">
      <t>ネン</t>
    </rPh>
    <rPh sb="3" eb="4">
      <t>ド</t>
    </rPh>
    <phoneticPr fontId="5"/>
  </si>
  <si>
    <t>（単位：世帯，％）</t>
  </si>
  <si>
    <t>（２）世帯類型別被保護世帯数（月平均）</t>
    <phoneticPr fontId="5"/>
  </si>
  <si>
    <t>　 ３</t>
  </si>
  <si>
    <t>　 ２</t>
  </si>
  <si>
    <t>年 １月</t>
  </si>
  <si>
    <t>　 12</t>
  </si>
  <si>
    <t>　 11</t>
  </si>
  <si>
    <t>　 10</t>
  </si>
  <si>
    <t>　 ９</t>
  </si>
  <si>
    <t>　 ８</t>
  </si>
  <si>
    <t>　 ７</t>
  </si>
  <si>
    <t>　 ６</t>
  </si>
  <si>
    <t>　 ５</t>
  </si>
  <si>
    <t>年 ４月</t>
  </si>
  <si>
    <t>月　　　別</t>
    <rPh sb="0" eb="1">
      <t>ツキ</t>
    </rPh>
    <rPh sb="4" eb="5">
      <t>ベツ</t>
    </rPh>
    <phoneticPr fontId="5"/>
  </si>
  <si>
    <t xml:space="preserve"> 　２</t>
  </si>
  <si>
    <t xml:space="preserve"> 　５</t>
  </si>
  <si>
    <t>(円)</t>
  </si>
  <si>
    <t>(C)　　(円)</t>
  </si>
  <si>
    <t>(‰)</t>
  </si>
  <si>
    <t>(B)　(人)</t>
  </si>
  <si>
    <t>(A)　(人)</t>
  </si>
  <si>
    <t>(C)/(A)</t>
  </si>
  <si>
    <t>保護費総額</t>
  </si>
  <si>
    <t>(A)/(B)×1,000</t>
  </si>
  <si>
    <t>人　　口</t>
  </si>
  <si>
    <t>被保護世帯数</t>
  </si>
  <si>
    <t>保　護　率</t>
  </si>
  <si>
    <t>　人    　　  員</t>
  </si>
  <si>
    <t>　世 　 帯  　数</t>
  </si>
  <si>
    <t>廃　　　　　  止</t>
  </si>
  <si>
    <t>　世 　 帯 　 数</t>
  </si>
  <si>
    <t>町    部</t>
    <rPh sb="0" eb="1">
      <t>マチ</t>
    </rPh>
    <phoneticPr fontId="5"/>
  </si>
  <si>
    <t>市    部</t>
  </si>
  <si>
    <t>区      分</t>
  </si>
  <si>
    <t>民生委員協議会の数</t>
  </si>
  <si>
    <t>民生委員推薦会の数</t>
  </si>
  <si>
    <t>女</t>
  </si>
  <si>
    <t>男</t>
  </si>
  <si>
    <t>民  生  委  員  数</t>
  </si>
  <si>
    <t>　　　２ 在所者数は、通所利用を除く。</t>
    <rPh sb="5" eb="7">
      <t>ザイショ</t>
    </rPh>
    <rPh sb="7" eb="8">
      <t>シャ</t>
    </rPh>
    <rPh sb="8" eb="9">
      <t>スウ</t>
    </rPh>
    <rPh sb="11" eb="13">
      <t>ツウショ</t>
    </rPh>
    <rPh sb="13" eb="15">
      <t>リヨウ</t>
    </rPh>
    <rPh sb="16" eb="17">
      <t>ノゾ</t>
    </rPh>
    <phoneticPr fontId="5"/>
  </si>
  <si>
    <t/>
  </si>
  <si>
    <t>人</t>
  </si>
  <si>
    <t>在所者数</t>
  </si>
  <si>
    <t>障害者支援施設</t>
    <phoneticPr fontId="5"/>
  </si>
  <si>
    <t>児童福祉施設</t>
    <phoneticPr fontId="5"/>
  </si>
  <si>
    <t xml:space="preserve"> 生活保護施設 </t>
  </si>
  <si>
    <t>　年　　度　</t>
  </si>
  <si>
    <t>　資料：県障害福祉課</t>
  </si>
  <si>
    <t>内部障害</t>
  </si>
  <si>
    <t>肢体不自由</t>
  </si>
  <si>
    <t>音声・言語・そしゃく機能障害</t>
  </si>
  <si>
    <t>聴覚・平衡機能障害</t>
  </si>
  <si>
    <t>視覚障害</t>
  </si>
  <si>
    <t>訳</t>
  </si>
  <si>
    <t>内</t>
  </si>
  <si>
    <t>身体障害者手帳交付者数</t>
  </si>
  <si>
    <t>区           分</t>
  </si>
  <si>
    <t>（単位：人）</t>
  </si>
  <si>
    <t>（８）障害者</t>
    <phoneticPr fontId="5"/>
  </si>
  <si>
    <t>－</t>
    <phoneticPr fontId="5"/>
  </si>
  <si>
    <t>修　理</t>
  </si>
  <si>
    <t>交　付</t>
  </si>
  <si>
    <t>意思伝達装置</t>
  </si>
  <si>
    <t>重度障害者用</t>
  </si>
  <si>
    <t>歩行補助杖</t>
    <rPh sb="4" eb="5">
      <t>ツエ</t>
    </rPh>
    <phoneticPr fontId="5"/>
  </si>
  <si>
    <t>排便補助具</t>
  </si>
  <si>
    <t>頭部保持具</t>
  </si>
  <si>
    <t>歩行器</t>
  </si>
  <si>
    <t>起立保持具</t>
  </si>
  <si>
    <t>座位保持いす</t>
  </si>
  <si>
    <t>電動車いす</t>
  </si>
  <si>
    <t>車いす</t>
  </si>
  <si>
    <t>補聴器</t>
  </si>
  <si>
    <t>眼鏡</t>
  </si>
  <si>
    <t>義眼</t>
  </si>
  <si>
    <t>盲人安全杖</t>
    <rPh sb="4" eb="5">
      <t>ツエ</t>
    </rPh>
    <phoneticPr fontId="5"/>
  </si>
  <si>
    <t>座位保持装置</t>
  </si>
  <si>
    <t>装具</t>
  </si>
  <si>
    <t>義肢</t>
  </si>
  <si>
    <t>計</t>
  </si>
  <si>
    <t>合計</t>
    <rPh sb="0" eb="2">
      <t>ゴウケイ</t>
    </rPh>
    <phoneticPr fontId="5"/>
  </si>
  <si>
    <t>本人負担金額</t>
  </si>
  <si>
    <t>公費負担金額</t>
  </si>
  <si>
    <t>件  数</t>
  </si>
  <si>
    <t>区　　分</t>
  </si>
  <si>
    <t>（単位：件，千円）</t>
  </si>
  <si>
    <t>18歳未満</t>
  </si>
  <si>
    <t>18歳以上</t>
  </si>
  <si>
    <t>療育手帳交付者数</t>
  </si>
  <si>
    <t>精神保健福祉手帳交付者数</t>
  </si>
  <si>
    <t>　</t>
  </si>
  <si>
    <t>クラブ</t>
  </si>
  <si>
    <t>老人クラブ
会  員  数</t>
    <phoneticPr fontId="5"/>
  </si>
  <si>
    <t>老人クラブ数</t>
  </si>
  <si>
    <t>60歳以上人口</t>
    <rPh sb="5" eb="7">
      <t>ジンコウ</t>
    </rPh>
    <phoneticPr fontId="5"/>
  </si>
  <si>
    <t>　年　　　度　</t>
    <rPh sb="1" eb="2">
      <t>ネン</t>
    </rPh>
    <rPh sb="5" eb="6">
      <t>ド</t>
    </rPh>
    <phoneticPr fontId="5"/>
  </si>
  <si>
    <t>　（イ）老人クラブ結成状況</t>
    <phoneticPr fontId="5"/>
  </si>
  <si>
    <t>（９）老人福祉</t>
    <phoneticPr fontId="5"/>
  </si>
  <si>
    <t>　資料：県長寿社会対策課</t>
  </si>
  <si>
    <t>定    員</t>
  </si>
  <si>
    <t>施 設 数</t>
  </si>
  <si>
    <t>有料老人ホーム</t>
  </si>
  <si>
    <t>養護老人ホーム</t>
  </si>
  <si>
    <t>　　区　　　　　　分　　</t>
  </si>
  <si>
    <t>（単位：定員・在所者数　人）</t>
  </si>
  <si>
    <t>　（ロ）老人福祉施設数</t>
    <phoneticPr fontId="5"/>
  </si>
  <si>
    <t>四国こど
もとおと
なの医療
センター</t>
    <rPh sb="0" eb="2">
      <t>シコク</t>
    </rPh>
    <rPh sb="12" eb="14">
      <t>イリョウ</t>
    </rPh>
    <phoneticPr fontId="5"/>
  </si>
  <si>
    <t>白鳥園</t>
  </si>
  <si>
    <t>神愛館</t>
  </si>
  <si>
    <t>若竹学園</t>
  </si>
  <si>
    <t>斯道学園</t>
  </si>
  <si>
    <t>川部みどり園</t>
  </si>
  <si>
    <t>恵愛学園</t>
  </si>
  <si>
    <t>讃岐学園</t>
  </si>
  <si>
    <t>亀山学園</t>
  </si>
  <si>
    <t>12月</t>
  </si>
  <si>
    <t>11月</t>
  </si>
  <si>
    <t>10月</t>
  </si>
  <si>
    <t>９月</t>
  </si>
  <si>
    <t>８月</t>
  </si>
  <si>
    <t>７月</t>
  </si>
  <si>
    <t>６月</t>
  </si>
  <si>
    <t>５月</t>
  </si>
  <si>
    <t>４月</t>
  </si>
  <si>
    <t>３月</t>
  </si>
  <si>
    <t>２月</t>
  </si>
  <si>
    <t>１月</t>
  </si>
  <si>
    <t>定員</t>
  </si>
  <si>
    <t>　　区　　　　　分　　</t>
  </si>
  <si>
    <t>18</t>
  </si>
  <si>
    <t>17</t>
  </si>
  <si>
    <t>16</t>
  </si>
  <si>
    <t>15</t>
  </si>
  <si>
    <t>14</t>
  </si>
  <si>
    <t>13</t>
  </si>
  <si>
    <t>12</t>
  </si>
  <si>
    <t>11</t>
  </si>
  <si>
    <t>10</t>
  </si>
  <si>
    <t>９</t>
  </si>
  <si>
    <t>８</t>
  </si>
  <si>
    <t>７</t>
  </si>
  <si>
    <t>６</t>
  </si>
  <si>
    <t>５</t>
  </si>
  <si>
    <t>４</t>
  </si>
  <si>
    <t>３</t>
  </si>
  <si>
    <t>２</t>
  </si>
  <si>
    <t>１</t>
  </si>
  <si>
    <t>０歳</t>
  </si>
  <si>
    <t>区     分</t>
  </si>
  <si>
    <t>　資料：県子ども女性相談センター</t>
  </si>
  <si>
    <t>その他の相談</t>
  </si>
  <si>
    <t>育児・しつけ相談</t>
  </si>
  <si>
    <t>適性相談</t>
  </si>
  <si>
    <t>不登校相談</t>
  </si>
  <si>
    <t>性格行動相談</t>
  </si>
  <si>
    <t>触法行為等相談</t>
  </si>
  <si>
    <t>ぐ犯行為等相談</t>
  </si>
  <si>
    <t>発達障害相談</t>
    <rPh sb="0" eb="2">
      <t>ハッタツ</t>
    </rPh>
    <rPh sb="2" eb="4">
      <t>ショウガイ</t>
    </rPh>
    <phoneticPr fontId="15"/>
  </si>
  <si>
    <t>知的障害相談</t>
  </si>
  <si>
    <t>重症心身障害相談</t>
  </si>
  <si>
    <t>言語発達障害等相談</t>
  </si>
  <si>
    <t>視聴覚障害相談</t>
  </si>
  <si>
    <t>肢体不自由相談</t>
  </si>
  <si>
    <t>保健相談</t>
  </si>
  <si>
    <t>養護相談</t>
  </si>
  <si>
    <t>児童虐待相談</t>
  </si>
  <si>
    <t>区         分</t>
  </si>
  <si>
    <t>（単位：件）</t>
  </si>
  <si>
    <t>被保険者数</t>
  </si>
  <si>
    <t>任意継続
適    用</t>
    <phoneticPr fontId="4"/>
  </si>
  <si>
    <t>（１）全国健康保険協会管掌健康保険（一般被保険者）</t>
    <rPh sb="3" eb="5">
      <t>ゼンコク</t>
    </rPh>
    <rPh sb="5" eb="7">
      <t>ケンコウ</t>
    </rPh>
    <rPh sb="7" eb="9">
      <t>ホケン</t>
    </rPh>
    <rPh sb="9" eb="11">
      <t>キョウカイ</t>
    </rPh>
    <phoneticPr fontId="4"/>
  </si>
  <si>
    <t>16－２　社　会　保　険</t>
  </si>
  <si>
    <t>被扶養者分計</t>
  </si>
  <si>
    <t>被保険者分計</t>
  </si>
  <si>
    <t>円</t>
    <rPh sb="0" eb="1">
      <t>エン</t>
    </rPh>
    <phoneticPr fontId="5"/>
  </si>
  <si>
    <t>千円</t>
    <rPh sb="0" eb="2">
      <t>センエン</t>
    </rPh>
    <phoneticPr fontId="5"/>
  </si>
  <si>
    <t>件</t>
    <rPh sb="0" eb="1">
      <t>ケン</t>
    </rPh>
    <phoneticPr fontId="5"/>
  </si>
  <si>
    <t>１件当たり金額</t>
  </si>
  <si>
    <t>金     額</t>
  </si>
  <si>
    <t>件      数</t>
  </si>
  <si>
    <t>区　　　　　　　　分</t>
  </si>
  <si>
    <t xml:space="preserve"> 年      度 </t>
  </si>
  <si>
    <t xml:space="preserve">　（イ）適用状況 </t>
    <phoneticPr fontId="5"/>
  </si>
  <si>
    <t>　　　２ 調定累計額及び収納累計額は、滞納繰越分を除く。　</t>
    <phoneticPr fontId="5"/>
  </si>
  <si>
    <t>（％）</t>
  </si>
  <si>
    <t>（円）</t>
    <phoneticPr fontId="5"/>
  </si>
  <si>
    <t>（人）</t>
    <phoneticPr fontId="5"/>
  </si>
  <si>
    <t>収納率</t>
  </si>
  <si>
    <t>収納累計額</t>
  </si>
  <si>
    <t>調定累計額</t>
  </si>
  <si>
    <t>世帯数</t>
  </si>
  <si>
    <t>保険者数</t>
  </si>
  <si>
    <t>　（イ）国民健康保険料（税）徴収状況</t>
    <phoneticPr fontId="5"/>
  </si>
  <si>
    <t>（３）国民健康保険・後期高齢者医療制度</t>
    <rPh sb="10" eb="12">
      <t>コウキ</t>
    </rPh>
    <rPh sb="12" eb="15">
      <t>コウレイシャ</t>
    </rPh>
    <rPh sb="15" eb="17">
      <t>イリョウ</t>
    </rPh>
    <rPh sb="17" eb="19">
      <t>セイド</t>
    </rPh>
    <phoneticPr fontId="5"/>
  </si>
  <si>
    <t>４月</t>
    <phoneticPr fontId="5"/>
  </si>
  <si>
    <t>金　額</t>
    <phoneticPr fontId="5"/>
  </si>
  <si>
    <t>件　数</t>
  </si>
  <si>
    <t>件　数</t>
    <phoneticPr fontId="5"/>
  </si>
  <si>
    <t xml:space="preserve">その他の
保険給付  </t>
    <phoneticPr fontId="5"/>
  </si>
  <si>
    <t>高額介護
合算療養費</t>
    <rPh sb="0" eb="2">
      <t>コウガク</t>
    </rPh>
    <rPh sb="2" eb="4">
      <t>カイゴ</t>
    </rPh>
    <rPh sb="5" eb="7">
      <t>ガッサン</t>
    </rPh>
    <rPh sb="7" eb="10">
      <t>リョウヨウヒ</t>
    </rPh>
    <phoneticPr fontId="5"/>
  </si>
  <si>
    <t>高額療養費</t>
    <phoneticPr fontId="5"/>
  </si>
  <si>
    <t>保険給付費計</t>
    <phoneticPr fontId="5"/>
  </si>
  <si>
    <t>保険
者数</t>
    <phoneticPr fontId="5"/>
  </si>
  <si>
    <t>　年度，月別　</t>
  </si>
  <si>
    <t>　（ロ）国民健康保険給付状況</t>
    <phoneticPr fontId="5"/>
  </si>
  <si>
    <t>　資料：厚生労働省｢後期高齢者医療事業年報｣</t>
    <phoneticPr fontId="15"/>
  </si>
  <si>
    <t>年度</t>
    <rPh sb="0" eb="2">
      <t>ネンド</t>
    </rPh>
    <phoneticPr fontId="15"/>
  </si>
  <si>
    <t>(千円)</t>
  </si>
  <si>
    <t>(人）</t>
  </si>
  <si>
    <t>年　　度</t>
    <rPh sb="0" eb="1">
      <t>トシ</t>
    </rPh>
    <rPh sb="3" eb="4">
      <t>ド</t>
    </rPh>
    <phoneticPr fontId="15"/>
  </si>
  <si>
    <t>　（ハ）後期高齢者医療保険料収納状況</t>
    <rPh sb="4" eb="6">
      <t>コウキ</t>
    </rPh>
    <rPh sb="6" eb="11">
      <t>コウレイシャイリョウ</t>
    </rPh>
    <rPh sb="11" eb="14">
      <t>ホケンリョウ</t>
    </rPh>
    <rPh sb="14" eb="16">
      <t>シュウノウ</t>
    </rPh>
    <rPh sb="16" eb="18">
      <t>ジョウキョウ</t>
    </rPh>
    <phoneticPr fontId="15"/>
  </si>
  <si>
    <t>金　額</t>
  </si>
  <si>
    <t>その他の
保険給付</t>
    <phoneticPr fontId="15"/>
  </si>
  <si>
    <t>高額介護
合算療養費</t>
    <phoneticPr fontId="15"/>
  </si>
  <si>
    <t>高額療養費</t>
    <phoneticPr fontId="15"/>
  </si>
  <si>
    <t>保 険 給 付 費 計</t>
    <phoneticPr fontId="15"/>
  </si>
  <si>
    <t>年　　度</t>
    <phoneticPr fontId="15"/>
  </si>
  <si>
    <t>（ニ）後期高齢者医療給付状況</t>
    <rPh sb="3" eb="5">
      <t>コウキ</t>
    </rPh>
    <rPh sb="5" eb="10">
      <t>コウレイシャイリョウ</t>
    </rPh>
    <rPh sb="10" eb="12">
      <t>キュウフ</t>
    </rPh>
    <phoneticPr fontId="15"/>
  </si>
  <si>
    <t>　資料：日本年金機構高松西年金事務所（香川県代表事務所）</t>
  </si>
  <si>
    <t>　(注) 各年度末現在。</t>
    <phoneticPr fontId="5"/>
  </si>
  <si>
    <t>平均標準
報酬月額</t>
    <phoneticPr fontId="5"/>
  </si>
  <si>
    <t xml:space="preserve">  任意包括適用　</t>
  </si>
  <si>
    <t xml:space="preserve">  強  制  適  用　</t>
  </si>
  <si>
    <t>　（イ）厚生年金保険適用状況</t>
    <phoneticPr fontId="5"/>
  </si>
  <si>
    <t>（４）厚生年金保険</t>
    <phoneticPr fontId="5"/>
  </si>
  <si>
    <t>障 害 手 当 金</t>
  </si>
  <si>
    <t>脱 退 手 当 金</t>
  </si>
  <si>
    <t>一　　時　　金</t>
  </si>
  <si>
    <t>障害厚生年金</t>
  </si>
  <si>
    <t>遺族厚生年金</t>
  </si>
  <si>
    <t>老齢厚生年金</t>
  </si>
  <si>
    <t>新　　法　　計</t>
  </si>
  <si>
    <t>障害年金</t>
  </si>
  <si>
    <t>通算遺族年金</t>
  </si>
  <si>
    <t>遺族年金</t>
  </si>
  <si>
    <t>通算老齢年金</t>
  </si>
  <si>
    <t>老齢年金</t>
  </si>
  <si>
    <t>旧　　法　　計</t>
  </si>
  <si>
    <t>年　　　　　金</t>
  </si>
  <si>
    <t>金      額</t>
  </si>
  <si>
    <t>件     数</t>
  </si>
  <si>
    <t>区　　　　　分</t>
  </si>
  <si>
    <t>（単位：件，円）</t>
  </si>
  <si>
    <t>ま ん の う 町</t>
  </si>
  <si>
    <t>多  度  津  町</t>
  </si>
  <si>
    <t>琴    平    町</t>
  </si>
  <si>
    <t>三　　豊　　市</t>
  </si>
  <si>
    <t>観  音  寺  市</t>
  </si>
  <si>
    <t>善  通  寺  市</t>
  </si>
  <si>
    <t>丸    亀    市</t>
  </si>
  <si>
    <t>善通寺年金
事務所計</t>
    <phoneticPr fontId="5"/>
  </si>
  <si>
    <t>綾川町</t>
  </si>
  <si>
    <t>直島町</t>
  </si>
  <si>
    <t>三木町</t>
  </si>
  <si>
    <t>土庄町</t>
  </si>
  <si>
    <t>任　意</t>
  </si>
  <si>
    <t>強　制</t>
  </si>
  <si>
    <t>納付猶予</t>
  </si>
  <si>
    <t>学生特例</t>
  </si>
  <si>
    <t>申請免除</t>
  </si>
  <si>
    <t>法定免除</t>
  </si>
  <si>
    <t>第３号被
保険者数</t>
    <rPh sb="3" eb="4">
      <t>ヒ</t>
    </rPh>
    <phoneticPr fontId="5"/>
  </si>
  <si>
    <t>　第１号被保険者数　</t>
  </si>
  <si>
    <t>　免　除　者　数　</t>
  </si>
  <si>
    <t>　適　用　被　保　険　者　数　</t>
  </si>
  <si>
    <t>市　　　町</t>
  </si>
  <si>
    <t>（５）国民年金</t>
    <phoneticPr fontId="5"/>
  </si>
  <si>
    <t>綾　　川　  町</t>
  </si>
  <si>
    <t>宇  多  津  町</t>
  </si>
  <si>
    <t>直    島    町</t>
  </si>
  <si>
    <t>坂    出    市</t>
  </si>
  <si>
    <t>高    松    市</t>
  </si>
  <si>
    <t>三    木    町</t>
  </si>
  <si>
    <t>小  豆  島  町</t>
  </si>
  <si>
    <t>土    庄    町</t>
  </si>
  <si>
    <t>東 か が わ 市</t>
  </si>
  <si>
    <t>さ　ぬ　き　市</t>
  </si>
  <si>
    <t>1/4納付</t>
  </si>
  <si>
    <t>半額納付</t>
  </si>
  <si>
    <t>3/4納付</t>
  </si>
  <si>
    <t>全額納付</t>
  </si>
  <si>
    <t>納付率　　　（％）</t>
  </si>
  <si>
    <t>納付月数</t>
  </si>
  <si>
    <t>納付対象月数</t>
  </si>
  <si>
    <t>(単位：月)</t>
    <rPh sb="1" eb="3">
      <t>タンイ</t>
    </rPh>
    <rPh sb="4" eb="5">
      <t>ツキ</t>
    </rPh>
    <phoneticPr fontId="5"/>
  </si>
  <si>
    <t>綾　　川　　町</t>
  </si>
  <si>
    <t>老齢基礎</t>
  </si>
  <si>
    <t>寡　婦</t>
  </si>
  <si>
    <t>遺　児</t>
  </si>
  <si>
    <t>母　子</t>
  </si>
  <si>
    <t>障　害</t>
  </si>
  <si>
    <t>老　齢
(通算老齢)</t>
    <phoneticPr fontId="5"/>
  </si>
  <si>
    <t>金　　額</t>
  </si>
  <si>
    <t>(単位：件，千円)</t>
  </si>
  <si>
    <t>　　 千円</t>
  </si>
  <si>
    <t xml:space="preserve">       人</t>
  </si>
  <si>
    <t>　　　 件</t>
  </si>
  <si>
    <t>(月平均)</t>
    <rPh sb="1" eb="4">
      <t>ツキヘイキン</t>
    </rPh>
    <phoneticPr fontId="5"/>
  </si>
  <si>
    <t>(年度末現在)</t>
    <phoneticPr fontId="5"/>
  </si>
  <si>
    <t>(年度末現在)</t>
  </si>
  <si>
    <t>交付件数</t>
  </si>
  <si>
    <t>基本手当
支 給 額</t>
    <phoneticPr fontId="5"/>
  </si>
  <si>
    <t>初　　回
受給者数</t>
    <phoneticPr fontId="5"/>
  </si>
  <si>
    <t>受給資格
決定件数</t>
    <phoneticPr fontId="5"/>
  </si>
  <si>
    <t>被 保 険
者　　数</t>
    <rPh sb="6" eb="7">
      <t>シャ</t>
    </rPh>
    <rPh sb="9" eb="10">
      <t>スウ</t>
    </rPh>
    <phoneticPr fontId="5"/>
  </si>
  <si>
    <t>適　　用
事業所数</t>
    <phoneticPr fontId="5"/>
  </si>
  <si>
    <t>年度・月別</t>
    <rPh sb="4" eb="5">
      <t>ベツ</t>
    </rPh>
    <phoneticPr fontId="5"/>
  </si>
  <si>
    <t>　（イ）一般求職者給付の状況</t>
    <phoneticPr fontId="5"/>
  </si>
  <si>
    <t>（６）雇用保険</t>
    <phoneticPr fontId="5"/>
  </si>
  <si>
    <t>千円</t>
  </si>
  <si>
    <t>件</t>
  </si>
  <si>
    <t>支　　給　　額</t>
  </si>
  <si>
    <t>受 給 者 実 人 員</t>
  </si>
  <si>
    <t>手 帳 交 付 数</t>
  </si>
  <si>
    <t>　（ロ）日雇労働求職者給付の状況</t>
    <phoneticPr fontId="5"/>
  </si>
  <si>
    <t>収 納 未 済 額</t>
  </si>
  <si>
    <t>収  納  済  額</t>
  </si>
  <si>
    <t>徴 収 決 定 額</t>
  </si>
  <si>
    <t>年　　度</t>
    <phoneticPr fontId="5"/>
  </si>
  <si>
    <t>（単位：円）</t>
  </si>
  <si>
    <t>　（ハ）労働保険料徴収の状況</t>
    <phoneticPr fontId="5"/>
  </si>
  <si>
    <t>　(注) 年度末現在。</t>
    <phoneticPr fontId="5"/>
  </si>
  <si>
    <t>分 類 不 能</t>
  </si>
  <si>
    <t>公務</t>
    <rPh sb="0" eb="2">
      <t>コウム</t>
    </rPh>
    <phoneticPr fontId="5"/>
  </si>
  <si>
    <t>Ｓ</t>
  </si>
  <si>
    <t>サービス業</t>
    <rPh sb="4" eb="5">
      <t>ギョウ</t>
    </rPh>
    <phoneticPr fontId="5"/>
  </si>
  <si>
    <t>複合サービス事業</t>
    <rPh sb="0" eb="2">
      <t>フクゴウ</t>
    </rPh>
    <rPh sb="6" eb="8">
      <t>ジギョウ</t>
    </rPh>
    <phoneticPr fontId="5"/>
  </si>
  <si>
    <t>医療・福祉</t>
    <rPh sb="0" eb="2">
      <t>イリョウ</t>
    </rPh>
    <rPh sb="3" eb="5">
      <t>フクシ</t>
    </rPh>
    <phoneticPr fontId="5"/>
  </si>
  <si>
    <t>教育･学習支援業</t>
    <rPh sb="0" eb="2">
      <t>キョウイク</t>
    </rPh>
    <rPh sb="3" eb="5">
      <t>ガクシュウ</t>
    </rPh>
    <rPh sb="5" eb="7">
      <t>シエン</t>
    </rPh>
    <rPh sb="7" eb="8">
      <t>ギョウ</t>
    </rPh>
    <phoneticPr fontId="5"/>
  </si>
  <si>
    <t>生活関連サービス業・娯楽業</t>
    <rPh sb="0" eb="2">
      <t>セイカツ</t>
    </rPh>
    <rPh sb="2" eb="4">
      <t>カンレン</t>
    </rPh>
    <rPh sb="8" eb="9">
      <t>ギョウ</t>
    </rPh>
    <rPh sb="10" eb="12">
      <t>ゴラク</t>
    </rPh>
    <rPh sb="12" eb="13">
      <t>ギョウ</t>
    </rPh>
    <phoneticPr fontId="5"/>
  </si>
  <si>
    <t>宿泊業・飲食サービス業</t>
    <rPh sb="0" eb="2">
      <t>シュクハク</t>
    </rPh>
    <rPh sb="2" eb="3">
      <t>ギョウ</t>
    </rPh>
    <rPh sb="4" eb="6">
      <t>インショク</t>
    </rPh>
    <rPh sb="10" eb="11">
      <t>ギョウ</t>
    </rPh>
    <phoneticPr fontId="5"/>
  </si>
  <si>
    <t>学術研究、専門・技術サービス業</t>
    <rPh sb="0" eb="2">
      <t>ガクジュツ</t>
    </rPh>
    <rPh sb="2" eb="4">
      <t>ケンキュウ</t>
    </rPh>
    <rPh sb="5" eb="7">
      <t>センモン</t>
    </rPh>
    <rPh sb="8" eb="10">
      <t>ギジュツ</t>
    </rPh>
    <rPh sb="14" eb="15">
      <t>ギョウ</t>
    </rPh>
    <phoneticPr fontId="5"/>
  </si>
  <si>
    <t>不動産業、物品賃貸業</t>
    <rPh sb="5" eb="7">
      <t>ブッピン</t>
    </rPh>
    <rPh sb="7" eb="9">
      <t>チンタイ</t>
    </rPh>
    <rPh sb="9" eb="10">
      <t>ギョウ</t>
    </rPh>
    <phoneticPr fontId="5"/>
  </si>
  <si>
    <t>金融・保険業</t>
  </si>
  <si>
    <t>卸売業・小売業</t>
    <rPh sb="2" eb="3">
      <t>ギョウ</t>
    </rPh>
    <phoneticPr fontId="5"/>
  </si>
  <si>
    <t>運輸業・郵便業</t>
    <rPh sb="0" eb="3">
      <t>ウンユギョウ</t>
    </rPh>
    <rPh sb="4" eb="6">
      <t>ユウビン</t>
    </rPh>
    <rPh sb="6" eb="7">
      <t>ギョウ</t>
    </rPh>
    <phoneticPr fontId="5"/>
  </si>
  <si>
    <t>電気・ガス・熱供給・水道業</t>
    <rPh sb="0" eb="2">
      <t>デンキ</t>
    </rPh>
    <rPh sb="6" eb="7">
      <t>ネツ</t>
    </rPh>
    <rPh sb="7" eb="9">
      <t>キョウキュウ</t>
    </rPh>
    <rPh sb="10" eb="13">
      <t>スイドウギョウ</t>
    </rPh>
    <phoneticPr fontId="5"/>
  </si>
  <si>
    <t>製造業</t>
    <rPh sb="0" eb="3">
      <t>セイゾウギョウ</t>
    </rPh>
    <phoneticPr fontId="5"/>
  </si>
  <si>
    <t>建設業</t>
    <rPh sb="0" eb="3">
      <t>ケンセツギョウ</t>
    </rPh>
    <phoneticPr fontId="5"/>
  </si>
  <si>
    <t>鉱業・採石業・砂利採取業</t>
    <rPh sb="0" eb="2">
      <t>コウギョウ</t>
    </rPh>
    <rPh sb="3" eb="5">
      <t>サイセキ</t>
    </rPh>
    <rPh sb="5" eb="6">
      <t>ギョウ</t>
    </rPh>
    <rPh sb="7" eb="9">
      <t>ジャリ</t>
    </rPh>
    <rPh sb="9" eb="11">
      <t>サイシュ</t>
    </rPh>
    <rPh sb="11" eb="12">
      <t>ギョウ</t>
    </rPh>
    <phoneticPr fontId="5"/>
  </si>
  <si>
    <t>漁業</t>
    <rPh sb="0" eb="1">
      <t>リョウ</t>
    </rPh>
    <rPh sb="1" eb="2">
      <t>ギョウ</t>
    </rPh>
    <phoneticPr fontId="5"/>
  </si>
  <si>
    <t>農業・林業</t>
    <rPh sb="1" eb="2">
      <t>ギョウ</t>
    </rPh>
    <rPh sb="3" eb="5">
      <t>リンギョウ</t>
    </rPh>
    <phoneticPr fontId="5"/>
  </si>
  <si>
    <t>産 業 分 類 別　</t>
  </si>
  <si>
    <t>　（ニ）産業別雇用保険適用事業所数及び被保険者数</t>
    <phoneticPr fontId="2"/>
  </si>
  <si>
    <t>１人当たり保護費</t>
    <phoneticPr fontId="5"/>
  </si>
  <si>
    <t>（５）生活保護開始・廃止世帯数及び人員</t>
    <phoneticPr fontId="5"/>
  </si>
  <si>
    <t>開　　　　　　始</t>
    <phoneticPr fontId="5"/>
  </si>
  <si>
    <t>（７）社会福祉施設</t>
    <phoneticPr fontId="5"/>
  </si>
  <si>
    <t>施設</t>
    <phoneticPr fontId="5"/>
  </si>
  <si>
    <t>　(注)１ 各年度10月１日現在。</t>
    <phoneticPr fontId="5"/>
  </si>
  <si>
    <t>老人福祉施設</t>
    <phoneticPr fontId="5"/>
  </si>
  <si>
    <t>　（ロ）障害者総合支援法による補装具支給状況</t>
    <rPh sb="7" eb="9">
      <t>ソウゴウ</t>
    </rPh>
    <rPh sb="9" eb="11">
      <t>シエン</t>
    </rPh>
    <rPh sb="11" eb="12">
      <t>ホウ</t>
    </rPh>
    <phoneticPr fontId="5"/>
  </si>
  <si>
    <t>　資料：県子ども家庭課、県障害福祉課</t>
    <rPh sb="8" eb="10">
      <t>カテイ</t>
    </rPh>
    <rPh sb="12" eb="13">
      <t>ケン</t>
    </rPh>
    <phoneticPr fontId="5"/>
  </si>
  <si>
    <t>区 分</t>
    <phoneticPr fontId="5"/>
  </si>
  <si>
    <t xml:space="preserve">  資料：県子ども家庭課、県障害福祉課</t>
    <rPh sb="9" eb="11">
      <t>カテイ</t>
    </rPh>
    <rPh sb="13" eb="14">
      <t>ケン</t>
    </rPh>
    <phoneticPr fontId="5"/>
  </si>
  <si>
    <t>　資料：香川労働局「労働保険料等の機械処理状況」</t>
    <rPh sb="10" eb="12">
      <t>ロウドウ</t>
    </rPh>
    <rPh sb="12" eb="15">
      <t>ホケンリョウ</t>
    </rPh>
    <rPh sb="15" eb="16">
      <t>トウ</t>
    </rPh>
    <rPh sb="17" eb="19">
      <t>キカイ</t>
    </rPh>
    <rPh sb="19" eb="21">
      <t>ショリ</t>
    </rPh>
    <rPh sb="21" eb="23">
      <t>ジョウキョウ</t>
    </rPh>
    <phoneticPr fontId="5"/>
  </si>
  <si>
    <t>障害者総合支援法による補装具支給状況</t>
    <rPh sb="0" eb="3">
      <t>ショウガイシャ</t>
    </rPh>
    <rPh sb="3" eb="5">
      <t>ソウゴウ</t>
    </rPh>
    <rPh sb="5" eb="7">
      <t>シエン</t>
    </rPh>
    <phoneticPr fontId="11"/>
  </si>
  <si>
    <t>（１）扶助別生活保護実施状況</t>
    <phoneticPr fontId="5"/>
  </si>
  <si>
    <t>生 活 扶 助</t>
    <phoneticPr fontId="5"/>
  </si>
  <si>
    <t>（６）民生委員諸機関</t>
    <phoneticPr fontId="5"/>
  </si>
  <si>
    <t>　　　５ 障害者支援施設は、障害者自立支援法に基づく新体系施設。</t>
    <phoneticPr fontId="5"/>
  </si>
  <si>
    <t>18歳以上</t>
    <phoneticPr fontId="5"/>
  </si>
  <si>
    <t>18歳未満</t>
    <phoneticPr fontId="5"/>
  </si>
  <si>
    <t>平成28年度</t>
  </si>
  <si>
    <t>軽費老人ホーム
Ａ型・Ｂ型・
ケアハウス</t>
    <phoneticPr fontId="5"/>
  </si>
  <si>
    <t>恵　愛
学　園</t>
    <phoneticPr fontId="5"/>
  </si>
  <si>
    <t>川部み
どり園</t>
    <phoneticPr fontId="5"/>
  </si>
  <si>
    <t>かがわ総合
ﾘﾊﾋﾞﾘﾃｰｼｮﾝ
ｾﾝﾀｰこども
支援施設</t>
    <phoneticPr fontId="5"/>
  </si>
  <si>
    <t>　　　２ 通所利用児童数を除き、県外児童の施設利用者を含む。</t>
    <rPh sb="5" eb="7">
      <t>ツウショ</t>
    </rPh>
    <rPh sb="7" eb="9">
      <t>リヨウ</t>
    </rPh>
    <rPh sb="9" eb="11">
      <t>ジドウ</t>
    </rPh>
    <rPh sb="11" eb="12">
      <t>スウ</t>
    </rPh>
    <rPh sb="13" eb="14">
      <t>ノゾ</t>
    </rPh>
    <rPh sb="27" eb="28">
      <t>フク</t>
    </rPh>
    <phoneticPr fontId="5"/>
  </si>
  <si>
    <t>　(注)１ 各月は１日現在。定員は12月31日現在。通所利用児童数を除き、県外児童の施設利用者を含む。</t>
    <rPh sb="26" eb="28">
      <t>ツウショ</t>
    </rPh>
    <rPh sb="28" eb="30">
      <t>リヨウ</t>
    </rPh>
    <rPh sb="30" eb="32">
      <t>ジドウ</t>
    </rPh>
    <rPh sb="32" eb="33">
      <t>スウ</t>
    </rPh>
    <rPh sb="34" eb="35">
      <t>ノゾ</t>
    </rPh>
    <rPh sb="37" eb="39">
      <t>ケンガイ</t>
    </rPh>
    <rPh sb="39" eb="41">
      <t>ジドウ</t>
    </rPh>
    <rPh sb="42" eb="44">
      <t>シセツ</t>
    </rPh>
    <rPh sb="44" eb="47">
      <t>リヨウシャ</t>
    </rPh>
    <rPh sb="48" eb="49">
      <t>フク</t>
    </rPh>
    <phoneticPr fontId="5"/>
  </si>
  <si>
    <t>19歳
以上</t>
    <phoneticPr fontId="5"/>
  </si>
  <si>
    <t>５</t>
    <phoneticPr fontId="5"/>
  </si>
  <si>
    <t>６</t>
    <phoneticPr fontId="5"/>
  </si>
  <si>
    <t>７</t>
    <phoneticPr fontId="5"/>
  </si>
  <si>
    <t>８</t>
    <phoneticPr fontId="5"/>
  </si>
  <si>
    <t>９</t>
    <phoneticPr fontId="5"/>
  </si>
  <si>
    <t>１月</t>
    <phoneticPr fontId="5"/>
  </si>
  <si>
    <t>２</t>
    <phoneticPr fontId="5"/>
  </si>
  <si>
    <t>３</t>
    <phoneticPr fontId="5"/>
  </si>
  <si>
    <t>高松東年金
事務所計</t>
    <phoneticPr fontId="5"/>
  </si>
  <si>
    <t>60　歳
任　意
(再掲)</t>
    <phoneticPr fontId="5"/>
  </si>
  <si>
    <t>高松西年金
事務所計</t>
    <phoneticPr fontId="5"/>
  </si>
  <si>
    <t>　　　　　　　拠　　　　　出　　　　　年　　　　　金　　　　　　　</t>
  </si>
  <si>
    <t>基　 礎　 年　 金</t>
  </si>
  <si>
    <t>年４月</t>
    <phoneticPr fontId="5"/>
  </si>
  <si>
    <t>　５</t>
    <phoneticPr fontId="5"/>
  </si>
  <si>
    <t>　６</t>
    <phoneticPr fontId="5"/>
  </si>
  <si>
    <t>　７</t>
    <phoneticPr fontId="5"/>
  </si>
  <si>
    <t>　８</t>
    <phoneticPr fontId="5"/>
  </si>
  <si>
    <t>　９</t>
    <phoneticPr fontId="5"/>
  </si>
  <si>
    <t>　10</t>
    <phoneticPr fontId="5"/>
  </si>
  <si>
    <t>　11</t>
    <phoneticPr fontId="5"/>
  </si>
  <si>
    <t>　12</t>
    <phoneticPr fontId="5"/>
  </si>
  <si>
    <t>年１月</t>
    <phoneticPr fontId="5"/>
  </si>
  <si>
    <t>　２</t>
    <phoneticPr fontId="5"/>
  </si>
  <si>
    <t>　３</t>
    <phoneticPr fontId="5"/>
  </si>
  <si>
    <t>事　業
所　数</t>
    <phoneticPr fontId="5"/>
  </si>
  <si>
    <t>被保険
者　数</t>
    <phoneticPr fontId="5"/>
  </si>
  <si>
    <t>Ｔ</t>
    <phoneticPr fontId="5"/>
  </si>
  <si>
    <t>計</t>
    <rPh sb="0" eb="1">
      <t>ケイ</t>
    </rPh>
    <phoneticPr fontId="2"/>
  </si>
  <si>
    <t>　 資料：県長寿社会対策課</t>
  </si>
  <si>
    <t>平成29年度</t>
  </si>
  <si>
    <t>平成30年度</t>
  </si>
  <si>
    <t>かがわ総合ﾘﾊﾋﾞﾘﾃｰｼｮﾝ
ｾﾝﾀｰこども支援施設</t>
  </si>
  <si>
    <t>四国こどもとおとなの医療センター</t>
    <rPh sb="0" eb="2">
      <t>シコク</t>
    </rPh>
    <rPh sb="10" eb="12">
      <t>イリョウ</t>
    </rPh>
    <phoneticPr fontId="2"/>
  </si>
  <si>
    <t>その他</t>
    <rPh sb="2" eb="3">
      <t>タ</t>
    </rPh>
    <phoneticPr fontId="2"/>
  </si>
  <si>
    <t>　（イ）適用状況</t>
    <phoneticPr fontId="4"/>
  </si>
  <si>
    <t xml:space="preserve">  任意適用　</t>
    <phoneticPr fontId="9"/>
  </si>
  <si>
    <t>　資料：全国健康保険協会「事業年報」</t>
    <rPh sb="13" eb="15">
      <t>ジギョウ</t>
    </rPh>
    <rPh sb="15" eb="17">
      <t>ネンポウ</t>
    </rPh>
    <phoneticPr fontId="4"/>
  </si>
  <si>
    <t>計</t>
    <rPh sb="0" eb="1">
      <t>ケイ</t>
    </rPh>
    <phoneticPr fontId="9"/>
  </si>
  <si>
    <t>医療給付費</t>
    <rPh sb="0" eb="2">
      <t>イリョウ</t>
    </rPh>
    <rPh sb="2" eb="4">
      <t>キュウフ</t>
    </rPh>
    <rPh sb="4" eb="5">
      <t>ヒ</t>
    </rPh>
    <phoneticPr fontId="9"/>
  </si>
  <si>
    <t>現物給付</t>
    <rPh sb="0" eb="2">
      <t>ゲンブツ</t>
    </rPh>
    <rPh sb="2" eb="4">
      <t>キュウフ</t>
    </rPh>
    <phoneticPr fontId="9"/>
  </si>
  <si>
    <t>入院時食事療養費・生活療養費
(標準負担額差額支給を除く）</t>
    <rPh sb="0" eb="2">
      <t>ニュウイン</t>
    </rPh>
    <rPh sb="2" eb="3">
      <t>ジ</t>
    </rPh>
    <rPh sb="3" eb="5">
      <t>ショクジ</t>
    </rPh>
    <phoneticPr fontId="9"/>
  </si>
  <si>
    <t>訪問看護療養費</t>
    <rPh sb="0" eb="2">
      <t>ホウモン</t>
    </rPh>
    <rPh sb="2" eb="4">
      <t>カンゴ</t>
    </rPh>
    <rPh sb="4" eb="7">
      <t>リョウヨウヒ</t>
    </rPh>
    <phoneticPr fontId="9"/>
  </si>
  <si>
    <t>現金給付</t>
    <rPh sb="0" eb="2">
      <t>ゲンキン</t>
    </rPh>
    <rPh sb="2" eb="4">
      <t>キュウフ</t>
    </rPh>
    <phoneticPr fontId="9"/>
  </si>
  <si>
    <t>入院時食事療養費・生活療養費
(標準負担額差額支給）</t>
    <rPh sb="0" eb="2">
      <t>ニュウイン</t>
    </rPh>
    <rPh sb="2" eb="3">
      <t>ジ</t>
    </rPh>
    <rPh sb="3" eb="5">
      <t>ショクジ</t>
    </rPh>
    <phoneticPr fontId="9"/>
  </si>
  <si>
    <t>療養費</t>
    <rPh sb="0" eb="3">
      <t>リョウヨウヒ</t>
    </rPh>
    <phoneticPr fontId="9"/>
  </si>
  <si>
    <t>移送費</t>
    <rPh sb="0" eb="2">
      <t>イソウ</t>
    </rPh>
    <rPh sb="2" eb="3">
      <t>ヒ</t>
    </rPh>
    <phoneticPr fontId="9"/>
  </si>
  <si>
    <t>高額療養費</t>
    <rPh sb="0" eb="2">
      <t>コウガク</t>
    </rPh>
    <rPh sb="2" eb="5">
      <t>リョウヨウヒ</t>
    </rPh>
    <phoneticPr fontId="9"/>
  </si>
  <si>
    <t>その他の現金給付</t>
    <rPh sb="2" eb="3">
      <t>タ</t>
    </rPh>
    <rPh sb="4" eb="6">
      <t>ゲンキン</t>
    </rPh>
    <rPh sb="6" eb="8">
      <t>キュウフ</t>
    </rPh>
    <phoneticPr fontId="9"/>
  </si>
  <si>
    <t>傷病手当金</t>
    <rPh sb="0" eb="1">
      <t>キズ</t>
    </rPh>
    <rPh sb="2" eb="4">
      <t>テアテ</t>
    </rPh>
    <rPh sb="4" eb="5">
      <t>キン</t>
    </rPh>
    <phoneticPr fontId="9"/>
  </si>
  <si>
    <t>埋葬料(費)</t>
    <rPh sb="0" eb="2">
      <t>マイソウ</t>
    </rPh>
    <rPh sb="2" eb="3">
      <t>リョウ</t>
    </rPh>
    <rPh sb="4" eb="5">
      <t>ヒ</t>
    </rPh>
    <phoneticPr fontId="9"/>
  </si>
  <si>
    <t>出産育児一時金</t>
    <rPh sb="0" eb="2">
      <t>シュッサン</t>
    </rPh>
    <rPh sb="2" eb="4">
      <t>イクジ</t>
    </rPh>
    <rPh sb="4" eb="7">
      <t>イチジキン</t>
    </rPh>
    <phoneticPr fontId="9"/>
  </si>
  <si>
    <t>出産手当金</t>
    <rPh sb="0" eb="2">
      <t>シュッサン</t>
    </rPh>
    <rPh sb="2" eb="4">
      <t>テアテ</t>
    </rPh>
    <rPh sb="4" eb="5">
      <t>キン</t>
    </rPh>
    <phoneticPr fontId="9"/>
  </si>
  <si>
    <t>家族訪問看護療養費</t>
    <rPh sb="0" eb="2">
      <t>カゾク</t>
    </rPh>
    <rPh sb="2" eb="4">
      <t>ホウモン</t>
    </rPh>
    <rPh sb="4" eb="6">
      <t>カンゴ</t>
    </rPh>
    <rPh sb="6" eb="9">
      <t>リョウヨウヒ</t>
    </rPh>
    <phoneticPr fontId="9"/>
  </si>
  <si>
    <t>家族療養費</t>
    <rPh sb="0" eb="2">
      <t>カゾク</t>
    </rPh>
    <rPh sb="2" eb="5">
      <t>リョウヨウヒ</t>
    </rPh>
    <phoneticPr fontId="9"/>
  </si>
  <si>
    <t>家族移送費</t>
    <rPh sb="0" eb="2">
      <t>カゾク</t>
    </rPh>
    <rPh sb="2" eb="4">
      <t>イソウ</t>
    </rPh>
    <rPh sb="4" eb="5">
      <t>ヒ</t>
    </rPh>
    <phoneticPr fontId="9"/>
  </si>
  <si>
    <t>家族埋葬料(費)</t>
    <rPh sb="0" eb="2">
      <t>カゾク</t>
    </rPh>
    <rPh sb="2" eb="4">
      <t>マイソウ</t>
    </rPh>
    <rPh sb="4" eb="5">
      <t>リョウ</t>
    </rPh>
    <rPh sb="6" eb="7">
      <t>ヒ</t>
    </rPh>
    <phoneticPr fontId="9"/>
  </si>
  <si>
    <t>家族出産育児一時金</t>
    <rPh sb="0" eb="2">
      <t>カゾク</t>
    </rPh>
    <rPh sb="2" eb="4">
      <t>シュッサン</t>
    </rPh>
    <rPh sb="4" eb="6">
      <t>イクジ</t>
    </rPh>
    <rPh sb="6" eb="9">
      <t>イチジキン</t>
    </rPh>
    <phoneticPr fontId="9"/>
  </si>
  <si>
    <t>高齢受給者療養給付費等</t>
    <rPh sb="0" eb="2">
      <t>コウレイ</t>
    </rPh>
    <rPh sb="2" eb="5">
      <t>ジュキュウシャ</t>
    </rPh>
    <rPh sb="5" eb="7">
      <t>リョウヨウ</t>
    </rPh>
    <rPh sb="7" eb="9">
      <t>キュウフ</t>
    </rPh>
    <rPh sb="9" eb="10">
      <t>ヒ</t>
    </rPh>
    <rPh sb="10" eb="11">
      <t>トウ</t>
    </rPh>
    <phoneticPr fontId="2"/>
  </si>
  <si>
    <t>　(注)　家族療養費のうち、療養の給付（診療費及び薬剤費）に該当する分については、現金給付に含まれる。</t>
    <rPh sb="5" eb="10">
      <t>カゾクリョウヨウヒ</t>
    </rPh>
    <rPh sb="14" eb="16">
      <t>リョウヨウ</t>
    </rPh>
    <rPh sb="17" eb="19">
      <t>キュウフ</t>
    </rPh>
    <rPh sb="20" eb="23">
      <t>シンリョウヒ</t>
    </rPh>
    <rPh sb="23" eb="24">
      <t>オヨ</t>
    </rPh>
    <rPh sb="25" eb="28">
      <t>ヤクザイヒ</t>
    </rPh>
    <rPh sb="30" eb="32">
      <t>ガイトウ</t>
    </rPh>
    <rPh sb="34" eb="35">
      <t>ブン</t>
    </rPh>
    <rPh sb="41" eb="43">
      <t>ゲンキン</t>
    </rPh>
    <rPh sb="43" eb="45">
      <t>キュウフ</t>
    </rPh>
    <rPh sb="46" eb="47">
      <t>フク</t>
    </rPh>
    <phoneticPr fontId="5"/>
  </si>
  <si>
    <t>入院時生活療養費は、療養病床に入院する65歳以上の者に給付される。</t>
    <rPh sb="0" eb="2">
      <t>ニュウイン</t>
    </rPh>
    <rPh sb="2" eb="3">
      <t>ジ</t>
    </rPh>
    <rPh sb="3" eb="5">
      <t>セイカツ</t>
    </rPh>
    <rPh sb="5" eb="8">
      <t>リョウヨウヒ</t>
    </rPh>
    <rPh sb="10" eb="12">
      <t>リョウヨウ</t>
    </rPh>
    <rPh sb="12" eb="14">
      <t>ビョウショウ</t>
    </rPh>
    <rPh sb="15" eb="17">
      <t>ニュウイン</t>
    </rPh>
    <rPh sb="21" eb="24">
      <t>サイイジョウ</t>
    </rPh>
    <rPh sb="25" eb="26">
      <t>モノ</t>
    </rPh>
    <rPh sb="27" eb="29">
      <t>キュウフ</t>
    </rPh>
    <phoneticPr fontId="9"/>
  </si>
  <si>
    <t>印紙購入
通 帳 数
(年度末現在)</t>
    <phoneticPr fontId="5"/>
  </si>
  <si>
    <t>有効被保険者手帳所有者数
(年度末現在)</t>
    <phoneticPr fontId="5"/>
  </si>
  <si>
    <t>被保険者
手帳交付数(年度累計)</t>
    <phoneticPr fontId="5"/>
  </si>
  <si>
    <t>被保険者
手帳返納数
(年度累計)</t>
    <phoneticPr fontId="5"/>
  </si>
  <si>
    <t>事由別適用除外承認者数
(年度累計)</t>
    <phoneticPr fontId="5"/>
  </si>
  <si>
    <t>年度中の受給資格者票交付数</t>
    <rPh sb="0" eb="3">
      <t>ネンドチュウ</t>
    </rPh>
    <phoneticPr fontId="5"/>
  </si>
  <si>
    <t>年度中の受給資格確認数</t>
    <rPh sb="0" eb="3">
      <t>ネンドチュウ</t>
    </rPh>
    <phoneticPr fontId="5"/>
  </si>
  <si>
    <t>　（ロ）給付費支給済額</t>
    <phoneticPr fontId="5"/>
  </si>
  <si>
    <t xml:space="preserve">離 職 票 </t>
    <phoneticPr fontId="5"/>
  </si>
  <si>
    <t>令和</t>
    <rPh sb="0" eb="2">
      <t>レイワ</t>
    </rPh>
    <phoneticPr fontId="5"/>
  </si>
  <si>
    <t>元</t>
    <rPh sb="0" eb="1">
      <t>モト</t>
    </rPh>
    <phoneticPr fontId="5"/>
  </si>
  <si>
    <t>令和</t>
    <rPh sb="0" eb="2">
      <t>レイワ</t>
    </rPh>
    <phoneticPr fontId="4"/>
  </si>
  <si>
    <t>元</t>
    <rPh sb="0" eb="1">
      <t>モト</t>
    </rPh>
    <phoneticPr fontId="4"/>
  </si>
  <si>
    <t>令和元年度</t>
    <rPh sb="0" eb="2">
      <t>レイワ</t>
    </rPh>
    <rPh sb="2" eb="3">
      <t>モト</t>
    </rPh>
    <phoneticPr fontId="5"/>
  </si>
  <si>
    <t>　(注) 各年度３月31日現在。</t>
    <rPh sb="9" eb="10">
      <t>ガツ</t>
    </rPh>
    <rPh sb="12" eb="13">
      <t>ニチ</t>
    </rPh>
    <phoneticPr fontId="5"/>
  </si>
  <si>
    <t>限度額適用・標準負担額減額認定証および限度額適用認定証等の所定の利用手続きを行った加入者の診療費については、自己負担額を超える部分は現物給付の高額療養費となり、統計上の区分では現物給付の種別に含まれている。</t>
    <rPh sb="3" eb="5">
      <t>テキヨウ</t>
    </rPh>
    <rPh sb="11" eb="13">
      <t>ゲンガク</t>
    </rPh>
    <rPh sb="13" eb="16">
      <t>ニンテイショウ</t>
    </rPh>
    <rPh sb="19" eb="21">
      <t>ゲンド</t>
    </rPh>
    <rPh sb="21" eb="22">
      <t>ガク</t>
    </rPh>
    <rPh sb="22" eb="24">
      <t>テキヨウ</t>
    </rPh>
    <rPh sb="24" eb="27">
      <t>ニンテイショウ</t>
    </rPh>
    <rPh sb="27" eb="28">
      <t>トウ</t>
    </rPh>
    <rPh sb="29" eb="31">
      <t>ショテイ</t>
    </rPh>
    <rPh sb="32" eb="34">
      <t>リヨウ</t>
    </rPh>
    <rPh sb="34" eb="36">
      <t>テツヅ</t>
    </rPh>
    <rPh sb="38" eb="39">
      <t>オコナ</t>
    </rPh>
    <rPh sb="41" eb="44">
      <t>カニュウシャ</t>
    </rPh>
    <rPh sb="45" eb="47">
      <t>シンリョウ</t>
    </rPh>
    <rPh sb="47" eb="48">
      <t>ヒ</t>
    </rPh>
    <rPh sb="54" eb="56">
      <t>ジコ</t>
    </rPh>
    <rPh sb="56" eb="58">
      <t>フタン</t>
    </rPh>
    <rPh sb="58" eb="59">
      <t>ガク</t>
    </rPh>
    <rPh sb="60" eb="61">
      <t>コ</t>
    </rPh>
    <rPh sb="96" eb="97">
      <t>フク</t>
    </rPh>
    <phoneticPr fontId="9"/>
  </si>
  <si>
    <t>療養の給付（診療費(入院､入院外､歯科)、薬剤支給）</t>
    <rPh sb="6" eb="9">
      <t>シンリョウヒ</t>
    </rPh>
    <rPh sb="10" eb="12">
      <t>ニュウイン</t>
    </rPh>
    <rPh sb="13" eb="15">
      <t>ニュウイン</t>
    </rPh>
    <rPh sb="15" eb="16">
      <t>ガイ</t>
    </rPh>
    <rPh sb="17" eb="19">
      <t>シカ</t>
    </rPh>
    <rPh sb="21" eb="23">
      <t>ヤクザイ</t>
    </rPh>
    <rPh sb="23" eb="25">
      <t>シキュウ</t>
    </rPh>
    <phoneticPr fontId="9"/>
  </si>
  <si>
    <t>　資料：全国健康保険協会「事業年報」</t>
    <phoneticPr fontId="5"/>
  </si>
  <si>
    <t>令和</t>
    <rPh sb="0" eb="2">
      <t>レイワ</t>
    </rPh>
    <phoneticPr fontId="15"/>
  </si>
  <si>
    <t>令和</t>
    <rPh sb="0" eb="2">
      <t>レイワ</t>
    </rPh>
    <phoneticPr fontId="19"/>
  </si>
  <si>
    <t>月平均・人</t>
    <rPh sb="0" eb="3">
      <t>ツキヘイキン</t>
    </rPh>
    <rPh sb="4" eb="5">
      <t>ニン</t>
    </rPh>
    <phoneticPr fontId="5"/>
  </si>
  <si>
    <t>（件）</t>
    <phoneticPr fontId="5"/>
  </si>
  <si>
    <t>（人）</t>
    <rPh sb="1" eb="2">
      <t>ニン</t>
    </rPh>
    <phoneticPr fontId="5"/>
  </si>
  <si>
    <t>（千円）</t>
    <phoneticPr fontId="5"/>
  </si>
  <si>
    <t>世帯類型別被保護世帯数（月平均）</t>
    <rPh sb="12" eb="13">
      <t>ツキ</t>
    </rPh>
    <rPh sb="13" eb="15">
      <t>ヘイキン</t>
    </rPh>
    <phoneticPr fontId="9"/>
  </si>
  <si>
    <t>全国健康保険協会管掌健康保険（法第３条第２項被保険者）</t>
    <phoneticPr fontId="9"/>
  </si>
  <si>
    <t>　(注)　保護停止中の世帯を除く。</t>
    <rPh sb="5" eb="7">
      <t>ホゴ</t>
    </rPh>
    <phoneticPr fontId="5"/>
  </si>
  <si>
    <t>民 生 委 員 定 員</t>
  </si>
  <si>
    <t>令和２年度</t>
    <rPh sb="0" eb="2">
      <t>レイワ</t>
    </rPh>
    <phoneticPr fontId="5"/>
  </si>
  <si>
    <t>令和３年度</t>
    <rPh sb="0" eb="2">
      <t>レイワ</t>
    </rPh>
    <phoneticPr fontId="5"/>
  </si>
  <si>
    <t>高松医療センター</t>
    <rPh sb="0" eb="4">
      <t>タカマツイリョウ</t>
    </rPh>
    <phoneticPr fontId="2"/>
  </si>
  <si>
    <t>高松医療センター</t>
    <rPh sb="0" eb="4">
      <t>タカマツイリョウ</t>
    </rPh>
    <phoneticPr fontId="5"/>
  </si>
  <si>
    <t>（２）全国健康保険協会管掌健康保険（法第３条第２項被保険者）</t>
    <rPh sb="3" eb="5">
      <t>ゼンコク</t>
    </rPh>
    <rPh sb="5" eb="7">
      <t>ケンコウ</t>
    </rPh>
    <rPh sb="7" eb="9">
      <t>ホケン</t>
    </rPh>
    <rPh sb="9" eb="11">
      <t>キョウカイ</t>
    </rPh>
    <rPh sb="22" eb="23">
      <t>ダイ</t>
    </rPh>
    <rPh sb="24" eb="25">
      <t>コウ</t>
    </rPh>
    <phoneticPr fontId="5"/>
  </si>
  <si>
    <t>２</t>
    <phoneticPr fontId="15"/>
  </si>
  <si>
    <t>　資料：厚生労働省｢後期高齢者医療事業年報｣</t>
  </si>
  <si>
    <t>療養諸費保険者負担分
（療養給付費＋療養費等）</t>
    <rPh sb="0" eb="4">
      <t>リョウヨウショヒ</t>
    </rPh>
    <rPh sb="4" eb="10">
      <t>ホケンシャフタンブン</t>
    </rPh>
    <phoneticPr fontId="15"/>
  </si>
  <si>
    <t xml:space="preserve">  資料：日本年金機構高松西年金事務所（香川県代表事務所）</t>
    <rPh sb="5" eb="7">
      <t>ニホン</t>
    </rPh>
    <rPh sb="7" eb="9">
      <t>ネンキン</t>
    </rPh>
    <rPh sb="9" eb="11">
      <t>キコウ</t>
    </rPh>
    <rPh sb="11" eb="13">
      <t>タカマツ</t>
    </rPh>
    <rPh sb="13" eb="14">
      <t>ニシ</t>
    </rPh>
    <rPh sb="14" eb="16">
      <t>ネンキン</t>
    </rPh>
    <rPh sb="16" eb="19">
      <t>ジムショ</t>
    </rPh>
    <rPh sb="20" eb="23">
      <t>カガワケン</t>
    </rPh>
    <rPh sb="23" eb="25">
      <t>ダイヒョウ</t>
    </rPh>
    <rPh sb="25" eb="28">
      <t>ジムショ</t>
    </rPh>
    <phoneticPr fontId="5"/>
  </si>
  <si>
    <t>　資料：香川労働局「職業安定業務年報」</t>
    <rPh sb="4" eb="6">
      <t>カガワ</t>
    </rPh>
    <rPh sb="6" eb="9">
      <t>ロウドウキョク</t>
    </rPh>
    <rPh sb="10" eb="14">
      <t>ショクギョウアンテイ</t>
    </rPh>
    <rPh sb="14" eb="16">
      <t>ギョウム</t>
    </rPh>
    <rPh sb="16" eb="18">
      <t>ネンポウ</t>
    </rPh>
    <phoneticPr fontId="5"/>
  </si>
  <si>
    <t>　資料：香川労働局「職業安定業務年報」</t>
    <rPh sb="4" eb="6">
      <t>カガワ</t>
    </rPh>
    <rPh sb="6" eb="9">
      <t>ロウドウキョク</t>
    </rPh>
    <rPh sb="10" eb="12">
      <t>ショクギョウ</t>
    </rPh>
    <rPh sb="12" eb="14">
      <t>アンテイ</t>
    </rPh>
    <rPh sb="14" eb="16">
      <t>ギョウム</t>
    </rPh>
    <rPh sb="16" eb="18">
      <t>ネンポウ</t>
    </rPh>
    <phoneticPr fontId="5"/>
  </si>
  <si>
    <t>令和２年度　</t>
    <rPh sb="0" eb="2">
      <t>レイワ</t>
    </rPh>
    <rPh sb="3" eb="5">
      <t>ネンド</t>
    </rPh>
    <phoneticPr fontId="5"/>
  </si>
  <si>
    <t>令和</t>
    <rPh sb="0" eb="2">
      <t>レイワ</t>
    </rPh>
    <phoneticPr fontId="9"/>
  </si>
  <si>
    <t>元</t>
    <rPh sb="0" eb="1">
      <t>ゲン</t>
    </rPh>
    <phoneticPr fontId="9"/>
  </si>
  <si>
    <t>３</t>
    <phoneticPr fontId="9"/>
  </si>
  <si>
    <t>元</t>
    <rPh sb="0" eb="1">
      <t>ゲン</t>
    </rPh>
    <phoneticPr fontId="5"/>
  </si>
  <si>
    <t>住 宅 扶 助</t>
    <phoneticPr fontId="5"/>
  </si>
  <si>
    <t>の人員を含まない。</t>
    <phoneticPr fontId="5"/>
  </si>
  <si>
    <t>元</t>
    <rPh sb="0" eb="1">
      <t>ガン</t>
    </rPh>
    <phoneticPr fontId="9"/>
  </si>
  <si>
    <t>そ   の   他</t>
    <phoneticPr fontId="5"/>
  </si>
  <si>
    <t>令和４年度</t>
    <rPh sb="0" eb="2">
      <t>レイワ</t>
    </rPh>
    <phoneticPr fontId="5"/>
  </si>
  <si>
    <t>特  別  養  護
老 人 ホ ー ム</t>
    <phoneticPr fontId="5"/>
  </si>
  <si>
    <t>亀  山
学  園</t>
    <phoneticPr fontId="5"/>
  </si>
  <si>
    <t>讃  岐
学  園</t>
    <phoneticPr fontId="5"/>
  </si>
  <si>
    <t>斯  道
学  園</t>
    <phoneticPr fontId="5"/>
  </si>
  <si>
    <t>若  竹
学  園</t>
    <phoneticPr fontId="5"/>
  </si>
  <si>
    <t xml:space="preserve">                     ３</t>
  </si>
  <si>
    <t>　(注)１ 「世帯数」及び「被保険者数」は、年度平均である。</t>
    <rPh sb="2" eb="3">
      <t>チュウ</t>
    </rPh>
    <rPh sb="7" eb="9">
      <t>セタイ</t>
    </rPh>
    <rPh sb="9" eb="10">
      <t>スウ</t>
    </rPh>
    <rPh sb="11" eb="12">
      <t>オヨ</t>
    </rPh>
    <rPh sb="14" eb="18">
      <t>ヒホケンシャ</t>
    </rPh>
    <rPh sb="18" eb="19">
      <t>スウ</t>
    </rPh>
    <rPh sb="22" eb="24">
      <t>ネンド</t>
    </rPh>
    <rPh sb="24" eb="26">
      <t>ヘイキン</t>
    </rPh>
    <phoneticPr fontId="5"/>
  </si>
  <si>
    <t>元</t>
    <rPh sb="0" eb="1">
      <t>ゲン</t>
    </rPh>
    <phoneticPr fontId="15"/>
  </si>
  <si>
    <t>３</t>
    <phoneticPr fontId="15"/>
  </si>
  <si>
    <t>　(注)１ 被保険者数は年度平均人数（3－2月ベース）。</t>
    <rPh sb="6" eb="10">
      <t>ヒホケンシャ</t>
    </rPh>
    <rPh sb="10" eb="11">
      <t>スウ</t>
    </rPh>
    <rPh sb="12" eb="14">
      <t>ネンド</t>
    </rPh>
    <rPh sb="14" eb="16">
      <t>ヘイキン</t>
    </rPh>
    <rPh sb="16" eb="18">
      <t>ニンズウ</t>
    </rPh>
    <rPh sb="22" eb="23">
      <t>ガツ</t>
    </rPh>
    <phoneticPr fontId="15"/>
  </si>
  <si>
    <t>　　　２ 調定累計額、収納累計額は現年度分。</t>
    <rPh sb="5" eb="10">
      <t>チョウテイルイケイガク</t>
    </rPh>
    <rPh sb="11" eb="16">
      <t>シュウノウルイケイガク</t>
    </rPh>
    <rPh sb="17" eb="21">
      <t>ゲンネンドブン</t>
    </rPh>
    <phoneticPr fontId="15"/>
  </si>
  <si>
    <t>受 給 者
実 人 員</t>
    <phoneticPr fontId="5"/>
  </si>
  <si>
    <t>令和３年度　</t>
    <rPh sb="0" eb="2">
      <t>レイワ</t>
    </rPh>
    <rPh sb="3" eb="5">
      <t>ネンド</t>
    </rPh>
    <phoneticPr fontId="5"/>
  </si>
  <si>
    <t>平成</t>
    <rPh sb="0" eb="2">
      <t>ヘイセイ</t>
    </rPh>
    <phoneticPr fontId="9"/>
  </si>
  <si>
    <t>年度</t>
    <rPh sb="0" eb="2">
      <t>ネンド</t>
    </rPh>
    <phoneticPr fontId="9"/>
  </si>
  <si>
    <t>年度</t>
    <rPh sb="0" eb="2">
      <t>ネンド</t>
    </rPh>
    <phoneticPr fontId="5"/>
  </si>
  <si>
    <t>－</t>
    <phoneticPr fontId="9"/>
  </si>
  <si>
    <t>令和</t>
  </si>
  <si>
    <t>元</t>
  </si>
  <si>
    <t>４</t>
    <phoneticPr fontId="9"/>
  </si>
  <si>
    <t>　　　２ 老人クラブ数及び会員数は各年度末現在。</t>
    <phoneticPr fontId="9"/>
  </si>
  <si>
    <t>　　　２ 令和４年度で調査終了。</t>
    <rPh sb="5" eb="7">
      <t>レイワ</t>
    </rPh>
    <rPh sb="8" eb="10">
      <t>ネンド</t>
    </rPh>
    <rPh sb="11" eb="13">
      <t>チョウサ</t>
    </rPh>
    <rPh sb="13" eb="15">
      <t>シュウリョウ</t>
    </rPh>
    <phoneticPr fontId="9"/>
  </si>
  <si>
    <t>世帯合算高額療養費</t>
    <rPh sb="0" eb="2">
      <t>セタイ</t>
    </rPh>
    <rPh sb="2" eb="4">
      <t>ガッサン</t>
    </rPh>
    <rPh sb="4" eb="6">
      <t>コウガク</t>
    </rPh>
    <rPh sb="6" eb="9">
      <t>リョウヨウヒ</t>
    </rPh>
    <phoneticPr fontId="2"/>
  </si>
  <si>
    <t>高額医療・高額介護合算療養費</t>
    <rPh sb="0" eb="2">
      <t>コウガク</t>
    </rPh>
    <rPh sb="2" eb="4">
      <t>イリョウ</t>
    </rPh>
    <rPh sb="5" eb="7">
      <t>コウガク</t>
    </rPh>
    <rPh sb="7" eb="9">
      <t>カイゴ</t>
    </rPh>
    <rPh sb="9" eb="11">
      <t>ガッサン</t>
    </rPh>
    <rPh sb="11" eb="14">
      <t>リョウヨウヒ</t>
    </rPh>
    <phoneticPr fontId="2"/>
  </si>
  <si>
    <t>印紙受払等
報　告　書
提出枚数
(３月分)</t>
    <phoneticPr fontId="5"/>
  </si>
  <si>
    <t>特別療養費</t>
    <rPh sb="0" eb="2">
      <t>トクベツ</t>
    </rPh>
    <rPh sb="2" eb="5">
      <t>リョウヨウヒ</t>
    </rPh>
    <phoneticPr fontId="9"/>
  </si>
  <si>
    <r>
      <t xml:space="preserve">療養諸費保険者負担分
</t>
    </r>
    <r>
      <rPr>
        <sz val="9"/>
        <rFont val="ＭＳ 明朝"/>
        <family val="1"/>
        <charset val="128"/>
      </rPr>
      <t>(療養の給付＋療養費等)</t>
    </r>
    <phoneticPr fontId="5"/>
  </si>
  <si>
    <t>令和４年度　</t>
    <rPh sb="0" eb="2">
      <t>レイワ</t>
    </rPh>
    <rPh sb="3" eb="5">
      <t>ネンド</t>
    </rPh>
    <phoneticPr fontId="5"/>
  </si>
  <si>
    <t>人</t>
    <rPh sb="0" eb="1">
      <t>ニン</t>
    </rPh>
    <phoneticPr fontId="9"/>
  </si>
  <si>
    <t>目次（項目一覧表）へ戻る</t>
  </si>
  <si>
    <t>　資料：県保健福祉総務課</t>
    <rPh sb="5" eb="7">
      <t>ホケン</t>
    </rPh>
    <phoneticPr fontId="5"/>
  </si>
  <si>
    <t>（３）月別扶助別生活保護実施状況（令和５年度）</t>
    <rPh sb="17" eb="19">
      <t>レイワ</t>
    </rPh>
    <phoneticPr fontId="5"/>
  </si>
  <si>
    <t>５</t>
    <phoneticPr fontId="4"/>
  </si>
  <si>
    <t>（４）月別生活保護実施状況（令和５年度）</t>
    <rPh sb="14" eb="16">
      <t>レイワ</t>
    </rPh>
    <phoneticPr fontId="5"/>
  </si>
  <si>
    <t>　(注)「被保護人員(A)」には、保護停止中の人員を含むが、「１人当たり保護費(C)/(A)」の(A)には、保護停止中</t>
    <phoneticPr fontId="5"/>
  </si>
  <si>
    <t>　　　（令和５年度）</t>
    <rPh sb="4" eb="6">
      <t>レイワ</t>
    </rPh>
    <phoneticPr fontId="5"/>
  </si>
  <si>
    <t>　</t>
    <phoneticPr fontId="5"/>
  </si>
  <si>
    <t>　　　（令和６年12月１日現在）</t>
    <rPh sb="4" eb="5">
      <t>レイ</t>
    </rPh>
    <rPh sb="5" eb="6">
      <t>ワ</t>
    </rPh>
    <phoneticPr fontId="5"/>
  </si>
  <si>
    <t>５</t>
    <phoneticPr fontId="9"/>
  </si>
  <si>
    <t>―</t>
    <phoneticPr fontId="9"/>
  </si>
  <si>
    <t>　　　３ 老人福祉施設は有料老人ホームを含む。令和４年度で調査終了。</t>
    <phoneticPr fontId="5"/>
  </si>
  <si>
    <t>　　　４ 児童福祉施設数は里親を、児童福祉施設在所者数は里親委託を含む。</t>
    <phoneticPr fontId="5"/>
  </si>
  <si>
    <t>　資料：県保健福祉総務課、県長寿社会対策課、県子ども政策課、県子ども家庭課、県障害福祉課</t>
    <rPh sb="5" eb="7">
      <t>ホケン</t>
    </rPh>
    <rPh sb="13" eb="14">
      <t>ケン</t>
    </rPh>
    <rPh sb="22" eb="23">
      <t>ケン</t>
    </rPh>
    <rPh sb="23" eb="24">
      <t>コ</t>
    </rPh>
    <rPh sb="26" eb="29">
      <t>セイサクカ</t>
    </rPh>
    <rPh sb="30" eb="31">
      <t>ケン</t>
    </rPh>
    <rPh sb="34" eb="36">
      <t>カテイ</t>
    </rPh>
    <rPh sb="38" eb="39">
      <t>ケン</t>
    </rPh>
    <phoneticPr fontId="5"/>
  </si>
  <si>
    <t>　（イ）障害別身体障害者手帳交付者数（令和７年３月31日現在）</t>
    <rPh sb="19" eb="20">
      <t>レイ</t>
    </rPh>
    <rPh sb="20" eb="21">
      <t>ワ</t>
    </rPh>
    <phoneticPr fontId="5"/>
  </si>
  <si>
    <t>　（ニ）精神保健福祉手帳交付者数（令和７年３月31日現在）</t>
    <rPh sb="17" eb="18">
      <t>レイ</t>
    </rPh>
    <rPh sb="18" eb="19">
      <t>ワ</t>
    </rPh>
    <phoneticPr fontId="5"/>
  </si>
  <si>
    <t>　（ハ）療育手帳交付者数（令和７年３月31日現在）</t>
    <rPh sb="13" eb="14">
      <t>レイ</t>
    </rPh>
    <rPh sb="14" eb="15">
      <t>ワ</t>
    </rPh>
    <phoneticPr fontId="5"/>
  </si>
  <si>
    <t>令和５年度</t>
    <rPh sb="0" eb="2">
      <t>レイワ</t>
    </rPh>
    <phoneticPr fontId="5"/>
  </si>
  <si>
    <t>-</t>
    <phoneticPr fontId="9"/>
  </si>
  <si>
    <t>　(注)１ 60歳以上人口は、平成７、12、17、22、27年度は総務省統計局「国勢調査報告」、平成28、29、30、令和元、２、</t>
    <rPh sb="15" eb="17">
      <t>ヘイセイ</t>
    </rPh>
    <rPh sb="30" eb="32">
      <t>ネンド</t>
    </rPh>
    <rPh sb="33" eb="36">
      <t>ソウムショウ</t>
    </rPh>
    <rPh sb="36" eb="39">
      <t>トウケイキョク</t>
    </rPh>
    <rPh sb="40" eb="42">
      <t>コクセイ</t>
    </rPh>
    <rPh sb="42" eb="44">
      <t>チョウサ</t>
    </rPh>
    <rPh sb="44" eb="46">
      <t>ホウコク</t>
    </rPh>
    <rPh sb="48" eb="50">
      <t>ヘイセイ</t>
    </rPh>
    <rPh sb="59" eb="61">
      <t>レイワ</t>
    </rPh>
    <rPh sb="61" eb="62">
      <t>モト</t>
    </rPh>
    <phoneticPr fontId="5"/>
  </si>
  <si>
    <t>　　　 ３年度は県統計調査課「香川県人口移動調査報告」の数値を使用(各年度10月1日現在)。</t>
    <rPh sb="5" eb="6">
      <t>ネン</t>
    </rPh>
    <rPh sb="8" eb="9">
      <t>ケン</t>
    </rPh>
    <rPh sb="9" eb="11">
      <t>トウケイ</t>
    </rPh>
    <rPh sb="11" eb="13">
      <t>チョウサ</t>
    </rPh>
    <rPh sb="13" eb="14">
      <t>カ</t>
    </rPh>
    <rPh sb="15" eb="18">
      <t>カガワケン</t>
    </rPh>
    <rPh sb="18" eb="20">
      <t>ジンコウ</t>
    </rPh>
    <rPh sb="20" eb="22">
      <t>イドウ</t>
    </rPh>
    <rPh sb="22" eb="24">
      <t>チョウサ</t>
    </rPh>
    <rPh sb="24" eb="26">
      <t>ホウコク</t>
    </rPh>
    <rPh sb="28" eb="30">
      <t>スウチ</t>
    </rPh>
    <rPh sb="31" eb="33">
      <t>シヨウ</t>
    </rPh>
    <rPh sb="34" eb="37">
      <t>カクネンド</t>
    </rPh>
    <rPh sb="39" eb="40">
      <t>ガツ</t>
    </rPh>
    <rPh sb="41" eb="42">
      <t>ニチ</t>
    </rPh>
    <rPh sb="42" eb="44">
      <t>ゲンザイ</t>
    </rPh>
    <phoneticPr fontId="5"/>
  </si>
  <si>
    <t>（10）児童福祉施設等入所児童数調（令和６年12月１日現在）</t>
    <rPh sb="10" eb="11">
      <t>トウ</t>
    </rPh>
    <rPh sb="11" eb="13">
      <t>ニュウショ</t>
    </rPh>
    <rPh sb="13" eb="15">
      <t>ジドウ</t>
    </rPh>
    <rPh sb="15" eb="16">
      <t>スウ</t>
    </rPh>
    <rPh sb="16" eb="17">
      <t>シラ</t>
    </rPh>
    <rPh sb="18" eb="20">
      <t>レイワ</t>
    </rPh>
    <phoneticPr fontId="5"/>
  </si>
  <si>
    <t>　(注)１ その他の区分は、香川県に届出のあった民間児童福祉事業所（10事業所）の合計であり、外数である。</t>
    <phoneticPr fontId="5"/>
  </si>
  <si>
    <t>（11）児童福祉施設等月別入所児童数調（令和６年）</t>
    <rPh sb="10" eb="11">
      <t>トウ</t>
    </rPh>
    <phoneticPr fontId="5"/>
  </si>
  <si>
    <t>　　　２ その他区分は、香川県に届出のあった民間児童福祉事業所（10事業所）の合計であり、外数である。</t>
    <rPh sb="7" eb="8">
      <t>タ</t>
    </rPh>
    <rPh sb="8" eb="10">
      <t>クブン</t>
    </rPh>
    <rPh sb="12" eb="15">
      <t>カガワケン</t>
    </rPh>
    <rPh sb="16" eb="18">
      <t>トドケデ</t>
    </rPh>
    <rPh sb="22" eb="24">
      <t>ミンカン</t>
    </rPh>
    <rPh sb="24" eb="26">
      <t>ジドウ</t>
    </rPh>
    <rPh sb="26" eb="28">
      <t>フクシ</t>
    </rPh>
    <rPh sb="28" eb="31">
      <t>ジギョウショ</t>
    </rPh>
    <rPh sb="34" eb="37">
      <t>ジギョウショ</t>
    </rPh>
    <rPh sb="39" eb="41">
      <t>ゴウケイ</t>
    </rPh>
    <rPh sb="45" eb="46">
      <t>ソト</t>
    </rPh>
    <rPh sb="46" eb="47">
      <t>スウ</t>
    </rPh>
    <phoneticPr fontId="5"/>
  </si>
  <si>
    <t>（12）児童福祉施設等入所児童年齢別調（令和６年12月１日現在）</t>
    <rPh sb="10" eb="11">
      <t>トウ</t>
    </rPh>
    <rPh sb="20" eb="21">
      <t>レイ</t>
    </rPh>
    <rPh sb="21" eb="22">
      <t>ワ</t>
    </rPh>
    <phoneticPr fontId="5"/>
  </si>
  <si>
    <t>（注）１　（ ）内は、民間児童福祉事業所（10事業所）の合計であり、外数である。</t>
    <rPh sb="1" eb="2">
      <t>チュウ</t>
    </rPh>
    <rPh sb="8" eb="9">
      <t>ナイ</t>
    </rPh>
    <rPh sb="11" eb="13">
      <t>ミンカン</t>
    </rPh>
    <rPh sb="13" eb="15">
      <t>ジドウ</t>
    </rPh>
    <rPh sb="15" eb="17">
      <t>フクシ</t>
    </rPh>
    <rPh sb="17" eb="20">
      <t>ジギョウショ</t>
    </rPh>
    <rPh sb="23" eb="26">
      <t>ジギョウショ</t>
    </rPh>
    <rPh sb="28" eb="30">
      <t>ゴウケイ</t>
    </rPh>
    <rPh sb="34" eb="35">
      <t>ソト</t>
    </rPh>
    <rPh sb="35" eb="36">
      <t>スウ</t>
    </rPh>
    <phoneticPr fontId="15"/>
  </si>
  <si>
    <t xml:space="preserve"> </t>
    <phoneticPr fontId="5"/>
  </si>
  <si>
    <t>（13）児童相談種別調（令和６年）</t>
    <phoneticPr fontId="5"/>
  </si>
  <si>
    <t>　（ロ）給付費支給済額（令和５年度）</t>
    <rPh sb="12" eb="14">
      <t>レイワ</t>
    </rPh>
    <phoneticPr fontId="5"/>
  </si>
  <si>
    <t>年度中の特別療養費受給票交付数</t>
    <rPh sb="0" eb="2">
      <t>ネンド</t>
    </rPh>
    <rPh sb="2" eb="3">
      <t>チュウ</t>
    </rPh>
    <rPh sb="12" eb="14">
      <t>コウフ</t>
    </rPh>
    <phoneticPr fontId="5"/>
  </si>
  <si>
    <t>令和５年度</t>
    <rPh sb="0" eb="2">
      <t>レイワ</t>
    </rPh>
    <rPh sb="3" eb="5">
      <t>ネンド</t>
    </rPh>
    <phoneticPr fontId="5"/>
  </si>
  <si>
    <t xml:space="preserve"> 　　　　　　　令和　元　年度</t>
    <rPh sb="8" eb="10">
      <t>レイワ</t>
    </rPh>
    <rPh sb="11" eb="12">
      <t>ガン</t>
    </rPh>
    <rPh sb="13" eb="15">
      <t>ネンド</t>
    </rPh>
    <phoneticPr fontId="5"/>
  </si>
  <si>
    <t xml:space="preserve">                     ２</t>
  </si>
  <si>
    <t xml:space="preserve">                     ４</t>
  </si>
  <si>
    <t xml:space="preserve">                     ５</t>
    <phoneticPr fontId="9"/>
  </si>
  <si>
    <t>　資料：県健康政策課国民健康保険室「国民健康保険事業状況」</t>
    <phoneticPr fontId="5"/>
  </si>
  <si>
    <t>　(注)１　｢療養給付費｣・｢高額療養費（現物給付分）｣は3－2月診療ベースである。</t>
    <phoneticPr fontId="15"/>
  </si>
  <si>
    <t>　　　２　｢療養費等｣・｢高額療養費（現金給付分）｣・｢高額介護合算療養費｣・｢その他の保険給付｣は、4－3月支給決定分である。</t>
    <phoneticPr fontId="15"/>
  </si>
  <si>
    <t>５</t>
    <phoneticPr fontId="15"/>
  </si>
  <si>
    <t>５年</t>
    <rPh sb="1" eb="2">
      <t>ネン</t>
    </rPh>
    <phoneticPr fontId="5"/>
  </si>
  <si>
    <t>６年</t>
    <rPh sb="1" eb="2">
      <t>ネン</t>
    </rPh>
    <phoneticPr fontId="5"/>
  </si>
  <si>
    <t>　(注)１ ｢療養の給付｣は、市町3－2月診療ベース・組合4－3月診療ベースである。</t>
    <phoneticPr fontId="5"/>
  </si>
  <si>
    <t>　　　２  ｢療養費等｣・｢高額療養費｣・｢高額介護合算療養費｣・｢その他の保険給付｣は、市町・組合とも4－3月支給決定分である。</t>
    <phoneticPr fontId="5"/>
  </si>
  <si>
    <t>　　　３ 端数処理の都合上、各月の数値の合計と年度の数値が一致しない場合がある。</t>
    <rPh sb="5" eb="9">
      <t>ハスウショリ</t>
    </rPh>
    <rPh sb="10" eb="13">
      <t>ツゴウジョウ</t>
    </rPh>
    <rPh sb="14" eb="16">
      <t>カクツキ</t>
    </rPh>
    <rPh sb="17" eb="19">
      <t>スウチ</t>
    </rPh>
    <rPh sb="20" eb="22">
      <t>ゴウケイ</t>
    </rPh>
    <rPh sb="23" eb="25">
      <t>ネンド</t>
    </rPh>
    <rPh sb="26" eb="28">
      <t>スウチ</t>
    </rPh>
    <rPh sb="29" eb="31">
      <t>イッチ</t>
    </rPh>
    <rPh sb="34" eb="36">
      <t>バアイ</t>
    </rPh>
    <phoneticPr fontId="9"/>
  </si>
  <si>
    <t>　資料：県健康政策課国民健康保険室「国民健康保険事業状況」</t>
    <rPh sb="4" eb="5">
      <t>ケン</t>
    </rPh>
    <rPh sb="18" eb="20">
      <t>コクミン</t>
    </rPh>
    <rPh sb="20" eb="22">
      <t>ケンコウ</t>
    </rPh>
    <rPh sb="22" eb="24">
      <t>ホケン</t>
    </rPh>
    <rPh sb="24" eb="26">
      <t>ジギョウ</t>
    </rPh>
    <rPh sb="26" eb="28">
      <t>ジョウキョウ</t>
    </rPh>
    <phoneticPr fontId="15"/>
  </si>
  <si>
    <t>６</t>
    <phoneticPr fontId="9"/>
  </si>
  <si>
    <t>　（ロ）厚生年金・一時金支給済額（令和５年度）</t>
    <phoneticPr fontId="5"/>
  </si>
  <si>
    <t>　（イ）市町別適用状況及び保険料免除者数（令和６年３月末）</t>
    <phoneticPr fontId="5"/>
  </si>
  <si>
    <t xml:space="preserve">  （ハ）市町別拠出年金、基礎年金、福祉年金受給状況（令和５年度）</t>
    <rPh sb="27" eb="29">
      <t>レイワ</t>
    </rPh>
    <phoneticPr fontId="5"/>
  </si>
  <si>
    <t>　（ロ）市町別収納（保険料納付）状況（令和６年３月末）</t>
    <rPh sb="19" eb="21">
      <t>レイワ</t>
    </rPh>
    <phoneticPr fontId="5"/>
  </si>
  <si>
    <t>令和５年度　</t>
    <rPh sb="0" eb="2">
      <t>レイワ</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</si>
</sst>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quot;△&quot;#,##0;&quot;－&quot;"/>
    <numFmt numFmtId="178" formatCode="#,##0.0;[Red]\-#,##0.0"/>
    <numFmt numFmtId="179" formatCode="\(0\)"/>
    <numFmt numFmtId="180" formatCode="0.00_);[Red]\(0.00\)"/>
    <numFmt numFmtId="181" formatCode="0.0"/>
    <numFmt numFmtId="182" formatCode="0.0%"/>
    <numFmt numFmtId="183" formatCode="#,##0;\-#,##0;&quot;－&quot;"/>
    <numFmt numFmtId="184" formatCode="#,##0.0;\-#,##0.0;&quot;－&quot;"/>
    <numFmt numFmtId="185" formatCode="0_);[Red]\(0\)"/>
  </numFmts>
  <fonts count="30" x14ac:knownFonts="1">
    <font>
      <sz val="10"/>
      <name val="ＭＳ 明朝"/>
      <family val="1"/>
      <charset val="128"/>
    </font>
    <font>
      <sz val="11"/>
      <color theme="1"/>
      <name val="ＭＳ Ｐゴシック"/>
      <family val="2"/>
      <charset val="128"/>
      <scheme val="minor"/>
    </font>
    <font>
      <sz val="10"/>
      <name val="ＭＳ 明朝"/>
      <family val="1"/>
      <charset val="128"/>
    </font>
    <font>
      <sz val="10"/>
      <name val="ＭＳ 明朝"/>
      <family val="1"/>
      <charset val="128"/>
    </font>
    <font>
      <sz val="14"/>
      <name val="ＭＳ 明朝"/>
      <family val="1"/>
      <charset val="128"/>
    </font>
    <font>
      <sz val="6"/>
      <name val="ＭＳ Ｐ明朝"/>
      <family val="1"/>
      <charset val="128"/>
    </font>
    <font>
      <sz val="10"/>
      <name val="ＭＳ ゴシック"/>
      <family val="3"/>
      <charset val="128"/>
    </font>
    <font>
      <sz val="18"/>
      <name val="ＭＳ 明朝"/>
      <family val="1"/>
      <charset val="128"/>
    </font>
    <font>
      <sz val="11"/>
      <name val="ＭＳ Ｐゴシック"/>
      <family val="3"/>
      <charset val="128"/>
    </font>
    <font>
      <sz val="6"/>
      <name val="ＭＳ 明朝"/>
      <family val="1"/>
      <charset val="128"/>
    </font>
    <font>
      <u/>
      <sz val="11"/>
      <color theme="10"/>
      <name val="ＭＳ Ｐゴシック"/>
      <family val="2"/>
      <charset val="128"/>
      <scheme val="minor"/>
    </font>
    <font>
      <sz val="6"/>
      <name val="ＭＳ Ｐゴシック"/>
      <family val="2"/>
      <charset val="128"/>
      <scheme val="minor"/>
    </font>
    <font>
      <sz val="6"/>
      <name val="ＭＳ Ｐゴシック"/>
      <family val="3"/>
      <charset val="128"/>
    </font>
    <font>
      <sz val="8"/>
      <name val="ＭＳ 明朝"/>
      <family val="1"/>
      <charset val="128"/>
    </font>
    <font>
      <b/>
      <sz val="16"/>
      <name val="ＭＳ 明朝"/>
      <family val="1"/>
      <charset val="128"/>
    </font>
    <font>
      <sz val="11"/>
      <name val="ＭＳ 明朝"/>
      <family val="1"/>
      <charset val="128"/>
    </font>
    <font>
      <b/>
      <sz val="11"/>
      <name val="ＭＳ 明朝"/>
      <family val="1"/>
      <charset val="128"/>
    </font>
    <font>
      <u/>
      <sz val="11"/>
      <color theme="10"/>
      <name val="ＭＳ 明朝"/>
      <family val="1"/>
      <charset val="128"/>
    </font>
    <font>
      <sz val="10"/>
      <name val="ＭＳ Ｐゴシック"/>
      <family val="3"/>
      <charset val="128"/>
    </font>
    <font>
      <sz val="18"/>
      <color theme="3"/>
      <name val="ＭＳ Ｐゴシック"/>
      <family val="2"/>
      <charset val="128"/>
      <scheme val="major"/>
    </font>
    <font>
      <sz val="9"/>
      <name val="ＭＳ 明朝"/>
      <family val="1"/>
      <charset val="128"/>
    </font>
    <font>
      <b/>
      <sz val="10"/>
      <name val="ＭＳ ゴシック"/>
      <family val="3"/>
      <charset val="128"/>
    </font>
    <font>
      <b/>
      <sz val="10"/>
      <name val="ＭＳ 明朝"/>
      <family val="1"/>
      <charset val="128"/>
    </font>
    <font>
      <sz val="7"/>
      <name val="ＭＳ 明朝"/>
      <family val="1"/>
      <charset val="128"/>
    </font>
    <font>
      <sz val="18"/>
      <color rgb="FF000000"/>
      <name val="ＭＳ 明朝"/>
      <family val="1"/>
      <charset val="128"/>
    </font>
    <font>
      <sz val="10"/>
      <color rgb="FF000000"/>
      <name val="ＭＳ 明朝"/>
      <family val="1"/>
      <charset val="128"/>
    </font>
    <font>
      <sz val="14"/>
      <color rgb="FF000000"/>
      <name val="ＭＳ 明朝"/>
      <family val="1"/>
      <charset val="128"/>
    </font>
    <font>
      <sz val="10"/>
      <color rgb="FF000000"/>
      <name val="ＭＳ ゴシック"/>
      <family val="3"/>
      <charset val="128"/>
    </font>
    <font>
      <sz val="16"/>
      <name val="ＭＳ 明朝"/>
      <family val="1"/>
      <charset val="128"/>
    </font>
    <font>
      <u/>
      <sz val="10"/>
      <color rgb="FF0000FF"/>
      <name val="ＭＳ Ｐゴシック"/>
      <family val="2"/>
      <charset val="128"/>
      <scheme val="minor"/>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75">
    <border>
      <left/>
      <right/>
      <top/>
      <bottom/>
      <diagonal/>
    </border>
    <border>
      <left/>
      <right/>
      <top/>
      <bottom style="medium">
        <color indexed="8"/>
      </bottom>
      <diagonal/>
    </border>
    <border>
      <left/>
      <right style="thin">
        <color indexed="8"/>
      </right>
      <top/>
      <bottom/>
      <diagonal/>
    </border>
    <border>
      <left/>
      <right/>
      <top style="medium">
        <color indexed="8"/>
      </top>
      <bottom/>
      <diagonal/>
    </border>
    <border>
      <left/>
      <right style="thin">
        <color indexed="8"/>
      </right>
      <top style="medium">
        <color indexed="8"/>
      </top>
      <bottom/>
      <diagonal/>
    </border>
    <border>
      <left style="thin">
        <color indexed="8"/>
      </left>
      <right/>
      <top style="medium">
        <color indexed="8"/>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8"/>
      </left>
      <right style="thin">
        <color indexed="8"/>
      </right>
      <top style="medium">
        <color indexed="8"/>
      </top>
      <bottom/>
      <diagonal/>
    </border>
    <border>
      <left style="thin">
        <color auto="1"/>
      </left>
      <right/>
      <top style="hair">
        <color auto="1"/>
      </top>
      <bottom style="thin">
        <color indexed="64"/>
      </bottom>
      <diagonal/>
    </border>
    <border>
      <left style="thin">
        <color auto="1"/>
      </left>
      <right/>
      <top style="hair">
        <color auto="1"/>
      </top>
      <bottom style="hair">
        <color auto="1"/>
      </bottom>
      <diagonal/>
    </border>
    <border>
      <left style="thin">
        <color indexed="8"/>
      </left>
      <right/>
      <top/>
      <bottom style="medium">
        <color indexed="8"/>
      </bottom>
      <diagonal/>
    </border>
    <border>
      <left style="thin">
        <color indexed="64"/>
      </left>
      <right/>
      <top/>
      <bottom style="medium">
        <color indexed="64"/>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right/>
      <top/>
      <bottom style="thin">
        <color indexed="64"/>
      </bottom>
      <diagonal/>
    </border>
    <border>
      <left/>
      <right style="thin">
        <color indexed="8"/>
      </right>
      <top style="thin">
        <color indexed="8"/>
      </top>
      <bottom/>
      <diagonal/>
    </border>
    <border>
      <left style="thin">
        <color auto="1"/>
      </left>
      <right style="thin">
        <color auto="1"/>
      </right>
      <top style="hair">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auto="1"/>
      </top>
      <bottom style="hair">
        <color auto="1"/>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8"/>
      </right>
      <top/>
      <bottom style="medium">
        <color indexed="8"/>
      </bottom>
      <diagonal/>
    </border>
    <border>
      <left style="thin">
        <color theme="1"/>
      </left>
      <right/>
      <top style="medium">
        <color theme="1"/>
      </top>
      <bottom style="thin">
        <color theme="1"/>
      </bottom>
      <diagonal/>
    </border>
    <border>
      <left style="thin">
        <color theme="1"/>
      </left>
      <right style="thin">
        <color theme="1"/>
      </right>
      <top style="medium">
        <color theme="1"/>
      </top>
      <bottom style="thin">
        <color theme="1"/>
      </bottom>
      <diagonal/>
    </border>
    <border>
      <left/>
      <right style="thin">
        <color theme="1"/>
      </right>
      <top style="medium">
        <color theme="1"/>
      </top>
      <bottom style="thin">
        <color theme="1"/>
      </bottom>
      <diagonal/>
    </border>
    <border>
      <left style="thin">
        <color theme="1"/>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theme="1"/>
      </top>
      <bottom style="thin">
        <color theme="1"/>
      </bottom>
      <diagonal/>
    </border>
    <border>
      <left/>
      <right/>
      <top style="medium">
        <color theme="1"/>
      </top>
      <bottom style="thin">
        <color theme="1"/>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8"/>
      </left>
      <right style="thin">
        <color indexed="8"/>
      </right>
      <top style="thin">
        <color indexed="8"/>
      </top>
      <bottom/>
      <diagonal/>
    </border>
    <border>
      <left/>
      <right/>
      <top style="medium">
        <color theme="1"/>
      </top>
      <bottom/>
      <diagonal/>
    </border>
    <border>
      <left style="thin">
        <color indexed="8"/>
      </left>
      <right/>
      <top/>
      <bottom style="thin">
        <color theme="1"/>
      </bottom>
      <diagonal/>
    </border>
    <border>
      <left style="thin">
        <color indexed="8"/>
      </left>
      <right/>
      <top style="thin">
        <color indexed="8"/>
      </top>
      <bottom style="thin">
        <color theme="1"/>
      </bottom>
      <diagonal/>
    </border>
    <border>
      <left style="thin">
        <color indexed="8"/>
      </left>
      <right style="thin">
        <color indexed="8"/>
      </right>
      <top style="thin">
        <color indexed="8"/>
      </top>
      <bottom style="thin">
        <color theme="1"/>
      </bottom>
      <diagonal/>
    </border>
    <border>
      <left style="thin">
        <color indexed="8"/>
      </left>
      <right style="thin">
        <color indexed="8"/>
      </right>
      <top/>
      <bottom style="thin">
        <color theme="1"/>
      </bottom>
      <diagonal/>
    </border>
    <border>
      <left/>
      <right style="thin">
        <color indexed="8"/>
      </right>
      <top/>
      <bottom style="thin">
        <color theme="1"/>
      </bottom>
      <diagonal/>
    </border>
    <border>
      <left/>
      <right/>
      <top/>
      <bottom style="thin">
        <color theme="1"/>
      </bottom>
      <diagonal/>
    </border>
    <border>
      <left/>
      <right style="thin">
        <color indexed="8"/>
      </right>
      <top style="medium">
        <color theme="1"/>
      </top>
      <bottom/>
      <diagonal/>
    </border>
    <border>
      <left/>
      <right/>
      <top/>
      <bottom style="medium">
        <color theme="1"/>
      </bottom>
      <diagonal/>
    </border>
    <border>
      <left/>
      <right style="thin">
        <color indexed="8"/>
      </right>
      <top style="medium">
        <color theme="1"/>
      </top>
      <bottom style="thin">
        <color theme="1"/>
      </bottom>
      <diagonal/>
    </border>
    <border>
      <left style="thin">
        <color theme="1"/>
      </left>
      <right/>
      <top/>
      <bottom style="medium">
        <color theme="1"/>
      </bottom>
      <diagonal/>
    </border>
    <border>
      <left style="thin">
        <color indexed="8"/>
      </left>
      <right style="thin">
        <color indexed="8"/>
      </right>
      <top/>
      <bottom style="medium">
        <color indexed="8"/>
      </bottom>
      <diagonal/>
    </border>
    <border>
      <left/>
      <right style="thin">
        <color theme="1"/>
      </right>
      <top/>
      <bottom/>
      <diagonal/>
    </border>
    <border>
      <left style="thin">
        <color auto="1"/>
      </left>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right style="thin">
        <color auto="1"/>
      </right>
      <top/>
      <bottom/>
      <diagonal/>
    </border>
  </borders>
  <cellStyleXfs count="19">
    <xf numFmtId="0" fontId="0" fillId="0" borderId="0"/>
    <xf numFmtId="0" fontId="3" fillId="0" borderId="0"/>
    <xf numFmtId="0" fontId="4" fillId="0" borderId="0"/>
    <xf numFmtId="38" fontId="2" fillId="0" borderId="0" applyFont="0" applyFill="0" applyBorder="0" applyAlignment="0" applyProtection="0">
      <alignment vertical="center"/>
    </xf>
    <xf numFmtId="0" fontId="8" fillId="0" borderId="0"/>
    <xf numFmtId="0" fontId="10" fillId="0" borderId="0" applyNumberFormat="0" applyFill="0" applyBorder="0" applyAlignment="0" applyProtection="0">
      <alignment vertical="center"/>
    </xf>
    <xf numFmtId="0" fontId="1" fillId="0" borderId="0">
      <alignment vertical="center"/>
    </xf>
    <xf numFmtId="0" fontId="2" fillId="0" borderId="0"/>
    <xf numFmtId="0" fontId="2" fillId="0" borderId="0">
      <alignment vertical="center"/>
    </xf>
    <xf numFmtId="38" fontId="2" fillId="0" borderId="0" applyFont="0" applyFill="0" applyBorder="0" applyAlignment="0" applyProtection="0"/>
    <xf numFmtId="38" fontId="8" fillId="0" borderId="0" applyFont="0" applyFill="0" applyBorder="0" applyAlignment="0" applyProtection="0"/>
    <xf numFmtId="1" fontId="2" fillId="0" borderId="0"/>
    <xf numFmtId="1" fontId="2" fillId="0" borderId="0"/>
    <xf numFmtId="1" fontId="2" fillId="0" borderId="0"/>
    <xf numFmtId="1" fontId="2" fillId="0" borderId="0"/>
    <xf numFmtId="9" fontId="2" fillId="0" borderId="0" applyFont="0" applyFill="0" applyBorder="0" applyAlignment="0" applyProtection="0">
      <alignment vertical="center"/>
    </xf>
    <xf numFmtId="1" fontId="2" fillId="0" borderId="0"/>
    <xf numFmtId="1" fontId="2" fillId="0" borderId="0"/>
    <xf numFmtId="1" fontId="2" fillId="0" borderId="0"/>
  </cellStyleXfs>
  <cellXfs count="455">
    <xf numFmtId="0" fontId="0" fillId="0" borderId="0" xfId="0"/>
    <xf numFmtId="0" fontId="0" fillId="0" borderId="0" xfId="0" applyAlignment="1">
      <alignment vertical="center"/>
    </xf>
    <xf numFmtId="0" fontId="6" fillId="0" borderId="0" xfId="0" applyFont="1" applyAlignment="1">
      <alignment vertical="center"/>
    </xf>
    <xf numFmtId="0" fontId="4" fillId="0" borderId="0" xfId="0" applyFont="1" applyAlignment="1">
      <alignment vertical="center"/>
    </xf>
    <xf numFmtId="38" fontId="0" fillId="0" borderId="0" xfId="3" applyFont="1" applyAlignment="1">
      <alignment vertical="center"/>
    </xf>
    <xf numFmtId="38" fontId="6" fillId="0" borderId="0" xfId="3" applyFont="1" applyAlignment="1">
      <alignment vertical="center"/>
    </xf>
    <xf numFmtId="0" fontId="14" fillId="0" borderId="35" xfId="4" applyFont="1" applyBorder="1" applyAlignment="1">
      <alignment vertical="center"/>
    </xf>
    <xf numFmtId="0" fontId="14" fillId="0" borderId="0" xfId="4" applyFont="1" applyAlignment="1">
      <alignment vertical="center"/>
    </xf>
    <xf numFmtId="0" fontId="15" fillId="0" borderId="0" xfId="4" applyFont="1" applyAlignment="1">
      <alignment vertical="center"/>
    </xf>
    <xf numFmtId="0" fontId="15" fillId="0" borderId="28" xfId="0" applyFont="1" applyBorder="1" applyAlignment="1">
      <alignment horizontal="center" vertical="center" shrinkToFit="1"/>
    </xf>
    <xf numFmtId="0" fontId="16" fillId="0" borderId="0" xfId="4" applyFont="1" applyAlignment="1">
      <alignment vertical="center"/>
    </xf>
    <xf numFmtId="49" fontId="15" fillId="0" borderId="19" xfId="0" applyNumberFormat="1" applyFont="1" applyBorder="1" applyAlignment="1">
      <alignment horizontal="center" vertical="center" shrinkToFit="1"/>
    </xf>
    <xf numFmtId="0" fontId="15" fillId="0" borderId="40" xfId="0" applyFont="1" applyBorder="1" applyAlignment="1">
      <alignment horizontal="center" vertical="center" shrinkToFit="1"/>
    </xf>
    <xf numFmtId="0" fontId="15" fillId="0" borderId="41" xfId="4" applyFont="1" applyBorder="1" applyAlignment="1">
      <alignment vertical="center"/>
    </xf>
    <xf numFmtId="49" fontId="15" fillId="0" borderId="11" xfId="0" applyNumberFormat="1" applyFont="1" applyBorder="1" applyAlignment="1">
      <alignment horizontal="center" vertical="center" shrinkToFit="1"/>
    </xf>
    <xf numFmtId="49" fontId="15" fillId="0" borderId="42" xfId="0" applyNumberFormat="1" applyFont="1" applyBorder="1" applyAlignment="1">
      <alignment horizontal="center" vertical="center" shrinkToFit="1"/>
    </xf>
    <xf numFmtId="0" fontId="17" fillId="0" borderId="43" xfId="5" applyFont="1" applyFill="1" applyBorder="1" applyAlignment="1">
      <alignment vertical="center"/>
    </xf>
    <xf numFmtId="0" fontId="15" fillId="0" borderId="43" xfId="4" applyFont="1" applyBorder="1" applyAlignment="1">
      <alignment vertical="center"/>
    </xf>
    <xf numFmtId="49" fontId="15" fillId="0" borderId="42" xfId="0" applyNumberFormat="1" applyFont="1" applyBorder="1" applyAlignment="1">
      <alignment horizontal="right" vertical="center" shrinkToFit="1"/>
    </xf>
    <xf numFmtId="0" fontId="15" fillId="0" borderId="43" xfId="4" applyFont="1" applyBorder="1" applyAlignment="1">
      <alignment horizontal="left" vertical="center"/>
    </xf>
    <xf numFmtId="49" fontId="15" fillId="0" borderId="10" xfId="0" applyNumberFormat="1" applyFont="1" applyBorder="1" applyAlignment="1">
      <alignment horizontal="center" vertical="center" shrinkToFit="1"/>
    </xf>
    <xf numFmtId="49" fontId="15" fillId="0" borderId="44" xfId="0" applyNumberFormat="1" applyFont="1" applyBorder="1" applyAlignment="1">
      <alignment horizontal="right" vertical="center" shrinkToFit="1"/>
    </xf>
    <xf numFmtId="0" fontId="17" fillId="0" borderId="37" xfId="5" applyFont="1" applyFill="1" applyBorder="1" applyAlignment="1">
      <alignment vertical="center"/>
    </xf>
    <xf numFmtId="49" fontId="15" fillId="0" borderId="0" xfId="0" applyNumberFormat="1" applyFont="1" applyAlignment="1">
      <alignment horizontal="center" vertical="center" shrinkToFit="1"/>
    </xf>
    <xf numFmtId="0" fontId="7" fillId="0" borderId="0" xfId="0" applyFont="1" applyAlignment="1">
      <alignment horizontal="centerContinuous" vertical="center"/>
    </xf>
    <xf numFmtId="38" fontId="6" fillId="0" borderId="0" xfId="3" applyFont="1" applyAlignment="1" applyProtection="1">
      <alignment vertical="center"/>
    </xf>
    <xf numFmtId="38" fontId="0" fillId="0" borderId="0" xfId="3" applyFont="1" applyAlignment="1" applyProtection="1">
      <alignment vertical="center"/>
    </xf>
    <xf numFmtId="38" fontId="6" fillId="0" borderId="0" xfId="3" applyFont="1" applyAlignment="1" applyProtection="1">
      <alignment horizontal="right" vertical="center"/>
    </xf>
    <xf numFmtId="0" fontId="13" fillId="0" borderId="1" xfId="0" applyFont="1" applyBorder="1" applyAlignment="1">
      <alignment vertical="center" wrapText="1"/>
    </xf>
    <xf numFmtId="0" fontId="13" fillId="0" borderId="0" xfId="0" applyFont="1" applyAlignment="1">
      <alignment vertical="center" wrapText="1"/>
    </xf>
    <xf numFmtId="38" fontId="0" fillId="0" borderId="0" xfId="3" applyFont="1" applyAlignment="1" applyProtection="1">
      <alignment horizontal="right" vertical="center"/>
    </xf>
    <xf numFmtId="0" fontId="6" fillId="0" borderId="0" xfId="0" applyFont="1" applyAlignment="1">
      <alignment horizontal="right" vertical="center"/>
    </xf>
    <xf numFmtId="0" fontId="6" fillId="0" borderId="0" xfId="0" applyFont="1"/>
    <xf numFmtId="0" fontId="18" fillId="0" borderId="0" xfId="0" applyFont="1"/>
    <xf numFmtId="0" fontId="18" fillId="0" borderId="0" xfId="0" applyFont="1" applyAlignment="1">
      <alignment vertical="center"/>
    </xf>
    <xf numFmtId="0" fontId="6" fillId="0" borderId="65" xfId="0" applyFont="1" applyBorder="1"/>
    <xf numFmtId="183" fontId="6" fillId="0" borderId="49" xfId="0" applyNumberFormat="1" applyFont="1" applyBorder="1" applyAlignment="1">
      <alignment horizontal="right" vertical="center"/>
    </xf>
    <xf numFmtId="183" fontId="6" fillId="0" borderId="0" xfId="0" applyNumberFormat="1" applyFont="1" applyAlignment="1">
      <alignment horizontal="right" vertical="center"/>
    </xf>
    <xf numFmtId="0" fontId="6" fillId="0" borderId="0" xfId="0" applyFont="1" applyAlignment="1">
      <alignment horizontal="left" vertical="center"/>
    </xf>
    <xf numFmtId="183" fontId="6" fillId="0" borderId="0" xfId="3" applyNumberFormat="1" applyFont="1" applyAlignment="1" applyProtection="1">
      <alignment horizontal="right" vertical="center"/>
    </xf>
    <xf numFmtId="183" fontId="0" fillId="0" borderId="0" xfId="3" applyNumberFormat="1" applyFont="1" applyAlignment="1" applyProtection="1">
      <alignment horizontal="right" vertical="center"/>
    </xf>
    <xf numFmtId="0" fontId="6" fillId="0" borderId="0" xfId="0" quotePrefix="1" applyFont="1" applyAlignment="1">
      <alignment horizontal="center" vertical="center"/>
    </xf>
    <xf numFmtId="49" fontId="6" fillId="0" borderId="0" xfId="0" applyNumberFormat="1" applyFont="1" applyAlignment="1">
      <alignment horizontal="left" vertical="center"/>
    </xf>
    <xf numFmtId="0" fontId="6" fillId="0" borderId="0" xfId="0" applyFont="1" applyAlignment="1">
      <alignment horizontal="distributed" vertical="center"/>
    </xf>
    <xf numFmtId="49" fontId="6" fillId="0" borderId="0" xfId="0" quotePrefix="1" applyNumberFormat="1" applyFont="1" applyAlignment="1">
      <alignment horizontal="center" vertical="center"/>
    </xf>
    <xf numFmtId="37" fontId="6" fillId="0" borderId="0" xfId="0" applyNumberFormat="1" applyFont="1" applyAlignment="1">
      <alignment vertical="center"/>
    </xf>
    <xf numFmtId="0" fontId="6" fillId="0" borderId="69" xfId="0" applyFont="1" applyBorder="1" applyAlignment="1">
      <alignment vertical="center"/>
    </xf>
    <xf numFmtId="178" fontId="0" fillId="0" borderId="0" xfId="3" applyNumberFormat="1" applyFont="1" applyAlignment="1" applyProtection="1">
      <alignment vertical="center"/>
    </xf>
    <xf numFmtId="0" fontId="6" fillId="0" borderId="0" xfId="15" applyNumberFormat="1" applyFont="1" applyAlignment="1">
      <alignment vertical="center"/>
    </xf>
    <xf numFmtId="178" fontId="6" fillId="0" borderId="0" xfId="3" applyNumberFormat="1" applyFont="1" applyAlignment="1">
      <alignment vertical="center"/>
    </xf>
    <xf numFmtId="38" fontId="0" fillId="0" borderId="0" xfId="10" applyFont="1" applyAlignment="1" applyProtection="1">
      <alignment vertical="center"/>
    </xf>
    <xf numFmtId="38" fontId="0" fillId="0" borderId="0" xfId="3" applyFont="1" applyAlignment="1">
      <alignment horizontal="right" vertical="center"/>
    </xf>
    <xf numFmtId="40" fontId="0" fillId="0" borderId="0" xfId="3" applyNumberFormat="1" applyFont="1" applyAlignment="1" applyProtection="1">
      <alignment vertical="center"/>
    </xf>
    <xf numFmtId="0" fontId="4" fillId="0" borderId="0" xfId="0" applyFont="1" applyAlignment="1">
      <alignment horizontal="left" vertical="center"/>
    </xf>
    <xf numFmtId="0" fontId="21" fillId="0" borderId="0" xfId="0" applyFont="1" applyAlignment="1">
      <alignment vertical="center"/>
    </xf>
    <xf numFmtId="0" fontId="6" fillId="0" borderId="0" xfId="0" applyFont="1" applyAlignment="1">
      <alignment horizontal="center" vertical="center"/>
    </xf>
    <xf numFmtId="38" fontId="6" fillId="0" borderId="0" xfId="10" applyFont="1" applyAlignment="1">
      <alignment vertical="center"/>
    </xf>
    <xf numFmtId="0" fontId="22" fillId="0" borderId="0" xfId="0" applyFont="1" applyAlignment="1">
      <alignment vertical="center"/>
    </xf>
    <xf numFmtId="38" fontId="0" fillId="0" borderId="0" xfId="3" applyFont="1" applyBorder="1" applyAlignment="1" applyProtection="1">
      <alignment vertical="center"/>
    </xf>
    <xf numFmtId="38" fontId="6" fillId="0" borderId="0" xfId="3" applyFont="1" applyBorder="1" applyAlignment="1" applyProtection="1">
      <alignment vertical="center"/>
    </xf>
    <xf numFmtId="38" fontId="0" fillId="0" borderId="12" xfId="3" applyFont="1" applyBorder="1" applyAlignment="1">
      <alignment vertical="center"/>
    </xf>
    <xf numFmtId="38" fontId="0" fillId="0" borderId="1" xfId="3" applyFont="1" applyBorder="1" applyAlignment="1">
      <alignment vertical="center"/>
    </xf>
    <xf numFmtId="0" fontId="23" fillId="0" borderId="15" xfId="0" applyFont="1" applyBorder="1" applyAlignment="1">
      <alignment horizontal="distributed" vertical="center" wrapText="1"/>
    </xf>
    <xf numFmtId="0" fontId="20" fillId="0" borderId="51" xfId="0" applyFont="1" applyBorder="1" applyAlignment="1">
      <alignment horizontal="center" vertical="center" wrapText="1"/>
    </xf>
    <xf numFmtId="177" fontId="6" fillId="0" borderId="0" xfId="0" applyNumberFormat="1" applyFont="1" applyAlignment="1">
      <alignment horizontal="right" vertical="center"/>
    </xf>
    <xf numFmtId="177" fontId="6" fillId="0" borderId="69" xfId="0" applyNumberFormat="1" applyFont="1" applyBorder="1" applyAlignment="1">
      <alignment horizontal="right" vertical="center"/>
    </xf>
    <xf numFmtId="38" fontId="6" fillId="0" borderId="0" xfId="3" applyFont="1" applyFill="1" applyBorder="1" applyAlignment="1" applyProtection="1">
      <alignment vertical="center"/>
    </xf>
    <xf numFmtId="38" fontId="6" fillId="0" borderId="0" xfId="3" applyFont="1" applyFill="1" applyAlignment="1" applyProtection="1">
      <alignment vertical="center"/>
    </xf>
    <xf numFmtId="38" fontId="0" fillId="0" borderId="0" xfId="3" applyFont="1" applyFill="1" applyAlignment="1" applyProtection="1">
      <alignment vertical="center"/>
    </xf>
    <xf numFmtId="0" fontId="20" fillId="0" borderId="0" xfId="0" applyFont="1" applyAlignment="1">
      <alignment horizontal="distributed" vertical="center" wrapText="1"/>
    </xf>
    <xf numFmtId="38" fontId="0" fillId="0" borderId="30" xfId="3" applyFont="1" applyFill="1" applyBorder="1" applyAlignment="1" applyProtection="1">
      <alignment horizontal="right" vertical="center"/>
    </xf>
    <xf numFmtId="38" fontId="0" fillId="0" borderId="32" xfId="3" applyFont="1" applyFill="1" applyBorder="1" applyAlignment="1" applyProtection="1">
      <alignment vertical="center"/>
    </xf>
    <xf numFmtId="0" fontId="20" fillId="0" borderId="16" xfId="0" applyFont="1" applyBorder="1" applyAlignment="1">
      <alignment horizontal="center" vertical="center" wrapText="1"/>
    </xf>
    <xf numFmtId="179" fontId="6" fillId="0" borderId="0" xfId="0" applyNumberFormat="1" applyFont="1" applyAlignment="1">
      <alignment horizontal="right" vertical="center"/>
    </xf>
    <xf numFmtId="183" fontId="6" fillId="0" borderId="49" xfId="0" applyNumberFormat="1" applyFont="1" applyBorder="1"/>
    <xf numFmtId="183" fontId="6" fillId="0" borderId="0" xfId="0" applyNumberFormat="1" applyFont="1"/>
    <xf numFmtId="176" fontId="6" fillId="0" borderId="0" xfId="0" applyNumberFormat="1" applyFont="1"/>
    <xf numFmtId="0" fontId="6" fillId="0" borderId="49" xfId="0" applyFont="1" applyBorder="1" applyAlignment="1">
      <alignment vertical="center"/>
    </xf>
    <xf numFmtId="0" fontId="6" fillId="0" borderId="1" xfId="0" applyFont="1" applyBorder="1" applyAlignment="1">
      <alignment horizontal="center" vertical="center"/>
    </xf>
    <xf numFmtId="0" fontId="6" fillId="0" borderId="12" xfId="0" applyFont="1" applyBorder="1" applyAlignment="1">
      <alignment vertical="center"/>
    </xf>
    <xf numFmtId="37" fontId="6" fillId="0" borderId="1" xfId="0" applyNumberFormat="1" applyFont="1" applyBorder="1" applyAlignment="1">
      <alignment vertical="center"/>
    </xf>
    <xf numFmtId="2" fontId="6" fillId="0" borderId="1" xfId="0" applyNumberFormat="1" applyFont="1" applyBorder="1" applyAlignment="1">
      <alignment vertical="center"/>
    </xf>
    <xf numFmtId="2" fontId="6" fillId="0" borderId="0" xfId="0" applyNumberFormat="1" applyFont="1" applyAlignment="1">
      <alignment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38" fontId="0" fillId="0" borderId="0" xfId="10" applyFont="1" applyAlignment="1">
      <alignment vertical="center"/>
    </xf>
    <xf numFmtId="38" fontId="0" fillId="0" borderId="0" xfId="10" applyFont="1" applyBorder="1" applyAlignment="1" applyProtection="1">
      <alignment vertical="center"/>
    </xf>
    <xf numFmtId="38" fontId="0" fillId="0" borderId="0" xfId="9" applyFont="1" applyFill="1" applyBorder="1" applyAlignment="1" applyProtection="1">
      <alignment vertical="center"/>
      <protection locked="0"/>
    </xf>
    <xf numFmtId="40" fontId="0" fillId="0" borderId="0" xfId="9" applyNumberFormat="1" applyFont="1" applyFill="1" applyBorder="1" applyAlignment="1" applyProtection="1">
      <alignment vertical="center"/>
    </xf>
    <xf numFmtId="38" fontId="6" fillId="0" borderId="0" xfId="9" applyFont="1" applyAlignment="1">
      <alignment vertical="center"/>
    </xf>
    <xf numFmtId="38" fontId="6" fillId="0" borderId="49" xfId="9" applyFont="1" applyBorder="1" applyAlignment="1">
      <alignment vertical="center"/>
    </xf>
    <xf numFmtId="40" fontId="6" fillId="0" borderId="0" xfId="9" applyNumberFormat="1" applyFont="1" applyFill="1" applyBorder="1" applyAlignment="1" applyProtection="1">
      <alignment vertical="center"/>
    </xf>
    <xf numFmtId="0" fontId="6" fillId="0" borderId="6" xfId="0" applyFont="1" applyBorder="1" applyAlignment="1">
      <alignment horizontal="center" vertical="center"/>
    </xf>
    <xf numFmtId="0" fontId="6" fillId="0" borderId="7" xfId="0" applyFont="1" applyBorder="1" applyAlignment="1">
      <alignment horizontal="left" vertical="center"/>
    </xf>
    <xf numFmtId="37" fontId="6" fillId="0" borderId="13" xfId="0" applyNumberFormat="1" applyFont="1" applyBorder="1" applyAlignment="1" applyProtection="1">
      <alignment vertical="center"/>
      <protection locked="0"/>
    </xf>
    <xf numFmtId="37" fontId="6" fillId="0" borderId="6" xfId="0" applyNumberFormat="1" applyFont="1" applyBorder="1" applyAlignment="1" applyProtection="1">
      <alignment vertical="center"/>
      <protection locked="0"/>
    </xf>
    <xf numFmtId="180" fontId="6" fillId="0" borderId="6" xfId="0" applyNumberFormat="1" applyFont="1" applyBorder="1" applyAlignment="1">
      <alignment vertical="center"/>
    </xf>
    <xf numFmtId="38" fontId="4" fillId="0" borderId="0" xfId="10" applyFont="1" applyFill="1" applyAlignment="1" applyProtection="1">
      <alignment vertical="center"/>
    </xf>
    <xf numFmtId="38" fontId="6" fillId="0" borderId="0" xfId="10" applyFont="1" applyFill="1" applyAlignment="1">
      <alignment vertical="center"/>
    </xf>
    <xf numFmtId="49" fontId="6" fillId="0" borderId="0" xfId="10" quotePrefix="1" applyNumberFormat="1" applyFont="1" applyFill="1" applyAlignment="1" applyProtection="1">
      <alignment horizontal="center" vertical="center"/>
    </xf>
    <xf numFmtId="38" fontId="6" fillId="0" borderId="49" xfId="10" applyFont="1" applyFill="1" applyBorder="1" applyAlignment="1">
      <alignment vertical="center"/>
    </xf>
    <xf numFmtId="38" fontId="6" fillId="0" borderId="0" xfId="10" applyFont="1" applyFill="1" applyBorder="1" applyAlignment="1" applyProtection="1">
      <alignment vertical="center"/>
    </xf>
    <xf numFmtId="3" fontId="6" fillId="0" borderId="0" xfId="0" applyNumberFormat="1" applyFont="1" applyAlignment="1">
      <alignment vertical="center"/>
    </xf>
    <xf numFmtId="184" fontId="0" fillId="0" borderId="0" xfId="3" applyNumberFormat="1" applyFont="1" applyBorder="1" applyAlignment="1" applyProtection="1">
      <alignment horizontal="right" vertical="center"/>
    </xf>
    <xf numFmtId="0" fontId="4" fillId="0" borderId="1" xfId="0" applyFont="1" applyBorder="1" applyAlignment="1">
      <alignment vertical="center"/>
    </xf>
    <xf numFmtId="0" fontId="20" fillId="0" borderId="31"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0" xfId="0" applyFont="1" applyAlignment="1">
      <alignment horizontal="right" vertical="center"/>
    </xf>
    <xf numFmtId="183" fontId="6" fillId="0" borderId="0" xfId="0" applyNumberFormat="1" applyFont="1" applyAlignment="1">
      <alignment vertical="center"/>
    </xf>
    <xf numFmtId="0" fontId="6" fillId="0" borderId="16" xfId="0" applyFont="1" applyBorder="1" applyAlignment="1">
      <alignment horizontal="centerContinuous" vertical="center"/>
    </xf>
    <xf numFmtId="0" fontId="6" fillId="0" borderId="15" xfId="0" applyFont="1" applyBorder="1" applyAlignment="1">
      <alignment horizontal="centerContinuous" vertical="center"/>
    </xf>
    <xf numFmtId="0" fontId="6" fillId="0" borderId="60" xfId="0" applyFont="1" applyBorder="1" applyAlignment="1">
      <alignment horizontal="center" vertical="center" wrapText="1"/>
    </xf>
    <xf numFmtId="0" fontId="6" fillId="0" borderId="59" xfId="0" applyFont="1" applyBorder="1" applyAlignment="1">
      <alignment horizontal="center" vertical="center" wrapText="1"/>
    </xf>
    <xf numFmtId="183" fontId="6" fillId="0" borderId="0" xfId="3" applyNumberFormat="1" applyFont="1" applyAlignment="1">
      <alignment vertical="center"/>
    </xf>
    <xf numFmtId="37" fontId="20" fillId="0" borderId="0" xfId="0" applyNumberFormat="1" applyFont="1" applyAlignment="1">
      <alignment horizontal="right" vertical="center"/>
    </xf>
    <xf numFmtId="183" fontId="0" fillId="0" borderId="0" xfId="3" applyNumberFormat="1" applyFont="1" applyAlignment="1" applyProtection="1">
      <alignment vertical="center"/>
    </xf>
    <xf numFmtId="37" fontId="20" fillId="0" borderId="0" xfId="0" applyNumberFormat="1" applyFont="1" applyAlignment="1">
      <alignment vertical="center"/>
    </xf>
    <xf numFmtId="0" fontId="26" fillId="0" borderId="0" xfId="0" applyFont="1" applyAlignment="1">
      <alignment vertical="center"/>
    </xf>
    <xf numFmtId="0" fontId="25" fillId="0" borderId="0" xfId="0" applyFont="1" applyAlignment="1">
      <alignment vertical="center"/>
    </xf>
    <xf numFmtId="0" fontId="25" fillId="0" borderId="0" xfId="0" applyFont="1" applyAlignment="1">
      <alignment horizontal="right"/>
    </xf>
    <xf numFmtId="0" fontId="25" fillId="0" borderId="0" xfId="0" applyFont="1" applyAlignment="1">
      <alignment horizontal="right" vertical="center"/>
    </xf>
    <xf numFmtId="0" fontId="25" fillId="0" borderId="0" xfId="0" applyFont="1" applyAlignment="1">
      <alignment horizontal="center" vertical="center"/>
    </xf>
    <xf numFmtId="0" fontId="27" fillId="0" borderId="0" xfId="0" applyFont="1" applyAlignment="1">
      <alignment vertical="center"/>
    </xf>
    <xf numFmtId="0" fontId="25" fillId="0" borderId="0" xfId="0" applyFont="1" applyAlignment="1">
      <alignment horizontal="distributed" vertical="center"/>
    </xf>
    <xf numFmtId="0" fontId="27" fillId="0" borderId="0" xfId="0" applyFont="1" applyAlignment="1">
      <alignment horizontal="distributed" vertical="center"/>
    </xf>
    <xf numFmtId="0" fontId="25" fillId="0" borderId="1" xfId="0" applyFont="1" applyBorder="1" applyAlignment="1">
      <alignment vertical="center"/>
    </xf>
    <xf numFmtId="0" fontId="25" fillId="0" borderId="12" xfId="0" applyFont="1" applyBorder="1" applyAlignment="1">
      <alignment vertical="center"/>
    </xf>
    <xf numFmtId="0" fontId="0" fillId="0" borderId="0" xfId="0" applyAlignment="1">
      <alignment horizontal="centerContinuous" vertical="center"/>
    </xf>
    <xf numFmtId="0" fontId="0" fillId="0" borderId="0" xfId="0" applyAlignment="1">
      <alignment horizontal="right"/>
    </xf>
    <xf numFmtId="0" fontId="0" fillId="0" borderId="16" xfId="0" applyBorder="1" applyAlignment="1">
      <alignment horizontal="centerContinuous" vertical="center"/>
    </xf>
    <xf numFmtId="0" fontId="0" fillId="0" borderId="15" xfId="0" applyBorder="1" applyAlignment="1">
      <alignment horizontal="centerContinuous" vertical="center"/>
    </xf>
    <xf numFmtId="0" fontId="0" fillId="0" borderId="14" xfId="0" applyBorder="1" applyAlignment="1">
      <alignment horizontal="centerContinuous"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71" xfId="0" applyBorder="1" applyAlignment="1">
      <alignment vertical="center"/>
    </xf>
    <xf numFmtId="0" fontId="0" fillId="0" borderId="0" xfId="0" applyAlignment="1">
      <alignment horizontal="right" vertical="center"/>
    </xf>
    <xf numFmtId="0" fontId="0" fillId="0" borderId="0" xfId="0" applyAlignment="1">
      <alignment horizontal="center" vertical="center"/>
    </xf>
    <xf numFmtId="37" fontId="0" fillId="0" borderId="71" xfId="0" applyNumberFormat="1" applyBorder="1" applyAlignment="1">
      <alignment vertical="center"/>
    </xf>
    <xf numFmtId="37" fontId="0" fillId="0" borderId="0" xfId="0" applyNumberFormat="1" applyAlignment="1">
      <alignment vertical="center"/>
    </xf>
    <xf numFmtId="37" fontId="6" fillId="0" borderId="71" xfId="0" applyNumberFormat="1" applyFont="1" applyBorder="1" applyAlignment="1">
      <alignment vertical="center"/>
    </xf>
    <xf numFmtId="0" fontId="0" fillId="0" borderId="0" xfId="0" applyAlignment="1">
      <alignment horizontal="left" vertical="center"/>
    </xf>
    <xf numFmtId="0" fontId="0" fillId="0" borderId="0" xfId="0" applyAlignment="1">
      <alignment horizontal="distributed" vertical="center"/>
    </xf>
    <xf numFmtId="0" fontId="0" fillId="0" borderId="1" xfId="0" applyBorder="1" applyAlignment="1">
      <alignment vertical="center"/>
    </xf>
    <xf numFmtId="0" fontId="0" fillId="0" borderId="12" xfId="0" applyBorder="1" applyAlignment="1">
      <alignment vertical="center"/>
    </xf>
    <xf numFmtId="0" fontId="28" fillId="0" borderId="0" xfId="0" applyFont="1" applyAlignment="1">
      <alignment vertical="center"/>
    </xf>
    <xf numFmtId="0" fontId="29" fillId="0" borderId="0" xfId="5" applyFont="1" applyAlignment="1">
      <alignment horizontal="left" vertical="center"/>
    </xf>
    <xf numFmtId="0" fontId="0" fillId="0" borderId="5" xfId="0" applyBorder="1" applyAlignment="1">
      <alignment horizontal="centerContinuous" vertical="center"/>
    </xf>
    <xf numFmtId="0" fontId="0" fillId="0" borderId="30" xfId="0" applyBorder="1" applyAlignment="1">
      <alignment vertical="center"/>
    </xf>
    <xf numFmtId="38" fontId="0" fillId="0" borderId="71" xfId="3" applyFont="1" applyBorder="1" applyAlignment="1" applyProtection="1">
      <alignment vertical="center"/>
    </xf>
    <xf numFmtId="49" fontId="0" fillId="0" borderId="0" xfId="0" applyNumberFormat="1" applyAlignment="1">
      <alignment horizontal="center" vertical="center"/>
    </xf>
    <xf numFmtId="49" fontId="0" fillId="0" borderId="0" xfId="0" quotePrefix="1" applyNumberFormat="1" applyAlignment="1">
      <alignment horizontal="center" vertical="center"/>
    </xf>
    <xf numFmtId="38" fontId="0" fillId="0" borderId="71" xfId="3" applyFont="1" applyBorder="1" applyAlignment="1">
      <alignment vertical="center"/>
    </xf>
    <xf numFmtId="0" fontId="0" fillId="0" borderId="0" xfId="15" applyNumberFormat="1" applyFont="1" applyAlignment="1">
      <alignment vertical="center"/>
    </xf>
    <xf numFmtId="178" fontId="0" fillId="0" borderId="0" xfId="3" applyNumberFormat="1" applyFont="1" applyAlignment="1">
      <alignment vertical="center"/>
    </xf>
    <xf numFmtId="38" fontId="6" fillId="0" borderId="71" xfId="3" applyFont="1" applyBorder="1" applyAlignment="1">
      <alignment vertical="center"/>
    </xf>
    <xf numFmtId="0" fontId="24" fillId="0" borderId="0" xfId="0" applyFont="1" applyAlignment="1">
      <alignment vertical="center"/>
    </xf>
    <xf numFmtId="0" fontId="27" fillId="0" borderId="0" xfId="0" applyFont="1" applyAlignment="1">
      <alignment horizontal="center" vertical="center"/>
    </xf>
    <xf numFmtId="0" fontId="7" fillId="0" borderId="0" xfId="0" applyFont="1" applyAlignment="1">
      <alignment vertical="center"/>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0" xfId="0" quotePrefix="1" applyAlignment="1">
      <alignment horizontal="center" vertical="center"/>
    </xf>
    <xf numFmtId="0" fontId="25" fillId="0" borderId="3" xfId="0" applyFont="1" applyBorder="1" applyAlignment="1">
      <alignment vertical="center"/>
    </xf>
    <xf numFmtId="0" fontId="0" fillId="0" borderId="3" xfId="0" applyBorder="1" applyAlignment="1">
      <alignment vertical="center"/>
    </xf>
    <xf numFmtId="0" fontId="0" fillId="0" borderId="5" xfId="0" applyBorder="1" applyAlignment="1">
      <alignment horizontal="center" vertical="center"/>
    </xf>
    <xf numFmtId="0" fontId="0" fillId="0" borderId="71" xfId="0" applyBorder="1" applyAlignment="1">
      <alignment horizontal="center" vertical="center"/>
    </xf>
    <xf numFmtId="0" fontId="0" fillId="0" borderId="32" xfId="0" applyBorder="1" applyAlignment="1">
      <alignment vertical="center"/>
    </xf>
    <xf numFmtId="38" fontId="0" fillId="0" borderId="0" xfId="0" applyNumberFormat="1" applyAlignment="1">
      <alignment vertical="center"/>
    </xf>
    <xf numFmtId="0" fontId="0" fillId="0" borderId="48" xfId="0"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15" xfId="0" applyBorder="1" applyAlignment="1">
      <alignment horizontal="center" vertical="center"/>
    </xf>
    <xf numFmtId="177" fontId="0" fillId="0" borderId="71" xfId="0" applyNumberFormat="1" applyBorder="1" applyAlignment="1">
      <alignment horizontal="right" vertical="center"/>
    </xf>
    <xf numFmtId="177" fontId="0" fillId="0" borderId="0" xfId="0" applyNumberFormat="1" applyAlignment="1">
      <alignment horizontal="right" vertical="center"/>
    </xf>
    <xf numFmtId="0" fontId="0" fillId="0" borderId="69" xfId="0" applyBorder="1" applyAlignment="1">
      <alignment vertical="center"/>
    </xf>
    <xf numFmtId="0" fontId="0" fillId="0" borderId="3" xfId="0" applyBorder="1"/>
    <xf numFmtId="0" fontId="0" fillId="0" borderId="32" xfId="0" applyBorder="1"/>
    <xf numFmtId="38" fontId="6" fillId="0" borderId="71" xfId="3" applyFont="1" applyBorder="1" applyAlignment="1" applyProtection="1">
      <alignment vertical="center"/>
    </xf>
    <xf numFmtId="38" fontId="6" fillId="0" borderId="0" xfId="0" applyNumberFormat="1" applyFont="1"/>
    <xf numFmtId="38" fontId="0" fillId="0" borderId="0" xfId="0" applyNumberFormat="1"/>
    <xf numFmtId="0" fontId="29" fillId="0" borderId="0" xfId="5" applyFont="1" applyAlignment="1">
      <alignment horizontal="left"/>
    </xf>
    <xf numFmtId="38" fontId="0" fillId="0" borderId="71" xfId="10" applyFont="1" applyBorder="1" applyAlignment="1" applyProtection="1">
      <alignment vertical="center"/>
    </xf>
    <xf numFmtId="0" fontId="25" fillId="0" borderId="50" xfId="0" applyFont="1" applyBorder="1" applyAlignment="1">
      <alignment horizontal="center" vertical="center"/>
    </xf>
    <xf numFmtId="0" fontId="25" fillId="0" borderId="25" xfId="0" applyFont="1" applyBorder="1" applyAlignment="1">
      <alignment horizontal="center" vertical="center"/>
    </xf>
    <xf numFmtId="0" fontId="27" fillId="0" borderId="50" xfId="0" applyFont="1" applyBorder="1" applyAlignment="1">
      <alignment horizontal="center" vertical="center"/>
    </xf>
    <xf numFmtId="0" fontId="27" fillId="0" borderId="25" xfId="0" applyFont="1" applyBorder="1" applyAlignment="1">
      <alignment horizontal="center" vertical="center"/>
    </xf>
    <xf numFmtId="38" fontId="25" fillId="0" borderId="24" xfId="10" applyFont="1" applyBorder="1" applyAlignment="1">
      <alignment vertical="center"/>
    </xf>
    <xf numFmtId="38" fontId="25" fillId="0" borderId="0" xfId="10" applyFont="1" applyBorder="1" applyAlignment="1">
      <alignment vertical="center"/>
    </xf>
    <xf numFmtId="38" fontId="25" fillId="0" borderId="71" xfId="10" applyFont="1" applyBorder="1" applyAlignment="1">
      <alignment vertical="center"/>
    </xf>
    <xf numFmtId="38" fontId="27" fillId="0" borderId="0" xfId="10" applyFont="1" applyBorder="1" applyAlignment="1">
      <alignment vertical="center"/>
    </xf>
    <xf numFmtId="38" fontId="27" fillId="0" borderId="0" xfId="10" applyFont="1" applyAlignment="1">
      <alignment vertical="center"/>
    </xf>
    <xf numFmtId="38" fontId="25" fillId="3" borderId="71" xfId="10" applyFont="1" applyFill="1" applyBorder="1" applyAlignment="1">
      <alignment vertical="center"/>
    </xf>
    <xf numFmtId="38" fontId="25" fillId="3" borderId="0" xfId="10" applyFont="1" applyFill="1" applyBorder="1" applyAlignment="1">
      <alignment vertical="center"/>
    </xf>
    <xf numFmtId="38" fontId="27" fillId="3" borderId="0" xfId="10" applyFont="1" applyFill="1" applyAlignment="1">
      <alignment vertical="center"/>
    </xf>
    <xf numFmtId="38" fontId="25" fillId="3" borderId="0" xfId="10" applyFont="1" applyFill="1" applyBorder="1" applyAlignment="1">
      <alignment horizontal="right" vertical="center"/>
    </xf>
    <xf numFmtId="38" fontId="27" fillId="3" borderId="0" xfId="10" applyFont="1" applyFill="1" applyAlignment="1">
      <alignment horizontal="right" vertical="center"/>
    </xf>
    <xf numFmtId="38" fontId="27" fillId="0" borderId="0" xfId="10" applyFont="1" applyAlignment="1">
      <alignment horizontal="right" vertical="center"/>
    </xf>
    <xf numFmtId="38" fontId="25" fillId="0" borderId="71" xfId="10" applyFont="1" applyBorder="1" applyAlignment="1">
      <alignment horizontal="right" vertical="center"/>
    </xf>
    <xf numFmtId="38" fontId="25" fillId="0" borderId="0" xfId="10" applyFont="1" applyBorder="1" applyAlignment="1">
      <alignment horizontal="right" vertical="center"/>
    </xf>
    <xf numFmtId="38" fontId="25" fillId="0" borderId="1" xfId="10" applyFont="1" applyBorder="1" applyAlignment="1">
      <alignment horizontal="right" vertical="center"/>
    </xf>
    <xf numFmtId="0" fontId="25" fillId="0" borderId="3" xfId="0" applyFont="1" applyBorder="1" applyAlignment="1">
      <alignment horizontal="distributed" vertical="center"/>
    </xf>
    <xf numFmtId="0" fontId="25" fillId="0" borderId="3" xfId="0" applyFont="1" applyBorder="1" applyAlignment="1">
      <alignment horizontal="lef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1" xfId="0" applyBorder="1" applyAlignment="1">
      <alignment horizontal="center" vertical="center" wrapText="1"/>
    </xf>
    <xf numFmtId="0" fontId="0" fillId="0" borderId="16" xfId="0" applyBorder="1" applyAlignment="1">
      <alignment horizontal="center" vertical="center" wrapText="1"/>
    </xf>
    <xf numFmtId="49" fontId="0" fillId="0" borderId="0" xfId="0" applyNumberFormat="1" applyAlignment="1">
      <alignment vertical="center"/>
    </xf>
    <xf numFmtId="0" fontId="0" fillId="0" borderId="71" xfId="0" applyBorder="1" applyAlignment="1">
      <alignment horizontal="right" vertical="center"/>
    </xf>
    <xf numFmtId="49" fontId="0" fillId="0" borderId="71" xfId="0" applyNumberFormat="1" applyBorder="1" applyAlignment="1">
      <alignment horizontal="right" vertical="center"/>
    </xf>
    <xf numFmtId="49" fontId="0" fillId="0" borderId="0" xfId="0" applyNumberFormat="1" applyAlignment="1">
      <alignment horizontal="center" vertical="center" shrinkToFit="1"/>
    </xf>
    <xf numFmtId="0" fontId="0" fillId="0" borderId="0" xfId="0" applyAlignment="1">
      <alignment horizontal="center" vertical="center" shrinkToFit="1"/>
    </xf>
    <xf numFmtId="49" fontId="0" fillId="0" borderId="0" xfId="0" applyNumberFormat="1" applyAlignment="1">
      <alignment horizontal="right" vertical="center"/>
    </xf>
    <xf numFmtId="49" fontId="0" fillId="0" borderId="0" xfId="0" applyNumberFormat="1" applyAlignment="1">
      <alignment horizontal="left" vertical="center"/>
    </xf>
    <xf numFmtId="0" fontId="6" fillId="0" borderId="71" xfId="0" applyFont="1" applyBorder="1" applyAlignment="1">
      <alignment horizontal="right" vertical="center"/>
    </xf>
    <xf numFmtId="49" fontId="0" fillId="0" borderId="1" xfId="0" applyNumberFormat="1" applyBorder="1" applyAlignment="1">
      <alignment vertical="center"/>
    </xf>
    <xf numFmtId="0" fontId="0" fillId="0" borderId="53" xfId="0" applyBorder="1" applyAlignment="1">
      <alignment horizontal="centerContinuous" vertical="center"/>
    </xf>
    <xf numFmtId="0" fontId="0" fillId="0" borderId="52" xfId="0" applyBorder="1" applyAlignment="1">
      <alignment horizontal="center" vertical="center"/>
    </xf>
    <xf numFmtId="0" fontId="6" fillId="0" borderId="52" xfId="0" applyFont="1" applyBorder="1" applyAlignment="1">
      <alignment horizontal="center" vertical="center"/>
    </xf>
    <xf numFmtId="38" fontId="6" fillId="0" borderId="0" xfId="10" applyFont="1" applyAlignment="1" applyProtection="1">
      <alignment vertical="center"/>
    </xf>
    <xf numFmtId="38" fontId="0" fillId="0" borderId="30" xfId="10" applyFont="1" applyBorder="1" applyAlignment="1" applyProtection="1">
      <alignment horizontal="center" vertical="center"/>
    </xf>
    <xf numFmtId="38" fontId="0" fillId="0" borderId="71" xfId="10" applyFont="1" applyBorder="1" applyAlignment="1" applyProtection="1">
      <alignment horizontal="center" vertical="center"/>
    </xf>
    <xf numFmtId="38" fontId="6" fillId="0" borderId="0" xfId="10" applyFont="1" applyBorder="1" applyAlignment="1" applyProtection="1">
      <alignment vertical="center"/>
    </xf>
    <xf numFmtId="38" fontId="0" fillId="0" borderId="1" xfId="10" applyFont="1" applyBorder="1" applyAlignment="1" applyProtection="1">
      <alignment horizontal="center" vertical="center"/>
    </xf>
    <xf numFmtId="38" fontId="0" fillId="0" borderId="68" xfId="10" applyFont="1" applyBorder="1" applyAlignment="1" applyProtection="1">
      <alignment horizontal="center" vertical="center"/>
    </xf>
    <xf numFmtId="38" fontId="0" fillId="0" borderId="1" xfId="10" applyFont="1" applyBorder="1" applyAlignment="1" applyProtection="1">
      <alignment vertical="center"/>
    </xf>
    <xf numFmtId="38" fontId="6" fillId="0" borderId="1" xfId="10" applyFont="1" applyBorder="1" applyAlignment="1" applyProtection="1">
      <alignment vertical="center"/>
    </xf>
    <xf numFmtId="0" fontId="0" fillId="0" borderId="2" xfId="0" applyBorder="1" applyAlignment="1">
      <alignment vertical="center"/>
    </xf>
    <xf numFmtId="177" fontId="6" fillId="0" borderId="71" xfId="0" applyNumberFormat="1" applyFont="1" applyBorder="1" applyAlignment="1">
      <alignment horizontal="right" vertical="center"/>
    </xf>
    <xf numFmtId="177" fontId="0" fillId="0" borderId="69" xfId="0" applyNumberFormat="1" applyBorder="1" applyAlignment="1">
      <alignment horizontal="right" vertical="center"/>
    </xf>
    <xf numFmtId="0" fontId="0" fillId="0" borderId="45" xfId="0" applyBorder="1" applyAlignment="1">
      <alignment horizontal="center" vertical="center"/>
    </xf>
    <xf numFmtId="0" fontId="0" fillId="0" borderId="45" xfId="0" applyBorder="1" applyAlignment="1">
      <alignment vertical="center"/>
    </xf>
    <xf numFmtId="0" fontId="0" fillId="0" borderId="53" xfId="0" applyBorder="1" applyAlignment="1">
      <alignment horizontal="center" vertical="center"/>
    </xf>
    <xf numFmtId="38" fontId="6" fillId="0" borderId="71" xfId="3" applyFont="1" applyFill="1" applyBorder="1" applyAlignment="1" applyProtection="1">
      <alignment vertical="center"/>
    </xf>
    <xf numFmtId="38" fontId="0" fillId="0" borderId="71" xfId="3" applyFont="1" applyFill="1" applyBorder="1" applyAlignment="1" applyProtection="1">
      <alignment vertical="center"/>
    </xf>
    <xf numFmtId="0" fontId="0" fillId="0" borderId="32" xfId="0" applyBorder="1" applyAlignment="1">
      <alignment horizontal="left" vertical="center"/>
    </xf>
    <xf numFmtId="0" fontId="0" fillId="0" borderId="32" xfId="0" applyBorder="1" applyAlignment="1">
      <alignment horizontal="distributed" vertical="center"/>
    </xf>
    <xf numFmtId="0" fontId="0" fillId="0" borderId="33" xfId="0" applyBorder="1" applyAlignment="1">
      <alignment horizontal="left" vertical="center"/>
    </xf>
    <xf numFmtId="183" fontId="0" fillId="0" borderId="71" xfId="0" applyNumberFormat="1" applyBorder="1" applyAlignment="1">
      <alignment horizontal="right" vertical="center"/>
    </xf>
    <xf numFmtId="179" fontId="0" fillId="0" borderId="71" xfId="0" applyNumberFormat="1" applyBorder="1" applyAlignment="1">
      <alignment horizontal="right" vertical="center"/>
    </xf>
    <xf numFmtId="183" fontId="0" fillId="0" borderId="0" xfId="0" applyNumberFormat="1" applyAlignment="1">
      <alignment horizontal="right" vertical="center"/>
    </xf>
    <xf numFmtId="183" fontId="0" fillId="0" borderId="0" xfId="0" quotePrefix="1" applyNumberFormat="1" applyAlignment="1">
      <alignment horizontal="right" vertical="center"/>
    </xf>
    <xf numFmtId="179" fontId="0" fillId="0" borderId="0" xfId="0" applyNumberFormat="1" applyAlignment="1">
      <alignment horizontal="right" vertical="center"/>
    </xf>
    <xf numFmtId="0" fontId="0" fillId="0" borderId="0" xfId="0" quotePrefix="1" applyAlignment="1">
      <alignment horizontal="right" vertical="center"/>
    </xf>
    <xf numFmtId="0" fontId="0" fillId="0" borderId="53" xfId="0" applyBorder="1" applyAlignment="1">
      <alignment vertical="center"/>
    </xf>
    <xf numFmtId="177" fontId="6" fillId="0" borderId="0" xfId="0" applyNumberFormat="1" applyFont="1" applyAlignment="1">
      <alignment vertical="center"/>
    </xf>
    <xf numFmtId="177" fontId="0" fillId="0" borderId="0" xfId="0" applyNumberFormat="1" applyAlignment="1">
      <alignment vertical="center"/>
    </xf>
    <xf numFmtId="0" fontId="0" fillId="0" borderId="5" xfId="0" applyBorder="1" applyAlignment="1">
      <alignment horizontal="center" vertical="center" wrapText="1"/>
    </xf>
    <xf numFmtId="0" fontId="0" fillId="0" borderId="49" xfId="0" applyBorder="1" applyAlignment="1">
      <alignment horizontal="right"/>
    </xf>
    <xf numFmtId="176" fontId="6" fillId="0" borderId="0" xfId="0" applyNumberFormat="1" applyFont="1" applyAlignment="1">
      <alignment horizontal="right"/>
    </xf>
    <xf numFmtId="183" fontId="0" fillId="0" borderId="0" xfId="0" applyNumberFormat="1"/>
    <xf numFmtId="183" fontId="0" fillId="0" borderId="49" xfId="0" applyNumberFormat="1" applyBorder="1"/>
    <xf numFmtId="176" fontId="0" fillId="0" borderId="0" xfId="0" applyNumberFormat="1" applyAlignment="1">
      <alignment horizontal="right"/>
    </xf>
    <xf numFmtId="176" fontId="0" fillId="0" borderId="0" xfId="0" applyNumberFormat="1"/>
    <xf numFmtId="0" fontId="0" fillId="0" borderId="0" xfId="0" applyAlignment="1">
      <alignment horizontal="distributed" vertical="center" wrapText="1"/>
    </xf>
    <xf numFmtId="183" fontId="0" fillId="0" borderId="49" xfId="0" applyNumberFormat="1" applyBorder="1" applyAlignment="1">
      <alignment vertical="center"/>
    </xf>
    <xf numFmtId="183" fontId="0" fillId="0" borderId="0" xfId="0" applyNumberFormat="1" applyAlignment="1">
      <alignment vertical="center"/>
    </xf>
    <xf numFmtId="176" fontId="0" fillId="0" borderId="0" xfId="0" applyNumberFormat="1" applyAlignment="1">
      <alignment horizontal="right" vertical="center"/>
    </xf>
    <xf numFmtId="183" fontId="0" fillId="0" borderId="0" xfId="0" applyNumberFormat="1" applyAlignment="1">
      <alignment horizontal="right"/>
    </xf>
    <xf numFmtId="0" fontId="0" fillId="0" borderId="65" xfId="0" applyBorder="1"/>
    <xf numFmtId="0" fontId="0" fillId="0" borderId="67" xfId="0" applyBorder="1"/>
    <xf numFmtId="37" fontId="0" fillId="0" borderId="0" xfId="0" applyNumberFormat="1" applyAlignment="1">
      <alignment horizontal="right" vertical="center"/>
    </xf>
    <xf numFmtId="0" fontId="0" fillId="0" borderId="0" xfId="0" applyAlignment="1">
      <alignment wrapText="1"/>
    </xf>
    <xf numFmtId="0" fontId="0" fillId="0" borderId="0" xfId="0" applyAlignment="1">
      <alignment vertical="center" wrapText="1"/>
    </xf>
    <xf numFmtId="38" fontId="0" fillId="0" borderId="71" xfId="3" applyFont="1" applyBorder="1" applyAlignment="1" applyProtection="1">
      <alignment horizontal="right" vertical="center"/>
    </xf>
    <xf numFmtId="183" fontId="0" fillId="0" borderId="49" xfId="0" applyNumberFormat="1" applyBorder="1" applyAlignment="1">
      <alignment horizontal="right" vertical="center"/>
    </xf>
    <xf numFmtId="176" fontId="0" fillId="0" borderId="49" xfId="0" applyNumberFormat="1" applyBorder="1"/>
    <xf numFmtId="0" fontId="0" fillId="0" borderId="9" xfId="0" applyBorder="1" applyAlignment="1">
      <alignment horizontal="center"/>
    </xf>
    <xf numFmtId="0" fontId="0" fillId="0" borderId="5" xfId="0" applyBorder="1" applyAlignment="1">
      <alignment horizontal="center"/>
    </xf>
    <xf numFmtId="40" fontId="0" fillId="0" borderId="0" xfId="3" applyNumberFormat="1" applyFont="1" applyBorder="1" applyAlignment="1" applyProtection="1">
      <alignment vertical="center"/>
    </xf>
    <xf numFmtId="0" fontId="0" fillId="0" borderId="49" xfId="0" applyBorder="1" applyAlignment="1">
      <alignment vertical="center"/>
    </xf>
    <xf numFmtId="38" fontId="0" fillId="0" borderId="0" xfId="10" applyFont="1" applyFill="1" applyAlignment="1">
      <alignment vertical="center"/>
    </xf>
    <xf numFmtId="38" fontId="0" fillId="0" borderId="6" xfId="10" applyFont="1" applyFill="1" applyBorder="1" applyAlignment="1">
      <alignment vertical="center"/>
    </xf>
    <xf numFmtId="38" fontId="0" fillId="0" borderId="35" xfId="10" applyFont="1" applyFill="1" applyBorder="1" applyAlignment="1">
      <alignment vertical="center"/>
    </xf>
    <xf numFmtId="38" fontId="0" fillId="0" borderId="18" xfId="10" applyFont="1" applyFill="1" applyBorder="1" applyAlignment="1">
      <alignment vertical="center"/>
    </xf>
    <xf numFmtId="38" fontId="0" fillId="0" borderId="17" xfId="10" applyFont="1" applyFill="1" applyBorder="1" applyAlignment="1" applyProtection="1">
      <alignment horizontal="center" vertical="center"/>
    </xf>
    <xf numFmtId="38" fontId="0" fillId="0" borderId="29" xfId="10" applyFont="1" applyFill="1" applyBorder="1" applyAlignment="1" applyProtection="1">
      <alignment horizontal="center" vertical="center"/>
    </xf>
    <xf numFmtId="38" fontId="0" fillId="0" borderId="28" xfId="10" applyFont="1" applyFill="1" applyBorder="1" applyAlignment="1" applyProtection="1">
      <alignment horizontal="center" vertical="center"/>
    </xf>
    <xf numFmtId="38" fontId="0" fillId="0" borderId="54" xfId="10" applyFont="1" applyFill="1" applyBorder="1" applyAlignment="1">
      <alignment vertical="center"/>
    </xf>
    <xf numFmtId="38" fontId="0" fillId="0" borderId="0" xfId="10" applyFont="1" applyFill="1" applyAlignment="1" applyProtection="1">
      <alignment horizontal="right" vertical="center"/>
    </xf>
    <xf numFmtId="0" fontId="0" fillId="0" borderId="0" xfId="10" applyNumberFormat="1" applyFont="1" applyFill="1" applyAlignment="1" applyProtection="1">
      <alignment horizontal="center" vertical="center" shrinkToFit="1"/>
    </xf>
    <xf numFmtId="38" fontId="0" fillId="0" borderId="8" xfId="10" applyFont="1" applyFill="1" applyBorder="1" applyAlignment="1" applyProtection="1">
      <alignment horizontal="right" vertical="center"/>
    </xf>
    <xf numFmtId="49" fontId="0" fillId="0" borderId="0" xfId="10" applyNumberFormat="1" applyFont="1" applyFill="1" applyAlignment="1" applyProtection="1">
      <alignment horizontal="center" vertical="center"/>
    </xf>
    <xf numFmtId="49" fontId="0" fillId="0" borderId="0" xfId="10" quotePrefix="1" applyNumberFormat="1" applyFont="1" applyFill="1" applyAlignment="1" applyProtection="1">
      <alignment horizontal="center" vertical="center"/>
    </xf>
    <xf numFmtId="38" fontId="0" fillId="0" borderId="49" xfId="10" applyFont="1" applyFill="1" applyBorder="1" applyAlignment="1">
      <alignment vertical="center"/>
    </xf>
    <xf numFmtId="38" fontId="0" fillId="0" borderId="7" xfId="10" applyFont="1" applyFill="1" applyBorder="1" applyAlignment="1">
      <alignment vertical="center"/>
    </xf>
    <xf numFmtId="38" fontId="0" fillId="0" borderId="0" xfId="10" applyFont="1" applyFill="1" applyBorder="1" applyAlignment="1" applyProtection="1">
      <alignment vertical="center"/>
    </xf>
    <xf numFmtId="38" fontId="29" fillId="0" borderId="0" xfId="5" applyNumberFormat="1" applyFont="1" applyFill="1" applyAlignment="1">
      <alignment horizontal="left" vertical="center"/>
    </xf>
    <xf numFmtId="38" fontId="0" fillId="0" borderId="0" xfId="9" applyFont="1" applyAlignment="1">
      <alignment vertical="center"/>
    </xf>
    <xf numFmtId="0" fontId="0" fillId="0" borderId="6" xfId="0" applyBorder="1" applyAlignment="1">
      <alignment vertical="center"/>
    </xf>
    <xf numFmtId="0" fontId="0" fillId="0" borderId="55" xfId="0" applyBorder="1" applyAlignment="1">
      <alignment horizontal="center" vertical="center"/>
    </xf>
    <xf numFmtId="0" fontId="0" fillId="0" borderId="26"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54" xfId="0" applyBorder="1" applyAlignment="1">
      <alignment vertical="center"/>
    </xf>
    <xf numFmtId="0" fontId="0" fillId="0" borderId="8" xfId="0" applyBorder="1" applyAlignment="1">
      <alignment horizontal="left" vertical="center"/>
    </xf>
    <xf numFmtId="38" fontId="0" fillId="0" borderId="49" xfId="9" applyFont="1" applyBorder="1" applyAlignment="1">
      <alignment vertical="center"/>
    </xf>
    <xf numFmtId="0" fontId="0" fillId="0" borderId="6" xfId="0" applyBorder="1" applyAlignment="1">
      <alignment horizontal="right" vertical="center"/>
    </xf>
    <xf numFmtId="183" fontId="0" fillId="0" borderId="71" xfId="10" applyNumberFormat="1" applyFont="1" applyFill="1" applyBorder="1" applyAlignment="1" applyProtection="1">
      <alignment vertical="center"/>
    </xf>
    <xf numFmtId="183" fontId="0" fillId="0" borderId="0" xfId="10" applyNumberFormat="1" applyFont="1" applyFill="1" applyBorder="1" applyAlignment="1" applyProtection="1">
      <alignment vertical="center"/>
    </xf>
    <xf numFmtId="183" fontId="0" fillId="0" borderId="0" xfId="10" applyNumberFormat="1" applyFont="1" applyFill="1" applyBorder="1" applyAlignment="1" applyProtection="1">
      <alignment horizontal="right" vertical="center"/>
    </xf>
    <xf numFmtId="38" fontId="0" fillId="0" borderId="71" xfId="10" applyFont="1" applyFill="1" applyBorder="1" applyAlignment="1" applyProtection="1">
      <alignment vertical="center"/>
    </xf>
    <xf numFmtId="38" fontId="0" fillId="0" borderId="0" xfId="10" applyFont="1" applyFill="1" applyBorder="1" applyAlignment="1" applyProtection="1">
      <alignment horizontal="right" vertical="center"/>
    </xf>
    <xf numFmtId="0" fontId="0" fillId="0" borderId="0" xfId="0" applyAlignment="1">
      <alignment horizontal="left"/>
    </xf>
    <xf numFmtId="3" fontId="0" fillId="0" borderId="72" xfId="0" applyNumberFormat="1" applyBorder="1" applyAlignment="1">
      <alignment vertical="center"/>
    </xf>
    <xf numFmtId="3" fontId="0" fillId="0" borderId="0" xfId="0" applyNumberFormat="1" applyAlignment="1">
      <alignment vertical="center"/>
    </xf>
    <xf numFmtId="3" fontId="6" fillId="0" borderId="72" xfId="0" applyNumberFormat="1" applyFont="1" applyBorder="1" applyAlignment="1">
      <alignment vertical="center"/>
    </xf>
    <xf numFmtId="185" fontId="0" fillId="0" borderId="0" xfId="0" applyNumberFormat="1" applyAlignment="1">
      <alignment vertical="center"/>
    </xf>
    <xf numFmtId="38" fontId="6" fillId="0" borderId="71" xfId="3" applyFont="1" applyBorder="1" applyAlignment="1" applyProtection="1">
      <alignment horizontal="right" vertical="center"/>
    </xf>
    <xf numFmtId="184" fontId="0" fillId="0" borderId="71" xfId="3" applyNumberFormat="1" applyFont="1" applyBorder="1" applyAlignment="1" applyProtection="1">
      <alignment horizontal="right" vertical="center"/>
    </xf>
    <xf numFmtId="0" fontId="0" fillId="0" borderId="1" xfId="0" applyBorder="1" applyAlignment="1">
      <alignment horizontal="right" vertical="center"/>
    </xf>
    <xf numFmtId="0" fontId="0" fillId="0" borderId="1" xfId="0" applyBorder="1" applyAlignment="1">
      <alignment horizontal="right"/>
    </xf>
    <xf numFmtId="0" fontId="0" fillId="0" borderId="30" xfId="0" applyBorder="1" applyAlignment="1">
      <alignment horizontal="centerContinuous" vertical="center"/>
    </xf>
    <xf numFmtId="0" fontId="0" fillId="0" borderId="32" xfId="0" applyBorder="1" applyAlignment="1">
      <alignment horizontal="centerContinuous" vertical="center"/>
    </xf>
    <xf numFmtId="0" fontId="0" fillId="0" borderId="24" xfId="0" applyBorder="1" applyAlignment="1">
      <alignment horizontal="center" vertical="center"/>
    </xf>
    <xf numFmtId="183" fontId="6" fillId="0" borderId="71" xfId="3" applyNumberFormat="1" applyFont="1" applyBorder="1" applyAlignment="1" applyProtection="1">
      <alignment horizontal="right" vertical="center"/>
    </xf>
    <xf numFmtId="183" fontId="0" fillId="0" borderId="71" xfId="3" applyNumberFormat="1" applyFont="1" applyBorder="1" applyAlignment="1" applyProtection="1">
      <alignment horizontal="right" vertical="center"/>
    </xf>
    <xf numFmtId="0" fontId="6" fillId="0" borderId="0" xfId="0" applyFont="1" applyAlignment="1">
      <alignment horizontal="distributed" vertical="center" wrapText="1"/>
    </xf>
    <xf numFmtId="0" fontId="0" fillId="0" borderId="1" xfId="0" applyBorder="1" applyAlignment="1">
      <alignment horizontal="center" vertical="center"/>
    </xf>
    <xf numFmtId="37" fontId="0" fillId="0" borderId="12" xfId="0" applyNumberFormat="1" applyBorder="1" applyAlignment="1">
      <alignment vertical="center"/>
    </xf>
    <xf numFmtId="37" fontId="0" fillId="0" borderId="1" xfId="0" applyNumberFormat="1" applyBorder="1" applyAlignment="1">
      <alignment vertical="center"/>
    </xf>
    <xf numFmtId="0" fontId="4" fillId="0" borderId="1" xfId="0" applyFont="1" applyBorder="1" applyAlignment="1">
      <alignment horizontal="right" vertical="center"/>
    </xf>
    <xf numFmtId="0" fontId="0" fillId="0" borderId="65" xfId="0" applyBorder="1" applyAlignment="1">
      <alignment vertical="center"/>
    </xf>
    <xf numFmtId="0" fontId="0" fillId="0" borderId="63" xfId="0" applyBorder="1" applyAlignment="1">
      <alignment horizontal="center" vertical="center"/>
    </xf>
    <xf numFmtId="0" fontId="0" fillId="0" borderId="60" xfId="0" applyBorder="1" applyAlignment="1">
      <alignment horizontal="center" vertical="center"/>
    </xf>
    <xf numFmtId="0" fontId="0" fillId="0" borderId="59" xfId="0" applyBorder="1" applyAlignment="1">
      <alignment horizontal="center" vertical="center"/>
    </xf>
    <xf numFmtId="181" fontId="0" fillId="0" borderId="0" xfId="0" applyNumberFormat="1" applyAlignment="1">
      <alignment vertical="center"/>
    </xf>
    <xf numFmtId="183" fontId="6" fillId="0" borderId="71" xfId="3" applyNumberFormat="1" applyFont="1" applyBorder="1" applyAlignment="1" applyProtection="1">
      <alignment vertical="center"/>
    </xf>
    <xf numFmtId="183" fontId="6" fillId="0" borderId="0" xfId="3" applyNumberFormat="1" applyFont="1" applyAlignment="1" applyProtection="1">
      <alignment vertical="center"/>
    </xf>
    <xf numFmtId="182" fontId="6" fillId="0" borderId="0" xfId="3" applyNumberFormat="1" applyFont="1" applyAlignment="1" applyProtection="1">
      <alignment vertical="center"/>
    </xf>
    <xf numFmtId="182" fontId="6" fillId="0" borderId="0" xfId="0" applyNumberFormat="1" applyFont="1" applyAlignment="1">
      <alignment vertical="center"/>
    </xf>
    <xf numFmtId="181" fontId="6" fillId="0" borderId="0" xfId="0" applyNumberFormat="1" applyFont="1" applyAlignment="1">
      <alignment vertical="center"/>
    </xf>
    <xf numFmtId="183" fontId="0" fillId="0" borderId="71" xfId="3" applyNumberFormat="1" applyFont="1" applyBorder="1" applyAlignment="1" applyProtection="1">
      <alignment vertical="center"/>
    </xf>
    <xf numFmtId="184" fontId="0" fillId="0" borderId="0" xfId="3" applyNumberFormat="1" applyFont="1" applyAlignment="1" applyProtection="1">
      <alignment vertical="center"/>
    </xf>
    <xf numFmtId="182" fontId="0" fillId="0" borderId="0" xfId="0" applyNumberFormat="1" applyAlignment="1">
      <alignment vertical="center"/>
    </xf>
    <xf numFmtId="182" fontId="6" fillId="0" borderId="0" xfId="3" applyNumberFormat="1" applyFont="1" applyAlignment="1" applyProtection="1">
      <alignment horizontal="right" vertical="center"/>
    </xf>
    <xf numFmtId="182" fontId="6" fillId="0" borderId="0" xfId="0" applyNumberFormat="1" applyFont="1" applyAlignment="1">
      <alignment horizontal="right" vertical="center"/>
    </xf>
    <xf numFmtId="182" fontId="0" fillId="0" borderId="0" xfId="3" applyNumberFormat="1" applyFont="1" applyAlignment="1" applyProtection="1">
      <alignment vertical="center"/>
    </xf>
    <xf numFmtId="184" fontId="0" fillId="2" borderId="0" xfId="0" applyNumberFormat="1" applyFill="1" applyAlignment="1">
      <alignment horizontal="right"/>
    </xf>
    <xf numFmtId="184" fontId="6" fillId="0" borderId="0" xfId="3" applyNumberFormat="1" applyFont="1" applyAlignment="1" applyProtection="1">
      <alignment vertical="center"/>
    </xf>
    <xf numFmtId="0" fontId="0" fillId="0" borderId="57" xfId="0" applyBorder="1" applyAlignment="1">
      <alignment vertical="center"/>
    </xf>
    <xf numFmtId="0" fontId="20" fillId="0" borderId="0" xfId="0" applyFont="1" applyAlignment="1">
      <alignment horizontal="center" vertical="center"/>
    </xf>
    <xf numFmtId="0" fontId="20" fillId="0" borderId="71" xfId="0" applyFont="1" applyBorder="1" applyAlignment="1">
      <alignment horizontal="center" vertical="center"/>
    </xf>
    <xf numFmtId="183" fontId="0" fillId="0" borderId="71" xfId="0" applyNumberFormat="1" applyBorder="1" applyAlignment="1">
      <alignment vertical="center"/>
    </xf>
    <xf numFmtId="183" fontId="6" fillId="0" borderId="71" xfId="0" applyNumberFormat="1" applyFont="1" applyBorder="1" applyAlignment="1">
      <alignment vertical="center"/>
    </xf>
    <xf numFmtId="0" fontId="0" fillId="0" borderId="1" xfId="0" applyBorder="1" applyAlignment="1">
      <alignment horizontal="centerContinuous" vertical="center"/>
    </xf>
    <xf numFmtId="0" fontId="0" fillId="0" borderId="4" xfId="0" applyBorder="1" applyAlignment="1">
      <alignment vertical="center"/>
    </xf>
    <xf numFmtId="0" fontId="0" fillId="0" borderId="60" xfId="0" applyBorder="1" applyAlignment="1">
      <alignment horizontal="center" vertical="center" wrapText="1"/>
    </xf>
    <xf numFmtId="0" fontId="0" fillId="0" borderId="59" xfId="0" applyBorder="1" applyAlignment="1">
      <alignment horizontal="center" vertical="center" wrapText="1"/>
    </xf>
    <xf numFmtId="0" fontId="0" fillId="0" borderId="2" xfId="0" applyBorder="1" applyAlignment="1">
      <alignment horizontal="right" vertical="center"/>
    </xf>
    <xf numFmtId="37" fontId="0" fillId="0" borderId="2" xfId="0" applyNumberFormat="1" applyBorder="1" applyAlignment="1">
      <alignment horizontal="right" vertical="center"/>
    </xf>
    <xf numFmtId="37" fontId="0" fillId="0" borderId="0" xfId="0" applyNumberFormat="1" applyAlignment="1">
      <alignment horizontal="distributed" vertical="center"/>
    </xf>
    <xf numFmtId="37" fontId="0" fillId="0" borderId="2" xfId="0" applyNumberFormat="1" applyBorder="1" applyAlignment="1">
      <alignment horizontal="distributed" vertical="center"/>
    </xf>
    <xf numFmtId="37" fontId="0" fillId="0" borderId="45" xfId="0" applyNumberFormat="1" applyBorder="1" applyAlignment="1">
      <alignment vertical="center"/>
    </xf>
    <xf numFmtId="0" fontId="6" fillId="0" borderId="74" xfId="0" applyFont="1" applyBorder="1" applyAlignment="1">
      <alignment vertical="center"/>
    </xf>
    <xf numFmtId="38" fontId="6" fillId="0" borderId="70" xfId="3" applyFont="1" applyBorder="1" applyAlignment="1" applyProtection="1">
      <alignment vertical="center"/>
    </xf>
    <xf numFmtId="0" fontId="6" fillId="0" borderId="1" xfId="0" applyFont="1" applyBorder="1" applyAlignment="1">
      <alignment horizontal="left" vertical="center"/>
    </xf>
    <xf numFmtId="177" fontId="0" fillId="0" borderId="49" xfId="0" applyNumberFormat="1" applyBorder="1" applyAlignment="1">
      <alignment horizontal="right"/>
    </xf>
    <xf numFmtId="38" fontId="0" fillId="0" borderId="0" xfId="10" applyFont="1" applyAlignment="1" applyProtection="1">
      <alignment horizontal="right" vertical="center"/>
    </xf>
    <xf numFmtId="177" fontId="0" fillId="0" borderId="0" xfId="0" applyNumberFormat="1" applyAlignment="1">
      <alignment horizontal="right"/>
    </xf>
    <xf numFmtId="0" fontId="6" fillId="0" borderId="8" xfId="0" applyFont="1" applyBorder="1" applyAlignment="1">
      <alignment vertical="center"/>
    </xf>
    <xf numFmtId="177" fontId="6" fillId="0" borderId="49" xfId="0" applyNumberFormat="1" applyFont="1" applyBorder="1" applyAlignment="1">
      <alignment horizontal="right"/>
    </xf>
    <xf numFmtId="38" fontId="0" fillId="0" borderId="71" xfId="10" applyFont="1" applyBorder="1" applyAlignment="1" applyProtection="1">
      <alignment horizontal="right" vertical="center"/>
    </xf>
    <xf numFmtId="177" fontId="0" fillId="0" borderId="0" xfId="10" applyNumberFormat="1" applyFont="1" applyAlignment="1" applyProtection="1">
      <alignment horizontal="right" vertical="center"/>
    </xf>
    <xf numFmtId="0" fontId="15" fillId="0" borderId="38" xfId="0" applyFont="1" applyBorder="1" applyAlignment="1">
      <alignment horizontal="center" vertical="center" shrinkToFit="1"/>
    </xf>
    <xf numFmtId="0" fontId="15" fillId="0" borderId="39" xfId="0" applyFont="1" applyBorder="1" applyAlignment="1">
      <alignment horizontal="center" vertical="center" shrinkToFit="1"/>
    </xf>
    <xf numFmtId="0" fontId="6" fillId="0" borderId="0" xfId="0" applyFont="1" applyAlignment="1">
      <alignment horizontal="distributed" vertical="center"/>
    </xf>
    <xf numFmtId="0" fontId="20" fillId="0" borderId="0" xfId="0" applyFont="1" applyAlignment="1">
      <alignment horizontal="distributed" vertical="center"/>
    </xf>
    <xf numFmtId="0" fontId="0" fillId="0" borderId="0" xfId="0" applyAlignment="1">
      <alignment horizontal="distributed"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31" xfId="0" applyBorder="1" applyAlignment="1">
      <alignment horizontal="center" vertical="center"/>
    </xf>
    <xf numFmtId="0" fontId="25" fillId="0" borderId="0" xfId="0" applyFont="1" applyAlignment="1">
      <alignment horizontal="distributed" vertical="center"/>
    </xf>
    <xf numFmtId="0" fontId="27" fillId="0" borderId="0" xfId="0" applyFont="1" applyAlignment="1">
      <alignment horizontal="center" vertical="center"/>
    </xf>
    <xf numFmtId="0" fontId="25" fillId="0" borderId="3" xfId="0" applyFont="1" applyBorder="1" applyAlignment="1">
      <alignment horizontal="center" vertical="center"/>
    </xf>
    <xf numFmtId="0" fontId="25" fillId="0" borderId="32" xfId="0" applyFont="1" applyBorder="1" applyAlignment="1">
      <alignment horizontal="center" vertical="center"/>
    </xf>
    <xf numFmtId="0" fontId="25" fillId="0" borderId="5" xfId="0" applyFont="1" applyBorder="1" applyAlignment="1">
      <alignment horizontal="center" vertical="center"/>
    </xf>
    <xf numFmtId="0" fontId="27" fillId="0" borderId="5" xfId="0" applyFont="1" applyBorder="1" applyAlignment="1">
      <alignment horizontal="center" vertical="center"/>
    </xf>
    <xf numFmtId="0" fontId="27" fillId="0" borderId="3" xfId="0" applyFont="1" applyBorder="1" applyAlignment="1">
      <alignment horizontal="center" vertical="center"/>
    </xf>
    <xf numFmtId="0" fontId="27" fillId="0" borderId="0" xfId="0" applyFont="1" applyAlignment="1">
      <alignment horizontal="distributed" vertical="center"/>
    </xf>
    <xf numFmtId="0" fontId="0" fillId="0" borderId="15" xfId="0" applyBorder="1" applyAlignment="1">
      <alignment vertical="center"/>
    </xf>
    <xf numFmtId="0" fontId="0" fillId="0" borderId="16" xfId="0" applyBorder="1" applyAlignment="1">
      <alignment vertical="center"/>
    </xf>
    <xf numFmtId="0" fontId="0" fillId="0" borderId="36"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38" fontId="0" fillId="0" borderId="36" xfId="10" applyFont="1" applyBorder="1" applyAlignment="1" applyProtection="1">
      <alignment horizontal="center" vertical="center"/>
    </xf>
    <xf numFmtId="38" fontId="0" fillId="0" borderId="2" xfId="10" applyFont="1" applyBorder="1" applyAlignment="1" applyProtection="1">
      <alignment horizontal="center" vertical="center"/>
    </xf>
    <xf numFmtId="0" fontId="0" fillId="0" borderId="5" xfId="0" applyBorder="1" applyAlignment="1">
      <alignment horizontal="center" vertical="center" wrapText="1"/>
    </xf>
    <xf numFmtId="0" fontId="0" fillId="0" borderId="30" xfId="0" applyBorder="1" applyAlignment="1">
      <alignment horizontal="center" vertical="center" wrapText="1"/>
    </xf>
    <xf numFmtId="0" fontId="6" fillId="0" borderId="0" xfId="0" applyFont="1"/>
    <xf numFmtId="0" fontId="0" fillId="0" borderId="0" xfId="0" applyAlignment="1">
      <alignment wrapText="1"/>
    </xf>
    <xf numFmtId="0" fontId="0" fillId="0" borderId="48" xfId="0"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0" xfId="0" applyAlignment="1">
      <alignment vertical="center" wrapText="1"/>
    </xf>
    <xf numFmtId="0" fontId="18" fillId="0" borderId="0" xfId="0" applyFont="1" applyAlignment="1">
      <alignment horizontal="distributed" vertical="center"/>
    </xf>
    <xf numFmtId="0" fontId="18" fillId="0" borderId="0" xfId="0" applyFont="1"/>
    <xf numFmtId="0" fontId="0" fillId="0" borderId="0" xfId="0" applyAlignment="1">
      <alignment horizontal="right"/>
    </xf>
    <xf numFmtId="0" fontId="0" fillId="0" borderId="9" xfId="0" applyBorder="1" applyAlignment="1">
      <alignment horizontal="center" vertical="center" wrapText="1"/>
    </xf>
    <xf numFmtId="0" fontId="0" fillId="0" borderId="31" xfId="0" applyBorder="1" applyAlignment="1">
      <alignment horizontal="center" vertical="center" wrapText="1"/>
    </xf>
    <xf numFmtId="0" fontId="0" fillId="0" borderId="16" xfId="0" applyBorder="1" applyAlignment="1">
      <alignment horizontal="distributed" vertical="center" wrapText="1" indent="1"/>
    </xf>
    <xf numFmtId="0" fontId="0" fillId="0" borderId="14" xfId="0" applyBorder="1" applyAlignment="1">
      <alignment horizontal="distributed" vertical="center" indent="1"/>
    </xf>
    <xf numFmtId="0" fontId="0" fillId="0" borderId="16"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distributed" vertical="center" indent="1"/>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38" fontId="0" fillId="0" borderId="6" xfId="10" applyFont="1" applyFill="1" applyBorder="1" applyAlignment="1">
      <alignment horizontal="right"/>
    </xf>
    <xf numFmtId="38" fontId="0" fillId="0" borderId="23" xfId="10" applyFont="1" applyFill="1" applyBorder="1" applyAlignment="1" applyProtection="1">
      <alignment horizontal="center" vertical="center"/>
    </xf>
    <xf numFmtId="38" fontId="0" fillId="0" borderId="22" xfId="10" applyFont="1" applyFill="1" applyBorder="1" applyAlignment="1" applyProtection="1">
      <alignment horizontal="center" vertical="center"/>
    </xf>
    <xf numFmtId="38" fontId="0" fillId="0" borderId="0" xfId="10" applyFont="1" applyFill="1" applyAlignment="1" applyProtection="1">
      <alignment horizontal="center" vertical="center"/>
    </xf>
    <xf numFmtId="38" fontId="0" fillId="0" borderId="8" xfId="10" applyFont="1" applyFill="1" applyBorder="1" applyAlignment="1" applyProtection="1">
      <alignment horizontal="center" vertical="center"/>
    </xf>
    <xf numFmtId="38" fontId="0" fillId="0" borderId="35" xfId="10" applyFont="1" applyFill="1" applyBorder="1" applyAlignment="1" applyProtection="1">
      <alignment horizontal="center" vertical="center"/>
    </xf>
    <xf numFmtId="38" fontId="0" fillId="0" borderId="34" xfId="10" applyFont="1" applyFill="1" applyBorder="1" applyAlignment="1" applyProtection="1">
      <alignment horizontal="center" vertical="center"/>
    </xf>
    <xf numFmtId="38" fontId="0" fillId="0" borderId="26" xfId="10" applyFont="1" applyFill="1" applyBorder="1" applyAlignment="1" applyProtection="1">
      <alignment horizontal="center" vertical="center"/>
    </xf>
    <xf numFmtId="38" fontId="0" fillId="0" borderId="17" xfId="10" applyFont="1" applyFill="1" applyBorder="1" applyAlignment="1" applyProtection="1">
      <alignment horizontal="center" vertical="center"/>
    </xf>
    <xf numFmtId="38" fontId="20" fillId="0" borderId="29" xfId="10" applyFont="1" applyFill="1" applyBorder="1" applyAlignment="1">
      <alignment horizontal="center" vertical="center" wrapText="1"/>
    </xf>
    <xf numFmtId="38" fontId="0" fillId="0" borderId="27" xfId="10" applyFont="1" applyFill="1" applyBorder="1" applyAlignment="1">
      <alignment horizontal="center" vertical="center"/>
    </xf>
    <xf numFmtId="0" fontId="0" fillId="0" borderId="29" xfId="0" applyBorder="1" applyAlignment="1">
      <alignment horizontal="distributed" vertical="center" wrapText="1" indent="1"/>
    </xf>
    <xf numFmtId="0" fontId="0" fillId="0" borderId="27" xfId="0" applyBorder="1" applyAlignment="1">
      <alignment horizontal="distributed" vertical="center" indent="1"/>
    </xf>
    <xf numFmtId="0" fontId="0" fillId="0" borderId="21" xfId="0" applyBorder="1" applyAlignment="1">
      <alignment horizontal="distributed" vertical="center" indent="1"/>
    </xf>
    <xf numFmtId="0" fontId="0" fillId="0" borderId="53" xfId="0" applyBorder="1" applyAlignment="1">
      <alignment horizontal="center" vertical="center"/>
    </xf>
    <xf numFmtId="0" fontId="0" fillId="0" borderId="73" xfId="0" applyBorder="1" applyAlignment="1">
      <alignment horizontal="center" vertical="center" wrapText="1"/>
    </xf>
    <xf numFmtId="0" fontId="0" fillId="0" borderId="56" xfId="0" applyBorder="1" applyAlignment="1">
      <alignment horizontal="center" vertical="center" wrapText="1"/>
    </xf>
    <xf numFmtId="0" fontId="0" fillId="0" borderId="56" xfId="0" applyBorder="1" applyAlignment="1">
      <alignment horizontal="center" vertical="center"/>
    </xf>
    <xf numFmtId="0" fontId="0" fillId="0" borderId="24" xfId="0" applyBorder="1" applyAlignment="1">
      <alignment horizontal="center" vertical="center"/>
    </xf>
    <xf numFmtId="0" fontId="0" fillId="0" borderId="30" xfId="0" applyBorder="1" applyAlignment="1">
      <alignment horizontal="center" vertical="center"/>
    </xf>
    <xf numFmtId="0" fontId="0" fillId="0" borderId="57" xfId="0" applyBorder="1" applyAlignment="1">
      <alignment horizontal="center" vertical="center"/>
    </xf>
    <xf numFmtId="0" fontId="0" fillId="0" borderId="64" xfId="0" applyBorder="1" applyAlignment="1">
      <alignment horizontal="center" vertical="center"/>
    </xf>
    <xf numFmtId="0" fontId="0" fillId="0" borderId="63" xfId="0" applyBorder="1" applyAlignment="1">
      <alignment horizontal="center" vertical="center"/>
    </xf>
    <xf numFmtId="0" fontId="0" fillId="0" borderId="62" xfId="0" applyBorder="1" applyAlignment="1">
      <alignment horizontal="center" vertical="center"/>
    </xf>
    <xf numFmtId="0" fontId="0" fillId="0" borderId="61" xfId="0" applyBorder="1" applyAlignment="1">
      <alignment horizontal="center" vertical="center"/>
    </xf>
    <xf numFmtId="0" fontId="0" fillId="0" borderId="58" xfId="0" applyBorder="1" applyAlignment="1">
      <alignment horizontal="center" vertical="center" wrapText="1"/>
    </xf>
    <xf numFmtId="0" fontId="0" fillId="0" borderId="71" xfId="0" applyBorder="1" applyAlignment="1">
      <alignment horizontal="center" vertical="center"/>
    </xf>
    <xf numFmtId="0" fontId="0" fillId="0" borderId="73" xfId="0" applyBorder="1" applyAlignment="1">
      <alignment horizontal="center" vertical="center"/>
    </xf>
    <xf numFmtId="0" fontId="0" fillId="0" borderId="9" xfId="0" applyBorder="1" applyAlignment="1">
      <alignment horizontal="center" wrapText="1"/>
    </xf>
    <xf numFmtId="0" fontId="0" fillId="0" borderId="73" xfId="0" applyBorder="1" applyAlignment="1">
      <alignment horizontal="center" wrapText="1"/>
    </xf>
    <xf numFmtId="0" fontId="0" fillId="0" borderId="5" xfId="0" applyBorder="1" applyAlignment="1">
      <alignment horizontal="center" wrapText="1"/>
    </xf>
    <xf numFmtId="0" fontId="0" fillId="0" borderId="71" xfId="0" applyBorder="1" applyAlignment="1">
      <alignment horizontal="center" wrapText="1"/>
    </xf>
    <xf numFmtId="0" fontId="0" fillId="0" borderId="66" xfId="0" applyBorder="1" applyAlignment="1">
      <alignment horizontal="center" vertical="center"/>
    </xf>
    <xf numFmtId="37" fontId="6" fillId="0" borderId="0" xfId="0" applyNumberFormat="1" applyFont="1" applyAlignment="1">
      <alignment horizontal="center" vertical="center"/>
    </xf>
    <xf numFmtId="37" fontId="6" fillId="0" borderId="2" xfId="0" applyNumberFormat="1" applyFont="1" applyBorder="1" applyAlignment="1">
      <alignment horizontal="center" vertical="center"/>
    </xf>
  </cellXfs>
  <cellStyles count="19">
    <cellStyle name="パーセント" xfId="15" builtinId="5"/>
    <cellStyle name="ハイパーリンク" xfId="5" builtinId="8"/>
    <cellStyle name="桁区切り" xfId="3" builtinId="6"/>
    <cellStyle name="桁区切り 2" xfId="9" xr:uid="{00000000-0005-0000-0000-000003000000}"/>
    <cellStyle name="桁区切り 3" xfId="10" xr:uid="{00000000-0005-0000-0000-000004000000}"/>
    <cellStyle name="標準" xfId="0" builtinId="0"/>
    <cellStyle name="標準 10" xfId="17" xr:uid="{00000000-0005-0000-0000-000006000000}"/>
    <cellStyle name="標準 11" xfId="18" xr:uid="{00000000-0005-0000-0000-000007000000}"/>
    <cellStyle name="標準 2" xfId="1" xr:uid="{00000000-0005-0000-0000-000008000000}"/>
    <cellStyle name="標準 2 2" xfId="7" xr:uid="{00000000-0005-0000-0000-000009000000}"/>
    <cellStyle name="標準 3" xfId="6" xr:uid="{00000000-0005-0000-0000-00000A000000}"/>
    <cellStyle name="標準 4" xfId="8" xr:uid="{00000000-0005-0000-0000-00000B000000}"/>
    <cellStyle name="標準 5" xfId="11" xr:uid="{00000000-0005-0000-0000-00000C000000}"/>
    <cellStyle name="標準 6" xfId="12" xr:uid="{00000000-0005-0000-0000-00000D000000}"/>
    <cellStyle name="標準 7" xfId="13" xr:uid="{00000000-0005-0000-0000-00000E000000}"/>
    <cellStyle name="標準 8" xfId="14" xr:uid="{00000000-0005-0000-0000-00000F000000}"/>
    <cellStyle name="標準 9" xfId="16" xr:uid="{00000000-0005-0000-0000-000010000000}"/>
    <cellStyle name="標準_index" xfId="4" xr:uid="{00000000-0005-0000-0000-000011000000}"/>
    <cellStyle name="未定義" xfId="2"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2</xdr:col>
      <xdr:colOff>25762</xdr:colOff>
      <xdr:row>8</xdr:row>
      <xdr:rowOff>0</xdr:rowOff>
    </xdr:from>
    <xdr:to>
      <xdr:col>2</xdr:col>
      <xdr:colOff>97762</xdr:colOff>
      <xdr:row>8</xdr:row>
      <xdr:rowOff>0</xdr:rowOff>
    </xdr:to>
    <xdr:sp macro="" textlink="">
      <xdr:nvSpPr>
        <xdr:cNvPr id="19" name="AutoShape 11">
          <a:extLst>
            <a:ext uri="{FF2B5EF4-FFF2-40B4-BE49-F238E27FC236}">
              <a16:creationId xmlns:a16="http://schemas.microsoft.com/office/drawing/2014/main" id="{00000000-0008-0000-0900-000013000000}"/>
            </a:ext>
          </a:extLst>
        </xdr:cNvPr>
        <xdr:cNvSpPr>
          <a:spLocks/>
        </xdr:cNvSpPr>
      </xdr:nvSpPr>
      <xdr:spPr bwMode="auto">
        <a:xfrm>
          <a:off x="1054462" y="6876493"/>
          <a:ext cx="72000" cy="277114"/>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25762</xdr:colOff>
      <xdr:row>8</xdr:row>
      <xdr:rowOff>0</xdr:rowOff>
    </xdr:from>
    <xdr:to>
      <xdr:col>2</xdr:col>
      <xdr:colOff>97762</xdr:colOff>
      <xdr:row>8</xdr:row>
      <xdr:rowOff>0</xdr:rowOff>
    </xdr:to>
    <xdr:sp macro="" textlink="">
      <xdr:nvSpPr>
        <xdr:cNvPr id="37" name="AutoShape 11">
          <a:extLst>
            <a:ext uri="{FF2B5EF4-FFF2-40B4-BE49-F238E27FC236}">
              <a16:creationId xmlns:a16="http://schemas.microsoft.com/office/drawing/2014/main" id="{00000000-0008-0000-0900-000025000000}"/>
            </a:ext>
          </a:extLst>
        </xdr:cNvPr>
        <xdr:cNvSpPr>
          <a:spLocks/>
        </xdr:cNvSpPr>
      </xdr:nvSpPr>
      <xdr:spPr bwMode="auto">
        <a:xfrm>
          <a:off x="1054462" y="6895543"/>
          <a:ext cx="72000" cy="277114"/>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28574</xdr:colOff>
      <xdr:row>8</xdr:row>
      <xdr:rowOff>32657</xdr:rowOff>
    </xdr:from>
    <xdr:to>
      <xdr:col>2</xdr:col>
      <xdr:colOff>100574</xdr:colOff>
      <xdr:row>9</xdr:row>
      <xdr:rowOff>157372</xdr:rowOff>
    </xdr:to>
    <xdr:sp macro="" textlink="">
      <xdr:nvSpPr>
        <xdr:cNvPr id="74" name="AutoShape 1">
          <a:extLst>
            <a:ext uri="{FF2B5EF4-FFF2-40B4-BE49-F238E27FC236}">
              <a16:creationId xmlns:a16="http://schemas.microsoft.com/office/drawing/2014/main" id="{46AB54F1-8BE3-45D9-BD73-C2E203E3891A}"/>
            </a:ext>
          </a:extLst>
        </xdr:cNvPr>
        <xdr:cNvSpPr>
          <a:spLocks/>
        </xdr:cNvSpPr>
      </xdr:nvSpPr>
      <xdr:spPr bwMode="auto">
        <a:xfrm>
          <a:off x="1057274" y="1594757"/>
          <a:ext cx="72000" cy="267590"/>
        </a:xfrm>
        <a:prstGeom prst="leftBrace">
          <a:avLst>
            <a:gd name="adj1" fmla="val 38978"/>
            <a:gd name="adj2" fmla="val 50000"/>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22972</xdr:colOff>
      <xdr:row>11</xdr:row>
      <xdr:rowOff>18493</xdr:rowOff>
    </xdr:from>
    <xdr:to>
      <xdr:col>2</xdr:col>
      <xdr:colOff>94972</xdr:colOff>
      <xdr:row>12</xdr:row>
      <xdr:rowOff>143207</xdr:rowOff>
    </xdr:to>
    <xdr:sp macro="" textlink="">
      <xdr:nvSpPr>
        <xdr:cNvPr id="75" name="AutoShape 11">
          <a:extLst>
            <a:ext uri="{FF2B5EF4-FFF2-40B4-BE49-F238E27FC236}">
              <a16:creationId xmlns:a16="http://schemas.microsoft.com/office/drawing/2014/main" id="{E67EFDB4-5810-4350-BBE3-6C010C8C1FE1}"/>
            </a:ext>
          </a:extLst>
        </xdr:cNvPr>
        <xdr:cNvSpPr>
          <a:spLocks/>
        </xdr:cNvSpPr>
      </xdr:nvSpPr>
      <xdr:spPr bwMode="auto">
        <a:xfrm>
          <a:off x="1051672" y="1999693"/>
          <a:ext cx="72000" cy="277114"/>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22971</xdr:colOff>
      <xdr:row>13</xdr:row>
      <xdr:rowOff>21294</xdr:rowOff>
    </xdr:from>
    <xdr:to>
      <xdr:col>2</xdr:col>
      <xdr:colOff>94971</xdr:colOff>
      <xdr:row>14</xdr:row>
      <xdr:rowOff>146008</xdr:rowOff>
    </xdr:to>
    <xdr:sp macro="" textlink="">
      <xdr:nvSpPr>
        <xdr:cNvPr id="76" name="AutoShape 11">
          <a:extLst>
            <a:ext uri="{FF2B5EF4-FFF2-40B4-BE49-F238E27FC236}">
              <a16:creationId xmlns:a16="http://schemas.microsoft.com/office/drawing/2014/main" id="{5662BA38-0EE3-46EE-813A-2C1F00F75247}"/>
            </a:ext>
          </a:extLst>
        </xdr:cNvPr>
        <xdr:cNvSpPr>
          <a:spLocks/>
        </xdr:cNvSpPr>
      </xdr:nvSpPr>
      <xdr:spPr bwMode="auto">
        <a:xfrm>
          <a:off x="1051671" y="2307294"/>
          <a:ext cx="72000" cy="277114"/>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25771</xdr:colOff>
      <xdr:row>15</xdr:row>
      <xdr:rowOff>18494</xdr:rowOff>
    </xdr:from>
    <xdr:to>
      <xdr:col>2</xdr:col>
      <xdr:colOff>97771</xdr:colOff>
      <xdr:row>16</xdr:row>
      <xdr:rowOff>143207</xdr:rowOff>
    </xdr:to>
    <xdr:sp macro="" textlink="">
      <xdr:nvSpPr>
        <xdr:cNvPr id="77" name="AutoShape 11">
          <a:extLst>
            <a:ext uri="{FF2B5EF4-FFF2-40B4-BE49-F238E27FC236}">
              <a16:creationId xmlns:a16="http://schemas.microsoft.com/office/drawing/2014/main" id="{A636DCEF-5860-4801-BC39-69E97DE3E240}"/>
            </a:ext>
          </a:extLst>
        </xdr:cNvPr>
        <xdr:cNvSpPr>
          <a:spLocks/>
        </xdr:cNvSpPr>
      </xdr:nvSpPr>
      <xdr:spPr bwMode="auto">
        <a:xfrm>
          <a:off x="1054471" y="2609294"/>
          <a:ext cx="72000" cy="277113"/>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25770</xdr:colOff>
      <xdr:row>17</xdr:row>
      <xdr:rowOff>21295</xdr:rowOff>
    </xdr:from>
    <xdr:to>
      <xdr:col>2</xdr:col>
      <xdr:colOff>97770</xdr:colOff>
      <xdr:row>18</xdr:row>
      <xdr:rowOff>146009</xdr:rowOff>
    </xdr:to>
    <xdr:sp macro="" textlink="">
      <xdr:nvSpPr>
        <xdr:cNvPr id="78" name="AutoShape 11">
          <a:extLst>
            <a:ext uri="{FF2B5EF4-FFF2-40B4-BE49-F238E27FC236}">
              <a16:creationId xmlns:a16="http://schemas.microsoft.com/office/drawing/2014/main" id="{C760578B-DE99-4BE8-887A-0EAD15DDFECB}"/>
            </a:ext>
          </a:extLst>
        </xdr:cNvPr>
        <xdr:cNvSpPr>
          <a:spLocks/>
        </xdr:cNvSpPr>
      </xdr:nvSpPr>
      <xdr:spPr bwMode="auto">
        <a:xfrm>
          <a:off x="1054470" y="2916895"/>
          <a:ext cx="72000" cy="277114"/>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22969</xdr:colOff>
      <xdr:row>19</xdr:row>
      <xdr:rowOff>18492</xdr:rowOff>
    </xdr:from>
    <xdr:to>
      <xdr:col>2</xdr:col>
      <xdr:colOff>94969</xdr:colOff>
      <xdr:row>20</xdr:row>
      <xdr:rowOff>143206</xdr:rowOff>
    </xdr:to>
    <xdr:sp macro="" textlink="">
      <xdr:nvSpPr>
        <xdr:cNvPr id="79" name="AutoShape 11">
          <a:extLst>
            <a:ext uri="{FF2B5EF4-FFF2-40B4-BE49-F238E27FC236}">
              <a16:creationId xmlns:a16="http://schemas.microsoft.com/office/drawing/2014/main" id="{3BA49C23-9E40-46D5-83F5-440A5EE8CD93}"/>
            </a:ext>
          </a:extLst>
        </xdr:cNvPr>
        <xdr:cNvSpPr>
          <a:spLocks/>
        </xdr:cNvSpPr>
      </xdr:nvSpPr>
      <xdr:spPr bwMode="auto">
        <a:xfrm>
          <a:off x="1051669" y="3218892"/>
          <a:ext cx="72000" cy="277114"/>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22968</xdr:colOff>
      <xdr:row>21</xdr:row>
      <xdr:rowOff>21294</xdr:rowOff>
    </xdr:from>
    <xdr:to>
      <xdr:col>2</xdr:col>
      <xdr:colOff>94968</xdr:colOff>
      <xdr:row>22</xdr:row>
      <xdr:rowOff>146008</xdr:rowOff>
    </xdr:to>
    <xdr:sp macro="" textlink="">
      <xdr:nvSpPr>
        <xdr:cNvPr id="80" name="AutoShape 11">
          <a:extLst>
            <a:ext uri="{FF2B5EF4-FFF2-40B4-BE49-F238E27FC236}">
              <a16:creationId xmlns:a16="http://schemas.microsoft.com/office/drawing/2014/main" id="{44FD6D5A-887E-4243-9DC7-872DF1152173}"/>
            </a:ext>
          </a:extLst>
        </xdr:cNvPr>
        <xdr:cNvSpPr>
          <a:spLocks/>
        </xdr:cNvSpPr>
      </xdr:nvSpPr>
      <xdr:spPr bwMode="auto">
        <a:xfrm>
          <a:off x="1051668" y="3526494"/>
          <a:ext cx="72000" cy="277114"/>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25768</xdr:colOff>
      <xdr:row>23</xdr:row>
      <xdr:rowOff>18493</xdr:rowOff>
    </xdr:from>
    <xdr:to>
      <xdr:col>2</xdr:col>
      <xdr:colOff>97768</xdr:colOff>
      <xdr:row>24</xdr:row>
      <xdr:rowOff>143207</xdr:rowOff>
    </xdr:to>
    <xdr:sp macro="" textlink="">
      <xdr:nvSpPr>
        <xdr:cNvPr id="81" name="AutoShape 11">
          <a:extLst>
            <a:ext uri="{FF2B5EF4-FFF2-40B4-BE49-F238E27FC236}">
              <a16:creationId xmlns:a16="http://schemas.microsoft.com/office/drawing/2014/main" id="{E82C3B69-285D-4C3B-A628-094A9C68DBB9}"/>
            </a:ext>
          </a:extLst>
        </xdr:cNvPr>
        <xdr:cNvSpPr>
          <a:spLocks/>
        </xdr:cNvSpPr>
      </xdr:nvSpPr>
      <xdr:spPr bwMode="auto">
        <a:xfrm>
          <a:off x="1054468" y="3828493"/>
          <a:ext cx="72000" cy="277114"/>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25767</xdr:colOff>
      <xdr:row>25</xdr:row>
      <xdr:rowOff>21295</xdr:rowOff>
    </xdr:from>
    <xdr:to>
      <xdr:col>2</xdr:col>
      <xdr:colOff>97767</xdr:colOff>
      <xdr:row>26</xdr:row>
      <xdr:rowOff>146008</xdr:rowOff>
    </xdr:to>
    <xdr:sp macro="" textlink="">
      <xdr:nvSpPr>
        <xdr:cNvPr id="82" name="AutoShape 11">
          <a:extLst>
            <a:ext uri="{FF2B5EF4-FFF2-40B4-BE49-F238E27FC236}">
              <a16:creationId xmlns:a16="http://schemas.microsoft.com/office/drawing/2014/main" id="{A52EBFCA-0155-4212-9043-B2232768CF8E}"/>
            </a:ext>
          </a:extLst>
        </xdr:cNvPr>
        <xdr:cNvSpPr>
          <a:spLocks/>
        </xdr:cNvSpPr>
      </xdr:nvSpPr>
      <xdr:spPr bwMode="auto">
        <a:xfrm>
          <a:off x="1054467" y="4136095"/>
          <a:ext cx="72000" cy="277113"/>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22966</xdr:colOff>
      <xdr:row>27</xdr:row>
      <xdr:rowOff>18493</xdr:rowOff>
    </xdr:from>
    <xdr:to>
      <xdr:col>2</xdr:col>
      <xdr:colOff>94966</xdr:colOff>
      <xdr:row>28</xdr:row>
      <xdr:rowOff>143207</xdr:rowOff>
    </xdr:to>
    <xdr:sp macro="" textlink="">
      <xdr:nvSpPr>
        <xdr:cNvPr id="83" name="AutoShape 11">
          <a:extLst>
            <a:ext uri="{FF2B5EF4-FFF2-40B4-BE49-F238E27FC236}">
              <a16:creationId xmlns:a16="http://schemas.microsoft.com/office/drawing/2014/main" id="{3670A6C0-044D-444E-8C3F-2B4D6311535B}"/>
            </a:ext>
          </a:extLst>
        </xdr:cNvPr>
        <xdr:cNvSpPr>
          <a:spLocks/>
        </xdr:cNvSpPr>
      </xdr:nvSpPr>
      <xdr:spPr bwMode="auto">
        <a:xfrm>
          <a:off x="1051666" y="4438093"/>
          <a:ext cx="72000" cy="277114"/>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22965</xdr:colOff>
      <xdr:row>29</xdr:row>
      <xdr:rowOff>21295</xdr:rowOff>
    </xdr:from>
    <xdr:to>
      <xdr:col>2</xdr:col>
      <xdr:colOff>94965</xdr:colOff>
      <xdr:row>30</xdr:row>
      <xdr:rowOff>146008</xdr:rowOff>
    </xdr:to>
    <xdr:sp macro="" textlink="">
      <xdr:nvSpPr>
        <xdr:cNvPr id="84" name="AutoShape 11">
          <a:extLst>
            <a:ext uri="{FF2B5EF4-FFF2-40B4-BE49-F238E27FC236}">
              <a16:creationId xmlns:a16="http://schemas.microsoft.com/office/drawing/2014/main" id="{AF5077E4-15E0-43DE-8D98-9016A26140DC}"/>
            </a:ext>
          </a:extLst>
        </xdr:cNvPr>
        <xdr:cNvSpPr>
          <a:spLocks/>
        </xdr:cNvSpPr>
      </xdr:nvSpPr>
      <xdr:spPr bwMode="auto">
        <a:xfrm>
          <a:off x="1051665" y="4745695"/>
          <a:ext cx="72000" cy="277113"/>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25765</xdr:colOff>
      <xdr:row>31</xdr:row>
      <xdr:rowOff>18494</xdr:rowOff>
    </xdr:from>
    <xdr:to>
      <xdr:col>2</xdr:col>
      <xdr:colOff>97765</xdr:colOff>
      <xdr:row>32</xdr:row>
      <xdr:rowOff>143208</xdr:rowOff>
    </xdr:to>
    <xdr:sp macro="" textlink="">
      <xdr:nvSpPr>
        <xdr:cNvPr id="85" name="AutoShape 11">
          <a:extLst>
            <a:ext uri="{FF2B5EF4-FFF2-40B4-BE49-F238E27FC236}">
              <a16:creationId xmlns:a16="http://schemas.microsoft.com/office/drawing/2014/main" id="{1760C93F-74B4-430A-BF47-5B2599CA7DF4}"/>
            </a:ext>
          </a:extLst>
        </xdr:cNvPr>
        <xdr:cNvSpPr>
          <a:spLocks/>
        </xdr:cNvSpPr>
      </xdr:nvSpPr>
      <xdr:spPr bwMode="auto">
        <a:xfrm>
          <a:off x="1054465" y="5047694"/>
          <a:ext cx="72000" cy="277114"/>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25764</xdr:colOff>
      <xdr:row>33</xdr:row>
      <xdr:rowOff>21295</xdr:rowOff>
    </xdr:from>
    <xdr:to>
      <xdr:col>2</xdr:col>
      <xdr:colOff>97764</xdr:colOff>
      <xdr:row>34</xdr:row>
      <xdr:rowOff>146009</xdr:rowOff>
    </xdr:to>
    <xdr:sp macro="" textlink="">
      <xdr:nvSpPr>
        <xdr:cNvPr id="86" name="AutoShape 11">
          <a:extLst>
            <a:ext uri="{FF2B5EF4-FFF2-40B4-BE49-F238E27FC236}">
              <a16:creationId xmlns:a16="http://schemas.microsoft.com/office/drawing/2014/main" id="{6DFAB2B1-DBE0-45D3-BBE7-B3A3E7B3EF4E}"/>
            </a:ext>
          </a:extLst>
        </xdr:cNvPr>
        <xdr:cNvSpPr>
          <a:spLocks/>
        </xdr:cNvSpPr>
      </xdr:nvSpPr>
      <xdr:spPr bwMode="auto">
        <a:xfrm>
          <a:off x="1054464" y="5355295"/>
          <a:ext cx="72000" cy="277114"/>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25765</xdr:colOff>
      <xdr:row>35</xdr:row>
      <xdr:rowOff>18493</xdr:rowOff>
    </xdr:from>
    <xdr:to>
      <xdr:col>2</xdr:col>
      <xdr:colOff>97765</xdr:colOff>
      <xdr:row>36</xdr:row>
      <xdr:rowOff>143206</xdr:rowOff>
    </xdr:to>
    <xdr:sp macro="" textlink="">
      <xdr:nvSpPr>
        <xdr:cNvPr id="87" name="AutoShape 11">
          <a:extLst>
            <a:ext uri="{FF2B5EF4-FFF2-40B4-BE49-F238E27FC236}">
              <a16:creationId xmlns:a16="http://schemas.microsoft.com/office/drawing/2014/main" id="{52E60AF0-EDA5-40A8-A423-BF068F408104}"/>
            </a:ext>
          </a:extLst>
        </xdr:cNvPr>
        <xdr:cNvSpPr>
          <a:spLocks/>
        </xdr:cNvSpPr>
      </xdr:nvSpPr>
      <xdr:spPr bwMode="auto">
        <a:xfrm>
          <a:off x="1054465" y="5657293"/>
          <a:ext cx="72000" cy="277113"/>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22964</xdr:colOff>
      <xdr:row>37</xdr:row>
      <xdr:rowOff>15691</xdr:rowOff>
    </xdr:from>
    <xdr:to>
      <xdr:col>2</xdr:col>
      <xdr:colOff>94964</xdr:colOff>
      <xdr:row>38</xdr:row>
      <xdr:rowOff>140405</xdr:rowOff>
    </xdr:to>
    <xdr:sp macro="" textlink="">
      <xdr:nvSpPr>
        <xdr:cNvPr id="88" name="AutoShape 11">
          <a:extLst>
            <a:ext uri="{FF2B5EF4-FFF2-40B4-BE49-F238E27FC236}">
              <a16:creationId xmlns:a16="http://schemas.microsoft.com/office/drawing/2014/main" id="{607286C3-072C-4E64-BF87-21A1EB163B1B}"/>
            </a:ext>
          </a:extLst>
        </xdr:cNvPr>
        <xdr:cNvSpPr>
          <a:spLocks/>
        </xdr:cNvSpPr>
      </xdr:nvSpPr>
      <xdr:spPr bwMode="auto">
        <a:xfrm>
          <a:off x="1051664" y="5959291"/>
          <a:ext cx="72000" cy="277114"/>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22963</xdr:colOff>
      <xdr:row>39</xdr:row>
      <xdr:rowOff>18493</xdr:rowOff>
    </xdr:from>
    <xdr:to>
      <xdr:col>2</xdr:col>
      <xdr:colOff>94963</xdr:colOff>
      <xdr:row>40</xdr:row>
      <xdr:rowOff>143206</xdr:rowOff>
    </xdr:to>
    <xdr:sp macro="" textlink="">
      <xdr:nvSpPr>
        <xdr:cNvPr id="89" name="AutoShape 11">
          <a:extLst>
            <a:ext uri="{FF2B5EF4-FFF2-40B4-BE49-F238E27FC236}">
              <a16:creationId xmlns:a16="http://schemas.microsoft.com/office/drawing/2014/main" id="{F7BC4D4E-E2DA-47A9-83AE-1328284486A9}"/>
            </a:ext>
          </a:extLst>
        </xdr:cNvPr>
        <xdr:cNvSpPr>
          <a:spLocks/>
        </xdr:cNvSpPr>
      </xdr:nvSpPr>
      <xdr:spPr bwMode="auto">
        <a:xfrm>
          <a:off x="1051663" y="6266893"/>
          <a:ext cx="72000" cy="277113"/>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25763</xdr:colOff>
      <xdr:row>41</xdr:row>
      <xdr:rowOff>15692</xdr:rowOff>
    </xdr:from>
    <xdr:to>
      <xdr:col>2</xdr:col>
      <xdr:colOff>97763</xdr:colOff>
      <xdr:row>42</xdr:row>
      <xdr:rowOff>140406</xdr:rowOff>
    </xdr:to>
    <xdr:sp macro="" textlink="">
      <xdr:nvSpPr>
        <xdr:cNvPr id="90" name="AutoShape 11">
          <a:extLst>
            <a:ext uri="{FF2B5EF4-FFF2-40B4-BE49-F238E27FC236}">
              <a16:creationId xmlns:a16="http://schemas.microsoft.com/office/drawing/2014/main" id="{661A4443-4A65-4CC6-B2A9-5EFFA295BE7E}"/>
            </a:ext>
          </a:extLst>
        </xdr:cNvPr>
        <xdr:cNvSpPr>
          <a:spLocks/>
        </xdr:cNvSpPr>
      </xdr:nvSpPr>
      <xdr:spPr bwMode="auto">
        <a:xfrm>
          <a:off x="1054463" y="6568892"/>
          <a:ext cx="72000" cy="277114"/>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25762</xdr:colOff>
      <xdr:row>43</xdr:row>
      <xdr:rowOff>18493</xdr:rowOff>
    </xdr:from>
    <xdr:to>
      <xdr:col>2</xdr:col>
      <xdr:colOff>97762</xdr:colOff>
      <xdr:row>44</xdr:row>
      <xdr:rowOff>143207</xdr:rowOff>
    </xdr:to>
    <xdr:sp macro="" textlink="">
      <xdr:nvSpPr>
        <xdr:cNvPr id="91" name="AutoShape 11">
          <a:extLst>
            <a:ext uri="{FF2B5EF4-FFF2-40B4-BE49-F238E27FC236}">
              <a16:creationId xmlns:a16="http://schemas.microsoft.com/office/drawing/2014/main" id="{7A98B995-C57B-49D3-939D-B6FA5DA4A4CF}"/>
            </a:ext>
          </a:extLst>
        </xdr:cNvPr>
        <xdr:cNvSpPr>
          <a:spLocks/>
        </xdr:cNvSpPr>
      </xdr:nvSpPr>
      <xdr:spPr bwMode="auto">
        <a:xfrm>
          <a:off x="1054462" y="6876493"/>
          <a:ext cx="72000" cy="277114"/>
        </a:xfrm>
        <a:prstGeom prst="leftBrace">
          <a:avLst>
            <a:gd name="adj1" fmla="val 46538"/>
            <a:gd name="adj2" fmla="val 50000"/>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12</xdr:row>
      <xdr:rowOff>85725</xdr:rowOff>
    </xdr:from>
    <xdr:to>
      <xdr:col>0</xdr:col>
      <xdr:colOff>1009650</xdr:colOff>
      <xdr:row>13</xdr:row>
      <xdr:rowOff>85725</xdr:rowOff>
    </xdr:to>
    <xdr:sp macro="" textlink="">
      <xdr:nvSpPr>
        <xdr:cNvPr id="3" name="AutoShape 2">
          <a:extLst>
            <a:ext uri="{FF2B5EF4-FFF2-40B4-BE49-F238E27FC236}">
              <a16:creationId xmlns:a16="http://schemas.microsoft.com/office/drawing/2014/main" id="{EEBD2D29-EF08-4FEE-A741-7EF6F1E3BE04}"/>
            </a:ext>
          </a:extLst>
        </xdr:cNvPr>
        <xdr:cNvSpPr>
          <a:spLocks noChangeArrowheads="1"/>
        </xdr:cNvSpPr>
      </xdr:nvSpPr>
      <xdr:spPr bwMode="auto">
        <a:xfrm>
          <a:off x="152400" y="2943225"/>
          <a:ext cx="857250" cy="228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2"/>
  <sheetViews>
    <sheetView showGridLines="0" tabSelected="1" zoomScaleNormal="100" workbookViewId="0"/>
  </sheetViews>
  <sheetFormatPr defaultRowHeight="13.2" x14ac:dyDescent="0.15"/>
  <cols>
    <col min="1" max="1" width="2.6640625" style="8" customWidth="1"/>
    <col min="2" max="2" width="9.6640625" style="8" customWidth="1"/>
    <col min="3" max="3" width="8.6640625" style="8" customWidth="1"/>
    <col min="4" max="4" width="73.6640625" style="8" customWidth="1"/>
    <col min="5" max="207" width="9.109375" style="8"/>
    <col min="208" max="208" width="2.88671875" style="8" customWidth="1"/>
    <col min="209" max="210" width="6.44140625" style="8" customWidth="1"/>
    <col min="211" max="211" width="75" style="8" customWidth="1"/>
    <col min="212" max="463" width="9.109375" style="8"/>
    <col min="464" max="464" width="2.88671875" style="8" customWidth="1"/>
    <col min="465" max="466" width="6.44140625" style="8" customWidth="1"/>
    <col min="467" max="467" width="75" style="8" customWidth="1"/>
    <col min="468" max="719" width="9.109375" style="8"/>
    <col min="720" max="720" width="2.88671875" style="8" customWidth="1"/>
    <col min="721" max="722" width="6.44140625" style="8" customWidth="1"/>
    <col min="723" max="723" width="75" style="8" customWidth="1"/>
    <col min="724" max="975" width="9.109375" style="8"/>
    <col min="976" max="976" width="2.88671875" style="8" customWidth="1"/>
    <col min="977" max="978" width="6.44140625" style="8" customWidth="1"/>
    <col min="979" max="979" width="75" style="8" customWidth="1"/>
    <col min="980" max="1231" width="9.109375" style="8"/>
    <col min="1232" max="1232" width="2.88671875" style="8" customWidth="1"/>
    <col min="1233" max="1234" width="6.44140625" style="8" customWidth="1"/>
    <col min="1235" max="1235" width="75" style="8" customWidth="1"/>
    <col min="1236" max="1487" width="9.109375" style="8"/>
    <col min="1488" max="1488" width="2.88671875" style="8" customWidth="1"/>
    <col min="1489" max="1490" width="6.44140625" style="8" customWidth="1"/>
    <col min="1491" max="1491" width="75" style="8" customWidth="1"/>
    <col min="1492" max="1743" width="9.109375" style="8"/>
    <col min="1744" max="1744" width="2.88671875" style="8" customWidth="1"/>
    <col min="1745" max="1746" width="6.44140625" style="8" customWidth="1"/>
    <col min="1747" max="1747" width="75" style="8" customWidth="1"/>
    <col min="1748" max="1999" width="9.109375" style="8"/>
    <col min="2000" max="2000" width="2.88671875" style="8" customWidth="1"/>
    <col min="2001" max="2002" width="6.44140625" style="8" customWidth="1"/>
    <col min="2003" max="2003" width="75" style="8" customWidth="1"/>
    <col min="2004" max="2255" width="9.109375" style="8"/>
    <col min="2256" max="2256" width="2.88671875" style="8" customWidth="1"/>
    <col min="2257" max="2258" width="6.44140625" style="8" customWidth="1"/>
    <col min="2259" max="2259" width="75" style="8" customWidth="1"/>
    <col min="2260" max="2511" width="9.109375" style="8"/>
    <col min="2512" max="2512" width="2.88671875" style="8" customWidth="1"/>
    <col min="2513" max="2514" width="6.44140625" style="8" customWidth="1"/>
    <col min="2515" max="2515" width="75" style="8" customWidth="1"/>
    <col min="2516" max="2767" width="9.109375" style="8"/>
    <col min="2768" max="2768" width="2.88671875" style="8" customWidth="1"/>
    <col min="2769" max="2770" width="6.44140625" style="8" customWidth="1"/>
    <col min="2771" max="2771" width="75" style="8" customWidth="1"/>
    <col min="2772" max="3023" width="9.109375" style="8"/>
    <col min="3024" max="3024" width="2.88671875" style="8" customWidth="1"/>
    <col min="3025" max="3026" width="6.44140625" style="8" customWidth="1"/>
    <col min="3027" max="3027" width="75" style="8" customWidth="1"/>
    <col min="3028" max="3279" width="9.109375" style="8"/>
    <col min="3280" max="3280" width="2.88671875" style="8" customWidth="1"/>
    <col min="3281" max="3282" width="6.44140625" style="8" customWidth="1"/>
    <col min="3283" max="3283" width="75" style="8" customWidth="1"/>
    <col min="3284" max="3535" width="9.109375" style="8"/>
    <col min="3536" max="3536" width="2.88671875" style="8" customWidth="1"/>
    <col min="3537" max="3538" width="6.44140625" style="8" customWidth="1"/>
    <col min="3539" max="3539" width="75" style="8" customWidth="1"/>
    <col min="3540" max="3791" width="9.109375" style="8"/>
    <col min="3792" max="3792" width="2.88671875" style="8" customWidth="1"/>
    <col min="3793" max="3794" width="6.44140625" style="8" customWidth="1"/>
    <col min="3795" max="3795" width="75" style="8" customWidth="1"/>
    <col min="3796" max="4047" width="9.109375" style="8"/>
    <col min="4048" max="4048" width="2.88671875" style="8" customWidth="1"/>
    <col min="4049" max="4050" width="6.44140625" style="8" customWidth="1"/>
    <col min="4051" max="4051" width="75" style="8" customWidth="1"/>
    <col min="4052" max="4303" width="9.109375" style="8"/>
    <col min="4304" max="4304" width="2.88671875" style="8" customWidth="1"/>
    <col min="4305" max="4306" width="6.44140625" style="8" customWidth="1"/>
    <col min="4307" max="4307" width="75" style="8" customWidth="1"/>
    <col min="4308" max="4559" width="9.109375" style="8"/>
    <col min="4560" max="4560" width="2.88671875" style="8" customWidth="1"/>
    <col min="4561" max="4562" width="6.44140625" style="8" customWidth="1"/>
    <col min="4563" max="4563" width="75" style="8" customWidth="1"/>
    <col min="4564" max="4815" width="9.109375" style="8"/>
    <col min="4816" max="4816" width="2.88671875" style="8" customWidth="1"/>
    <col min="4817" max="4818" width="6.44140625" style="8" customWidth="1"/>
    <col min="4819" max="4819" width="75" style="8" customWidth="1"/>
    <col min="4820" max="5071" width="9.109375" style="8"/>
    <col min="5072" max="5072" width="2.88671875" style="8" customWidth="1"/>
    <col min="5073" max="5074" width="6.44140625" style="8" customWidth="1"/>
    <col min="5075" max="5075" width="75" style="8" customWidth="1"/>
    <col min="5076" max="5327" width="9.109375" style="8"/>
    <col min="5328" max="5328" width="2.88671875" style="8" customWidth="1"/>
    <col min="5329" max="5330" width="6.44140625" style="8" customWidth="1"/>
    <col min="5331" max="5331" width="75" style="8" customWidth="1"/>
    <col min="5332" max="5583" width="9.109375" style="8"/>
    <col min="5584" max="5584" width="2.88671875" style="8" customWidth="1"/>
    <col min="5585" max="5586" width="6.44140625" style="8" customWidth="1"/>
    <col min="5587" max="5587" width="75" style="8" customWidth="1"/>
    <col min="5588" max="5839" width="9.109375" style="8"/>
    <col min="5840" max="5840" width="2.88671875" style="8" customWidth="1"/>
    <col min="5841" max="5842" width="6.44140625" style="8" customWidth="1"/>
    <col min="5843" max="5843" width="75" style="8" customWidth="1"/>
    <col min="5844" max="6095" width="9.109375" style="8"/>
    <col min="6096" max="6096" width="2.88671875" style="8" customWidth="1"/>
    <col min="6097" max="6098" width="6.44140625" style="8" customWidth="1"/>
    <col min="6099" max="6099" width="75" style="8" customWidth="1"/>
    <col min="6100" max="6351" width="9.109375" style="8"/>
    <col min="6352" max="6352" width="2.88671875" style="8" customWidth="1"/>
    <col min="6353" max="6354" width="6.44140625" style="8" customWidth="1"/>
    <col min="6355" max="6355" width="75" style="8" customWidth="1"/>
    <col min="6356" max="6607" width="9.109375" style="8"/>
    <col min="6608" max="6608" width="2.88671875" style="8" customWidth="1"/>
    <col min="6609" max="6610" width="6.44140625" style="8" customWidth="1"/>
    <col min="6611" max="6611" width="75" style="8" customWidth="1"/>
    <col min="6612" max="6863" width="9.109375" style="8"/>
    <col min="6864" max="6864" width="2.88671875" style="8" customWidth="1"/>
    <col min="6865" max="6866" width="6.44140625" style="8" customWidth="1"/>
    <col min="6867" max="6867" width="75" style="8" customWidth="1"/>
    <col min="6868" max="7119" width="9.109375" style="8"/>
    <col min="7120" max="7120" width="2.88671875" style="8" customWidth="1"/>
    <col min="7121" max="7122" width="6.44140625" style="8" customWidth="1"/>
    <col min="7123" max="7123" width="75" style="8" customWidth="1"/>
    <col min="7124" max="7375" width="9.109375" style="8"/>
    <col min="7376" max="7376" width="2.88671875" style="8" customWidth="1"/>
    <col min="7377" max="7378" width="6.44140625" style="8" customWidth="1"/>
    <col min="7379" max="7379" width="75" style="8" customWidth="1"/>
    <col min="7380" max="7631" width="9.109375" style="8"/>
    <col min="7632" max="7632" width="2.88671875" style="8" customWidth="1"/>
    <col min="7633" max="7634" width="6.44140625" style="8" customWidth="1"/>
    <col min="7635" max="7635" width="75" style="8" customWidth="1"/>
    <col min="7636" max="7887" width="9.109375" style="8"/>
    <col min="7888" max="7888" width="2.88671875" style="8" customWidth="1"/>
    <col min="7889" max="7890" width="6.44140625" style="8" customWidth="1"/>
    <col min="7891" max="7891" width="75" style="8" customWidth="1"/>
    <col min="7892" max="8143" width="9.109375" style="8"/>
    <col min="8144" max="8144" width="2.88671875" style="8" customWidth="1"/>
    <col min="8145" max="8146" width="6.44140625" style="8" customWidth="1"/>
    <col min="8147" max="8147" width="75" style="8" customWidth="1"/>
    <col min="8148" max="8399" width="9.109375" style="8"/>
    <col min="8400" max="8400" width="2.88671875" style="8" customWidth="1"/>
    <col min="8401" max="8402" width="6.44140625" style="8" customWidth="1"/>
    <col min="8403" max="8403" width="75" style="8" customWidth="1"/>
    <col min="8404" max="8655" width="9.109375" style="8"/>
    <col min="8656" max="8656" width="2.88671875" style="8" customWidth="1"/>
    <col min="8657" max="8658" width="6.44140625" style="8" customWidth="1"/>
    <col min="8659" max="8659" width="75" style="8" customWidth="1"/>
    <col min="8660" max="8911" width="9.109375" style="8"/>
    <col min="8912" max="8912" width="2.88671875" style="8" customWidth="1"/>
    <col min="8913" max="8914" width="6.44140625" style="8" customWidth="1"/>
    <col min="8915" max="8915" width="75" style="8" customWidth="1"/>
    <col min="8916" max="9167" width="9.109375" style="8"/>
    <col min="9168" max="9168" width="2.88671875" style="8" customWidth="1"/>
    <col min="9169" max="9170" width="6.44140625" style="8" customWidth="1"/>
    <col min="9171" max="9171" width="75" style="8" customWidth="1"/>
    <col min="9172" max="9423" width="9.109375" style="8"/>
    <col min="9424" max="9424" width="2.88671875" style="8" customWidth="1"/>
    <col min="9425" max="9426" width="6.44140625" style="8" customWidth="1"/>
    <col min="9427" max="9427" width="75" style="8" customWidth="1"/>
    <col min="9428" max="9679" width="9.109375" style="8"/>
    <col min="9680" max="9680" width="2.88671875" style="8" customWidth="1"/>
    <col min="9681" max="9682" width="6.44140625" style="8" customWidth="1"/>
    <col min="9683" max="9683" width="75" style="8" customWidth="1"/>
    <col min="9684" max="9935" width="9.109375" style="8"/>
    <col min="9936" max="9936" width="2.88671875" style="8" customWidth="1"/>
    <col min="9937" max="9938" width="6.44140625" style="8" customWidth="1"/>
    <col min="9939" max="9939" width="75" style="8" customWidth="1"/>
    <col min="9940" max="10191" width="9.109375" style="8"/>
    <col min="10192" max="10192" width="2.88671875" style="8" customWidth="1"/>
    <col min="10193" max="10194" width="6.44140625" style="8" customWidth="1"/>
    <col min="10195" max="10195" width="75" style="8" customWidth="1"/>
    <col min="10196" max="10447" width="9.109375" style="8"/>
    <col min="10448" max="10448" width="2.88671875" style="8" customWidth="1"/>
    <col min="10449" max="10450" width="6.44140625" style="8" customWidth="1"/>
    <col min="10451" max="10451" width="75" style="8" customWidth="1"/>
    <col min="10452" max="10703" width="9.109375" style="8"/>
    <col min="10704" max="10704" width="2.88671875" style="8" customWidth="1"/>
    <col min="10705" max="10706" width="6.44140625" style="8" customWidth="1"/>
    <col min="10707" max="10707" width="75" style="8" customWidth="1"/>
    <col min="10708" max="10959" width="9.109375" style="8"/>
    <col min="10960" max="10960" width="2.88671875" style="8" customWidth="1"/>
    <col min="10961" max="10962" width="6.44140625" style="8" customWidth="1"/>
    <col min="10963" max="10963" width="75" style="8" customWidth="1"/>
    <col min="10964" max="11215" width="9.109375" style="8"/>
    <col min="11216" max="11216" width="2.88671875" style="8" customWidth="1"/>
    <col min="11217" max="11218" width="6.44140625" style="8" customWidth="1"/>
    <col min="11219" max="11219" width="75" style="8" customWidth="1"/>
    <col min="11220" max="11471" width="9.109375" style="8"/>
    <col min="11472" max="11472" width="2.88671875" style="8" customWidth="1"/>
    <col min="11473" max="11474" width="6.44140625" style="8" customWidth="1"/>
    <col min="11475" max="11475" width="75" style="8" customWidth="1"/>
    <col min="11476" max="11727" width="9.109375" style="8"/>
    <col min="11728" max="11728" width="2.88671875" style="8" customWidth="1"/>
    <col min="11729" max="11730" width="6.44140625" style="8" customWidth="1"/>
    <col min="11731" max="11731" width="75" style="8" customWidth="1"/>
    <col min="11732" max="11983" width="9.109375" style="8"/>
    <col min="11984" max="11984" width="2.88671875" style="8" customWidth="1"/>
    <col min="11985" max="11986" width="6.44140625" style="8" customWidth="1"/>
    <col min="11987" max="11987" width="75" style="8" customWidth="1"/>
    <col min="11988" max="12239" width="9.109375" style="8"/>
    <col min="12240" max="12240" width="2.88671875" style="8" customWidth="1"/>
    <col min="12241" max="12242" width="6.44140625" style="8" customWidth="1"/>
    <col min="12243" max="12243" width="75" style="8" customWidth="1"/>
    <col min="12244" max="12495" width="9.109375" style="8"/>
    <col min="12496" max="12496" width="2.88671875" style="8" customWidth="1"/>
    <col min="12497" max="12498" width="6.44140625" style="8" customWidth="1"/>
    <col min="12499" max="12499" width="75" style="8" customWidth="1"/>
    <col min="12500" max="12751" width="9.109375" style="8"/>
    <col min="12752" max="12752" width="2.88671875" style="8" customWidth="1"/>
    <col min="12753" max="12754" width="6.44140625" style="8" customWidth="1"/>
    <col min="12755" max="12755" width="75" style="8" customWidth="1"/>
    <col min="12756" max="13007" width="9.109375" style="8"/>
    <col min="13008" max="13008" width="2.88671875" style="8" customWidth="1"/>
    <col min="13009" max="13010" width="6.44140625" style="8" customWidth="1"/>
    <col min="13011" max="13011" width="75" style="8" customWidth="1"/>
    <col min="13012" max="13263" width="9.109375" style="8"/>
    <col min="13264" max="13264" width="2.88671875" style="8" customWidth="1"/>
    <col min="13265" max="13266" width="6.44140625" style="8" customWidth="1"/>
    <col min="13267" max="13267" width="75" style="8" customWidth="1"/>
    <col min="13268" max="13519" width="9.109375" style="8"/>
    <col min="13520" max="13520" width="2.88671875" style="8" customWidth="1"/>
    <col min="13521" max="13522" width="6.44140625" style="8" customWidth="1"/>
    <col min="13523" max="13523" width="75" style="8" customWidth="1"/>
    <col min="13524" max="13775" width="9.109375" style="8"/>
    <col min="13776" max="13776" width="2.88671875" style="8" customWidth="1"/>
    <col min="13777" max="13778" width="6.44140625" style="8" customWidth="1"/>
    <col min="13779" max="13779" width="75" style="8" customWidth="1"/>
    <col min="13780" max="14031" width="9.109375" style="8"/>
    <col min="14032" max="14032" width="2.88671875" style="8" customWidth="1"/>
    <col min="14033" max="14034" width="6.44140625" style="8" customWidth="1"/>
    <col min="14035" max="14035" width="75" style="8" customWidth="1"/>
    <col min="14036" max="14287" width="9.109375" style="8"/>
    <col min="14288" max="14288" width="2.88671875" style="8" customWidth="1"/>
    <col min="14289" max="14290" width="6.44140625" style="8" customWidth="1"/>
    <col min="14291" max="14291" width="75" style="8" customWidth="1"/>
    <col min="14292" max="14543" width="9.109375" style="8"/>
    <col min="14544" max="14544" width="2.88671875" style="8" customWidth="1"/>
    <col min="14545" max="14546" width="6.44140625" style="8" customWidth="1"/>
    <col min="14547" max="14547" width="75" style="8" customWidth="1"/>
    <col min="14548" max="14799" width="9.109375" style="8"/>
    <col min="14800" max="14800" width="2.88671875" style="8" customWidth="1"/>
    <col min="14801" max="14802" width="6.44140625" style="8" customWidth="1"/>
    <col min="14803" max="14803" width="75" style="8" customWidth="1"/>
    <col min="14804" max="15055" width="9.109375" style="8"/>
    <col min="15056" max="15056" width="2.88671875" style="8" customWidth="1"/>
    <col min="15057" max="15058" width="6.44140625" style="8" customWidth="1"/>
    <col min="15059" max="15059" width="75" style="8" customWidth="1"/>
    <col min="15060" max="15311" width="9.109375" style="8"/>
    <col min="15312" max="15312" width="2.88671875" style="8" customWidth="1"/>
    <col min="15313" max="15314" width="6.44140625" style="8" customWidth="1"/>
    <col min="15315" max="15315" width="75" style="8" customWidth="1"/>
    <col min="15316" max="15567" width="9.109375" style="8"/>
    <col min="15568" max="15568" width="2.88671875" style="8" customWidth="1"/>
    <col min="15569" max="15570" width="6.44140625" style="8" customWidth="1"/>
    <col min="15571" max="15571" width="75" style="8" customWidth="1"/>
    <col min="15572" max="15823" width="9.109375" style="8"/>
    <col min="15824" max="15824" width="2.88671875" style="8" customWidth="1"/>
    <col min="15825" max="15826" width="6.44140625" style="8" customWidth="1"/>
    <col min="15827" max="15827" width="75" style="8" customWidth="1"/>
    <col min="15828" max="16079" width="9.109375" style="8"/>
    <col min="16080" max="16080" width="2.88671875" style="8" customWidth="1"/>
    <col min="16081" max="16082" width="6.44140625" style="8" customWidth="1"/>
    <col min="16083" max="16083" width="75" style="8" customWidth="1"/>
    <col min="16084" max="16384" width="9.109375" style="8"/>
  </cols>
  <sheetData>
    <row r="1" spans="2:4" ht="21" customHeight="1" x14ac:dyDescent="0.15">
      <c r="B1" s="6" t="s">
        <v>33</v>
      </c>
      <c r="C1" s="7"/>
    </row>
    <row r="2" spans="2:4" s="10" customFormat="1" ht="18" customHeight="1" x14ac:dyDescent="0.15">
      <c r="B2" s="365" t="s">
        <v>3</v>
      </c>
      <c r="C2" s="366"/>
      <c r="D2" s="9" t="s">
        <v>2</v>
      </c>
    </row>
    <row r="3" spans="2:4" ht="16.5" customHeight="1" x14ac:dyDescent="0.15">
      <c r="B3" s="11" t="s">
        <v>79</v>
      </c>
      <c r="C3" s="12"/>
      <c r="D3" s="13" t="s">
        <v>34</v>
      </c>
    </row>
    <row r="4" spans="2:4" ht="16.5" customHeight="1" x14ac:dyDescent="0.15">
      <c r="B4" s="14"/>
      <c r="C4" s="15" t="s">
        <v>80</v>
      </c>
      <c r="D4" s="16" t="s">
        <v>35</v>
      </c>
    </row>
    <row r="5" spans="2:4" ht="16.5" customHeight="1" x14ac:dyDescent="0.15">
      <c r="B5" s="14"/>
      <c r="C5" s="15" t="s">
        <v>81</v>
      </c>
      <c r="D5" s="16" t="s">
        <v>583</v>
      </c>
    </row>
    <row r="6" spans="2:4" ht="16.5" customHeight="1" x14ac:dyDescent="0.15">
      <c r="B6" s="14"/>
      <c r="C6" s="15" t="s">
        <v>82</v>
      </c>
      <c r="D6" s="16" t="s">
        <v>36</v>
      </c>
    </row>
    <row r="7" spans="2:4" ht="16.5" customHeight="1" x14ac:dyDescent="0.15">
      <c r="B7" s="14"/>
      <c r="C7" s="15" t="s">
        <v>83</v>
      </c>
      <c r="D7" s="16" t="s">
        <v>37</v>
      </c>
    </row>
    <row r="8" spans="2:4" ht="16.5" customHeight="1" x14ac:dyDescent="0.15">
      <c r="B8" s="14"/>
      <c r="C8" s="15" t="s">
        <v>84</v>
      </c>
      <c r="D8" s="16" t="s">
        <v>38</v>
      </c>
    </row>
    <row r="9" spans="2:4" ht="16.5" customHeight="1" x14ac:dyDescent="0.15">
      <c r="B9" s="14"/>
      <c r="C9" s="15" t="s">
        <v>85</v>
      </c>
      <c r="D9" s="16" t="s">
        <v>39</v>
      </c>
    </row>
    <row r="10" spans="2:4" ht="16.5" customHeight="1" x14ac:dyDescent="0.15">
      <c r="B10" s="14"/>
      <c r="C10" s="15" t="s">
        <v>86</v>
      </c>
      <c r="D10" s="16" t="s">
        <v>40</v>
      </c>
    </row>
    <row r="11" spans="2:4" ht="16.5" customHeight="1" x14ac:dyDescent="0.15">
      <c r="B11" s="14"/>
      <c r="C11" s="15" t="s">
        <v>87</v>
      </c>
      <c r="D11" s="17" t="s">
        <v>41</v>
      </c>
    </row>
    <row r="12" spans="2:4" ht="16.5" customHeight="1" x14ac:dyDescent="0.15">
      <c r="B12" s="14"/>
      <c r="C12" s="18" t="s">
        <v>49</v>
      </c>
      <c r="D12" s="16" t="s">
        <v>42</v>
      </c>
    </row>
    <row r="13" spans="2:4" ht="16.5" customHeight="1" x14ac:dyDescent="0.15">
      <c r="B13" s="14"/>
      <c r="C13" s="18" t="s">
        <v>43</v>
      </c>
      <c r="D13" s="16" t="s">
        <v>483</v>
      </c>
    </row>
    <row r="14" spans="2:4" ht="16.5" customHeight="1" x14ac:dyDescent="0.15">
      <c r="B14" s="14"/>
      <c r="C14" s="18" t="s">
        <v>44</v>
      </c>
      <c r="D14" s="16" t="s">
        <v>45</v>
      </c>
    </row>
    <row r="15" spans="2:4" ht="16.5" customHeight="1" x14ac:dyDescent="0.15">
      <c r="B15" s="14"/>
      <c r="C15" s="18" t="s">
        <v>46</v>
      </c>
      <c r="D15" s="16" t="s">
        <v>47</v>
      </c>
    </row>
    <row r="16" spans="2:4" ht="16.5" customHeight="1" x14ac:dyDescent="0.15">
      <c r="B16" s="14"/>
      <c r="C16" s="15" t="s">
        <v>88</v>
      </c>
      <c r="D16" s="17" t="s">
        <v>48</v>
      </c>
    </row>
    <row r="17" spans="2:4" ht="16.5" customHeight="1" x14ac:dyDescent="0.15">
      <c r="B17" s="14"/>
      <c r="C17" s="18" t="s">
        <v>49</v>
      </c>
      <c r="D17" s="16" t="s">
        <v>50</v>
      </c>
    </row>
    <row r="18" spans="2:4" ht="16.5" customHeight="1" x14ac:dyDescent="0.15">
      <c r="B18" s="14"/>
      <c r="C18" s="18" t="s">
        <v>43</v>
      </c>
      <c r="D18" s="16" t="s">
        <v>51</v>
      </c>
    </row>
    <row r="19" spans="2:4" ht="16.5" customHeight="1" x14ac:dyDescent="0.15">
      <c r="B19" s="14"/>
      <c r="C19" s="15" t="s">
        <v>89</v>
      </c>
      <c r="D19" s="16" t="s">
        <v>52</v>
      </c>
    </row>
    <row r="20" spans="2:4" ht="16.5" customHeight="1" x14ac:dyDescent="0.15">
      <c r="B20" s="14"/>
      <c r="C20" s="15" t="s">
        <v>90</v>
      </c>
      <c r="D20" s="16" t="s">
        <v>53</v>
      </c>
    </row>
    <row r="21" spans="2:4" ht="16.5" customHeight="1" x14ac:dyDescent="0.15">
      <c r="B21" s="14"/>
      <c r="C21" s="15" t="s">
        <v>91</v>
      </c>
      <c r="D21" s="16" t="s">
        <v>54</v>
      </c>
    </row>
    <row r="22" spans="2:4" ht="16.5" customHeight="1" x14ac:dyDescent="0.15">
      <c r="B22" s="14"/>
      <c r="C22" s="15" t="s">
        <v>92</v>
      </c>
      <c r="D22" s="16" t="s">
        <v>55</v>
      </c>
    </row>
    <row r="23" spans="2:4" ht="16.5" customHeight="1" x14ac:dyDescent="0.15">
      <c r="B23" s="14" t="s">
        <v>93</v>
      </c>
      <c r="C23" s="15"/>
      <c r="D23" s="17" t="s">
        <v>56</v>
      </c>
    </row>
    <row r="24" spans="2:4" ht="16.5" customHeight="1" x14ac:dyDescent="0.15">
      <c r="B24" s="14"/>
      <c r="C24" s="15" t="s">
        <v>94</v>
      </c>
      <c r="D24" s="17" t="s">
        <v>57</v>
      </c>
    </row>
    <row r="25" spans="2:4" ht="16.5" customHeight="1" x14ac:dyDescent="0.15">
      <c r="B25" s="14"/>
      <c r="C25" s="18" t="s">
        <v>49</v>
      </c>
      <c r="D25" s="16" t="s">
        <v>58</v>
      </c>
    </row>
    <row r="26" spans="2:4" ht="16.5" customHeight="1" x14ac:dyDescent="0.15">
      <c r="B26" s="14"/>
      <c r="C26" s="18" t="s">
        <v>43</v>
      </c>
      <c r="D26" s="16" t="s">
        <v>59</v>
      </c>
    </row>
    <row r="27" spans="2:4" ht="16.5" customHeight="1" x14ac:dyDescent="0.15">
      <c r="B27" s="14"/>
      <c r="C27" s="15" t="s">
        <v>95</v>
      </c>
      <c r="D27" s="17" t="s">
        <v>584</v>
      </c>
    </row>
    <row r="28" spans="2:4" ht="16.5" customHeight="1" x14ac:dyDescent="0.15">
      <c r="B28" s="14"/>
      <c r="C28" s="18" t="s">
        <v>49</v>
      </c>
      <c r="D28" s="16" t="s">
        <v>60</v>
      </c>
    </row>
    <row r="29" spans="2:4" ht="16.5" customHeight="1" x14ac:dyDescent="0.15">
      <c r="B29" s="14"/>
      <c r="C29" s="18" t="s">
        <v>43</v>
      </c>
      <c r="D29" s="16" t="s">
        <v>61</v>
      </c>
    </row>
    <row r="30" spans="2:4" ht="16.5" customHeight="1" x14ac:dyDescent="0.15">
      <c r="B30" s="14"/>
      <c r="C30" s="15" t="s">
        <v>96</v>
      </c>
      <c r="D30" s="19" t="s">
        <v>62</v>
      </c>
    </row>
    <row r="31" spans="2:4" ht="16.5" customHeight="1" x14ac:dyDescent="0.15">
      <c r="B31" s="14"/>
      <c r="C31" s="18" t="s">
        <v>49</v>
      </c>
      <c r="D31" s="16" t="s">
        <v>63</v>
      </c>
    </row>
    <row r="32" spans="2:4" ht="16.5" customHeight="1" x14ac:dyDescent="0.15">
      <c r="B32" s="14"/>
      <c r="C32" s="18" t="s">
        <v>43</v>
      </c>
      <c r="D32" s="16" t="s">
        <v>64</v>
      </c>
    </row>
    <row r="33" spans="2:4" ht="16.5" customHeight="1" x14ac:dyDescent="0.15">
      <c r="B33" s="14"/>
      <c r="C33" s="18" t="s">
        <v>44</v>
      </c>
      <c r="D33" s="16" t="s">
        <v>65</v>
      </c>
    </row>
    <row r="34" spans="2:4" ht="16.5" customHeight="1" x14ac:dyDescent="0.15">
      <c r="B34" s="14"/>
      <c r="C34" s="18" t="s">
        <v>46</v>
      </c>
      <c r="D34" s="16" t="s">
        <v>66</v>
      </c>
    </row>
    <row r="35" spans="2:4" ht="16.5" customHeight="1" x14ac:dyDescent="0.15">
      <c r="B35" s="14"/>
      <c r="C35" s="15" t="s">
        <v>97</v>
      </c>
      <c r="D35" s="17" t="s">
        <v>67</v>
      </c>
    </row>
    <row r="36" spans="2:4" ht="16.5" customHeight="1" x14ac:dyDescent="0.15">
      <c r="B36" s="14"/>
      <c r="C36" s="18" t="s">
        <v>49</v>
      </c>
      <c r="D36" s="16" t="s">
        <v>68</v>
      </c>
    </row>
    <row r="37" spans="2:4" ht="16.5" customHeight="1" x14ac:dyDescent="0.15">
      <c r="B37" s="14"/>
      <c r="C37" s="18" t="s">
        <v>43</v>
      </c>
      <c r="D37" s="16" t="s">
        <v>69</v>
      </c>
    </row>
    <row r="38" spans="2:4" ht="16.5" customHeight="1" x14ac:dyDescent="0.15">
      <c r="B38" s="14"/>
      <c r="C38" s="15" t="s">
        <v>98</v>
      </c>
      <c r="D38" s="17" t="s">
        <v>70</v>
      </c>
    </row>
    <row r="39" spans="2:4" ht="16.5" customHeight="1" x14ac:dyDescent="0.15">
      <c r="B39" s="14"/>
      <c r="C39" s="18" t="s">
        <v>49</v>
      </c>
      <c r="D39" s="16" t="s">
        <v>71</v>
      </c>
    </row>
    <row r="40" spans="2:4" ht="16.5" customHeight="1" x14ac:dyDescent="0.15">
      <c r="B40" s="14"/>
      <c r="C40" s="18" t="s">
        <v>43</v>
      </c>
      <c r="D40" s="16" t="s">
        <v>72</v>
      </c>
    </row>
    <row r="41" spans="2:4" ht="16.5" customHeight="1" x14ac:dyDescent="0.15">
      <c r="B41" s="14"/>
      <c r="C41" s="18" t="s">
        <v>44</v>
      </c>
      <c r="D41" s="16" t="s">
        <v>73</v>
      </c>
    </row>
    <row r="42" spans="2:4" ht="16.5" customHeight="1" x14ac:dyDescent="0.15">
      <c r="B42" s="14"/>
      <c r="C42" s="15" t="s">
        <v>99</v>
      </c>
      <c r="D42" s="17" t="s">
        <v>74</v>
      </c>
    </row>
    <row r="43" spans="2:4" ht="16.5" customHeight="1" x14ac:dyDescent="0.15">
      <c r="B43" s="14"/>
      <c r="C43" s="18" t="s">
        <v>49</v>
      </c>
      <c r="D43" s="16" t="s">
        <v>75</v>
      </c>
    </row>
    <row r="44" spans="2:4" ht="16.5" customHeight="1" x14ac:dyDescent="0.15">
      <c r="B44" s="14"/>
      <c r="C44" s="18" t="s">
        <v>43</v>
      </c>
      <c r="D44" s="16" t="s">
        <v>76</v>
      </c>
    </row>
    <row r="45" spans="2:4" ht="16.5" customHeight="1" x14ac:dyDescent="0.15">
      <c r="B45" s="14"/>
      <c r="C45" s="18" t="s">
        <v>44</v>
      </c>
      <c r="D45" s="16" t="s">
        <v>77</v>
      </c>
    </row>
    <row r="46" spans="2:4" ht="16.5" customHeight="1" x14ac:dyDescent="0.15">
      <c r="B46" s="20"/>
      <c r="C46" s="21" t="s">
        <v>46</v>
      </c>
      <c r="D46" s="22" t="s">
        <v>78</v>
      </c>
    </row>
    <row r="47" spans="2:4" ht="17.25" customHeight="1" x14ac:dyDescent="0.15">
      <c r="B47" s="23"/>
      <c r="C47" s="23"/>
    </row>
    <row r="48" spans="2:4" ht="17.25" customHeight="1" x14ac:dyDescent="0.15"/>
    <row r="49" ht="17.25" customHeight="1" x14ac:dyDescent="0.15"/>
    <row r="50" ht="17.25" customHeight="1" x14ac:dyDescent="0.15"/>
    <row r="51" ht="17.25" customHeight="1" x14ac:dyDescent="0.15"/>
    <row r="52" ht="17.25" customHeight="1" x14ac:dyDescent="0.15"/>
  </sheetData>
  <mergeCells count="1">
    <mergeCell ref="B2:C2"/>
  </mergeCells>
  <phoneticPr fontId="9"/>
  <hyperlinks>
    <hyperlink ref="D4" location="'16-1(1)'!A1" display="扶助別生活保護実施状況" xr:uid="{00000000-0004-0000-0000-000000000000}"/>
    <hyperlink ref="D5" location="'16-1(2)'!A1" display="世帯類型別被保護世帯数" xr:uid="{00000000-0004-0000-0000-000001000000}"/>
    <hyperlink ref="D6" location="'16-1(3)'!A1" display="月別扶助別生活保護実施状況" xr:uid="{00000000-0004-0000-0000-000002000000}"/>
    <hyperlink ref="D7" location="'16-1(4)'!A1" display="月別生活保護実施状況" xr:uid="{00000000-0004-0000-0000-000003000000}"/>
    <hyperlink ref="D8" location="'16-1(5)'!A1" display="生活保護開始・廃止世帯数及び人員" xr:uid="{00000000-0004-0000-0000-000004000000}"/>
    <hyperlink ref="D9" location="'16-1(6)'!A1" display="民生委員諸機関" xr:uid="{00000000-0004-0000-0000-000005000000}"/>
    <hyperlink ref="D10" location="'16-1(7)'!A1" display="社会福祉施設" xr:uid="{00000000-0004-0000-0000-000006000000}"/>
    <hyperlink ref="D12" location="'16-1(8)イ'!A1" display="障害別身体障害者手帳交付者数" xr:uid="{00000000-0004-0000-0000-000007000000}"/>
    <hyperlink ref="D13" location="'16-1(8)ロ'!A1" display="障害者自立支援法による補装具支給状況" xr:uid="{00000000-0004-0000-0000-000008000000}"/>
    <hyperlink ref="D14" location="'16-1(8)ハ'!A1" display="療育手帳交付者数" xr:uid="{00000000-0004-0000-0000-000009000000}"/>
    <hyperlink ref="D15" location="'16-1(8)ニ'!A1" display="精神保健福祉手帳交付者数" xr:uid="{00000000-0004-0000-0000-00000A000000}"/>
    <hyperlink ref="D17" location="'16-1(9)イ'!A1" display="老人クラブ結成状況" xr:uid="{00000000-0004-0000-0000-00000B000000}"/>
    <hyperlink ref="D18" location="'16-1(9)ロ'!A1" display="老人福祉施設数" xr:uid="{00000000-0004-0000-0000-00000C000000}"/>
    <hyperlink ref="D19" location="'16-1(10)'!A1" display="児童福祉施設入所児童数調" xr:uid="{00000000-0004-0000-0000-00000D000000}"/>
    <hyperlink ref="D20" location="'16-1(11)'!A1" display="児童福祉施設月別入所児童数調" xr:uid="{00000000-0004-0000-0000-00000E000000}"/>
    <hyperlink ref="D21" location="'16-1(12)'!A1" display="児童福祉施設入所児童年齢別調" xr:uid="{00000000-0004-0000-0000-00000F000000}"/>
    <hyperlink ref="D22" location="'16-1(13)'!A1" display="児童相談種別調" xr:uid="{00000000-0004-0000-0000-000010000000}"/>
    <hyperlink ref="D25" location="'16-2(1)イ'!A1" display="適用状況" xr:uid="{00000000-0004-0000-0000-000011000000}"/>
    <hyperlink ref="D26" location="'16-2(1)ロ'!A1" display="給付費支給済額" xr:uid="{00000000-0004-0000-0000-000012000000}"/>
    <hyperlink ref="D31" location="'16-2(3)イ'!A1" display="国民健康保険料（税）徴収状況" xr:uid="{00000000-0004-0000-0000-000013000000}"/>
    <hyperlink ref="D32" location="'16-2(3)ロ'!A1" display="国民健康保険給付状況" xr:uid="{00000000-0004-0000-0000-000014000000}"/>
    <hyperlink ref="D33" location="'16-2(3)ハ'!A1" display="後期高齢者医療保険料収納状況" xr:uid="{00000000-0004-0000-0000-000015000000}"/>
    <hyperlink ref="D34" location="'16-2(3)ニ'!A1" display="後期高齢者医療給付状況" xr:uid="{00000000-0004-0000-0000-000016000000}"/>
    <hyperlink ref="D36" location="'16-2(4)イ'!A1" display="厚生年金保険適用状況" xr:uid="{00000000-0004-0000-0000-000017000000}"/>
    <hyperlink ref="D37" location="'16-2(4)ロ'!A1" display="厚生年金､一時金支給済額" xr:uid="{00000000-0004-0000-0000-000018000000}"/>
    <hyperlink ref="D39" location="'16-2(5)イ'!A1" display="市町別適用状況及び保険料免除者数" xr:uid="{00000000-0004-0000-0000-000019000000}"/>
    <hyperlink ref="D40" location="'16-2(5)ロ'!A1" display="市町別収納（保険料納付）状況" xr:uid="{00000000-0004-0000-0000-00001A000000}"/>
    <hyperlink ref="D41" location="'16-2(5)ハ'!A1" display="市町別拠出年金､基礎年金､福祉年金受給状況" xr:uid="{00000000-0004-0000-0000-00001B000000}"/>
    <hyperlink ref="D43" location="'16-2(6)イ'!A1" display="一般求職者給付の状況" xr:uid="{00000000-0004-0000-0000-00001C000000}"/>
    <hyperlink ref="D44" location="'16-2(6)ロ'!A1" display="日雇労働求職者給付の状況" xr:uid="{00000000-0004-0000-0000-00001D000000}"/>
    <hyperlink ref="D45" location="'16-2(6)ハ'!A1" display="労働保険料徴収の状況" xr:uid="{00000000-0004-0000-0000-00001E000000}"/>
    <hyperlink ref="D46" location="'16-2(6)ニ'!A1" display="産業別雇用保険適用事業所数及び被保険者数" xr:uid="{00000000-0004-0000-0000-00001F000000}"/>
    <hyperlink ref="D28" location="'16-2(2)イ'!A1" display="適用状況" xr:uid="{00000000-0004-0000-0000-000020000000}"/>
    <hyperlink ref="D29" location="'16-2(2)ロ'!A1" display="給付費支給済額" xr:uid="{00000000-0004-0000-0000-000021000000}"/>
  </hyperlinks>
  <pageMargins left="0.78740157480314965" right="0.78740157480314965" top="0.98425196850393704" bottom="0.59055118110236227" header="0.51181102362204722" footer="0.51181102362204722"/>
  <pageSetup paperSize="9" orientation="portrait" r:id="rId1"/>
  <headerFooter alignWithMargins="0"/>
  <ignoredErrors>
    <ignoredError sqref="C4:C4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dimension ref="A1:L161"/>
  <sheetViews>
    <sheetView showGridLines="0" defaultGridColor="0" colorId="22" zoomScaleNormal="100" zoomScaleSheetLayoutView="100" workbookViewId="0"/>
  </sheetViews>
  <sheetFormatPr defaultColWidth="10.6640625" defaultRowHeight="12" x14ac:dyDescent="0.15"/>
  <cols>
    <col min="1" max="1" width="1.6640625" style="1" customWidth="1"/>
    <col min="2" max="2" width="13.6640625" style="1" customWidth="1"/>
    <col min="3" max="3" width="1.6640625" style="1" customWidth="1"/>
    <col min="4" max="4" width="9.33203125" style="1" customWidth="1"/>
    <col min="5" max="5" width="1.6640625" style="1" customWidth="1"/>
    <col min="6" max="6" width="10.6640625" style="1" customWidth="1"/>
    <col min="7" max="8" width="15.5546875" style="1" customWidth="1"/>
    <col min="9" max="9" width="10.6640625" style="1" customWidth="1"/>
    <col min="10" max="11" width="15.5546875" style="1" customWidth="1"/>
    <col min="12" max="12" width="23.44140625" style="1" bestFit="1" customWidth="1"/>
    <col min="13" max="16384" width="10.6640625" style="1"/>
  </cols>
  <sheetData>
    <row r="1" spans="1:12" ht="12" customHeight="1" x14ac:dyDescent="0.15">
      <c r="L1" s="148" t="s">
        <v>637</v>
      </c>
    </row>
    <row r="2" spans="1:12" ht="21" customHeight="1" x14ac:dyDescent="0.15">
      <c r="A2" s="158"/>
      <c r="B2" s="119"/>
      <c r="C2" s="119"/>
      <c r="D2" s="119"/>
      <c r="E2" s="119"/>
      <c r="F2" s="119"/>
      <c r="G2" s="119"/>
      <c r="H2" s="119"/>
      <c r="I2" s="119"/>
      <c r="J2" s="119"/>
      <c r="K2" s="119"/>
    </row>
    <row r="3" spans="1:12" ht="18" customHeight="1" x14ac:dyDescent="0.15">
      <c r="A3" s="158"/>
      <c r="B3" s="119"/>
      <c r="C3" s="119"/>
      <c r="D3" s="119"/>
      <c r="E3" s="119"/>
      <c r="F3" s="119"/>
      <c r="G3" s="119"/>
      <c r="H3" s="119"/>
      <c r="I3" s="119"/>
      <c r="J3" s="119"/>
      <c r="K3" s="119"/>
    </row>
    <row r="4" spans="1:12" ht="18" customHeight="1" thickBot="1" x14ac:dyDescent="0.2">
      <c r="A4" s="118" t="s">
        <v>478</v>
      </c>
      <c r="B4" s="119"/>
      <c r="C4" s="119"/>
      <c r="D4" s="119"/>
      <c r="E4" s="119"/>
      <c r="F4" s="119"/>
      <c r="G4" s="119"/>
      <c r="H4" s="119"/>
      <c r="I4" s="119"/>
      <c r="J4" s="119"/>
      <c r="K4" s="120" t="s">
        <v>212</v>
      </c>
    </row>
    <row r="5" spans="1:12" ht="18" customHeight="1" x14ac:dyDescent="0.15">
      <c r="A5" s="385" t="s">
        <v>211</v>
      </c>
      <c r="B5" s="385"/>
      <c r="C5" s="385"/>
      <c r="D5" s="385"/>
      <c r="E5" s="385"/>
      <c r="F5" s="387" t="s">
        <v>607</v>
      </c>
      <c r="G5" s="385"/>
      <c r="H5" s="385"/>
      <c r="I5" s="388" t="s">
        <v>654</v>
      </c>
      <c r="J5" s="389"/>
      <c r="K5" s="389"/>
    </row>
    <row r="6" spans="1:12" ht="18" customHeight="1" x14ac:dyDescent="0.15">
      <c r="A6" s="386"/>
      <c r="B6" s="386"/>
      <c r="C6" s="386"/>
      <c r="D6" s="386"/>
      <c r="E6" s="386"/>
      <c r="F6" s="184" t="s">
        <v>210</v>
      </c>
      <c r="G6" s="184" t="s">
        <v>209</v>
      </c>
      <c r="H6" s="185" t="s">
        <v>208</v>
      </c>
      <c r="I6" s="186" t="s">
        <v>210</v>
      </c>
      <c r="J6" s="186" t="s">
        <v>209</v>
      </c>
      <c r="K6" s="187" t="s">
        <v>208</v>
      </c>
    </row>
    <row r="7" spans="1:12" ht="6" customHeight="1" x14ac:dyDescent="0.15">
      <c r="A7" s="119"/>
      <c r="B7" s="119"/>
      <c r="C7" s="119"/>
      <c r="D7" s="119"/>
      <c r="E7" s="119"/>
      <c r="F7" s="188"/>
      <c r="G7" s="189"/>
      <c r="H7" s="189"/>
      <c r="I7" s="123"/>
      <c r="J7" s="123"/>
      <c r="K7" s="123"/>
      <c r="L7" s="86"/>
    </row>
    <row r="8" spans="1:12" s="2" customFormat="1" ht="12" customHeight="1" x14ac:dyDescent="0.15">
      <c r="A8" s="123"/>
      <c r="B8" s="390" t="s">
        <v>207</v>
      </c>
      <c r="C8" s="390"/>
      <c r="D8" s="390"/>
      <c r="E8" s="123"/>
      <c r="F8" s="190">
        <f t="shared" ref="F8:K8" si="0">SUM(F12:F45)</f>
        <v>2087</v>
      </c>
      <c r="G8" s="189">
        <f t="shared" si="0"/>
        <v>217445</v>
      </c>
      <c r="H8" s="189">
        <f t="shared" si="0"/>
        <v>6572</v>
      </c>
      <c r="I8" s="191">
        <f t="shared" si="0"/>
        <v>2065</v>
      </c>
      <c r="J8" s="191">
        <f t="shared" si="0"/>
        <v>217953</v>
      </c>
      <c r="K8" s="191">
        <f t="shared" si="0"/>
        <v>6561</v>
      </c>
      <c r="L8" s="56"/>
    </row>
    <row r="9" spans="1:12" ht="14.25" customHeight="1" x14ac:dyDescent="0.15">
      <c r="A9" s="123"/>
      <c r="B9" s="384" t="s">
        <v>206</v>
      </c>
      <c r="C9" s="123"/>
      <c r="D9" s="125" t="s">
        <v>188</v>
      </c>
      <c r="E9" s="159"/>
      <c r="F9" s="190">
        <f t="shared" ref="F9:H10" si="1">SUM(F12,F14,F16,F18,F20,F22,F24,F26,F28,F30,F32,F34,F36,F38,F40,F42,F44)</f>
        <v>960</v>
      </c>
      <c r="G9" s="189">
        <f t="shared" si="1"/>
        <v>162640</v>
      </c>
      <c r="H9" s="189">
        <f>SUM(H12,H14,H16,H18,H20,H22,H24,H26,H28,H30,H32,H34,H36,H38,H40,H42,H44)</f>
        <v>4868</v>
      </c>
      <c r="I9" s="191">
        <f>SUM(I12,I14,I16,I18,I20,I22,I24,I26,I28,I30,I32,I34,I36,I38,I40,I42,I44)</f>
        <v>1050</v>
      </c>
      <c r="J9" s="191">
        <f t="shared" ref="J9:K10" si="2">SUM(J12,J14,J16,J18,J20,J22,J24,J26,J28,J30,J32,J34,J36,J38,J40,J42,J44)</f>
        <v>172009</v>
      </c>
      <c r="K9" s="191">
        <f>SUM(K12,K14,K16,K18,K20,K22,K24,K26,K28,K30,K32,K34,K36,K38,K40,K42,K44)</f>
        <v>5169</v>
      </c>
    </row>
    <row r="10" spans="1:12" ht="12" customHeight="1" x14ac:dyDescent="0.15">
      <c r="A10" s="123"/>
      <c r="B10" s="384"/>
      <c r="C10" s="123"/>
      <c r="D10" s="125" t="s">
        <v>187</v>
      </c>
      <c r="E10" s="159"/>
      <c r="F10" s="190">
        <f t="shared" si="1"/>
        <v>1127</v>
      </c>
      <c r="G10" s="189">
        <f t="shared" si="1"/>
        <v>54805</v>
      </c>
      <c r="H10" s="189">
        <f t="shared" si="1"/>
        <v>1704</v>
      </c>
      <c r="I10" s="191">
        <f>SUM(I13,I15,I17,I19,I21,I23,I25,I27,I29,I31,I33,I35,I37,I39,I41,I43,I45)</f>
        <v>1015</v>
      </c>
      <c r="J10" s="191">
        <f t="shared" si="2"/>
        <v>45944</v>
      </c>
      <c r="K10" s="191">
        <f t="shared" si="2"/>
        <v>1392</v>
      </c>
    </row>
    <row r="11" spans="1:12" ht="12" customHeight="1" x14ac:dyDescent="0.15">
      <c r="A11" s="119"/>
      <c r="B11" s="119"/>
      <c r="C11" s="119"/>
      <c r="D11" s="124"/>
      <c r="E11" s="122"/>
      <c r="F11" s="190"/>
      <c r="G11" s="189"/>
      <c r="H11" s="189"/>
      <c r="I11" s="192"/>
      <c r="J11" s="192"/>
      <c r="K11" s="192"/>
    </row>
    <row r="12" spans="1:12" ht="12" customHeight="1" x14ac:dyDescent="0.15">
      <c r="A12" s="119"/>
      <c r="B12" s="383" t="s">
        <v>205</v>
      </c>
      <c r="C12" s="119"/>
      <c r="D12" s="124" t="s">
        <v>188</v>
      </c>
      <c r="E12" s="122"/>
      <c r="F12" s="190">
        <v>41</v>
      </c>
      <c r="G12" s="189">
        <v>20997</v>
      </c>
      <c r="H12" s="189">
        <v>512</v>
      </c>
      <c r="I12" s="192">
        <v>40</v>
      </c>
      <c r="J12" s="192">
        <v>18691</v>
      </c>
      <c r="K12" s="192">
        <v>444</v>
      </c>
    </row>
    <row r="13" spans="1:12" ht="12" customHeight="1" x14ac:dyDescent="0.15">
      <c r="A13" s="119"/>
      <c r="B13" s="383"/>
      <c r="C13" s="119"/>
      <c r="D13" s="124" t="s">
        <v>187</v>
      </c>
      <c r="E13" s="122"/>
      <c r="F13" s="190">
        <v>48</v>
      </c>
      <c r="G13" s="189">
        <v>12076</v>
      </c>
      <c r="H13" s="189">
        <v>541</v>
      </c>
      <c r="I13" s="192">
        <v>47</v>
      </c>
      <c r="J13" s="192">
        <v>6893</v>
      </c>
      <c r="K13" s="192">
        <v>360</v>
      </c>
    </row>
    <row r="14" spans="1:12" ht="12" customHeight="1" x14ac:dyDescent="0.15">
      <c r="A14" s="119"/>
      <c r="B14" s="383" t="s">
        <v>204</v>
      </c>
      <c r="C14" s="119"/>
      <c r="D14" s="124" t="s">
        <v>188</v>
      </c>
      <c r="E14" s="122"/>
      <c r="F14" s="190">
        <v>106</v>
      </c>
      <c r="G14" s="189">
        <v>10737</v>
      </c>
      <c r="H14" s="189">
        <v>298</v>
      </c>
      <c r="I14" s="192">
        <v>104</v>
      </c>
      <c r="J14" s="192">
        <v>11176</v>
      </c>
      <c r="K14" s="192">
        <v>277</v>
      </c>
    </row>
    <row r="15" spans="1:12" ht="12" customHeight="1" x14ac:dyDescent="0.15">
      <c r="A15" s="119"/>
      <c r="B15" s="383"/>
      <c r="C15" s="119"/>
      <c r="D15" s="124" t="s">
        <v>187</v>
      </c>
      <c r="E15" s="122"/>
      <c r="F15" s="190">
        <v>94</v>
      </c>
      <c r="G15" s="189">
        <v>1249</v>
      </c>
      <c r="H15" s="189">
        <v>27</v>
      </c>
      <c r="I15" s="192">
        <v>80</v>
      </c>
      <c r="J15" s="192">
        <v>1389</v>
      </c>
      <c r="K15" s="192">
        <v>33</v>
      </c>
    </row>
    <row r="16" spans="1:12" ht="12" customHeight="1" x14ac:dyDescent="0.15">
      <c r="A16" s="119"/>
      <c r="B16" s="383" t="s">
        <v>203</v>
      </c>
      <c r="C16" s="119"/>
      <c r="D16" s="124" t="s">
        <v>188</v>
      </c>
      <c r="E16" s="122"/>
      <c r="F16" s="190">
        <v>95</v>
      </c>
      <c r="G16" s="189">
        <v>55367</v>
      </c>
      <c r="H16" s="189">
        <v>1074</v>
      </c>
      <c r="I16" s="192">
        <v>99</v>
      </c>
      <c r="J16" s="192">
        <v>59032</v>
      </c>
      <c r="K16" s="192">
        <v>968</v>
      </c>
    </row>
    <row r="17" spans="1:11" ht="12" customHeight="1" x14ac:dyDescent="0.15">
      <c r="A17" s="119"/>
      <c r="B17" s="383"/>
      <c r="C17" s="119"/>
      <c r="D17" s="124" t="s">
        <v>187</v>
      </c>
      <c r="E17" s="122"/>
      <c r="F17" s="193">
        <v>156</v>
      </c>
      <c r="G17" s="194">
        <v>8359</v>
      </c>
      <c r="H17" s="194">
        <v>165</v>
      </c>
      <c r="I17" s="195">
        <v>145</v>
      </c>
      <c r="J17" s="195">
        <v>8473</v>
      </c>
      <c r="K17" s="195">
        <v>224</v>
      </c>
    </row>
    <row r="18" spans="1:11" ht="12" customHeight="1" x14ac:dyDescent="0.15">
      <c r="A18" s="119"/>
      <c r="B18" s="383" t="s">
        <v>202</v>
      </c>
      <c r="C18" s="119"/>
      <c r="D18" s="124" t="s">
        <v>188</v>
      </c>
      <c r="E18" s="122"/>
      <c r="F18" s="193">
        <v>65</v>
      </c>
      <c r="G18" s="194">
        <v>308</v>
      </c>
      <c r="H18" s="194">
        <v>47</v>
      </c>
      <c r="I18" s="195">
        <v>46</v>
      </c>
      <c r="J18" s="195">
        <v>221</v>
      </c>
      <c r="K18" s="195">
        <v>49</v>
      </c>
    </row>
    <row r="19" spans="1:11" ht="12" customHeight="1" x14ac:dyDescent="0.15">
      <c r="A19" s="119"/>
      <c r="B19" s="383"/>
      <c r="C19" s="119"/>
      <c r="D19" s="124" t="s">
        <v>187</v>
      </c>
      <c r="E19" s="122"/>
      <c r="F19" s="193">
        <v>1</v>
      </c>
      <c r="G19" s="194">
        <v>3</v>
      </c>
      <c r="H19" s="196" t="s">
        <v>624</v>
      </c>
      <c r="I19" s="195">
        <v>1</v>
      </c>
      <c r="J19" s="195">
        <v>3</v>
      </c>
      <c r="K19" s="197" t="s">
        <v>655</v>
      </c>
    </row>
    <row r="20" spans="1:11" ht="12" customHeight="1" x14ac:dyDescent="0.15">
      <c r="A20" s="119"/>
      <c r="B20" s="383" t="s">
        <v>201</v>
      </c>
      <c r="C20" s="119"/>
      <c r="D20" s="124" t="s">
        <v>188</v>
      </c>
      <c r="E20" s="122"/>
      <c r="F20" s="190">
        <v>5</v>
      </c>
      <c r="G20" s="189">
        <v>419</v>
      </c>
      <c r="H20" s="189">
        <v>17</v>
      </c>
      <c r="I20" s="192">
        <v>9</v>
      </c>
      <c r="J20" s="192">
        <v>787</v>
      </c>
      <c r="K20" s="198" t="s">
        <v>655</v>
      </c>
    </row>
    <row r="21" spans="1:11" ht="12" customHeight="1" x14ac:dyDescent="0.15">
      <c r="A21" s="119"/>
      <c r="B21" s="383"/>
      <c r="C21" s="119"/>
      <c r="D21" s="124" t="s">
        <v>187</v>
      </c>
      <c r="E21" s="122"/>
      <c r="F21" s="199" t="s">
        <v>624</v>
      </c>
      <c r="G21" s="200" t="s">
        <v>624</v>
      </c>
      <c r="H21" s="200" t="s">
        <v>624</v>
      </c>
      <c r="I21" s="198" t="s">
        <v>655</v>
      </c>
      <c r="J21" s="198" t="s">
        <v>655</v>
      </c>
      <c r="K21" s="198" t="s">
        <v>655</v>
      </c>
    </row>
    <row r="22" spans="1:11" ht="12" customHeight="1" x14ac:dyDescent="0.15">
      <c r="A22" s="119"/>
      <c r="B22" s="383" t="s">
        <v>200</v>
      </c>
      <c r="C22" s="119"/>
      <c r="D22" s="124" t="s">
        <v>188</v>
      </c>
      <c r="E22" s="122"/>
      <c r="F22" s="190">
        <v>52</v>
      </c>
      <c r="G22" s="189">
        <v>1437</v>
      </c>
      <c r="H22" s="189">
        <v>481</v>
      </c>
      <c r="I22" s="192">
        <v>71</v>
      </c>
      <c r="J22" s="192">
        <v>1948</v>
      </c>
      <c r="K22" s="198">
        <v>392</v>
      </c>
    </row>
    <row r="23" spans="1:11" ht="12" customHeight="1" x14ac:dyDescent="0.15">
      <c r="A23" s="119"/>
      <c r="B23" s="383"/>
      <c r="C23" s="119"/>
      <c r="D23" s="124" t="s">
        <v>187</v>
      </c>
      <c r="E23" s="122"/>
      <c r="F23" s="190">
        <v>2</v>
      </c>
      <c r="G23" s="189">
        <v>17</v>
      </c>
      <c r="H23" s="189">
        <v>2</v>
      </c>
      <c r="I23" s="198">
        <v>1</v>
      </c>
      <c r="J23" s="198">
        <v>8</v>
      </c>
      <c r="K23" s="198" t="s">
        <v>655</v>
      </c>
    </row>
    <row r="24" spans="1:11" ht="12" customHeight="1" x14ac:dyDescent="0.15">
      <c r="A24" s="119"/>
      <c r="B24" s="383" t="s">
        <v>199</v>
      </c>
      <c r="C24" s="119"/>
      <c r="D24" s="124" t="s">
        <v>188</v>
      </c>
      <c r="E24" s="122"/>
      <c r="F24" s="190">
        <v>381</v>
      </c>
      <c r="G24" s="189">
        <v>22676</v>
      </c>
      <c r="H24" s="189">
        <v>929</v>
      </c>
      <c r="I24" s="192">
        <v>471</v>
      </c>
      <c r="J24" s="192">
        <v>28480</v>
      </c>
      <c r="K24" s="192">
        <v>1314</v>
      </c>
    </row>
    <row r="25" spans="1:11" ht="12" customHeight="1" x14ac:dyDescent="0.15">
      <c r="A25" s="119"/>
      <c r="B25" s="383"/>
      <c r="C25" s="119"/>
      <c r="D25" s="124" t="s">
        <v>187</v>
      </c>
      <c r="E25" s="122"/>
      <c r="F25" s="190">
        <v>220</v>
      </c>
      <c r="G25" s="189">
        <v>4213</v>
      </c>
      <c r="H25" s="189">
        <v>195</v>
      </c>
      <c r="I25" s="192">
        <v>181</v>
      </c>
      <c r="J25" s="192">
        <v>3526</v>
      </c>
      <c r="K25" s="192">
        <v>208</v>
      </c>
    </row>
    <row r="26" spans="1:11" ht="12" customHeight="1" x14ac:dyDescent="0.15">
      <c r="A26" s="119"/>
      <c r="B26" s="383" t="s">
        <v>198</v>
      </c>
      <c r="C26" s="119"/>
      <c r="D26" s="124" t="s">
        <v>188</v>
      </c>
      <c r="E26" s="122"/>
      <c r="F26" s="190">
        <v>111</v>
      </c>
      <c r="G26" s="189">
        <v>27424</v>
      </c>
      <c r="H26" s="189">
        <v>789</v>
      </c>
      <c r="I26" s="192">
        <v>124</v>
      </c>
      <c r="J26" s="192">
        <v>33754</v>
      </c>
      <c r="K26" s="192">
        <v>1266</v>
      </c>
    </row>
    <row r="27" spans="1:11" ht="12" customHeight="1" x14ac:dyDescent="0.15">
      <c r="A27" s="119"/>
      <c r="B27" s="383"/>
      <c r="C27" s="119"/>
      <c r="D27" s="124" t="s">
        <v>187</v>
      </c>
      <c r="E27" s="122"/>
      <c r="F27" s="190">
        <v>447</v>
      </c>
      <c r="G27" s="189">
        <v>19694</v>
      </c>
      <c r="H27" s="200">
        <v>387</v>
      </c>
      <c r="I27" s="192">
        <v>417</v>
      </c>
      <c r="J27" s="192">
        <v>16759</v>
      </c>
      <c r="K27" s="198">
        <v>336</v>
      </c>
    </row>
    <row r="28" spans="1:11" ht="12" customHeight="1" x14ac:dyDescent="0.15">
      <c r="A28" s="119"/>
      <c r="B28" s="383" t="s">
        <v>197</v>
      </c>
      <c r="C28" s="119"/>
      <c r="D28" s="124" t="s">
        <v>188</v>
      </c>
      <c r="E28" s="122"/>
      <c r="F28" s="190">
        <v>20</v>
      </c>
      <c r="G28" s="189">
        <v>15636</v>
      </c>
      <c r="H28" s="200">
        <v>297</v>
      </c>
      <c r="I28" s="192">
        <v>15</v>
      </c>
      <c r="J28" s="192">
        <v>13079</v>
      </c>
      <c r="K28" s="198">
        <v>152</v>
      </c>
    </row>
    <row r="29" spans="1:11" ht="12" customHeight="1" x14ac:dyDescent="0.15">
      <c r="A29" s="119"/>
      <c r="B29" s="383"/>
      <c r="C29" s="119"/>
      <c r="D29" s="124" t="s">
        <v>187</v>
      </c>
      <c r="E29" s="122"/>
      <c r="F29" s="190">
        <v>144</v>
      </c>
      <c r="G29" s="189">
        <v>8808</v>
      </c>
      <c r="H29" s="189">
        <v>366</v>
      </c>
      <c r="I29" s="192">
        <v>123</v>
      </c>
      <c r="J29" s="192">
        <v>8148</v>
      </c>
      <c r="K29" s="192">
        <v>129</v>
      </c>
    </row>
    <row r="30" spans="1:11" ht="12" customHeight="1" x14ac:dyDescent="0.15">
      <c r="A30" s="119"/>
      <c r="B30" s="383" t="s">
        <v>196</v>
      </c>
      <c r="C30" s="119"/>
      <c r="D30" s="124" t="s">
        <v>188</v>
      </c>
      <c r="E30" s="122"/>
      <c r="F30" s="190">
        <v>11</v>
      </c>
      <c r="G30" s="189">
        <v>792</v>
      </c>
      <c r="H30" s="189">
        <v>37</v>
      </c>
      <c r="I30" s="192">
        <v>10</v>
      </c>
      <c r="J30" s="192">
        <v>745</v>
      </c>
      <c r="K30" s="192">
        <v>19</v>
      </c>
    </row>
    <row r="31" spans="1:11" ht="12" customHeight="1" x14ac:dyDescent="0.15">
      <c r="A31" s="119"/>
      <c r="B31" s="383"/>
      <c r="C31" s="119"/>
      <c r="D31" s="124" t="s">
        <v>187</v>
      </c>
      <c r="E31" s="122"/>
      <c r="F31" s="199" t="s">
        <v>624</v>
      </c>
      <c r="G31" s="200" t="s">
        <v>624</v>
      </c>
      <c r="H31" s="200" t="s">
        <v>624</v>
      </c>
      <c r="I31" s="198">
        <v>2</v>
      </c>
      <c r="J31" s="198">
        <v>42</v>
      </c>
      <c r="K31" s="198">
        <v>2</v>
      </c>
    </row>
    <row r="32" spans="1:11" ht="12" customHeight="1" x14ac:dyDescent="0.15">
      <c r="A32" s="119"/>
      <c r="B32" s="383" t="s">
        <v>195</v>
      </c>
      <c r="C32" s="119"/>
      <c r="D32" s="124" t="s">
        <v>188</v>
      </c>
      <c r="E32" s="122"/>
      <c r="F32" s="190">
        <v>4</v>
      </c>
      <c r="G32" s="189">
        <v>997</v>
      </c>
      <c r="H32" s="189">
        <v>72</v>
      </c>
      <c r="I32" s="192">
        <v>3</v>
      </c>
      <c r="J32" s="192">
        <v>1107</v>
      </c>
      <c r="K32" s="192">
        <v>104</v>
      </c>
    </row>
    <row r="33" spans="1:11" ht="12" customHeight="1" x14ac:dyDescent="0.15">
      <c r="A33" s="119"/>
      <c r="B33" s="383"/>
      <c r="C33" s="119"/>
      <c r="D33" s="124" t="s">
        <v>187</v>
      </c>
      <c r="E33" s="122"/>
      <c r="F33" s="199" t="s">
        <v>624</v>
      </c>
      <c r="G33" s="200" t="s">
        <v>624</v>
      </c>
      <c r="H33" s="200" t="s">
        <v>624</v>
      </c>
      <c r="I33" s="198">
        <v>2</v>
      </c>
      <c r="J33" s="198">
        <v>50</v>
      </c>
      <c r="K33" s="198">
        <v>6</v>
      </c>
    </row>
    <row r="34" spans="1:11" ht="12" customHeight="1" x14ac:dyDescent="0.15">
      <c r="A34" s="119"/>
      <c r="B34" s="383" t="s">
        <v>194</v>
      </c>
      <c r="C34" s="119"/>
      <c r="D34" s="124" t="s">
        <v>188</v>
      </c>
      <c r="E34" s="122"/>
      <c r="F34" s="190">
        <v>26</v>
      </c>
      <c r="G34" s="189">
        <v>1165</v>
      </c>
      <c r="H34" s="189">
        <v>125</v>
      </c>
      <c r="I34" s="192">
        <v>28</v>
      </c>
      <c r="J34" s="192">
        <v>1629</v>
      </c>
      <c r="K34" s="192">
        <v>164</v>
      </c>
    </row>
    <row r="35" spans="1:11" ht="12" customHeight="1" x14ac:dyDescent="0.15">
      <c r="A35" s="119"/>
      <c r="B35" s="383"/>
      <c r="C35" s="119"/>
      <c r="D35" s="124" t="s">
        <v>187</v>
      </c>
      <c r="E35" s="122"/>
      <c r="F35" s="190">
        <v>4</v>
      </c>
      <c r="G35" s="189">
        <v>81</v>
      </c>
      <c r="H35" s="189">
        <v>6</v>
      </c>
      <c r="I35" s="192">
        <v>5</v>
      </c>
      <c r="J35" s="192">
        <v>69</v>
      </c>
      <c r="K35" s="198" t="s">
        <v>655</v>
      </c>
    </row>
    <row r="36" spans="1:11" ht="12" customHeight="1" x14ac:dyDescent="0.15">
      <c r="A36" s="119"/>
      <c r="B36" s="383" t="s">
        <v>193</v>
      </c>
      <c r="C36" s="119"/>
      <c r="D36" s="124" t="s">
        <v>188</v>
      </c>
      <c r="E36" s="122"/>
      <c r="F36" s="190">
        <v>10</v>
      </c>
      <c r="G36" s="189">
        <v>71</v>
      </c>
      <c r="H36" s="189">
        <v>4</v>
      </c>
      <c r="I36" s="192">
        <v>7</v>
      </c>
      <c r="J36" s="192">
        <v>120</v>
      </c>
      <c r="K36" s="192">
        <v>1</v>
      </c>
    </row>
    <row r="37" spans="1:11" ht="12" customHeight="1" x14ac:dyDescent="0.15">
      <c r="A37" s="119"/>
      <c r="B37" s="383"/>
      <c r="C37" s="119"/>
      <c r="D37" s="124" t="s">
        <v>187</v>
      </c>
      <c r="E37" s="122"/>
      <c r="F37" s="199" t="s">
        <v>624</v>
      </c>
      <c r="G37" s="200" t="s">
        <v>624</v>
      </c>
      <c r="H37" s="200" t="s">
        <v>624</v>
      </c>
      <c r="I37" s="198">
        <v>1</v>
      </c>
      <c r="J37" s="198">
        <v>8</v>
      </c>
      <c r="K37" s="198" t="s">
        <v>655</v>
      </c>
    </row>
    <row r="38" spans="1:11" ht="12" customHeight="1" x14ac:dyDescent="0.15">
      <c r="A38" s="119"/>
      <c r="B38" s="383" t="s">
        <v>192</v>
      </c>
      <c r="C38" s="119"/>
      <c r="D38" s="124" t="s">
        <v>188</v>
      </c>
      <c r="E38" s="122"/>
      <c r="F38" s="199" t="s">
        <v>624</v>
      </c>
      <c r="G38" s="200" t="s">
        <v>624</v>
      </c>
      <c r="H38" s="200" t="s">
        <v>624</v>
      </c>
      <c r="I38" s="198" t="s">
        <v>655</v>
      </c>
      <c r="J38" s="198" t="s">
        <v>655</v>
      </c>
      <c r="K38" s="198" t="s">
        <v>655</v>
      </c>
    </row>
    <row r="39" spans="1:11" ht="12" customHeight="1" x14ac:dyDescent="0.15">
      <c r="A39" s="119"/>
      <c r="B39" s="383"/>
      <c r="C39" s="119"/>
      <c r="D39" s="124" t="s">
        <v>187</v>
      </c>
      <c r="E39" s="122"/>
      <c r="F39" s="199" t="s">
        <v>624</v>
      </c>
      <c r="G39" s="200" t="s">
        <v>624</v>
      </c>
      <c r="H39" s="200" t="s">
        <v>624</v>
      </c>
      <c r="I39" s="198" t="s">
        <v>655</v>
      </c>
      <c r="J39" s="198" t="s">
        <v>655</v>
      </c>
      <c r="K39" s="198" t="s">
        <v>655</v>
      </c>
    </row>
    <row r="40" spans="1:11" ht="12" customHeight="1" x14ac:dyDescent="0.15">
      <c r="A40" s="119"/>
      <c r="B40" s="383" t="s">
        <v>191</v>
      </c>
      <c r="C40" s="119"/>
      <c r="D40" s="124" t="s">
        <v>188</v>
      </c>
      <c r="E40" s="122"/>
      <c r="F40" s="190">
        <v>26</v>
      </c>
      <c r="G40" s="189">
        <v>212</v>
      </c>
      <c r="H40" s="189">
        <v>37</v>
      </c>
      <c r="I40" s="192">
        <v>21</v>
      </c>
      <c r="J40" s="192">
        <v>156</v>
      </c>
      <c r="K40" s="192">
        <v>19</v>
      </c>
    </row>
    <row r="41" spans="1:11" ht="12" customHeight="1" x14ac:dyDescent="0.15">
      <c r="A41" s="119"/>
      <c r="B41" s="383"/>
      <c r="C41" s="119"/>
      <c r="D41" s="124" t="s">
        <v>187</v>
      </c>
      <c r="E41" s="122"/>
      <c r="F41" s="199" t="s">
        <v>624</v>
      </c>
      <c r="G41" s="200" t="s">
        <v>624</v>
      </c>
      <c r="H41" s="200" t="s">
        <v>624</v>
      </c>
      <c r="I41" s="198">
        <v>1</v>
      </c>
      <c r="J41" s="198">
        <v>2</v>
      </c>
      <c r="K41" s="198" t="s">
        <v>655</v>
      </c>
    </row>
    <row r="42" spans="1:11" ht="12" customHeight="1" x14ac:dyDescent="0.15">
      <c r="A42" s="119"/>
      <c r="B42" s="124" t="s">
        <v>190</v>
      </c>
      <c r="C42" s="119"/>
      <c r="D42" s="124" t="s">
        <v>188</v>
      </c>
      <c r="E42" s="122"/>
      <c r="F42" s="190">
        <v>7</v>
      </c>
      <c r="G42" s="189">
        <v>4402</v>
      </c>
      <c r="H42" s="189">
        <v>149</v>
      </c>
      <c r="I42" s="192">
        <v>2</v>
      </c>
      <c r="J42" s="192">
        <v>1084</v>
      </c>
      <c r="K42" s="198" t="s">
        <v>655</v>
      </c>
    </row>
    <row r="43" spans="1:11" ht="12" customHeight="1" x14ac:dyDescent="0.15">
      <c r="A43" s="119"/>
      <c r="B43" s="124" t="s">
        <v>189</v>
      </c>
      <c r="C43" s="119"/>
      <c r="D43" s="124" t="s">
        <v>187</v>
      </c>
      <c r="E43" s="122"/>
      <c r="F43" s="199">
        <v>4</v>
      </c>
      <c r="G43" s="200">
        <v>105</v>
      </c>
      <c r="H43" s="200" t="s">
        <v>624</v>
      </c>
      <c r="I43" s="198">
        <v>5</v>
      </c>
      <c r="J43" s="198">
        <v>467</v>
      </c>
      <c r="K43" s="198">
        <v>82</v>
      </c>
    </row>
    <row r="44" spans="1:11" ht="12" customHeight="1" x14ac:dyDescent="0.15">
      <c r="A44" s="119"/>
      <c r="B44" s="383" t="s">
        <v>606</v>
      </c>
      <c r="C44" s="119"/>
      <c r="D44" s="124" t="s">
        <v>188</v>
      </c>
      <c r="E44" s="122"/>
      <c r="F44" s="199" t="s">
        <v>624</v>
      </c>
      <c r="G44" s="200" t="s">
        <v>624</v>
      </c>
      <c r="H44" s="200" t="s">
        <v>624</v>
      </c>
      <c r="I44" s="198" t="s">
        <v>655</v>
      </c>
      <c r="J44" s="198" t="s">
        <v>655</v>
      </c>
      <c r="K44" s="198" t="s">
        <v>655</v>
      </c>
    </row>
    <row r="45" spans="1:11" ht="12" customHeight="1" x14ac:dyDescent="0.15">
      <c r="A45" s="119"/>
      <c r="B45" s="383"/>
      <c r="C45" s="119"/>
      <c r="D45" s="124" t="s">
        <v>187</v>
      </c>
      <c r="E45" s="122"/>
      <c r="F45" s="199">
        <v>7</v>
      </c>
      <c r="G45" s="200">
        <v>200</v>
      </c>
      <c r="H45" s="200">
        <v>15</v>
      </c>
      <c r="I45" s="198">
        <v>4</v>
      </c>
      <c r="J45" s="198">
        <v>107</v>
      </c>
      <c r="K45" s="198">
        <v>12</v>
      </c>
    </row>
    <row r="46" spans="1:11" ht="12" customHeight="1" thickBot="1" x14ac:dyDescent="0.2">
      <c r="A46" s="126"/>
      <c r="B46" s="126"/>
      <c r="C46" s="126"/>
      <c r="D46" s="126"/>
      <c r="E46" s="126"/>
      <c r="F46" s="127"/>
      <c r="G46" s="126"/>
      <c r="H46" s="126"/>
      <c r="I46" s="201"/>
      <c r="J46" s="201"/>
      <c r="K46" s="201"/>
    </row>
    <row r="47" spans="1:11" ht="12" customHeight="1" x14ac:dyDescent="0.15">
      <c r="A47" s="202"/>
      <c r="B47" s="203" t="s">
        <v>174</v>
      </c>
      <c r="C47" s="164"/>
      <c r="D47" s="164"/>
      <c r="E47" s="164"/>
      <c r="F47" s="164"/>
      <c r="G47" s="119"/>
      <c r="H47" s="119"/>
      <c r="I47" s="121"/>
      <c r="J47" s="121"/>
      <c r="K47" s="121"/>
    </row>
    <row r="48" spans="1:11" ht="12" customHeight="1" x14ac:dyDescent="0.15">
      <c r="I48" s="138"/>
      <c r="J48" s="138"/>
      <c r="K48" s="138"/>
    </row>
    <row r="49" spans="9:11" ht="12" customHeight="1" x14ac:dyDescent="0.15">
      <c r="I49" s="138"/>
      <c r="J49" s="138"/>
      <c r="K49" s="138"/>
    </row>
    <row r="50" spans="9:11" ht="12" customHeight="1" x14ac:dyDescent="0.15">
      <c r="I50" s="138"/>
      <c r="J50" s="138"/>
      <c r="K50" s="138"/>
    </row>
    <row r="51" spans="9:11" ht="12" customHeight="1" x14ac:dyDescent="0.15">
      <c r="I51" s="138"/>
      <c r="J51" s="138"/>
      <c r="K51" s="138"/>
    </row>
    <row r="52" spans="9:11" ht="12" customHeight="1" x14ac:dyDescent="0.15">
      <c r="I52" s="138"/>
      <c r="J52" s="138"/>
      <c r="K52" s="138"/>
    </row>
    <row r="53" spans="9:11" ht="12" customHeight="1" x14ac:dyDescent="0.15">
      <c r="I53" s="138"/>
      <c r="J53" s="138"/>
      <c r="K53" s="138"/>
    </row>
    <row r="54" spans="9:11" ht="12" customHeight="1" x14ac:dyDescent="0.15">
      <c r="I54" s="138"/>
      <c r="J54" s="138"/>
      <c r="K54" s="138"/>
    </row>
    <row r="55" spans="9:11" ht="12" customHeight="1" x14ac:dyDescent="0.15">
      <c r="I55" s="138"/>
      <c r="J55" s="138"/>
      <c r="K55" s="138"/>
    </row>
    <row r="56" spans="9:11" ht="12" customHeight="1" x14ac:dyDescent="0.15">
      <c r="I56" s="138"/>
      <c r="J56" s="138"/>
      <c r="K56" s="138"/>
    </row>
    <row r="57" spans="9:11" ht="12" customHeight="1" x14ac:dyDescent="0.15">
      <c r="I57" s="138"/>
      <c r="J57" s="138"/>
      <c r="K57" s="138"/>
    </row>
    <row r="58" spans="9:11" ht="12" customHeight="1" x14ac:dyDescent="0.15">
      <c r="I58" s="138"/>
      <c r="J58" s="138"/>
      <c r="K58" s="138"/>
    </row>
    <row r="59" spans="9:11" ht="12" customHeight="1" x14ac:dyDescent="0.15">
      <c r="I59" s="138"/>
      <c r="J59" s="138"/>
      <c r="K59" s="138"/>
    </row>
    <row r="60" spans="9:11" ht="12" customHeight="1" x14ac:dyDescent="0.15">
      <c r="I60" s="138"/>
      <c r="J60" s="138"/>
      <c r="K60" s="138"/>
    </row>
    <row r="61" spans="9:11" ht="12" customHeight="1" x14ac:dyDescent="0.15">
      <c r="I61" s="138"/>
      <c r="J61" s="138"/>
      <c r="K61" s="138"/>
    </row>
    <row r="62" spans="9:11" ht="12" customHeight="1" x14ac:dyDescent="0.15">
      <c r="I62" s="138"/>
      <c r="J62" s="138"/>
      <c r="K62" s="138"/>
    </row>
    <row r="63" spans="9:11" ht="12" customHeight="1" x14ac:dyDescent="0.15">
      <c r="I63" s="138"/>
      <c r="J63" s="138"/>
      <c r="K63" s="138"/>
    </row>
    <row r="64" spans="9:11" ht="12" customHeight="1" x14ac:dyDescent="0.15">
      <c r="I64" s="138"/>
      <c r="J64" s="138"/>
      <c r="K64" s="138"/>
    </row>
    <row r="65" spans="9:11" ht="12" customHeight="1" x14ac:dyDescent="0.15">
      <c r="I65" s="138"/>
      <c r="J65" s="138"/>
      <c r="K65" s="138"/>
    </row>
    <row r="66" spans="9:11" ht="12" customHeight="1" x14ac:dyDescent="0.15">
      <c r="I66" s="138"/>
      <c r="J66" s="138"/>
      <c r="K66" s="138"/>
    </row>
    <row r="67" spans="9:11" ht="12" customHeight="1" x14ac:dyDescent="0.15">
      <c r="I67" s="138"/>
      <c r="J67" s="138"/>
      <c r="K67" s="138"/>
    </row>
    <row r="68" spans="9:11" ht="12" customHeight="1" x14ac:dyDescent="0.15">
      <c r="I68" s="138"/>
      <c r="J68" s="138"/>
      <c r="K68" s="138"/>
    </row>
    <row r="69" spans="9:11" ht="12" customHeight="1" x14ac:dyDescent="0.15">
      <c r="I69" s="138"/>
      <c r="J69" s="138"/>
      <c r="K69" s="138"/>
    </row>
    <row r="70" spans="9:11" ht="12" customHeight="1" x14ac:dyDescent="0.15">
      <c r="I70" s="138"/>
      <c r="J70" s="138"/>
      <c r="K70" s="138"/>
    </row>
    <row r="71" spans="9:11" ht="12" customHeight="1" x14ac:dyDescent="0.15">
      <c r="I71" s="138"/>
      <c r="J71" s="138"/>
      <c r="K71" s="138"/>
    </row>
    <row r="72" spans="9:11" ht="12" customHeight="1" x14ac:dyDescent="0.15">
      <c r="I72" s="138"/>
      <c r="J72" s="138"/>
      <c r="K72" s="138"/>
    </row>
    <row r="73" spans="9:11" ht="12" customHeight="1" x14ac:dyDescent="0.15">
      <c r="I73" s="138"/>
      <c r="J73" s="138"/>
      <c r="K73" s="138"/>
    </row>
    <row r="74" spans="9:11" ht="12" customHeight="1" x14ac:dyDescent="0.15">
      <c r="I74" s="138"/>
      <c r="J74" s="138"/>
      <c r="K74" s="138"/>
    </row>
    <row r="75" spans="9:11" ht="12" customHeight="1" x14ac:dyDescent="0.15">
      <c r="I75" s="138"/>
      <c r="J75" s="138"/>
      <c r="K75" s="138"/>
    </row>
    <row r="76" spans="9:11" ht="12" customHeight="1" x14ac:dyDescent="0.15">
      <c r="I76" s="138"/>
      <c r="J76" s="138"/>
      <c r="K76" s="138"/>
    </row>
    <row r="77" spans="9:11" ht="12" customHeight="1" x14ac:dyDescent="0.15">
      <c r="I77" s="138"/>
      <c r="J77" s="138"/>
      <c r="K77" s="138"/>
    </row>
    <row r="78" spans="9:11" ht="12" customHeight="1" x14ac:dyDescent="0.15">
      <c r="I78" s="138"/>
      <c r="J78" s="138"/>
      <c r="K78" s="138"/>
    </row>
    <row r="79" spans="9:11" ht="12" customHeight="1" x14ac:dyDescent="0.15">
      <c r="I79" s="138"/>
      <c r="J79" s="138"/>
      <c r="K79" s="138"/>
    </row>
    <row r="80" spans="9:11" ht="12" customHeight="1" x14ac:dyDescent="0.15">
      <c r="I80" s="138"/>
      <c r="J80" s="138"/>
      <c r="K80" s="138"/>
    </row>
    <row r="81" spans="9:11" ht="12" customHeight="1" x14ac:dyDescent="0.15">
      <c r="I81" s="138"/>
      <c r="J81" s="138"/>
      <c r="K81" s="138"/>
    </row>
    <row r="82" spans="9:11" ht="12" customHeight="1" x14ac:dyDescent="0.15">
      <c r="I82" s="138"/>
      <c r="J82" s="138"/>
      <c r="K82" s="138"/>
    </row>
    <row r="83" spans="9:11" ht="12" customHeight="1" x14ac:dyDescent="0.15">
      <c r="I83" s="138"/>
      <c r="J83" s="138"/>
      <c r="K83" s="138"/>
    </row>
    <row r="84" spans="9:11" ht="12" customHeight="1" x14ac:dyDescent="0.15">
      <c r="I84" s="138"/>
      <c r="J84" s="138"/>
      <c r="K84" s="138"/>
    </row>
    <row r="85" spans="9:11" ht="12" customHeight="1" x14ac:dyDescent="0.15">
      <c r="I85" s="138"/>
      <c r="J85" s="138"/>
      <c r="K85" s="138"/>
    </row>
    <row r="86" spans="9:11" ht="12" customHeight="1" x14ac:dyDescent="0.15">
      <c r="I86" s="138"/>
      <c r="J86" s="138"/>
      <c r="K86" s="138"/>
    </row>
    <row r="87" spans="9:11" ht="12" customHeight="1" x14ac:dyDescent="0.15">
      <c r="I87" s="138"/>
      <c r="J87" s="138"/>
      <c r="K87" s="138"/>
    </row>
    <row r="88" spans="9:11" ht="12" customHeight="1" x14ac:dyDescent="0.15">
      <c r="I88" s="138"/>
      <c r="J88" s="138"/>
      <c r="K88" s="138"/>
    </row>
    <row r="89" spans="9:11" ht="12" customHeight="1" x14ac:dyDescent="0.15">
      <c r="I89" s="138"/>
      <c r="J89" s="138"/>
      <c r="K89" s="138"/>
    </row>
    <row r="90" spans="9:11" ht="12" customHeight="1" x14ac:dyDescent="0.15">
      <c r="I90" s="138"/>
      <c r="J90" s="138"/>
      <c r="K90" s="138"/>
    </row>
    <row r="91" spans="9:11" ht="12" customHeight="1" x14ac:dyDescent="0.15">
      <c r="I91" s="138"/>
      <c r="J91" s="138"/>
      <c r="K91" s="138"/>
    </row>
    <row r="92" spans="9:11" ht="12" customHeight="1" x14ac:dyDescent="0.15">
      <c r="I92" s="138"/>
      <c r="J92" s="138"/>
      <c r="K92" s="138"/>
    </row>
    <row r="93" spans="9:11" ht="12" customHeight="1" x14ac:dyDescent="0.15">
      <c r="I93" s="138"/>
      <c r="J93" s="138"/>
      <c r="K93" s="138"/>
    </row>
    <row r="94" spans="9:11" ht="12" customHeight="1" x14ac:dyDescent="0.15">
      <c r="I94" s="138"/>
      <c r="J94" s="138"/>
      <c r="K94" s="138"/>
    </row>
    <row r="95" spans="9:11" ht="12" customHeight="1" x14ac:dyDescent="0.15">
      <c r="I95" s="138"/>
      <c r="J95" s="138"/>
      <c r="K95" s="138"/>
    </row>
    <row r="96" spans="9:11" ht="12" customHeight="1" x14ac:dyDescent="0.15">
      <c r="I96" s="138"/>
      <c r="J96" s="138"/>
      <c r="K96" s="138"/>
    </row>
    <row r="97" spans="9:11" ht="12" customHeight="1" x14ac:dyDescent="0.15">
      <c r="I97" s="138"/>
      <c r="J97" s="138"/>
      <c r="K97" s="138"/>
    </row>
    <row r="98" spans="9:11" ht="12" customHeight="1" x14ac:dyDescent="0.15">
      <c r="I98" s="138"/>
      <c r="J98" s="138"/>
      <c r="K98" s="138"/>
    </row>
    <row r="99" spans="9:11" ht="12" customHeight="1" x14ac:dyDescent="0.15">
      <c r="I99" s="138"/>
      <c r="J99" s="138"/>
      <c r="K99" s="138"/>
    </row>
    <row r="100" spans="9:11" ht="12" customHeight="1" x14ac:dyDescent="0.15">
      <c r="I100" s="138"/>
      <c r="J100" s="138"/>
      <c r="K100" s="138"/>
    </row>
    <row r="101" spans="9:11" ht="12" customHeight="1" x14ac:dyDescent="0.15">
      <c r="I101" s="138"/>
      <c r="J101" s="138"/>
      <c r="K101" s="138"/>
    </row>
    <row r="102" spans="9:11" ht="12" customHeight="1" x14ac:dyDescent="0.15">
      <c r="I102" s="138"/>
      <c r="J102" s="138"/>
      <c r="K102" s="138"/>
    </row>
    <row r="103" spans="9:11" ht="12" customHeight="1" x14ac:dyDescent="0.15">
      <c r="I103" s="138"/>
      <c r="J103" s="138"/>
      <c r="K103" s="138"/>
    </row>
    <row r="104" spans="9:11" ht="12" customHeight="1" x14ac:dyDescent="0.15">
      <c r="I104" s="138"/>
      <c r="J104" s="138"/>
      <c r="K104" s="138"/>
    </row>
    <row r="105" spans="9:11" ht="12" customHeight="1" x14ac:dyDescent="0.15">
      <c r="I105" s="138"/>
      <c r="J105" s="138"/>
      <c r="K105" s="138"/>
    </row>
    <row r="106" spans="9:11" ht="12" customHeight="1" x14ac:dyDescent="0.15">
      <c r="I106" s="138"/>
      <c r="J106" s="138"/>
      <c r="K106" s="138"/>
    </row>
    <row r="107" spans="9:11" ht="12" customHeight="1" x14ac:dyDescent="0.15">
      <c r="I107" s="138"/>
      <c r="J107" s="138"/>
      <c r="K107" s="138"/>
    </row>
    <row r="108" spans="9:11" ht="12" customHeight="1" x14ac:dyDescent="0.15">
      <c r="I108" s="138"/>
      <c r="J108" s="138"/>
      <c r="K108" s="138"/>
    </row>
    <row r="109" spans="9:11" ht="12" customHeight="1" x14ac:dyDescent="0.15">
      <c r="I109" s="138"/>
      <c r="J109" s="138"/>
      <c r="K109" s="138"/>
    </row>
    <row r="110" spans="9:11" ht="12" customHeight="1" x14ac:dyDescent="0.15">
      <c r="I110" s="138"/>
      <c r="J110" s="138"/>
      <c r="K110" s="138"/>
    </row>
    <row r="111" spans="9:11" ht="12" customHeight="1" x14ac:dyDescent="0.15">
      <c r="I111" s="138"/>
      <c r="J111" s="138"/>
      <c r="K111" s="138"/>
    </row>
    <row r="112" spans="9:11" ht="12" customHeight="1" x14ac:dyDescent="0.15">
      <c r="I112" s="138"/>
      <c r="J112" s="138"/>
      <c r="K112" s="138"/>
    </row>
    <row r="113" spans="9:11" ht="12" customHeight="1" x14ac:dyDescent="0.15">
      <c r="I113" s="138"/>
      <c r="J113" s="138"/>
      <c r="K113" s="138"/>
    </row>
    <row r="114" spans="9:11" ht="12" customHeight="1" x14ac:dyDescent="0.15">
      <c r="I114" s="138"/>
      <c r="J114" s="138"/>
      <c r="K114" s="138"/>
    </row>
    <row r="115" spans="9:11" ht="12" customHeight="1" x14ac:dyDescent="0.15">
      <c r="I115" s="138"/>
      <c r="J115" s="138"/>
      <c r="K115" s="138"/>
    </row>
    <row r="116" spans="9:11" ht="12" customHeight="1" x14ac:dyDescent="0.15">
      <c r="I116" s="138"/>
      <c r="J116" s="138"/>
      <c r="K116" s="138"/>
    </row>
    <row r="117" spans="9:11" ht="12" customHeight="1" x14ac:dyDescent="0.15">
      <c r="I117" s="138"/>
      <c r="J117" s="138"/>
      <c r="K117" s="138"/>
    </row>
    <row r="118" spans="9:11" ht="12" customHeight="1" x14ac:dyDescent="0.15">
      <c r="I118" s="138"/>
      <c r="J118" s="138"/>
      <c r="K118" s="138"/>
    </row>
    <row r="119" spans="9:11" ht="12" customHeight="1" x14ac:dyDescent="0.15">
      <c r="I119" s="138"/>
      <c r="J119" s="138"/>
      <c r="K119" s="138"/>
    </row>
    <row r="120" spans="9:11" ht="12" customHeight="1" x14ac:dyDescent="0.15">
      <c r="I120" s="138"/>
      <c r="J120" s="138"/>
      <c r="K120" s="138"/>
    </row>
    <row r="121" spans="9:11" ht="12" customHeight="1" x14ac:dyDescent="0.15">
      <c r="I121" s="138"/>
      <c r="J121" s="138"/>
      <c r="K121" s="138"/>
    </row>
    <row r="122" spans="9:11" ht="12" customHeight="1" x14ac:dyDescent="0.15">
      <c r="I122" s="138"/>
      <c r="J122" s="138"/>
      <c r="K122" s="138"/>
    </row>
    <row r="123" spans="9:11" ht="12" customHeight="1" x14ac:dyDescent="0.15">
      <c r="I123" s="138"/>
      <c r="J123" s="138"/>
      <c r="K123" s="138"/>
    </row>
    <row r="124" spans="9:11" ht="12" customHeight="1" x14ac:dyDescent="0.15">
      <c r="I124" s="138"/>
      <c r="J124" s="138"/>
      <c r="K124" s="138"/>
    </row>
    <row r="125" spans="9:11" ht="12" customHeight="1" x14ac:dyDescent="0.15">
      <c r="I125" s="138"/>
      <c r="J125" s="138"/>
      <c r="K125" s="138"/>
    </row>
    <row r="126" spans="9:11" ht="12" customHeight="1" x14ac:dyDescent="0.15">
      <c r="I126" s="138"/>
      <c r="J126" s="138"/>
      <c r="K126" s="138"/>
    </row>
    <row r="127" spans="9:11" ht="12" customHeight="1" x14ac:dyDescent="0.15">
      <c r="I127" s="138"/>
      <c r="J127" s="138"/>
      <c r="K127" s="138"/>
    </row>
    <row r="128" spans="9:11" ht="12" customHeight="1" x14ac:dyDescent="0.15">
      <c r="I128" s="138"/>
      <c r="J128" s="138"/>
      <c r="K128" s="138"/>
    </row>
    <row r="129" spans="9:11" ht="12" customHeight="1" x14ac:dyDescent="0.15">
      <c r="I129" s="138"/>
      <c r="J129" s="138"/>
      <c r="K129" s="138"/>
    </row>
    <row r="130" spans="9:11" ht="12" customHeight="1" x14ac:dyDescent="0.15">
      <c r="I130" s="138"/>
      <c r="J130" s="138"/>
      <c r="K130" s="138"/>
    </row>
    <row r="131" spans="9:11" ht="12" customHeight="1" x14ac:dyDescent="0.15">
      <c r="I131" s="138"/>
      <c r="J131" s="138"/>
      <c r="K131" s="138"/>
    </row>
    <row r="132" spans="9:11" ht="12" customHeight="1" x14ac:dyDescent="0.15">
      <c r="I132" s="138"/>
      <c r="J132" s="138"/>
      <c r="K132" s="138"/>
    </row>
    <row r="133" spans="9:11" ht="12" customHeight="1" x14ac:dyDescent="0.15">
      <c r="I133" s="138"/>
      <c r="J133" s="138"/>
      <c r="K133" s="138"/>
    </row>
    <row r="134" spans="9:11" ht="12" customHeight="1" x14ac:dyDescent="0.15">
      <c r="I134" s="138"/>
      <c r="J134" s="138"/>
      <c r="K134" s="138"/>
    </row>
    <row r="135" spans="9:11" ht="12" customHeight="1" x14ac:dyDescent="0.15">
      <c r="I135" s="138"/>
      <c r="J135" s="138"/>
      <c r="K135" s="138"/>
    </row>
    <row r="136" spans="9:11" ht="12" customHeight="1" x14ac:dyDescent="0.15">
      <c r="I136" s="138"/>
      <c r="J136" s="138"/>
      <c r="K136" s="138"/>
    </row>
    <row r="137" spans="9:11" ht="12" customHeight="1" x14ac:dyDescent="0.15">
      <c r="I137" s="138"/>
      <c r="J137" s="138"/>
      <c r="K137" s="138"/>
    </row>
    <row r="138" spans="9:11" ht="12" customHeight="1" x14ac:dyDescent="0.15">
      <c r="I138" s="138"/>
      <c r="J138" s="138"/>
      <c r="K138" s="138"/>
    </row>
    <row r="139" spans="9:11" ht="12" customHeight="1" x14ac:dyDescent="0.15">
      <c r="I139" s="138"/>
      <c r="J139" s="138"/>
      <c r="K139" s="138"/>
    </row>
    <row r="140" spans="9:11" ht="12" customHeight="1" x14ac:dyDescent="0.15">
      <c r="I140" s="138"/>
      <c r="J140" s="138"/>
      <c r="K140" s="138"/>
    </row>
    <row r="141" spans="9:11" ht="12" customHeight="1" x14ac:dyDescent="0.15">
      <c r="I141" s="138"/>
      <c r="J141" s="138"/>
      <c r="K141" s="138"/>
    </row>
    <row r="142" spans="9:11" ht="12" customHeight="1" x14ac:dyDescent="0.15">
      <c r="I142" s="138"/>
      <c r="J142" s="138"/>
      <c r="K142" s="138"/>
    </row>
    <row r="143" spans="9:11" ht="12" customHeight="1" x14ac:dyDescent="0.15">
      <c r="I143" s="138"/>
      <c r="J143" s="138"/>
      <c r="K143" s="138"/>
    </row>
    <row r="144" spans="9:11" ht="12" customHeight="1" x14ac:dyDescent="0.15">
      <c r="I144" s="138"/>
      <c r="J144" s="138"/>
      <c r="K144" s="138"/>
    </row>
    <row r="145" spans="9:11" ht="12" customHeight="1" x14ac:dyDescent="0.15">
      <c r="I145" s="138"/>
      <c r="J145" s="138"/>
      <c r="K145" s="138"/>
    </row>
    <row r="146" spans="9:11" ht="12" customHeight="1" x14ac:dyDescent="0.15">
      <c r="I146" s="138"/>
      <c r="J146" s="138"/>
      <c r="K146" s="138"/>
    </row>
    <row r="147" spans="9:11" ht="12" customHeight="1" x14ac:dyDescent="0.15">
      <c r="I147" s="138"/>
      <c r="J147" s="138"/>
      <c r="K147" s="138"/>
    </row>
    <row r="148" spans="9:11" ht="12" customHeight="1" x14ac:dyDescent="0.15">
      <c r="I148" s="138"/>
      <c r="J148" s="138"/>
      <c r="K148" s="138"/>
    </row>
    <row r="149" spans="9:11" ht="12" customHeight="1" x14ac:dyDescent="0.15">
      <c r="I149" s="138"/>
      <c r="J149" s="138"/>
      <c r="K149" s="138"/>
    </row>
    <row r="150" spans="9:11" ht="12" customHeight="1" x14ac:dyDescent="0.15">
      <c r="I150" s="138"/>
      <c r="J150" s="138"/>
      <c r="K150" s="138"/>
    </row>
    <row r="151" spans="9:11" ht="12" customHeight="1" x14ac:dyDescent="0.15">
      <c r="I151" s="138"/>
      <c r="J151" s="138"/>
      <c r="K151" s="138"/>
    </row>
    <row r="152" spans="9:11" ht="12" customHeight="1" x14ac:dyDescent="0.15">
      <c r="I152" s="138"/>
      <c r="J152" s="138"/>
      <c r="K152" s="138"/>
    </row>
    <row r="153" spans="9:11" ht="12" customHeight="1" x14ac:dyDescent="0.15">
      <c r="I153" s="138"/>
      <c r="J153" s="138"/>
      <c r="K153" s="138"/>
    </row>
    <row r="154" spans="9:11" ht="12" customHeight="1" x14ac:dyDescent="0.15">
      <c r="I154" s="138"/>
      <c r="J154" s="138"/>
      <c r="K154" s="138"/>
    </row>
    <row r="155" spans="9:11" ht="12" customHeight="1" x14ac:dyDescent="0.15">
      <c r="I155" s="138"/>
      <c r="J155" s="138"/>
      <c r="K155" s="138"/>
    </row>
    <row r="156" spans="9:11" ht="12" customHeight="1" x14ac:dyDescent="0.15">
      <c r="I156" s="138"/>
      <c r="J156" s="138"/>
      <c r="K156" s="138"/>
    </row>
    <row r="157" spans="9:11" ht="12" customHeight="1" x14ac:dyDescent="0.15">
      <c r="I157" s="138"/>
      <c r="J157" s="138"/>
      <c r="K157" s="138"/>
    </row>
    <row r="158" spans="9:11" ht="12" customHeight="1" x14ac:dyDescent="0.15">
      <c r="I158" s="138"/>
      <c r="J158" s="138"/>
      <c r="K158" s="138"/>
    </row>
    <row r="159" spans="9:11" ht="12" customHeight="1" x14ac:dyDescent="0.15">
      <c r="I159" s="138"/>
      <c r="J159" s="138"/>
      <c r="K159" s="138"/>
    </row>
    <row r="160" spans="9:11" ht="12" customHeight="1" x14ac:dyDescent="0.15">
      <c r="I160" s="138"/>
      <c r="J160" s="138"/>
      <c r="K160" s="138"/>
    </row>
    <row r="161" spans="9:11" x14ac:dyDescent="0.15">
      <c r="I161" s="138"/>
      <c r="J161" s="138"/>
      <c r="K161" s="138"/>
    </row>
  </sheetData>
  <mergeCells count="21">
    <mergeCell ref="B40:B41"/>
    <mergeCell ref="B44:B45"/>
    <mergeCell ref="A5:E6"/>
    <mergeCell ref="F5:H5"/>
    <mergeCell ref="I5:K5"/>
    <mergeCell ref="B8:D8"/>
    <mergeCell ref="B30:B31"/>
    <mergeCell ref="B32:B33"/>
    <mergeCell ref="B34:B35"/>
    <mergeCell ref="B36:B37"/>
    <mergeCell ref="B38:B39"/>
    <mergeCell ref="B9:B10"/>
    <mergeCell ref="B12:B13"/>
    <mergeCell ref="B14:B15"/>
    <mergeCell ref="B16:B17"/>
    <mergeCell ref="B18:B19"/>
    <mergeCell ref="B20:B21"/>
    <mergeCell ref="B22:B23"/>
    <mergeCell ref="B24:B25"/>
    <mergeCell ref="B26:B27"/>
    <mergeCell ref="B28:B29"/>
  </mergeCells>
  <phoneticPr fontId="9"/>
  <hyperlinks>
    <hyperlink ref="L1" location="'社会保障'!A1" display="目次（項目一覧表）へ戻る" xr:uid="{6A5A515C-C4A8-45E7-9B6B-6BC621CBA29F}"/>
  </hyperlinks>
  <printOptions horizontalCentered="1"/>
  <pageMargins left="0.59055118110236227" right="0.59055118110236227" top="0.51181102362204722" bottom="0.59055118110236227" header="0.51181102362204722" footer="0.51181102362204722"/>
  <pageSetup paperSize="9" scale="90" orientation="portrait" horizontalDpi="4294967292"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dimension ref="A1:G10"/>
  <sheetViews>
    <sheetView showGridLines="0" defaultGridColor="0" colorId="22" zoomScaleNormal="100" zoomScaleSheetLayoutView="100" workbookViewId="0"/>
  </sheetViews>
  <sheetFormatPr defaultColWidth="10.6640625" defaultRowHeight="12" x14ac:dyDescent="0.15"/>
  <cols>
    <col min="1" max="1" width="1.6640625" style="1" customWidth="1"/>
    <col min="2" max="2" width="24.6640625" style="1" customWidth="1"/>
    <col min="3" max="3" width="1.6640625" style="1" customWidth="1"/>
    <col min="4" max="6" width="28" style="1" customWidth="1"/>
    <col min="7" max="7" width="23.44140625" style="1" bestFit="1" customWidth="1"/>
    <col min="8" max="16384" width="10.6640625" style="1"/>
  </cols>
  <sheetData>
    <row r="1" spans="1:7" ht="12" customHeight="1" x14ac:dyDescent="0.15">
      <c r="G1" s="148" t="s">
        <v>637</v>
      </c>
    </row>
    <row r="2" spans="1:7" ht="21" customHeight="1" x14ac:dyDescent="0.15"/>
    <row r="3" spans="1:7" ht="18" customHeight="1" x14ac:dyDescent="0.15"/>
    <row r="4" spans="1:7" ht="18" customHeight="1" thickBot="1" x14ac:dyDescent="0.2">
      <c r="A4" s="3" t="s">
        <v>653</v>
      </c>
      <c r="F4" s="129" t="s">
        <v>184</v>
      </c>
    </row>
    <row r="5" spans="1:7" ht="18" customHeight="1" x14ac:dyDescent="0.15">
      <c r="A5" s="165"/>
      <c r="B5" s="370" t="s">
        <v>183</v>
      </c>
      <c r="C5" s="165"/>
      <c r="D5" s="381" t="s">
        <v>215</v>
      </c>
      <c r="E5" s="161" t="s">
        <v>181</v>
      </c>
      <c r="F5" s="173" t="s">
        <v>180</v>
      </c>
    </row>
    <row r="6" spans="1:7" ht="18" customHeight="1" x14ac:dyDescent="0.15">
      <c r="A6" s="168"/>
      <c r="B6" s="372"/>
      <c r="C6" s="168"/>
      <c r="D6" s="382"/>
      <c r="E6" s="135" t="s">
        <v>214</v>
      </c>
      <c r="F6" s="135" t="s">
        <v>213</v>
      </c>
    </row>
    <row r="7" spans="1:7" ht="6" customHeight="1" x14ac:dyDescent="0.15">
      <c r="D7" s="137"/>
    </row>
    <row r="8" spans="1:7" ht="21" customHeight="1" x14ac:dyDescent="0.15">
      <c r="A8" s="57"/>
      <c r="B8" s="139" t="s">
        <v>1</v>
      </c>
      <c r="C8" s="139"/>
      <c r="D8" s="183">
        <v>8447</v>
      </c>
      <c r="E8" s="50">
        <v>6492</v>
      </c>
      <c r="F8" s="50">
        <v>1955</v>
      </c>
      <c r="G8" s="169"/>
    </row>
    <row r="9" spans="1:7" ht="6" customHeight="1" thickBot="1" x14ac:dyDescent="0.2">
      <c r="A9" s="145"/>
      <c r="B9" s="145"/>
      <c r="C9" s="145"/>
      <c r="D9" s="146"/>
      <c r="E9" s="145"/>
      <c r="F9" s="145"/>
    </row>
    <row r="10" spans="1:7" ht="13.5" customHeight="1" x14ac:dyDescent="0.15">
      <c r="A10" s="1" t="s">
        <v>174</v>
      </c>
    </row>
  </sheetData>
  <mergeCells count="2">
    <mergeCell ref="B5:B6"/>
    <mergeCell ref="D5:D6"/>
  </mergeCells>
  <phoneticPr fontId="9"/>
  <hyperlinks>
    <hyperlink ref="G1" location="'社会保障'!A1" display="目次（項目一覧表）へ戻る" xr:uid="{F6B2FC62-D347-4BFF-BCC3-3FE5B614781B}"/>
  </hyperlinks>
  <printOptions horizontalCentered="1"/>
  <pageMargins left="0.59055118110236227" right="0.59055118110236227" top="0.51181102362204722" bottom="0.59055118110236227" header="0.51181102362204722" footer="0.51181102362204722"/>
  <pageSetup paperSize="9" scale="90"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dimension ref="A1:G11"/>
  <sheetViews>
    <sheetView showGridLines="0" defaultGridColor="0" colorId="22" zoomScaleNormal="100" zoomScaleSheetLayoutView="100" workbookViewId="0"/>
  </sheetViews>
  <sheetFormatPr defaultColWidth="10.6640625" defaultRowHeight="12" x14ac:dyDescent="0.15"/>
  <cols>
    <col min="1" max="1" width="1.6640625" style="1" customWidth="1"/>
    <col min="2" max="2" width="24.6640625" style="1" customWidth="1"/>
    <col min="3" max="3" width="1.6640625" style="1" customWidth="1"/>
    <col min="4" max="6" width="28" style="1" customWidth="1"/>
    <col min="7" max="7" width="23.44140625" style="1" bestFit="1" customWidth="1"/>
    <col min="8" max="16384" width="10.6640625" style="1"/>
  </cols>
  <sheetData>
    <row r="1" spans="1:7" ht="12" customHeight="1" x14ac:dyDescent="0.15">
      <c r="G1" s="148" t="s">
        <v>637</v>
      </c>
    </row>
    <row r="2" spans="1:7" ht="21" customHeight="1" x14ac:dyDescent="0.15"/>
    <row r="3" spans="1:7" ht="18" customHeight="1" x14ac:dyDescent="0.15"/>
    <row r="4" spans="1:7" ht="18" customHeight="1" thickBot="1" x14ac:dyDescent="0.2">
      <c r="A4" s="3" t="s">
        <v>652</v>
      </c>
      <c r="F4" s="129" t="s">
        <v>184</v>
      </c>
    </row>
    <row r="5" spans="1:7" ht="18" customHeight="1" x14ac:dyDescent="0.15">
      <c r="A5" s="165"/>
      <c r="B5" s="370" t="s">
        <v>183</v>
      </c>
      <c r="C5" s="165"/>
      <c r="D5" s="381" t="s">
        <v>216</v>
      </c>
      <c r="E5" s="161" t="s">
        <v>181</v>
      </c>
      <c r="F5" s="173" t="s">
        <v>180</v>
      </c>
    </row>
    <row r="6" spans="1:7" ht="18" customHeight="1" x14ac:dyDescent="0.15">
      <c r="A6" s="168"/>
      <c r="B6" s="372"/>
      <c r="C6" s="168"/>
      <c r="D6" s="382"/>
      <c r="E6" s="135" t="s">
        <v>214</v>
      </c>
      <c r="F6" s="135" t="s">
        <v>213</v>
      </c>
    </row>
    <row r="7" spans="1:7" ht="6" customHeight="1" x14ac:dyDescent="0.15">
      <c r="D7" s="137"/>
    </row>
    <row r="8" spans="1:7" ht="21" customHeight="1" x14ac:dyDescent="0.15">
      <c r="A8" s="57"/>
      <c r="B8" s="139" t="s">
        <v>1</v>
      </c>
      <c r="C8" s="139"/>
      <c r="D8" s="183">
        <v>8802</v>
      </c>
      <c r="E8" s="50">
        <v>8390</v>
      </c>
      <c r="F8" s="50">
        <v>412</v>
      </c>
      <c r="G8" s="169"/>
    </row>
    <row r="9" spans="1:7" ht="6" customHeight="1" thickBot="1" x14ac:dyDescent="0.2">
      <c r="A9" s="145"/>
      <c r="B9" s="145"/>
      <c r="C9" s="145"/>
      <c r="D9" s="146"/>
      <c r="E9" s="145"/>
      <c r="F9" s="145"/>
    </row>
    <row r="10" spans="1:7" ht="13.5" customHeight="1" x14ac:dyDescent="0.15">
      <c r="A10" s="143" t="s">
        <v>174</v>
      </c>
      <c r="B10" s="139"/>
    </row>
    <row r="11" spans="1:7" x14ac:dyDescent="0.15">
      <c r="B11" s="55"/>
      <c r="E11" s="169"/>
    </row>
  </sheetData>
  <mergeCells count="2">
    <mergeCell ref="B5:B6"/>
    <mergeCell ref="D5:D6"/>
  </mergeCells>
  <phoneticPr fontId="9"/>
  <hyperlinks>
    <hyperlink ref="G1" location="'社会保障'!A1" display="目次（項目一覧表）へ戻る" xr:uid="{E89DD1AD-7545-48D8-845E-0DF498CC25BF}"/>
  </hyperlinks>
  <printOptions horizontalCentered="1"/>
  <pageMargins left="0.59055118110236227" right="0.59055118110236227" top="0.51181102362204722" bottom="0.59055118110236227" header="0.51181102362204722" footer="0.51181102362204722"/>
  <pageSetup paperSize="9" scale="90"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dimension ref="A1:M17"/>
  <sheetViews>
    <sheetView showGridLines="0" defaultGridColor="0" colorId="22" zoomScaleNormal="100" zoomScaleSheetLayoutView="100" workbookViewId="0"/>
  </sheetViews>
  <sheetFormatPr defaultColWidth="10.6640625" defaultRowHeight="12" x14ac:dyDescent="0.15"/>
  <cols>
    <col min="1" max="1" width="5.6640625" style="1" customWidth="1"/>
    <col min="2" max="2" width="2.6640625" style="1" customWidth="1"/>
    <col min="3" max="3" width="5.6640625" style="1" customWidth="1"/>
    <col min="4" max="6" width="14" style="1" customWidth="1"/>
    <col min="7" max="7" width="5.6640625" style="1" customWidth="1"/>
    <col min="8" max="8" width="2.6640625" style="1" customWidth="1"/>
    <col min="9" max="9" width="5.6640625" style="1" customWidth="1"/>
    <col min="10" max="12" width="14" style="1" customWidth="1"/>
    <col min="13" max="13" width="23.44140625" style="1" bestFit="1" customWidth="1"/>
    <col min="14" max="16384" width="10.6640625" style="1"/>
  </cols>
  <sheetData>
    <row r="1" spans="1:13" ht="12" customHeight="1" x14ac:dyDescent="0.15">
      <c r="M1" s="148" t="s">
        <v>637</v>
      </c>
    </row>
    <row r="2" spans="1:13" ht="21" customHeight="1" x14ac:dyDescent="0.15"/>
    <row r="3" spans="1:13" ht="18" customHeight="1" x14ac:dyDescent="0.15">
      <c r="A3" s="3" t="s">
        <v>224</v>
      </c>
    </row>
    <row r="4" spans="1:13" ht="18" customHeight="1" thickBot="1" x14ac:dyDescent="0.2">
      <c r="A4" s="3" t="s">
        <v>223</v>
      </c>
    </row>
    <row r="5" spans="1:13" ht="30" customHeight="1" x14ac:dyDescent="0.15">
      <c r="A5" s="391" t="s">
        <v>222</v>
      </c>
      <c r="B5" s="391"/>
      <c r="C5" s="391"/>
      <c r="D5" s="205" t="s">
        <v>221</v>
      </c>
      <c r="E5" s="205" t="s">
        <v>220</v>
      </c>
      <c r="F5" s="206" t="s">
        <v>219</v>
      </c>
      <c r="G5" s="392" t="s">
        <v>222</v>
      </c>
      <c r="H5" s="391"/>
      <c r="I5" s="391"/>
      <c r="J5" s="205" t="s">
        <v>221</v>
      </c>
      <c r="K5" s="205" t="s">
        <v>220</v>
      </c>
      <c r="L5" s="207" t="s">
        <v>219</v>
      </c>
    </row>
    <row r="6" spans="1:13" ht="17.25" customHeight="1" x14ac:dyDescent="0.15">
      <c r="A6" s="208"/>
      <c r="B6" s="208"/>
      <c r="C6" s="208"/>
      <c r="D6" s="209" t="s">
        <v>168</v>
      </c>
      <c r="E6" s="138" t="s">
        <v>218</v>
      </c>
      <c r="F6" s="138" t="s">
        <v>168</v>
      </c>
      <c r="G6" s="137"/>
      <c r="J6" s="209" t="s">
        <v>168</v>
      </c>
      <c r="K6" s="138" t="s">
        <v>218</v>
      </c>
      <c r="L6" s="138" t="s">
        <v>168</v>
      </c>
    </row>
    <row r="7" spans="1:13" ht="18" customHeight="1" x14ac:dyDescent="0.15">
      <c r="A7" s="210" t="s">
        <v>110</v>
      </c>
      <c r="B7" s="211">
        <v>17</v>
      </c>
      <c r="C7" s="143" t="s">
        <v>109</v>
      </c>
      <c r="D7" s="151">
        <v>301840</v>
      </c>
      <c r="E7" s="58">
        <v>1444</v>
      </c>
      <c r="F7" s="58">
        <v>93355</v>
      </c>
      <c r="G7" s="209" t="s">
        <v>625</v>
      </c>
      <c r="H7" s="212" t="s">
        <v>626</v>
      </c>
      <c r="I7" s="143" t="s">
        <v>109</v>
      </c>
      <c r="J7" s="151">
        <v>357167</v>
      </c>
      <c r="K7" s="58">
        <v>1238</v>
      </c>
      <c r="L7" s="58">
        <v>62192</v>
      </c>
    </row>
    <row r="8" spans="1:13" ht="18" customHeight="1" x14ac:dyDescent="0.15">
      <c r="A8" s="213" t="s">
        <v>167</v>
      </c>
      <c r="B8" s="211">
        <v>22</v>
      </c>
      <c r="C8" s="214" t="s">
        <v>167</v>
      </c>
      <c r="D8" s="151">
        <v>339451</v>
      </c>
      <c r="E8" s="58">
        <v>1399</v>
      </c>
      <c r="F8" s="58">
        <v>83869</v>
      </c>
      <c r="G8" s="209"/>
      <c r="H8" s="211" t="s">
        <v>272</v>
      </c>
      <c r="I8" s="143"/>
      <c r="J8" s="151">
        <v>354585</v>
      </c>
      <c r="K8" s="58">
        <v>1203</v>
      </c>
      <c r="L8" s="58">
        <v>58888</v>
      </c>
    </row>
    <row r="9" spans="1:13" ht="18" customHeight="1" x14ac:dyDescent="0.15">
      <c r="A9" s="213" t="s">
        <v>217</v>
      </c>
      <c r="B9" s="211">
        <v>27</v>
      </c>
      <c r="C9" s="214" t="s">
        <v>217</v>
      </c>
      <c r="D9" s="151">
        <v>354500</v>
      </c>
      <c r="E9" s="58">
        <v>1334</v>
      </c>
      <c r="F9" s="58">
        <v>73565</v>
      </c>
      <c r="G9" s="209"/>
      <c r="H9" s="152" t="s">
        <v>271</v>
      </c>
      <c r="I9" s="143"/>
      <c r="J9" s="151">
        <v>353531</v>
      </c>
      <c r="K9" s="58">
        <v>1140</v>
      </c>
      <c r="L9" s="58">
        <v>55042</v>
      </c>
    </row>
    <row r="10" spans="1:13" ht="18" customHeight="1" x14ac:dyDescent="0.15">
      <c r="A10" s="213"/>
      <c r="B10" s="212">
        <v>29</v>
      </c>
      <c r="C10" s="214"/>
      <c r="D10" s="151">
        <v>356177</v>
      </c>
      <c r="E10" s="58">
        <v>1298</v>
      </c>
      <c r="F10" s="58">
        <v>68932</v>
      </c>
      <c r="G10" s="215"/>
      <c r="H10" s="153" t="s">
        <v>627</v>
      </c>
      <c r="I10" s="143"/>
      <c r="J10" s="151">
        <v>352005</v>
      </c>
      <c r="K10" s="58">
        <v>1098</v>
      </c>
      <c r="L10" s="58">
        <v>50781</v>
      </c>
    </row>
    <row r="11" spans="1:13" ht="18" customHeight="1" x14ac:dyDescent="0.15">
      <c r="B11" s="212">
        <v>30</v>
      </c>
      <c r="D11" s="151">
        <v>356533</v>
      </c>
      <c r="E11" s="58">
        <v>1272</v>
      </c>
      <c r="F11" s="58">
        <v>65713</v>
      </c>
      <c r="G11" s="215"/>
      <c r="H11" s="44" t="s">
        <v>646</v>
      </c>
      <c r="I11" s="38"/>
      <c r="J11" s="179">
        <v>349507</v>
      </c>
      <c r="K11" s="59">
        <v>1052</v>
      </c>
      <c r="L11" s="59">
        <v>47157</v>
      </c>
    </row>
    <row r="12" spans="1:13" ht="6" customHeight="1" thickBot="1" x14ac:dyDescent="0.2">
      <c r="A12" s="216"/>
      <c r="B12" s="216"/>
      <c r="C12" s="216"/>
      <c r="D12" s="60"/>
      <c r="E12" s="61"/>
      <c r="F12" s="61"/>
      <c r="G12" s="146"/>
      <c r="H12" s="145"/>
      <c r="I12" s="145"/>
      <c r="J12" s="146"/>
      <c r="K12" s="145"/>
      <c r="L12" s="145"/>
    </row>
    <row r="13" spans="1:13" ht="13.5" customHeight="1" x14ac:dyDescent="0.15">
      <c r="A13" s="208" t="s">
        <v>656</v>
      </c>
      <c r="B13" s="208"/>
      <c r="C13" s="208"/>
      <c r="D13" s="208"/>
      <c r="E13" s="208"/>
      <c r="F13" s="208"/>
      <c r="G13" s="208"/>
      <c r="H13" s="208"/>
      <c r="I13" s="208"/>
      <c r="J13" s="208"/>
      <c r="K13" s="208"/>
      <c r="L13" s="208"/>
    </row>
    <row r="14" spans="1:13" ht="13.5" customHeight="1" x14ac:dyDescent="0.15">
      <c r="A14" s="208" t="s">
        <v>657</v>
      </c>
      <c r="B14" s="208"/>
      <c r="C14" s="208"/>
      <c r="D14" s="208"/>
      <c r="E14" s="208"/>
      <c r="F14" s="208"/>
      <c r="G14" s="208"/>
      <c r="H14" s="208"/>
      <c r="I14" s="208"/>
      <c r="J14" s="208"/>
      <c r="K14" s="208"/>
      <c r="L14" s="208"/>
    </row>
    <row r="15" spans="1:13" ht="13.5" customHeight="1" x14ac:dyDescent="0.15">
      <c r="A15" s="208" t="s">
        <v>628</v>
      </c>
      <c r="B15" s="208"/>
      <c r="C15" s="208"/>
      <c r="D15" s="208"/>
      <c r="E15" s="208"/>
      <c r="F15" s="208"/>
      <c r="G15" s="208"/>
      <c r="H15" s="208"/>
      <c r="I15" s="208"/>
      <c r="J15" s="208"/>
      <c r="K15" s="208"/>
      <c r="L15" s="208"/>
    </row>
    <row r="16" spans="1:13" ht="13.5" customHeight="1" x14ac:dyDescent="0.15">
      <c r="A16" s="208" t="s">
        <v>527</v>
      </c>
      <c r="B16" s="208"/>
      <c r="C16" s="208"/>
      <c r="D16" s="208"/>
      <c r="E16" s="208"/>
      <c r="F16" s="208"/>
      <c r="G16" s="208"/>
      <c r="H16" s="208"/>
      <c r="I16" s="208"/>
      <c r="J16" s="208"/>
      <c r="K16" s="208"/>
      <c r="L16" s="208"/>
    </row>
    <row r="17" spans="1:12" x14ac:dyDescent="0.15">
      <c r="A17" s="208"/>
      <c r="B17" s="208"/>
      <c r="C17" s="208"/>
      <c r="D17" s="208"/>
      <c r="E17" s="208"/>
      <c r="F17" s="208"/>
      <c r="G17" s="208"/>
      <c r="H17" s="208"/>
      <c r="I17" s="208"/>
      <c r="J17" s="208"/>
      <c r="K17" s="208"/>
      <c r="L17" s="208"/>
    </row>
  </sheetData>
  <mergeCells count="2">
    <mergeCell ref="A5:C5"/>
    <mergeCell ref="G5:I5"/>
  </mergeCells>
  <phoneticPr fontId="9"/>
  <hyperlinks>
    <hyperlink ref="M1" location="'社会保障'!A1" display="目次（項目一覧表）へ戻る" xr:uid="{5208AF35-3E5A-438E-BA66-18F39E374DE4}"/>
  </hyperlinks>
  <printOptions horizontalCentered="1"/>
  <pageMargins left="0.59055118110236227" right="0.59055118110236227" top="0.51181102362204722"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dimension ref="A1:J23"/>
  <sheetViews>
    <sheetView showGridLines="0" defaultGridColor="0" colorId="22" zoomScaleNormal="100" zoomScaleSheetLayoutView="100" workbookViewId="0"/>
  </sheetViews>
  <sheetFormatPr defaultColWidth="10.6640625" defaultRowHeight="12" x14ac:dyDescent="0.15"/>
  <cols>
    <col min="1" max="1" width="17.6640625" style="1" customWidth="1"/>
    <col min="2" max="2" width="9.6640625" style="1" customWidth="1"/>
    <col min="3" max="9" width="12" style="1" customWidth="1"/>
    <col min="10" max="10" width="23.44140625" style="1" bestFit="1" customWidth="1"/>
    <col min="11" max="16384" width="10.6640625" style="1"/>
  </cols>
  <sheetData>
    <row r="1" spans="1:10" ht="12" customHeight="1" x14ac:dyDescent="0.15">
      <c r="J1" s="148" t="s">
        <v>637</v>
      </c>
    </row>
    <row r="2" spans="1:10" ht="21" customHeight="1" x14ac:dyDescent="0.15"/>
    <row r="3" spans="1:10" ht="18" customHeight="1" x14ac:dyDescent="0.15"/>
    <row r="4" spans="1:10" ht="18" customHeight="1" thickBot="1" x14ac:dyDescent="0.2">
      <c r="A4" s="3" t="s">
        <v>232</v>
      </c>
      <c r="G4" s="128"/>
      <c r="H4" s="128"/>
      <c r="I4" s="129" t="s">
        <v>231</v>
      </c>
    </row>
    <row r="5" spans="1:10" ht="30" customHeight="1" x14ac:dyDescent="0.15">
      <c r="A5" s="217" t="s">
        <v>230</v>
      </c>
      <c r="B5" s="217"/>
      <c r="C5" s="218" t="s">
        <v>490</v>
      </c>
      <c r="D5" s="218" t="s">
        <v>528</v>
      </c>
      <c r="E5" s="218" t="s">
        <v>529</v>
      </c>
      <c r="F5" s="218" t="s">
        <v>572</v>
      </c>
      <c r="G5" s="218" t="s">
        <v>587</v>
      </c>
      <c r="H5" s="218" t="s">
        <v>588</v>
      </c>
      <c r="I5" s="219" t="s">
        <v>607</v>
      </c>
    </row>
    <row r="6" spans="1:10" ht="18" customHeight="1" x14ac:dyDescent="0.15">
      <c r="A6" s="379" t="s">
        <v>229</v>
      </c>
      <c r="B6" s="135" t="s">
        <v>227</v>
      </c>
      <c r="C6" s="183">
        <v>11</v>
      </c>
      <c r="D6" s="50">
        <v>11</v>
      </c>
      <c r="E6" s="50">
        <v>11</v>
      </c>
      <c r="F6" s="50">
        <v>11</v>
      </c>
      <c r="G6" s="50">
        <v>11</v>
      </c>
      <c r="H6" s="50">
        <v>11</v>
      </c>
      <c r="I6" s="220">
        <v>11</v>
      </c>
    </row>
    <row r="7" spans="1:10" ht="18" customHeight="1" x14ac:dyDescent="0.15">
      <c r="A7" s="379"/>
      <c r="B7" s="135" t="s">
        <v>226</v>
      </c>
      <c r="C7" s="183">
        <v>865</v>
      </c>
      <c r="D7" s="50">
        <v>865</v>
      </c>
      <c r="E7" s="50">
        <v>865</v>
      </c>
      <c r="F7" s="50">
        <v>865</v>
      </c>
      <c r="G7" s="50">
        <v>865</v>
      </c>
      <c r="H7" s="50">
        <v>865</v>
      </c>
      <c r="I7" s="220">
        <v>865</v>
      </c>
    </row>
    <row r="8" spans="1:10" ht="18" customHeight="1" x14ac:dyDescent="0.15">
      <c r="A8" s="373"/>
      <c r="B8" s="135" t="s">
        <v>169</v>
      </c>
      <c r="C8" s="183">
        <v>760</v>
      </c>
      <c r="D8" s="50">
        <v>765</v>
      </c>
      <c r="E8" s="50">
        <v>773</v>
      </c>
      <c r="F8" s="50">
        <v>792</v>
      </c>
      <c r="G8" s="50">
        <v>774</v>
      </c>
      <c r="H8" s="50">
        <v>740</v>
      </c>
      <c r="I8" s="220">
        <v>696</v>
      </c>
    </row>
    <row r="9" spans="1:10" ht="18" customHeight="1" x14ac:dyDescent="0.15">
      <c r="A9" s="393" t="s">
        <v>608</v>
      </c>
      <c r="B9" s="135" t="s">
        <v>227</v>
      </c>
      <c r="C9" s="183">
        <v>95</v>
      </c>
      <c r="D9" s="50">
        <v>99</v>
      </c>
      <c r="E9" s="50">
        <v>101</v>
      </c>
      <c r="F9" s="50">
        <v>101</v>
      </c>
      <c r="G9" s="50">
        <v>101</v>
      </c>
      <c r="H9" s="50">
        <v>104</v>
      </c>
      <c r="I9" s="220">
        <v>103</v>
      </c>
    </row>
    <row r="10" spans="1:10" ht="18" customHeight="1" x14ac:dyDescent="0.15">
      <c r="A10" s="394"/>
      <c r="B10" s="135" t="s">
        <v>226</v>
      </c>
      <c r="C10" s="183">
        <v>5158</v>
      </c>
      <c r="D10" s="50">
        <v>5326</v>
      </c>
      <c r="E10" s="50">
        <v>5396</v>
      </c>
      <c r="F10" s="50">
        <v>5396</v>
      </c>
      <c r="G10" s="50">
        <v>5396</v>
      </c>
      <c r="H10" s="50">
        <v>5484</v>
      </c>
      <c r="I10" s="220">
        <v>5484</v>
      </c>
    </row>
    <row r="11" spans="1:10" ht="18" customHeight="1" x14ac:dyDescent="0.15">
      <c r="A11" s="395"/>
      <c r="B11" s="135" t="s">
        <v>169</v>
      </c>
      <c r="C11" s="183">
        <v>5110</v>
      </c>
      <c r="D11" s="50">
        <v>5222</v>
      </c>
      <c r="E11" s="50">
        <v>5275</v>
      </c>
      <c r="F11" s="50">
        <v>5277</v>
      </c>
      <c r="G11" s="50">
        <v>5263</v>
      </c>
      <c r="H11" s="50">
        <v>5271</v>
      </c>
      <c r="I11" s="220">
        <v>5241</v>
      </c>
    </row>
    <row r="12" spans="1:10" ht="18" customHeight="1" x14ac:dyDescent="0.15">
      <c r="A12" s="393" t="s">
        <v>491</v>
      </c>
      <c r="B12" s="135" t="s">
        <v>227</v>
      </c>
      <c r="C12" s="183">
        <v>39</v>
      </c>
      <c r="D12" s="50">
        <v>39</v>
      </c>
      <c r="E12" s="50">
        <v>39</v>
      </c>
      <c r="F12" s="50">
        <v>39</v>
      </c>
      <c r="G12" s="50">
        <v>39</v>
      </c>
      <c r="H12" s="50">
        <v>39</v>
      </c>
      <c r="I12" s="220">
        <v>38</v>
      </c>
    </row>
    <row r="13" spans="1:10" s="86" customFormat="1" ht="18" customHeight="1" x14ac:dyDescent="0.15">
      <c r="A13" s="394"/>
      <c r="B13" s="221" t="s">
        <v>226</v>
      </c>
      <c r="C13" s="183">
        <v>1583</v>
      </c>
      <c r="D13" s="50">
        <v>1583</v>
      </c>
      <c r="E13" s="50">
        <v>1583</v>
      </c>
      <c r="F13" s="50">
        <v>1583</v>
      </c>
      <c r="G13" s="50">
        <v>1583</v>
      </c>
      <c r="H13" s="50">
        <v>1583</v>
      </c>
      <c r="I13" s="220">
        <v>1563</v>
      </c>
    </row>
    <row r="14" spans="1:10" s="86" customFormat="1" ht="18" customHeight="1" x14ac:dyDescent="0.15">
      <c r="A14" s="395"/>
      <c r="B14" s="221" t="s">
        <v>169</v>
      </c>
      <c r="C14" s="183">
        <v>1419</v>
      </c>
      <c r="D14" s="50">
        <v>1415</v>
      </c>
      <c r="E14" s="50">
        <v>1416</v>
      </c>
      <c r="F14" s="50">
        <v>1397</v>
      </c>
      <c r="G14" s="50">
        <v>1435</v>
      </c>
      <c r="H14" s="50">
        <v>1397</v>
      </c>
      <c r="I14" s="220">
        <v>1373</v>
      </c>
    </row>
    <row r="15" spans="1:10" s="86" customFormat="1" ht="18" customHeight="1" x14ac:dyDescent="0.15">
      <c r="A15" s="396" t="s">
        <v>228</v>
      </c>
      <c r="B15" s="221" t="s">
        <v>227</v>
      </c>
      <c r="C15" s="183">
        <v>108</v>
      </c>
      <c r="D15" s="50">
        <v>114</v>
      </c>
      <c r="E15" s="50">
        <v>121</v>
      </c>
      <c r="F15" s="50">
        <v>125</v>
      </c>
      <c r="G15" s="50">
        <v>132</v>
      </c>
      <c r="H15" s="50">
        <v>136</v>
      </c>
      <c r="I15" s="220">
        <v>138</v>
      </c>
    </row>
    <row r="16" spans="1:10" s="86" customFormat="1" ht="18" customHeight="1" x14ac:dyDescent="0.15">
      <c r="A16" s="397"/>
      <c r="B16" s="221" t="s">
        <v>226</v>
      </c>
      <c r="C16" s="183">
        <v>3284</v>
      </c>
      <c r="D16" s="50">
        <v>3589</v>
      </c>
      <c r="E16" s="50">
        <v>3734</v>
      </c>
      <c r="F16" s="50">
        <v>3828</v>
      </c>
      <c r="G16" s="50">
        <v>4003</v>
      </c>
      <c r="H16" s="50">
        <v>4131</v>
      </c>
      <c r="I16" s="220">
        <v>4218</v>
      </c>
    </row>
    <row r="17" spans="1:9" s="86" customFormat="1" ht="18" customHeight="1" x14ac:dyDescent="0.15">
      <c r="A17" s="397"/>
      <c r="B17" s="222" t="s">
        <v>169</v>
      </c>
      <c r="C17" s="183">
        <v>2750</v>
      </c>
      <c r="D17" s="87">
        <v>2924</v>
      </c>
      <c r="E17" s="87">
        <v>3184</v>
      </c>
      <c r="F17" s="87">
        <v>3309</v>
      </c>
      <c r="G17" s="87">
        <v>3423</v>
      </c>
      <c r="H17" s="87">
        <v>3501</v>
      </c>
      <c r="I17" s="223">
        <v>3597</v>
      </c>
    </row>
    <row r="18" spans="1:9" s="86" customFormat="1" ht="6" customHeight="1" thickBot="1" x14ac:dyDescent="0.2">
      <c r="A18" s="224"/>
      <c r="B18" s="225"/>
      <c r="C18" s="226"/>
      <c r="D18" s="226"/>
      <c r="E18" s="226"/>
      <c r="F18" s="226"/>
      <c r="G18" s="226"/>
      <c r="H18" s="226"/>
      <c r="I18" s="227"/>
    </row>
    <row r="19" spans="1:9" ht="13.5" customHeight="1" x14ac:dyDescent="0.15">
      <c r="A19" s="1" t="s">
        <v>476</v>
      </c>
    </row>
    <row r="20" spans="1:9" ht="13.5" customHeight="1" x14ac:dyDescent="0.15">
      <c r="A20" s="1" t="s">
        <v>629</v>
      </c>
    </row>
    <row r="21" spans="1:9" ht="13.5" customHeight="1" x14ac:dyDescent="0.15">
      <c r="A21" s="1" t="s">
        <v>225</v>
      </c>
    </row>
    <row r="22" spans="1:9" ht="12" customHeight="1" x14ac:dyDescent="0.15"/>
    <row r="23" spans="1:9" ht="19.2" x14ac:dyDescent="0.15">
      <c r="A23" s="147"/>
    </row>
  </sheetData>
  <mergeCells count="4">
    <mergeCell ref="A6:A8"/>
    <mergeCell ref="A9:A11"/>
    <mergeCell ref="A12:A14"/>
    <mergeCell ref="A15:A17"/>
  </mergeCells>
  <phoneticPr fontId="9"/>
  <hyperlinks>
    <hyperlink ref="J1" location="'社会保障'!A1" display="目次（項目一覧表）へ戻る" xr:uid="{14594055-1ACA-440F-A09F-35A239E20A21}"/>
  </hyperlinks>
  <printOptions horizontalCentered="1"/>
  <pageMargins left="0.59055118110236227" right="0.59055118110236227" top="0.51181102362204722"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pageSetUpPr fitToPage="1"/>
  </sheetPr>
  <dimension ref="A1:O12"/>
  <sheetViews>
    <sheetView showGridLines="0" defaultGridColor="0" colorId="22" zoomScaleNormal="100" zoomScaleSheetLayoutView="100" workbookViewId="0"/>
  </sheetViews>
  <sheetFormatPr defaultColWidth="10.6640625" defaultRowHeight="12" x14ac:dyDescent="0.15"/>
  <cols>
    <col min="1" max="1" width="6.6640625" style="1" customWidth="1"/>
    <col min="2" max="14" width="8.6640625" style="1" customWidth="1"/>
    <col min="15" max="15" width="23.44140625" style="1" bestFit="1" customWidth="1"/>
    <col min="16" max="16384" width="10.6640625" style="1"/>
  </cols>
  <sheetData>
    <row r="1" spans="1:15" ht="12" customHeight="1" x14ac:dyDescent="0.15">
      <c r="O1" s="148" t="s">
        <v>637</v>
      </c>
    </row>
    <row r="2" spans="1:15" ht="21" customHeight="1" x14ac:dyDescent="0.15"/>
    <row r="3" spans="1:15" ht="30" customHeight="1" thickBot="1" x14ac:dyDescent="0.2">
      <c r="A3" s="3" t="s">
        <v>658</v>
      </c>
      <c r="L3" s="139"/>
      <c r="M3" s="138"/>
      <c r="N3" s="129" t="s">
        <v>184</v>
      </c>
    </row>
    <row r="4" spans="1:15" ht="45" customHeight="1" x14ac:dyDescent="0.15">
      <c r="A4" s="162" t="s">
        <v>480</v>
      </c>
      <c r="B4" s="205" t="s">
        <v>1</v>
      </c>
      <c r="C4" s="205" t="s">
        <v>235</v>
      </c>
      <c r="D4" s="206" t="s">
        <v>609</v>
      </c>
      <c r="E4" s="206" t="s">
        <v>610</v>
      </c>
      <c r="F4" s="206" t="s">
        <v>492</v>
      </c>
      <c r="G4" s="206" t="s">
        <v>493</v>
      </c>
      <c r="H4" s="206" t="s">
        <v>611</v>
      </c>
      <c r="I4" s="62" t="s">
        <v>494</v>
      </c>
      <c r="J4" s="206" t="s">
        <v>590</v>
      </c>
      <c r="K4" s="205" t="s">
        <v>234</v>
      </c>
      <c r="L4" s="63" t="s">
        <v>233</v>
      </c>
      <c r="M4" s="206" t="s">
        <v>612</v>
      </c>
      <c r="N4" s="161" t="s">
        <v>31</v>
      </c>
    </row>
    <row r="5" spans="1:15" ht="6" customHeight="1" x14ac:dyDescent="0.15">
      <c r="B5" s="137"/>
      <c r="M5" s="228"/>
    </row>
    <row r="6" spans="1:15" s="2" customFormat="1" ht="21.9" customHeight="1" x14ac:dyDescent="0.15">
      <c r="A6" s="55" t="s">
        <v>1</v>
      </c>
      <c r="B6" s="229">
        <f>SUM(C6:M6)</f>
        <v>245</v>
      </c>
      <c r="C6" s="64">
        <v>19</v>
      </c>
      <c r="D6" s="64">
        <f>28+6+5+6</f>
        <v>45</v>
      </c>
      <c r="E6" s="64">
        <v>43</v>
      </c>
      <c r="F6" s="64">
        <v>39</v>
      </c>
      <c r="G6" s="64">
        <v>22</v>
      </c>
      <c r="H6" s="64">
        <v>10</v>
      </c>
      <c r="I6" s="64">
        <v>12</v>
      </c>
      <c r="J6" s="64">
        <v>1</v>
      </c>
      <c r="K6" s="64">
        <v>16</v>
      </c>
      <c r="L6" s="64">
        <v>25</v>
      </c>
      <c r="M6" s="65">
        <v>13</v>
      </c>
      <c r="N6" s="229">
        <v>48</v>
      </c>
    </row>
    <row r="7" spans="1:15" ht="21.9" customHeight="1" x14ac:dyDescent="0.15">
      <c r="A7" s="139" t="s">
        <v>164</v>
      </c>
      <c r="B7" s="174">
        <f>SUM(C7:M7)</f>
        <v>137</v>
      </c>
      <c r="C7" s="175">
        <v>7</v>
      </c>
      <c r="D7" s="175">
        <f>15+3+2+1</f>
        <v>21</v>
      </c>
      <c r="E7" s="175">
        <v>28</v>
      </c>
      <c r="F7" s="175">
        <v>16</v>
      </c>
      <c r="G7" s="175">
        <v>16</v>
      </c>
      <c r="H7" s="175">
        <v>8</v>
      </c>
      <c r="I7" s="175">
        <v>6</v>
      </c>
      <c r="J7" s="175">
        <v>0</v>
      </c>
      <c r="K7" s="175">
        <v>10</v>
      </c>
      <c r="L7" s="175">
        <v>16</v>
      </c>
      <c r="M7" s="230">
        <v>9</v>
      </c>
      <c r="N7" s="174">
        <v>27</v>
      </c>
    </row>
    <row r="8" spans="1:15" ht="21.9" customHeight="1" x14ac:dyDescent="0.15">
      <c r="A8" s="139" t="s">
        <v>163</v>
      </c>
      <c r="B8" s="174">
        <f>SUM(C8:M8)</f>
        <v>108</v>
      </c>
      <c r="C8" s="175">
        <f>C6-C7</f>
        <v>12</v>
      </c>
      <c r="D8" s="175">
        <f t="shared" ref="D8:F8" si="0">D6-D7</f>
        <v>24</v>
      </c>
      <c r="E8" s="175">
        <v>15</v>
      </c>
      <c r="F8" s="175">
        <f t="shared" si="0"/>
        <v>23</v>
      </c>
      <c r="G8" s="175">
        <v>6</v>
      </c>
      <c r="H8" s="175">
        <f>H6-H7</f>
        <v>2</v>
      </c>
      <c r="I8" s="175">
        <v>6</v>
      </c>
      <c r="J8" s="175">
        <v>1</v>
      </c>
      <c r="K8" s="175">
        <v>6</v>
      </c>
      <c r="L8" s="175">
        <v>9</v>
      </c>
      <c r="M8" s="230">
        <f>M6-M7</f>
        <v>4</v>
      </c>
      <c r="N8" s="174">
        <v>23</v>
      </c>
    </row>
    <row r="9" spans="1:15" ht="6" customHeight="1" thickBot="1" x14ac:dyDescent="0.2">
      <c r="A9" s="231"/>
      <c r="B9" s="146"/>
      <c r="C9" s="145"/>
      <c r="D9" s="145"/>
      <c r="E9" s="145"/>
      <c r="F9" s="145"/>
      <c r="G9" s="145"/>
      <c r="H9" s="145"/>
      <c r="I9" s="145"/>
      <c r="J9" s="145"/>
      <c r="K9" s="145"/>
      <c r="L9" s="145"/>
      <c r="M9" s="232"/>
      <c r="N9" s="145"/>
    </row>
    <row r="10" spans="1:15" ht="13.5" customHeight="1" x14ac:dyDescent="0.15">
      <c r="A10" s="143" t="s">
        <v>659</v>
      </c>
    </row>
    <row r="11" spans="1:15" ht="13.5" customHeight="1" x14ac:dyDescent="0.15">
      <c r="A11" s="143" t="s">
        <v>495</v>
      </c>
    </row>
    <row r="12" spans="1:15" ht="13.5" customHeight="1" x14ac:dyDescent="0.15">
      <c r="A12" s="143" t="s">
        <v>479</v>
      </c>
    </row>
  </sheetData>
  <phoneticPr fontId="9"/>
  <hyperlinks>
    <hyperlink ref="O1" location="'社会保障'!A1" display="目次（項目一覧表）へ戻る" xr:uid="{77684047-FF48-4A53-AC82-69A9FBF9E3C5}"/>
  </hyperlinks>
  <printOptions horizontalCentered="1"/>
  <pageMargins left="0.59055118110236227" right="0.59055118110236227" top="0.51181102362204722" bottom="0.59055118110236227" header="0.51181102362204722" footer="0.51181102362204722"/>
  <pageSetup paperSize="9" scale="68"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dimension ref="A1:Q23"/>
  <sheetViews>
    <sheetView showGridLines="0" defaultGridColor="0" colorId="22" zoomScaleNormal="100" zoomScaleSheetLayoutView="100" workbookViewId="0"/>
  </sheetViews>
  <sheetFormatPr defaultColWidth="10.6640625" defaultRowHeight="12" x14ac:dyDescent="0.15"/>
  <cols>
    <col min="1" max="1" width="1.6640625" style="1" customWidth="1"/>
    <col min="2" max="2" width="24.44140625" style="1" customWidth="1"/>
    <col min="3" max="3" width="1.6640625" style="1" customWidth="1"/>
    <col min="4" max="16" width="6.88671875" style="1" customWidth="1"/>
    <col min="17" max="17" width="23.44140625" style="1" bestFit="1" customWidth="1"/>
    <col min="18" max="16384" width="10.6640625" style="1"/>
  </cols>
  <sheetData>
    <row r="1" spans="1:17" ht="12" customHeight="1" x14ac:dyDescent="0.15">
      <c r="Q1" s="148" t="s">
        <v>637</v>
      </c>
    </row>
    <row r="2" spans="1:17" ht="21" customHeight="1" x14ac:dyDescent="0.15"/>
    <row r="3" spans="1:17" ht="30" customHeight="1" thickBot="1" x14ac:dyDescent="0.2">
      <c r="A3" s="3" t="s">
        <v>660</v>
      </c>
      <c r="O3" s="128"/>
      <c r="P3" s="129" t="s">
        <v>184</v>
      </c>
    </row>
    <row r="4" spans="1:17" ht="21" customHeight="1" x14ac:dyDescent="0.15">
      <c r="A4" s="233"/>
      <c r="B4" s="233" t="s">
        <v>255</v>
      </c>
      <c r="C4" s="233"/>
      <c r="D4" s="218" t="s">
        <v>254</v>
      </c>
      <c r="E4" s="218" t="s">
        <v>253</v>
      </c>
      <c r="F4" s="218" t="s">
        <v>252</v>
      </c>
      <c r="G4" s="218" t="s">
        <v>251</v>
      </c>
      <c r="H4" s="218" t="s">
        <v>250</v>
      </c>
      <c r="I4" s="218" t="s">
        <v>249</v>
      </c>
      <c r="J4" s="218" t="s">
        <v>248</v>
      </c>
      <c r="K4" s="218" t="s">
        <v>247</v>
      </c>
      <c r="L4" s="218" t="s">
        <v>246</v>
      </c>
      <c r="M4" s="218" t="s">
        <v>245</v>
      </c>
      <c r="N4" s="218" t="s">
        <v>244</v>
      </c>
      <c r="O4" s="218" t="s">
        <v>243</v>
      </c>
      <c r="P4" s="218" t="s">
        <v>242</v>
      </c>
    </row>
    <row r="5" spans="1:17" ht="6" customHeight="1" x14ac:dyDescent="0.15">
      <c r="D5" s="137"/>
    </row>
    <row r="6" spans="1:17" s="2" customFormat="1" ht="16.5" customHeight="1" x14ac:dyDescent="0.15">
      <c r="A6" s="38"/>
      <c r="B6" s="43" t="s">
        <v>526</v>
      </c>
      <c r="C6" s="38"/>
      <c r="D6" s="234">
        <f>SUM(D8:D18)</f>
        <v>492</v>
      </c>
      <c r="E6" s="66">
        <f>SUM(E8:E18)</f>
        <v>245</v>
      </c>
      <c r="F6" s="66">
        <f>SUM(F8:F18)</f>
        <v>241</v>
      </c>
      <c r="G6" s="66">
        <f t="shared" ref="G6:O6" si="0">SUM(G8:G18)</f>
        <v>243</v>
      </c>
      <c r="H6" s="66">
        <f t="shared" si="0"/>
        <v>234</v>
      </c>
      <c r="I6" s="66">
        <f t="shared" si="0"/>
        <v>229</v>
      </c>
      <c r="J6" s="66">
        <f t="shared" si="0"/>
        <v>228</v>
      </c>
      <c r="K6" s="66">
        <f t="shared" si="0"/>
        <v>228</v>
      </c>
      <c r="L6" s="66">
        <f t="shared" si="0"/>
        <v>233</v>
      </c>
      <c r="M6" s="66">
        <f t="shared" si="0"/>
        <v>239</v>
      </c>
      <c r="N6" s="66">
        <f t="shared" si="0"/>
        <v>240</v>
      </c>
      <c r="O6" s="66">
        <f t="shared" si="0"/>
        <v>245</v>
      </c>
      <c r="P6" s="66">
        <f>SUM(P8:P18)</f>
        <v>245</v>
      </c>
    </row>
    <row r="7" spans="1:17" s="2" customFormat="1" ht="9" customHeight="1" x14ac:dyDescent="0.15">
      <c r="A7" s="38"/>
      <c r="B7" s="43"/>
      <c r="C7" s="38"/>
      <c r="D7" s="234"/>
      <c r="E7" s="67"/>
      <c r="F7" s="67"/>
      <c r="G7" s="67"/>
      <c r="H7" s="67"/>
      <c r="I7" s="67"/>
      <c r="J7" s="67"/>
      <c r="K7" s="67"/>
      <c r="L7" s="67"/>
      <c r="M7" s="67"/>
      <c r="N7" s="67"/>
      <c r="O7" s="67"/>
      <c r="P7" s="67"/>
    </row>
    <row r="8" spans="1:17" ht="16.5" customHeight="1" x14ac:dyDescent="0.15">
      <c r="A8" s="143"/>
      <c r="B8" s="144" t="s">
        <v>235</v>
      </c>
      <c r="C8" s="143"/>
      <c r="D8" s="235">
        <v>23</v>
      </c>
      <c r="E8" s="68">
        <v>17</v>
      </c>
      <c r="F8" s="68">
        <v>17</v>
      </c>
      <c r="G8" s="68">
        <v>18</v>
      </c>
      <c r="H8" s="68">
        <v>12</v>
      </c>
      <c r="I8" s="68">
        <v>12</v>
      </c>
      <c r="J8" s="68">
        <v>12</v>
      </c>
      <c r="K8" s="68">
        <v>12</v>
      </c>
      <c r="L8" s="68">
        <v>13</v>
      </c>
      <c r="M8" s="68">
        <v>15</v>
      </c>
      <c r="N8" s="68">
        <v>16</v>
      </c>
      <c r="O8" s="68">
        <v>18</v>
      </c>
      <c r="P8" s="68">
        <v>19</v>
      </c>
    </row>
    <row r="9" spans="1:17" ht="16.5" customHeight="1" x14ac:dyDescent="0.15">
      <c r="A9" s="143"/>
      <c r="B9" s="144" t="s">
        <v>241</v>
      </c>
      <c r="C9" s="143"/>
      <c r="D9" s="235">
        <f>33+6+6+6</f>
        <v>51</v>
      </c>
      <c r="E9" s="68">
        <f>34+6+5</f>
        <v>45</v>
      </c>
      <c r="F9" s="68">
        <f>33+6+5</f>
        <v>44</v>
      </c>
      <c r="G9" s="68">
        <f>33+6+5</f>
        <v>44</v>
      </c>
      <c r="H9" s="68">
        <f>32+6+3+2</f>
        <v>43</v>
      </c>
      <c r="I9" s="68">
        <f>32+6+5+2</f>
        <v>45</v>
      </c>
      <c r="J9" s="68">
        <f t="shared" ref="J9:L9" si="1">32+6+5+2</f>
        <v>45</v>
      </c>
      <c r="K9" s="68">
        <f>31+6+5+2</f>
        <v>44</v>
      </c>
      <c r="L9" s="68">
        <f t="shared" si="1"/>
        <v>45</v>
      </c>
      <c r="M9" s="68">
        <f>28+6+5+6</f>
        <v>45</v>
      </c>
      <c r="N9" s="68">
        <f>28+6+5+6</f>
        <v>45</v>
      </c>
      <c r="O9" s="68">
        <f>28+6+5+6</f>
        <v>45</v>
      </c>
      <c r="P9" s="68">
        <f>28+6+5+6</f>
        <v>45</v>
      </c>
    </row>
    <row r="10" spans="1:17" ht="16.5" customHeight="1" x14ac:dyDescent="0.15">
      <c r="A10" s="143"/>
      <c r="B10" s="144" t="s">
        <v>240</v>
      </c>
      <c r="C10" s="143"/>
      <c r="D10" s="235">
        <v>44</v>
      </c>
      <c r="E10" s="68">
        <v>41</v>
      </c>
      <c r="F10" s="68">
        <v>39</v>
      </c>
      <c r="G10" s="68">
        <v>39</v>
      </c>
      <c r="H10" s="68">
        <v>40</v>
      </c>
      <c r="I10" s="68">
        <v>39</v>
      </c>
      <c r="J10" s="68">
        <v>40</v>
      </c>
      <c r="K10" s="68">
        <v>40</v>
      </c>
      <c r="L10" s="68">
        <v>40</v>
      </c>
      <c r="M10" s="68">
        <v>40</v>
      </c>
      <c r="N10" s="68">
        <v>43</v>
      </c>
      <c r="O10" s="68">
        <v>44</v>
      </c>
      <c r="P10" s="68">
        <v>43</v>
      </c>
    </row>
    <row r="11" spans="1:17" ht="16.5" customHeight="1" x14ac:dyDescent="0.15">
      <c r="A11" s="143"/>
      <c r="B11" s="144" t="s">
        <v>239</v>
      </c>
      <c r="C11" s="143"/>
      <c r="D11" s="235">
        <v>39</v>
      </c>
      <c r="E11" s="68">
        <v>36</v>
      </c>
      <c r="F11" s="68">
        <v>35</v>
      </c>
      <c r="G11" s="68">
        <v>35</v>
      </c>
      <c r="H11" s="68">
        <v>39</v>
      </c>
      <c r="I11" s="68">
        <v>38</v>
      </c>
      <c r="J11" s="68">
        <v>38</v>
      </c>
      <c r="K11" s="68">
        <v>38</v>
      </c>
      <c r="L11" s="68">
        <v>41</v>
      </c>
      <c r="M11" s="68">
        <v>41</v>
      </c>
      <c r="N11" s="68">
        <v>38</v>
      </c>
      <c r="O11" s="68">
        <v>39</v>
      </c>
      <c r="P11" s="68">
        <v>39</v>
      </c>
    </row>
    <row r="12" spans="1:17" ht="16.5" customHeight="1" x14ac:dyDescent="0.15">
      <c r="A12" s="143"/>
      <c r="B12" s="144" t="s">
        <v>238</v>
      </c>
      <c r="C12" s="143"/>
      <c r="D12" s="235">
        <v>35</v>
      </c>
      <c r="E12" s="68">
        <v>25</v>
      </c>
      <c r="F12" s="68">
        <v>25</v>
      </c>
      <c r="G12" s="68">
        <v>25</v>
      </c>
      <c r="H12" s="68">
        <v>22</v>
      </c>
      <c r="I12" s="68">
        <v>22</v>
      </c>
      <c r="J12" s="68">
        <v>22</v>
      </c>
      <c r="K12" s="68">
        <v>22</v>
      </c>
      <c r="L12" s="68">
        <v>22</v>
      </c>
      <c r="M12" s="68">
        <v>22</v>
      </c>
      <c r="N12" s="68">
        <v>22</v>
      </c>
      <c r="O12" s="68">
        <v>22</v>
      </c>
      <c r="P12" s="68">
        <v>22</v>
      </c>
    </row>
    <row r="13" spans="1:17" ht="16.5" customHeight="1" x14ac:dyDescent="0.15">
      <c r="A13" s="143"/>
      <c r="B13" s="144" t="s">
        <v>237</v>
      </c>
      <c r="C13" s="143"/>
      <c r="D13" s="235">
        <v>17</v>
      </c>
      <c r="E13" s="68">
        <v>12</v>
      </c>
      <c r="F13" s="68">
        <v>13</v>
      </c>
      <c r="G13" s="68">
        <v>13</v>
      </c>
      <c r="H13" s="68">
        <v>8</v>
      </c>
      <c r="I13" s="68">
        <v>8</v>
      </c>
      <c r="J13" s="68">
        <v>9</v>
      </c>
      <c r="K13" s="68">
        <v>10</v>
      </c>
      <c r="L13" s="68">
        <v>10</v>
      </c>
      <c r="M13" s="68">
        <v>11</v>
      </c>
      <c r="N13" s="68">
        <v>10</v>
      </c>
      <c r="O13" s="68">
        <v>10</v>
      </c>
      <c r="P13" s="68">
        <v>10</v>
      </c>
    </row>
    <row r="14" spans="1:17" ht="21" customHeight="1" x14ac:dyDescent="0.15">
      <c r="A14" s="143"/>
      <c r="B14" s="69" t="s">
        <v>530</v>
      </c>
      <c r="C14" s="143"/>
      <c r="D14" s="235">
        <v>25</v>
      </c>
      <c r="E14" s="68">
        <v>10</v>
      </c>
      <c r="F14" s="68">
        <v>10</v>
      </c>
      <c r="G14" s="68">
        <v>11</v>
      </c>
      <c r="H14" s="68">
        <v>11</v>
      </c>
      <c r="I14" s="68">
        <v>11</v>
      </c>
      <c r="J14" s="68">
        <v>11</v>
      </c>
      <c r="K14" s="68">
        <v>11</v>
      </c>
      <c r="L14" s="68">
        <v>11</v>
      </c>
      <c r="M14" s="68">
        <v>11</v>
      </c>
      <c r="N14" s="68">
        <v>11</v>
      </c>
      <c r="O14" s="68">
        <v>11</v>
      </c>
      <c r="P14" s="68">
        <v>12</v>
      </c>
    </row>
    <row r="15" spans="1:17" ht="21" customHeight="1" x14ac:dyDescent="0.15">
      <c r="A15" s="143"/>
      <c r="B15" s="69" t="s">
        <v>589</v>
      </c>
      <c r="C15" s="143"/>
      <c r="D15" s="235">
        <v>8</v>
      </c>
      <c r="E15" s="68">
        <v>0</v>
      </c>
      <c r="F15" s="68">
        <v>0</v>
      </c>
      <c r="G15" s="68">
        <v>0</v>
      </c>
      <c r="H15" s="68">
        <v>0</v>
      </c>
      <c r="I15" s="68">
        <v>0</v>
      </c>
      <c r="J15" s="68">
        <v>0</v>
      </c>
      <c r="K15" s="68">
        <v>0</v>
      </c>
      <c r="L15" s="68">
        <v>0</v>
      </c>
      <c r="M15" s="68">
        <v>1</v>
      </c>
      <c r="N15" s="68">
        <v>1</v>
      </c>
      <c r="O15" s="68">
        <v>1</v>
      </c>
      <c r="P15" s="68">
        <v>1</v>
      </c>
    </row>
    <row r="16" spans="1:17" ht="16.5" customHeight="1" x14ac:dyDescent="0.15">
      <c r="A16" s="143"/>
      <c r="B16" s="144" t="s">
        <v>234</v>
      </c>
      <c r="C16" s="143"/>
      <c r="D16" s="235">
        <v>21</v>
      </c>
      <c r="E16" s="68">
        <v>15</v>
      </c>
      <c r="F16" s="68">
        <v>14</v>
      </c>
      <c r="G16" s="68">
        <v>14</v>
      </c>
      <c r="H16" s="68">
        <v>16</v>
      </c>
      <c r="I16" s="68">
        <v>15</v>
      </c>
      <c r="J16" s="68">
        <v>15</v>
      </c>
      <c r="K16" s="68">
        <v>15</v>
      </c>
      <c r="L16" s="68">
        <v>15</v>
      </c>
      <c r="M16" s="68">
        <v>16</v>
      </c>
      <c r="N16" s="68">
        <v>16</v>
      </c>
      <c r="O16" s="68">
        <v>16</v>
      </c>
      <c r="P16" s="68">
        <v>16</v>
      </c>
    </row>
    <row r="17" spans="1:16" ht="21" customHeight="1" x14ac:dyDescent="0.15">
      <c r="A17" s="143"/>
      <c r="B17" s="69" t="s">
        <v>531</v>
      </c>
      <c r="C17" s="143"/>
      <c r="D17" s="235">
        <v>209</v>
      </c>
      <c r="E17" s="68">
        <v>26</v>
      </c>
      <c r="F17" s="68">
        <v>26</v>
      </c>
      <c r="G17" s="68">
        <v>26</v>
      </c>
      <c r="H17" s="68">
        <v>25</v>
      </c>
      <c r="I17" s="68">
        <v>25</v>
      </c>
      <c r="J17" s="68">
        <v>25</v>
      </c>
      <c r="K17" s="68">
        <v>25</v>
      </c>
      <c r="L17" s="68">
        <v>25</v>
      </c>
      <c r="M17" s="68">
        <v>25</v>
      </c>
      <c r="N17" s="68">
        <v>26</v>
      </c>
      <c r="O17" s="68">
        <v>26</v>
      </c>
      <c r="P17" s="68">
        <v>25</v>
      </c>
    </row>
    <row r="18" spans="1:16" ht="16.5" customHeight="1" x14ac:dyDescent="0.15">
      <c r="A18" s="236"/>
      <c r="B18" s="237" t="s">
        <v>236</v>
      </c>
      <c r="C18" s="238"/>
      <c r="D18" s="70">
        <v>20</v>
      </c>
      <c r="E18" s="71">
        <v>18</v>
      </c>
      <c r="F18" s="71">
        <v>18</v>
      </c>
      <c r="G18" s="71">
        <v>18</v>
      </c>
      <c r="H18" s="71">
        <v>18</v>
      </c>
      <c r="I18" s="71">
        <v>14</v>
      </c>
      <c r="J18" s="71">
        <v>11</v>
      </c>
      <c r="K18" s="71">
        <v>11</v>
      </c>
      <c r="L18" s="71">
        <v>11</v>
      </c>
      <c r="M18" s="71">
        <v>12</v>
      </c>
      <c r="N18" s="71">
        <v>12</v>
      </c>
      <c r="O18" s="71">
        <v>13</v>
      </c>
      <c r="P18" s="71">
        <v>13</v>
      </c>
    </row>
    <row r="19" spans="1:16" ht="16.5" customHeight="1" x14ac:dyDescent="0.15">
      <c r="A19" s="143"/>
      <c r="B19" s="144" t="s">
        <v>532</v>
      </c>
      <c r="C19" s="143"/>
      <c r="D19" s="235">
        <f>6+5+5+6+4+6+9+6+6+6+1</f>
        <v>60</v>
      </c>
      <c r="E19" s="68">
        <v>30</v>
      </c>
      <c r="F19" s="68">
        <v>31</v>
      </c>
      <c r="G19" s="68">
        <v>29</v>
      </c>
      <c r="H19" s="68">
        <v>35</v>
      </c>
      <c r="I19" s="68">
        <v>37</v>
      </c>
      <c r="J19" s="68">
        <v>37</v>
      </c>
      <c r="K19" s="68">
        <v>40</v>
      </c>
      <c r="L19" s="68">
        <v>39</v>
      </c>
      <c r="M19" s="68">
        <v>44</v>
      </c>
      <c r="N19" s="68">
        <v>43</v>
      </c>
      <c r="O19" s="68">
        <v>48</v>
      </c>
      <c r="P19" s="68">
        <v>49</v>
      </c>
    </row>
    <row r="20" spans="1:16" ht="6" customHeight="1" thickBot="1" x14ac:dyDescent="0.2">
      <c r="A20" s="145"/>
      <c r="B20" s="145"/>
      <c r="C20" s="145"/>
      <c r="D20" s="146"/>
      <c r="E20" s="145"/>
      <c r="F20" s="145"/>
      <c r="G20" s="145"/>
      <c r="H20" s="145"/>
      <c r="I20" s="145"/>
      <c r="J20" s="145"/>
      <c r="K20" s="145"/>
      <c r="L20" s="145"/>
      <c r="M20" s="145"/>
      <c r="N20" s="145"/>
      <c r="O20" s="145"/>
      <c r="P20" s="145"/>
    </row>
    <row r="21" spans="1:16" ht="13.5" customHeight="1" x14ac:dyDescent="0.15">
      <c r="A21" s="1" t="s">
        <v>496</v>
      </c>
    </row>
    <row r="22" spans="1:16" ht="13.5" customHeight="1" x14ac:dyDescent="0.15">
      <c r="A22" s="1" t="s">
        <v>661</v>
      </c>
    </row>
    <row r="23" spans="1:16" ht="13.5" customHeight="1" x14ac:dyDescent="0.15">
      <c r="A23" s="1" t="s">
        <v>481</v>
      </c>
    </row>
  </sheetData>
  <phoneticPr fontId="9"/>
  <hyperlinks>
    <hyperlink ref="Q1" location="'社会保障'!A1" display="目次（項目一覧表）へ戻る" xr:uid="{EC625CA2-52DC-4A25-B83D-DAC2A7FBA7CB}"/>
  </hyperlinks>
  <pageMargins left="0.51181102362204722" right="0.51181102362204722" top="0.51181102362204722" bottom="0.51181102362204722" header="0.51181102362204722" footer="0.51181102362204722"/>
  <pageSetup paperSize="9" scale="8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dimension ref="A1:X17"/>
  <sheetViews>
    <sheetView showGridLines="0" defaultGridColor="0" colorId="22" zoomScaleNormal="100" zoomScaleSheetLayoutView="100" workbookViewId="0"/>
  </sheetViews>
  <sheetFormatPr defaultColWidth="10.6640625" defaultRowHeight="12" x14ac:dyDescent="0.15"/>
  <cols>
    <col min="1" max="1" width="13.5546875" style="1" customWidth="1"/>
    <col min="2" max="2" width="5.88671875" style="1" customWidth="1"/>
    <col min="3" max="19" width="4.5546875" style="1" customWidth="1"/>
    <col min="20" max="20" width="5.33203125" style="1" customWidth="1"/>
    <col min="21" max="21" width="4.5546875" style="1" customWidth="1"/>
    <col min="22" max="22" width="4.6640625" style="1" customWidth="1"/>
    <col min="23" max="23" width="23.44140625" style="1" bestFit="1" customWidth="1"/>
    <col min="24" max="16384" width="10.6640625" style="1"/>
  </cols>
  <sheetData>
    <row r="1" spans="1:24" ht="12" customHeight="1" x14ac:dyDescent="0.15">
      <c r="W1" s="148" t="s">
        <v>637</v>
      </c>
    </row>
    <row r="2" spans="1:24" ht="21" customHeight="1" x14ac:dyDescent="0.15"/>
    <row r="3" spans="1:24" ht="30" customHeight="1" thickBot="1" x14ac:dyDescent="0.2">
      <c r="A3" s="3" t="s">
        <v>662</v>
      </c>
      <c r="T3" s="128"/>
      <c r="U3" s="128"/>
      <c r="V3" s="129" t="s">
        <v>184</v>
      </c>
    </row>
    <row r="4" spans="1:24" ht="27" customHeight="1" x14ac:dyDescent="0.15">
      <c r="A4" s="162" t="s">
        <v>275</v>
      </c>
      <c r="B4" s="161" t="s">
        <v>1</v>
      </c>
      <c r="C4" s="161" t="s">
        <v>274</v>
      </c>
      <c r="D4" s="161" t="s">
        <v>273</v>
      </c>
      <c r="E4" s="161" t="s">
        <v>272</v>
      </c>
      <c r="F4" s="161" t="s">
        <v>271</v>
      </c>
      <c r="G4" s="161" t="s">
        <v>270</v>
      </c>
      <c r="H4" s="161" t="s">
        <v>269</v>
      </c>
      <c r="I4" s="161" t="s">
        <v>268</v>
      </c>
      <c r="J4" s="161" t="s">
        <v>267</v>
      </c>
      <c r="K4" s="161" t="s">
        <v>266</v>
      </c>
      <c r="L4" s="161" t="s">
        <v>265</v>
      </c>
      <c r="M4" s="161" t="s">
        <v>264</v>
      </c>
      <c r="N4" s="161" t="s">
        <v>263</v>
      </c>
      <c r="O4" s="161" t="s">
        <v>262</v>
      </c>
      <c r="P4" s="161" t="s">
        <v>261</v>
      </c>
      <c r="Q4" s="161" t="s">
        <v>260</v>
      </c>
      <c r="R4" s="161" t="s">
        <v>259</v>
      </c>
      <c r="S4" s="161" t="s">
        <v>258</v>
      </c>
      <c r="T4" s="161" t="s">
        <v>257</v>
      </c>
      <c r="U4" s="161" t="s">
        <v>256</v>
      </c>
      <c r="V4" s="72" t="s">
        <v>497</v>
      </c>
    </row>
    <row r="5" spans="1:24" ht="6" customHeight="1" x14ac:dyDescent="0.15">
      <c r="A5" s="139"/>
      <c r="B5" s="137"/>
    </row>
    <row r="6" spans="1:24" s="2" customFormat="1" ht="11.1" customHeight="1" x14ac:dyDescent="0.15">
      <c r="A6" s="55" t="s">
        <v>1</v>
      </c>
      <c r="B6" s="239">
        <f>SUM(C6:V6)</f>
        <v>248</v>
      </c>
      <c r="C6" s="37">
        <f>C9+C12</f>
        <v>4</v>
      </c>
      <c r="D6" s="37">
        <f t="shared" ref="D6:V7" si="0">D9+D12</f>
        <v>7</v>
      </c>
      <c r="E6" s="37">
        <f t="shared" si="0"/>
        <v>7</v>
      </c>
      <c r="F6" s="37">
        <f t="shared" si="0"/>
        <v>4</v>
      </c>
      <c r="G6" s="37">
        <f t="shared" si="0"/>
        <v>5</v>
      </c>
      <c r="H6" s="37">
        <f t="shared" si="0"/>
        <v>10</v>
      </c>
      <c r="I6" s="37">
        <f t="shared" si="0"/>
        <v>8</v>
      </c>
      <c r="J6" s="37">
        <f t="shared" si="0"/>
        <v>15</v>
      </c>
      <c r="K6" s="37">
        <f t="shared" si="0"/>
        <v>9</v>
      </c>
      <c r="L6" s="37">
        <f t="shared" si="0"/>
        <v>11</v>
      </c>
      <c r="M6" s="37">
        <f t="shared" si="0"/>
        <v>13</v>
      </c>
      <c r="N6" s="37">
        <f t="shared" si="0"/>
        <v>16</v>
      </c>
      <c r="O6" s="37">
        <f t="shared" si="0"/>
        <v>19</v>
      </c>
      <c r="P6" s="37">
        <f t="shared" si="0"/>
        <v>15</v>
      </c>
      <c r="Q6" s="37">
        <f t="shared" si="0"/>
        <v>21</v>
      </c>
      <c r="R6" s="37">
        <f t="shared" si="0"/>
        <v>25</v>
      </c>
      <c r="S6" s="37">
        <f t="shared" si="0"/>
        <v>23</v>
      </c>
      <c r="T6" s="37">
        <f t="shared" si="0"/>
        <v>27</v>
      </c>
      <c r="U6" s="37">
        <f t="shared" si="0"/>
        <v>9</v>
      </c>
      <c r="V6" s="37">
        <f t="shared" si="0"/>
        <v>0</v>
      </c>
    </row>
    <row r="7" spans="1:24" s="2" customFormat="1" ht="15" customHeight="1" x14ac:dyDescent="0.15">
      <c r="A7" s="55"/>
      <c r="B7" s="240">
        <f>SUM(C7:V7)</f>
        <v>42</v>
      </c>
      <c r="C7" s="73">
        <f>C10+C13</f>
        <v>0</v>
      </c>
      <c r="D7" s="73">
        <f t="shared" si="0"/>
        <v>1</v>
      </c>
      <c r="E7" s="73">
        <f t="shared" si="0"/>
        <v>1</v>
      </c>
      <c r="F7" s="73">
        <f t="shared" si="0"/>
        <v>2</v>
      </c>
      <c r="G7" s="73">
        <f t="shared" si="0"/>
        <v>3</v>
      </c>
      <c r="H7" s="73">
        <f t="shared" si="0"/>
        <v>1</v>
      </c>
      <c r="I7" s="73">
        <f t="shared" si="0"/>
        <v>0</v>
      </c>
      <c r="J7" s="73">
        <f t="shared" si="0"/>
        <v>1</v>
      </c>
      <c r="K7" s="73">
        <f t="shared" si="0"/>
        <v>0</v>
      </c>
      <c r="L7" s="73">
        <f t="shared" si="0"/>
        <v>0</v>
      </c>
      <c r="M7" s="73">
        <f t="shared" si="0"/>
        <v>0</v>
      </c>
      <c r="N7" s="73">
        <f t="shared" si="0"/>
        <v>0</v>
      </c>
      <c r="O7" s="73">
        <f t="shared" si="0"/>
        <v>0</v>
      </c>
      <c r="P7" s="73">
        <f t="shared" si="0"/>
        <v>0</v>
      </c>
      <c r="Q7" s="73">
        <f t="shared" si="0"/>
        <v>0</v>
      </c>
      <c r="R7" s="73">
        <f t="shared" si="0"/>
        <v>5</v>
      </c>
      <c r="S7" s="73">
        <f t="shared" si="0"/>
        <v>9</v>
      </c>
      <c r="T7" s="73">
        <f t="shared" si="0"/>
        <v>5</v>
      </c>
      <c r="U7" s="73">
        <f t="shared" si="0"/>
        <v>7</v>
      </c>
      <c r="V7" s="73">
        <f t="shared" si="0"/>
        <v>7</v>
      </c>
      <c r="X7" s="241"/>
    </row>
    <row r="8" spans="1:24" ht="6" customHeight="1" x14ac:dyDescent="0.15">
      <c r="A8" s="139"/>
      <c r="B8" s="209"/>
      <c r="C8" s="138"/>
      <c r="D8" s="138"/>
      <c r="E8" s="138"/>
      <c r="F8" s="138"/>
      <c r="G8" s="138"/>
      <c r="H8" s="138"/>
      <c r="I8" s="138"/>
      <c r="J8" s="138"/>
      <c r="K8" s="138"/>
      <c r="L8" s="138"/>
      <c r="M8" s="138"/>
      <c r="N8" s="138"/>
      <c r="O8" s="138"/>
      <c r="P8" s="138"/>
      <c r="Q8" s="138"/>
      <c r="R8" s="138"/>
      <c r="S8" s="138"/>
      <c r="T8" s="138"/>
      <c r="U8" s="138"/>
      <c r="V8" s="138"/>
    </row>
    <row r="9" spans="1:24" ht="11.1" customHeight="1" x14ac:dyDescent="0.15">
      <c r="A9" s="139" t="s">
        <v>164</v>
      </c>
      <c r="B9" s="239">
        <f>SUM(C9:V9)</f>
        <v>141</v>
      </c>
      <c r="C9" s="241">
        <v>0</v>
      </c>
      <c r="D9" s="241">
        <v>4</v>
      </c>
      <c r="E9" s="241">
        <v>3</v>
      </c>
      <c r="F9" s="241">
        <v>2</v>
      </c>
      <c r="G9" s="241">
        <v>3</v>
      </c>
      <c r="H9" s="241">
        <v>7</v>
      </c>
      <c r="I9" s="241">
        <v>7</v>
      </c>
      <c r="J9" s="241">
        <v>8</v>
      </c>
      <c r="K9" s="241">
        <v>5</v>
      </c>
      <c r="L9" s="241">
        <v>6</v>
      </c>
      <c r="M9" s="241">
        <v>10</v>
      </c>
      <c r="N9" s="241">
        <v>11</v>
      </c>
      <c r="O9" s="241">
        <v>8</v>
      </c>
      <c r="P9" s="241">
        <v>11</v>
      </c>
      <c r="Q9" s="241">
        <v>11</v>
      </c>
      <c r="R9" s="241">
        <v>13</v>
      </c>
      <c r="S9" s="241">
        <v>13</v>
      </c>
      <c r="T9" s="241">
        <v>12</v>
      </c>
      <c r="U9" s="241">
        <v>7</v>
      </c>
      <c r="V9" s="242">
        <v>0</v>
      </c>
    </row>
    <row r="10" spans="1:24" ht="11.1" customHeight="1" x14ac:dyDescent="0.15">
      <c r="A10" s="139"/>
      <c r="B10" s="240">
        <f>SUM(C10:V10)</f>
        <v>23</v>
      </c>
      <c r="C10" s="243">
        <v>0</v>
      </c>
      <c r="D10" s="243">
        <v>1</v>
      </c>
      <c r="E10" s="243">
        <v>1</v>
      </c>
      <c r="F10" s="243">
        <v>0</v>
      </c>
      <c r="G10" s="243">
        <v>2</v>
      </c>
      <c r="H10" s="243">
        <v>0</v>
      </c>
      <c r="I10" s="243">
        <v>0</v>
      </c>
      <c r="J10" s="243">
        <v>0</v>
      </c>
      <c r="K10" s="243">
        <v>0</v>
      </c>
      <c r="L10" s="243">
        <v>0</v>
      </c>
      <c r="M10" s="243">
        <v>0</v>
      </c>
      <c r="N10" s="243">
        <v>0</v>
      </c>
      <c r="O10" s="243">
        <v>0</v>
      </c>
      <c r="P10" s="243">
        <v>0</v>
      </c>
      <c r="Q10" s="243">
        <v>0</v>
      </c>
      <c r="R10" s="243">
        <v>5</v>
      </c>
      <c r="S10" s="243">
        <v>5</v>
      </c>
      <c r="T10" s="243">
        <v>0</v>
      </c>
      <c r="U10" s="243">
        <v>5</v>
      </c>
      <c r="V10" s="243">
        <v>4</v>
      </c>
    </row>
    <row r="11" spans="1:24" ht="6" customHeight="1" x14ac:dyDescent="0.15">
      <c r="A11" s="139"/>
      <c r="B11" s="209"/>
      <c r="C11" s="138"/>
      <c r="D11" s="138"/>
      <c r="E11" s="138"/>
      <c r="F11" s="138"/>
      <c r="G11" s="138"/>
      <c r="H11" s="138"/>
      <c r="I11" s="138"/>
      <c r="J11" s="138"/>
      <c r="K11" s="138"/>
      <c r="L11" s="138"/>
      <c r="M11" s="138"/>
      <c r="N11" s="138"/>
      <c r="O11" s="138"/>
      <c r="P11" s="138"/>
      <c r="Q11" s="138"/>
      <c r="R11" s="138"/>
      <c r="S11" s="138"/>
      <c r="T11" s="138"/>
      <c r="U11" s="138"/>
      <c r="V11" s="244"/>
    </row>
    <row r="12" spans="1:24" ht="11.1" customHeight="1" x14ac:dyDescent="0.15">
      <c r="A12" s="139" t="s">
        <v>163</v>
      </c>
      <c r="B12" s="239">
        <f>SUM(C12:V12)</f>
        <v>107</v>
      </c>
      <c r="C12" s="241">
        <v>4</v>
      </c>
      <c r="D12" s="241">
        <v>3</v>
      </c>
      <c r="E12" s="241">
        <v>4</v>
      </c>
      <c r="F12" s="241">
        <v>2</v>
      </c>
      <c r="G12" s="241">
        <v>2</v>
      </c>
      <c r="H12" s="241">
        <v>3</v>
      </c>
      <c r="I12" s="241">
        <v>1</v>
      </c>
      <c r="J12" s="241">
        <v>7</v>
      </c>
      <c r="K12" s="241">
        <v>4</v>
      </c>
      <c r="L12" s="241">
        <v>5</v>
      </c>
      <c r="M12" s="241">
        <v>3</v>
      </c>
      <c r="N12" s="241">
        <v>5</v>
      </c>
      <c r="O12" s="241">
        <v>11</v>
      </c>
      <c r="P12" s="241">
        <v>4</v>
      </c>
      <c r="Q12" s="241">
        <v>10</v>
      </c>
      <c r="R12" s="241">
        <v>12</v>
      </c>
      <c r="S12" s="241">
        <v>10</v>
      </c>
      <c r="T12" s="241">
        <v>15</v>
      </c>
      <c r="U12" s="241">
        <v>2</v>
      </c>
      <c r="V12" s="242">
        <v>0</v>
      </c>
    </row>
    <row r="13" spans="1:24" ht="11.1" customHeight="1" x14ac:dyDescent="0.15">
      <c r="A13" s="139"/>
      <c r="B13" s="240">
        <f>SUM(C13:V13)</f>
        <v>19</v>
      </c>
      <c r="C13" s="243">
        <v>0</v>
      </c>
      <c r="D13" s="243">
        <v>0</v>
      </c>
      <c r="E13" s="243">
        <v>0</v>
      </c>
      <c r="F13" s="243">
        <v>2</v>
      </c>
      <c r="G13" s="243">
        <v>1</v>
      </c>
      <c r="H13" s="243">
        <v>1</v>
      </c>
      <c r="I13" s="243">
        <v>0</v>
      </c>
      <c r="J13" s="243">
        <v>1</v>
      </c>
      <c r="K13" s="243">
        <v>0</v>
      </c>
      <c r="L13" s="243">
        <v>0</v>
      </c>
      <c r="M13" s="243">
        <v>0</v>
      </c>
      <c r="N13" s="243">
        <v>0</v>
      </c>
      <c r="O13" s="243">
        <v>0</v>
      </c>
      <c r="P13" s="243">
        <v>0</v>
      </c>
      <c r="Q13" s="243">
        <v>0</v>
      </c>
      <c r="R13" s="243">
        <v>0</v>
      </c>
      <c r="S13" s="243">
        <v>4</v>
      </c>
      <c r="T13" s="243">
        <v>5</v>
      </c>
      <c r="U13" s="243">
        <v>2</v>
      </c>
      <c r="V13" s="243">
        <v>3</v>
      </c>
    </row>
    <row r="14" spans="1:24" ht="6" customHeight="1" thickBot="1" x14ac:dyDescent="0.2">
      <c r="A14" s="145"/>
      <c r="B14" s="146"/>
      <c r="C14" s="145"/>
      <c r="D14" s="145"/>
      <c r="E14" s="145"/>
      <c r="F14" s="145"/>
      <c r="G14" s="145"/>
      <c r="H14" s="145"/>
      <c r="I14" s="145"/>
      <c r="J14" s="145"/>
      <c r="K14" s="145"/>
      <c r="L14" s="145"/>
      <c r="M14" s="145"/>
      <c r="N14" s="145"/>
      <c r="O14" s="145"/>
      <c r="P14" s="145"/>
      <c r="Q14" s="145"/>
      <c r="R14" s="145"/>
      <c r="S14" s="145"/>
      <c r="T14" s="145"/>
      <c r="U14" s="145"/>
      <c r="V14" s="145"/>
    </row>
    <row r="15" spans="1:24" ht="13.5" customHeight="1" x14ac:dyDescent="0.15">
      <c r="A15" s="1" t="s">
        <v>663</v>
      </c>
    </row>
    <row r="16" spans="1:24" ht="13.5" customHeight="1" x14ac:dyDescent="0.15">
      <c r="A16" s="143" t="s">
        <v>495</v>
      </c>
    </row>
    <row r="17" spans="1:1" x14ac:dyDescent="0.15">
      <c r="A17" s="1" t="s">
        <v>479</v>
      </c>
    </row>
  </sheetData>
  <phoneticPr fontId="9"/>
  <hyperlinks>
    <hyperlink ref="W1" location="'社会保障'!A1" display="目次（項目一覧表）へ戻る" xr:uid="{073B0052-E951-4B22-A883-613EB7280C06}"/>
  </hyperlinks>
  <printOptions horizontalCentered="1"/>
  <pageMargins left="0.59055118110236227" right="0.59055118110236227" top="0.51181102362204722"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dimension ref="A1:R26"/>
  <sheetViews>
    <sheetView showGridLines="0" defaultGridColor="0" colorId="22" zoomScaleNormal="100" zoomScaleSheetLayoutView="100" workbookViewId="0"/>
  </sheetViews>
  <sheetFormatPr defaultColWidth="10.6640625" defaultRowHeight="12" x14ac:dyDescent="0.15"/>
  <cols>
    <col min="1" max="1" width="1.6640625" style="1" customWidth="1"/>
    <col min="2" max="2" width="19" style="1" customWidth="1"/>
    <col min="3" max="3" width="1.6640625" style="1" customWidth="1"/>
    <col min="4" max="4" width="6.6640625" style="1" customWidth="1"/>
    <col min="5" max="16" width="6.44140625" style="1" customWidth="1"/>
    <col min="17" max="17" width="23.44140625" style="1" bestFit="1" customWidth="1"/>
    <col min="18" max="16384" width="10.6640625" style="1"/>
  </cols>
  <sheetData>
    <row r="1" spans="1:18" ht="12" customHeight="1" x14ac:dyDescent="0.15">
      <c r="A1" s="1" t="s">
        <v>664</v>
      </c>
      <c r="Q1" s="148" t="s">
        <v>637</v>
      </c>
    </row>
    <row r="2" spans="1:18" ht="21" customHeight="1" x14ac:dyDescent="0.15"/>
    <row r="3" spans="1:18" ht="30" customHeight="1" thickBot="1" x14ac:dyDescent="0.2">
      <c r="A3" s="3" t="s">
        <v>665</v>
      </c>
      <c r="O3" s="128"/>
      <c r="P3" s="129" t="s">
        <v>294</v>
      </c>
    </row>
    <row r="4" spans="1:18" ht="21" customHeight="1" x14ac:dyDescent="0.15">
      <c r="A4" s="245"/>
      <c r="B4" s="233" t="s">
        <v>293</v>
      </c>
      <c r="C4" s="245"/>
      <c r="D4" s="218" t="s">
        <v>1</v>
      </c>
      <c r="E4" s="218" t="s">
        <v>253</v>
      </c>
      <c r="F4" s="218" t="s">
        <v>252</v>
      </c>
      <c r="G4" s="218" t="s">
        <v>251</v>
      </c>
      <c r="H4" s="218" t="s">
        <v>250</v>
      </c>
      <c r="I4" s="218" t="s">
        <v>249</v>
      </c>
      <c r="J4" s="218" t="s">
        <v>248</v>
      </c>
      <c r="K4" s="218" t="s">
        <v>247</v>
      </c>
      <c r="L4" s="218" t="s">
        <v>246</v>
      </c>
      <c r="M4" s="218" t="s">
        <v>245</v>
      </c>
      <c r="N4" s="218" t="s">
        <v>244</v>
      </c>
      <c r="O4" s="218" t="s">
        <v>243</v>
      </c>
      <c r="P4" s="218" t="s">
        <v>242</v>
      </c>
    </row>
    <row r="5" spans="1:18" ht="6" customHeight="1" x14ac:dyDescent="0.15">
      <c r="D5" s="137"/>
    </row>
    <row r="6" spans="1:18" s="2" customFormat="1" ht="12.75" customHeight="1" x14ac:dyDescent="0.15">
      <c r="A6" s="54"/>
      <c r="B6" s="43" t="s">
        <v>1</v>
      </c>
      <c r="D6" s="229">
        <v>5732</v>
      </c>
      <c r="E6" s="64">
        <v>409</v>
      </c>
      <c r="F6" s="64">
        <v>399</v>
      </c>
      <c r="G6" s="64">
        <v>395</v>
      </c>
      <c r="H6" s="64">
        <v>726</v>
      </c>
      <c r="I6" s="64">
        <v>553</v>
      </c>
      <c r="J6" s="64">
        <v>491</v>
      </c>
      <c r="K6" s="64">
        <v>546</v>
      </c>
      <c r="L6" s="64">
        <v>445</v>
      </c>
      <c r="M6" s="64">
        <v>539</v>
      </c>
      <c r="N6" s="64">
        <v>448</v>
      </c>
      <c r="O6" s="64">
        <v>433</v>
      </c>
      <c r="P6" s="64">
        <v>348</v>
      </c>
      <c r="Q6" s="246"/>
    </row>
    <row r="7" spans="1:18" ht="9" customHeight="1" x14ac:dyDescent="0.15">
      <c r="B7" s="144"/>
      <c r="D7" s="174"/>
      <c r="E7" s="175"/>
      <c r="F7" s="175"/>
      <c r="G7" s="175"/>
      <c r="H7" s="175"/>
      <c r="I7" s="175"/>
      <c r="J7" s="175"/>
      <c r="K7" s="175"/>
      <c r="L7" s="175"/>
      <c r="M7" s="175"/>
      <c r="N7" s="175"/>
      <c r="O7" s="175"/>
      <c r="P7" s="175"/>
      <c r="Q7" s="246"/>
    </row>
    <row r="8" spans="1:18" ht="12.75" customHeight="1" x14ac:dyDescent="0.15">
      <c r="B8" s="144" t="s">
        <v>292</v>
      </c>
      <c r="D8" s="174">
        <v>1299</v>
      </c>
      <c r="E8" s="175">
        <v>116</v>
      </c>
      <c r="F8" s="175">
        <v>78</v>
      </c>
      <c r="G8" s="175">
        <v>92</v>
      </c>
      <c r="H8">
        <v>129</v>
      </c>
      <c r="I8">
        <v>112</v>
      </c>
      <c r="J8">
        <v>116</v>
      </c>
      <c r="K8">
        <v>134</v>
      </c>
      <c r="L8">
        <v>89</v>
      </c>
      <c r="M8">
        <v>155</v>
      </c>
      <c r="N8">
        <v>94</v>
      </c>
      <c r="O8">
        <v>90</v>
      </c>
      <c r="P8">
        <v>94</v>
      </c>
      <c r="Q8" s="246"/>
    </row>
    <row r="9" spans="1:18" ht="12.75" customHeight="1" x14ac:dyDescent="0.15">
      <c r="B9" s="144" t="s">
        <v>291</v>
      </c>
      <c r="D9" s="174">
        <v>1358</v>
      </c>
      <c r="E9" s="175">
        <v>59</v>
      </c>
      <c r="F9" s="175">
        <v>84</v>
      </c>
      <c r="G9" s="175">
        <v>86</v>
      </c>
      <c r="H9">
        <v>270</v>
      </c>
      <c r="I9">
        <v>130</v>
      </c>
      <c r="J9">
        <v>67</v>
      </c>
      <c r="K9">
        <v>145</v>
      </c>
      <c r="L9">
        <v>114</v>
      </c>
      <c r="M9">
        <v>132</v>
      </c>
      <c r="N9">
        <v>100</v>
      </c>
      <c r="O9">
        <v>99</v>
      </c>
      <c r="P9">
        <v>72</v>
      </c>
      <c r="Q9" s="246"/>
    </row>
    <row r="10" spans="1:18" ht="12.75" customHeight="1" x14ac:dyDescent="0.15">
      <c r="B10" s="144" t="s">
        <v>290</v>
      </c>
      <c r="D10" s="174">
        <v>10</v>
      </c>
      <c r="E10" s="175">
        <v>0</v>
      </c>
      <c r="F10" s="175">
        <v>0</v>
      </c>
      <c r="G10" s="175">
        <v>0</v>
      </c>
      <c r="H10">
        <v>1</v>
      </c>
      <c r="I10" s="175">
        <v>1</v>
      </c>
      <c r="J10" s="175">
        <v>5</v>
      </c>
      <c r="K10">
        <v>1</v>
      </c>
      <c r="L10" s="175">
        <v>0</v>
      </c>
      <c r="M10" s="175">
        <v>0</v>
      </c>
      <c r="N10" s="175">
        <v>0</v>
      </c>
      <c r="O10">
        <v>1</v>
      </c>
      <c r="P10">
        <v>1</v>
      </c>
      <c r="Q10" s="246"/>
      <c r="R10" s="138"/>
    </row>
    <row r="11" spans="1:18" ht="12.75" customHeight="1" x14ac:dyDescent="0.15">
      <c r="B11" s="144" t="s">
        <v>289</v>
      </c>
      <c r="D11" s="174">
        <v>18</v>
      </c>
      <c r="E11" s="175">
        <v>0</v>
      </c>
      <c r="F11" s="175">
        <v>0</v>
      </c>
      <c r="G11" s="175">
        <v>2</v>
      </c>
      <c r="H11" s="175">
        <v>0</v>
      </c>
      <c r="I11" s="175">
        <v>5</v>
      </c>
      <c r="J11" s="175">
        <v>2</v>
      </c>
      <c r="K11" s="175">
        <v>2</v>
      </c>
      <c r="L11" s="175">
        <v>2</v>
      </c>
      <c r="M11" s="175">
        <v>2</v>
      </c>
      <c r="N11" s="175">
        <v>1</v>
      </c>
      <c r="O11" s="175">
        <v>0</v>
      </c>
      <c r="P11" s="175">
        <v>2</v>
      </c>
      <c r="Q11" s="246"/>
    </row>
    <row r="12" spans="1:18" ht="12.75" customHeight="1" x14ac:dyDescent="0.15">
      <c r="B12" s="144" t="s">
        <v>288</v>
      </c>
      <c r="D12" s="174">
        <v>0</v>
      </c>
      <c r="E12" s="175">
        <v>0</v>
      </c>
      <c r="F12" s="175">
        <v>0</v>
      </c>
      <c r="G12" s="175">
        <v>0</v>
      </c>
      <c r="H12" s="175">
        <v>0</v>
      </c>
      <c r="I12" s="175">
        <v>0</v>
      </c>
      <c r="J12" s="175">
        <v>0</v>
      </c>
      <c r="K12" s="175">
        <v>0</v>
      </c>
      <c r="L12" s="175">
        <v>0</v>
      </c>
      <c r="M12" s="175">
        <v>0</v>
      </c>
      <c r="N12" s="175">
        <v>0</v>
      </c>
      <c r="O12" s="175">
        <v>0</v>
      </c>
      <c r="P12" s="175">
        <v>0</v>
      </c>
      <c r="Q12" s="246"/>
    </row>
    <row r="13" spans="1:18" ht="12.75" customHeight="1" x14ac:dyDescent="0.15">
      <c r="B13" s="144" t="s">
        <v>287</v>
      </c>
      <c r="D13" s="174">
        <v>145</v>
      </c>
      <c r="E13" s="175">
        <v>22</v>
      </c>
      <c r="F13" s="175">
        <v>14</v>
      </c>
      <c r="G13" s="175">
        <v>13</v>
      </c>
      <c r="H13">
        <v>11</v>
      </c>
      <c r="I13">
        <v>18</v>
      </c>
      <c r="J13">
        <v>7</v>
      </c>
      <c r="K13">
        <v>13</v>
      </c>
      <c r="L13">
        <v>12</v>
      </c>
      <c r="M13">
        <v>10</v>
      </c>
      <c r="N13">
        <v>6</v>
      </c>
      <c r="O13">
        <v>9</v>
      </c>
      <c r="P13">
        <v>10</v>
      </c>
      <c r="Q13" s="246"/>
    </row>
    <row r="14" spans="1:18" ht="12.75" customHeight="1" x14ac:dyDescent="0.15">
      <c r="B14" s="144" t="s">
        <v>286</v>
      </c>
      <c r="D14" s="174">
        <v>45</v>
      </c>
      <c r="E14" s="175">
        <v>3</v>
      </c>
      <c r="F14" s="175">
        <v>0</v>
      </c>
      <c r="G14" s="175">
        <v>3</v>
      </c>
      <c r="H14" s="175">
        <v>0</v>
      </c>
      <c r="I14">
        <v>2</v>
      </c>
      <c r="J14">
        <v>30</v>
      </c>
      <c r="K14">
        <v>2</v>
      </c>
      <c r="L14" s="175">
        <v>0</v>
      </c>
      <c r="M14">
        <v>2</v>
      </c>
      <c r="N14" s="175">
        <v>1</v>
      </c>
      <c r="O14">
        <v>1</v>
      </c>
      <c r="P14">
        <v>1</v>
      </c>
      <c r="Q14" s="246"/>
    </row>
    <row r="15" spans="1:18" ht="12.75" customHeight="1" x14ac:dyDescent="0.15">
      <c r="B15" s="144" t="s">
        <v>285</v>
      </c>
      <c r="D15" s="174">
        <v>1006</v>
      </c>
      <c r="E15" s="175">
        <v>69</v>
      </c>
      <c r="F15" s="175">
        <v>84</v>
      </c>
      <c r="G15" s="175">
        <v>63</v>
      </c>
      <c r="H15">
        <v>100</v>
      </c>
      <c r="I15">
        <v>80</v>
      </c>
      <c r="J15">
        <v>95</v>
      </c>
      <c r="K15">
        <v>93</v>
      </c>
      <c r="L15">
        <v>103</v>
      </c>
      <c r="M15">
        <v>92</v>
      </c>
      <c r="N15">
        <v>86</v>
      </c>
      <c r="O15">
        <v>89</v>
      </c>
      <c r="P15">
        <v>52</v>
      </c>
      <c r="Q15" s="246"/>
    </row>
    <row r="16" spans="1:18" ht="12.75" customHeight="1" x14ac:dyDescent="0.15">
      <c r="B16" s="144" t="s">
        <v>284</v>
      </c>
      <c r="D16" s="174">
        <v>136</v>
      </c>
      <c r="E16" s="175">
        <v>5</v>
      </c>
      <c r="F16" s="175">
        <v>12</v>
      </c>
      <c r="G16" s="175">
        <v>10</v>
      </c>
      <c r="H16" s="175">
        <v>9</v>
      </c>
      <c r="I16">
        <v>13</v>
      </c>
      <c r="J16">
        <v>18</v>
      </c>
      <c r="K16">
        <v>9</v>
      </c>
      <c r="L16">
        <v>12</v>
      </c>
      <c r="M16">
        <v>13</v>
      </c>
      <c r="N16">
        <v>11</v>
      </c>
      <c r="O16">
        <v>18</v>
      </c>
      <c r="P16">
        <v>6</v>
      </c>
      <c r="Q16" s="246"/>
    </row>
    <row r="17" spans="1:17" ht="12.75" customHeight="1" x14ac:dyDescent="0.15">
      <c r="B17" s="144" t="s">
        <v>283</v>
      </c>
      <c r="D17" s="174">
        <v>48</v>
      </c>
      <c r="E17" s="175">
        <v>3</v>
      </c>
      <c r="F17" s="175">
        <v>2</v>
      </c>
      <c r="G17" s="175">
        <v>8</v>
      </c>
      <c r="H17">
        <v>17</v>
      </c>
      <c r="I17">
        <v>3</v>
      </c>
      <c r="J17">
        <v>4</v>
      </c>
      <c r="K17">
        <v>4</v>
      </c>
      <c r="L17">
        <v>1</v>
      </c>
      <c r="M17">
        <v>1</v>
      </c>
      <c r="N17">
        <v>1</v>
      </c>
      <c r="O17">
        <v>3</v>
      </c>
      <c r="P17">
        <v>1</v>
      </c>
      <c r="Q17" s="246"/>
    </row>
    <row r="18" spans="1:17" ht="12.75" customHeight="1" x14ac:dyDescent="0.15">
      <c r="B18" s="144" t="s">
        <v>282</v>
      </c>
      <c r="D18" s="174">
        <v>92</v>
      </c>
      <c r="E18" s="175">
        <v>13</v>
      </c>
      <c r="F18" s="175">
        <v>7</v>
      </c>
      <c r="G18" s="175">
        <v>5</v>
      </c>
      <c r="H18">
        <v>11</v>
      </c>
      <c r="I18">
        <v>11</v>
      </c>
      <c r="J18">
        <v>6</v>
      </c>
      <c r="K18">
        <v>14</v>
      </c>
      <c r="L18">
        <v>4</v>
      </c>
      <c r="M18">
        <v>2</v>
      </c>
      <c r="N18">
        <v>6</v>
      </c>
      <c r="O18">
        <v>6</v>
      </c>
      <c r="P18">
        <v>7</v>
      </c>
      <c r="Q18" s="246"/>
    </row>
    <row r="19" spans="1:17" ht="12.75" customHeight="1" x14ac:dyDescent="0.15">
      <c r="B19" s="144" t="s">
        <v>281</v>
      </c>
      <c r="D19" s="174">
        <v>597</v>
      </c>
      <c r="E19" s="175">
        <v>47</v>
      </c>
      <c r="F19" s="175">
        <v>41</v>
      </c>
      <c r="G19" s="175">
        <v>42</v>
      </c>
      <c r="H19">
        <v>63</v>
      </c>
      <c r="I19">
        <v>70</v>
      </c>
      <c r="J19">
        <v>50</v>
      </c>
      <c r="K19">
        <v>52</v>
      </c>
      <c r="L19">
        <v>42</v>
      </c>
      <c r="M19">
        <v>60</v>
      </c>
      <c r="N19">
        <v>51</v>
      </c>
      <c r="O19">
        <v>39</v>
      </c>
      <c r="P19">
        <v>40</v>
      </c>
      <c r="Q19" s="246"/>
    </row>
    <row r="20" spans="1:17" ht="12.75" customHeight="1" x14ac:dyDescent="0.15">
      <c r="B20" s="144" t="s">
        <v>280</v>
      </c>
      <c r="D20" s="174">
        <v>86</v>
      </c>
      <c r="E20" s="175">
        <v>7</v>
      </c>
      <c r="F20" s="175">
        <v>11</v>
      </c>
      <c r="G20" s="175">
        <v>7</v>
      </c>
      <c r="H20">
        <v>17</v>
      </c>
      <c r="I20">
        <v>9</v>
      </c>
      <c r="J20">
        <v>3</v>
      </c>
      <c r="K20">
        <v>8</v>
      </c>
      <c r="L20">
        <v>1</v>
      </c>
      <c r="M20">
        <v>2</v>
      </c>
      <c r="N20">
        <v>10</v>
      </c>
      <c r="O20">
        <v>6</v>
      </c>
      <c r="P20" s="175">
        <v>5</v>
      </c>
      <c r="Q20" s="246"/>
    </row>
    <row r="21" spans="1:17" ht="12.75" customHeight="1" x14ac:dyDescent="0.15">
      <c r="B21" s="144" t="s">
        <v>279</v>
      </c>
      <c r="D21" s="174">
        <v>7</v>
      </c>
      <c r="E21" s="175">
        <v>1</v>
      </c>
      <c r="F21" s="175">
        <v>0</v>
      </c>
      <c r="G21" s="175">
        <v>2</v>
      </c>
      <c r="H21" s="175">
        <v>0</v>
      </c>
      <c r="I21" s="175">
        <v>2</v>
      </c>
      <c r="J21" s="175">
        <v>0</v>
      </c>
      <c r="K21" s="175">
        <v>1</v>
      </c>
      <c r="L21" s="175">
        <v>0</v>
      </c>
      <c r="M21" s="175">
        <v>0</v>
      </c>
      <c r="N21" s="175">
        <v>0</v>
      </c>
      <c r="O21" s="175">
        <v>0</v>
      </c>
      <c r="P21" s="175">
        <v>1</v>
      </c>
      <c r="Q21" s="246"/>
    </row>
    <row r="22" spans="1:17" ht="12.75" customHeight="1" x14ac:dyDescent="0.15">
      <c r="B22" s="144" t="s">
        <v>278</v>
      </c>
      <c r="D22" s="174">
        <v>226</v>
      </c>
      <c r="E22" s="175">
        <v>20</v>
      </c>
      <c r="F22" s="175">
        <v>11</v>
      </c>
      <c r="G22" s="175">
        <v>19</v>
      </c>
      <c r="H22">
        <v>31</v>
      </c>
      <c r="I22">
        <v>24</v>
      </c>
      <c r="J22">
        <v>24</v>
      </c>
      <c r="K22">
        <v>22</v>
      </c>
      <c r="L22">
        <v>21</v>
      </c>
      <c r="M22">
        <v>13</v>
      </c>
      <c r="N22">
        <v>15</v>
      </c>
      <c r="O22">
        <v>16</v>
      </c>
      <c r="P22">
        <v>10</v>
      </c>
      <c r="Q22" s="246"/>
    </row>
    <row r="23" spans="1:17" ht="12.75" customHeight="1" x14ac:dyDescent="0.15">
      <c r="B23" s="144" t="s">
        <v>277</v>
      </c>
      <c r="D23" s="174">
        <v>659</v>
      </c>
      <c r="E23" s="175">
        <v>44</v>
      </c>
      <c r="F23" s="175">
        <v>55</v>
      </c>
      <c r="G23" s="175">
        <v>43</v>
      </c>
      <c r="H23">
        <v>67</v>
      </c>
      <c r="I23">
        <v>73</v>
      </c>
      <c r="J23">
        <v>64</v>
      </c>
      <c r="K23">
        <v>46</v>
      </c>
      <c r="L23">
        <v>44</v>
      </c>
      <c r="M23">
        <v>55</v>
      </c>
      <c r="N23">
        <v>66</v>
      </c>
      <c r="O23">
        <v>56</v>
      </c>
      <c r="P23">
        <v>46</v>
      </c>
      <c r="Q23" s="246"/>
    </row>
    <row r="24" spans="1:17" ht="6" customHeight="1" thickBot="1" x14ac:dyDescent="0.2">
      <c r="A24" s="145"/>
      <c r="B24" s="145"/>
      <c r="C24" s="145"/>
      <c r="D24" s="146"/>
      <c r="E24" s="145"/>
      <c r="F24" s="145"/>
      <c r="G24" s="145"/>
      <c r="H24" s="145"/>
      <c r="I24" s="145"/>
      <c r="J24" s="145"/>
      <c r="K24" s="145"/>
      <c r="L24" s="145"/>
      <c r="M24" s="145"/>
      <c r="N24" s="145"/>
      <c r="O24" s="145"/>
      <c r="P24" s="145"/>
      <c r="Q24" s="246"/>
    </row>
    <row r="25" spans="1:17" ht="13.5" customHeight="1" x14ac:dyDescent="0.15">
      <c r="A25" s="1" t="s">
        <v>276</v>
      </c>
    </row>
    <row r="26" spans="1:17" ht="12" customHeight="1" x14ac:dyDescent="0.15">
      <c r="D26" s="247"/>
      <c r="E26" s="247"/>
      <c r="F26" s="247"/>
      <c r="G26" s="247"/>
      <c r="H26" s="247"/>
      <c r="I26" s="247"/>
      <c r="J26" s="247"/>
      <c r="K26" s="247"/>
      <c r="L26" s="247"/>
      <c r="M26" s="247"/>
      <c r="N26" s="247"/>
      <c r="O26" s="247"/>
      <c r="P26" s="247"/>
    </row>
  </sheetData>
  <phoneticPr fontId="9"/>
  <hyperlinks>
    <hyperlink ref="Q1" location="'社会保障'!A1" display="目次（項目一覧表）へ戻る" xr:uid="{2E0F0B37-AFD7-44AE-86D8-0F7782E2128F}"/>
  </hyperlinks>
  <printOptions horizontalCentered="1"/>
  <pageMargins left="0.59055118110236227" right="0.59055118110236227" top="0.51181102362204722"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dimension ref="A1:L16"/>
  <sheetViews>
    <sheetView showGridLines="0" defaultGridColor="0" colorId="22" zoomScaleNormal="100" zoomScaleSheetLayoutView="130" workbookViewId="0"/>
  </sheetViews>
  <sheetFormatPr defaultColWidth="10.6640625" defaultRowHeight="12" x14ac:dyDescent="0.15"/>
  <cols>
    <col min="1" max="1" width="5.6640625" style="1" customWidth="1"/>
    <col min="2" max="2" width="2.6640625" style="1" customWidth="1"/>
    <col min="3" max="3" width="5.6640625" style="1" customWidth="1"/>
    <col min="4" max="4" width="10" style="1" customWidth="1"/>
    <col min="5" max="5" width="11.44140625" style="1" customWidth="1"/>
    <col min="6" max="6" width="10" style="1" customWidth="1"/>
    <col min="7" max="7" width="11.44140625" style="1" customWidth="1"/>
    <col min="8" max="8" width="10" style="1" customWidth="1"/>
    <col min="9" max="11" width="11.44140625" style="1" customWidth="1"/>
    <col min="12" max="12" width="23.44140625" style="1" bestFit="1" customWidth="1"/>
    <col min="13" max="16384" width="10.6640625" style="1"/>
  </cols>
  <sheetData>
    <row r="1" spans="1:12" ht="12" customHeight="1" x14ac:dyDescent="0.15">
      <c r="L1" s="148" t="s">
        <v>637</v>
      </c>
    </row>
    <row r="2" spans="1:12" ht="21" customHeight="1" x14ac:dyDescent="0.15">
      <c r="A2" s="24" t="s">
        <v>298</v>
      </c>
      <c r="B2" s="128"/>
      <c r="C2" s="128"/>
      <c r="D2" s="128"/>
      <c r="E2" s="128"/>
      <c r="F2" s="128"/>
      <c r="G2" s="128"/>
      <c r="H2" s="128"/>
      <c r="I2" s="128"/>
      <c r="J2" s="128"/>
      <c r="K2" s="128"/>
    </row>
    <row r="3" spans="1:12" ht="18" customHeight="1" x14ac:dyDescent="0.15">
      <c r="A3" s="3" t="s">
        <v>297</v>
      </c>
      <c r="H3" s="29"/>
      <c r="I3" s="29"/>
      <c r="J3" s="29"/>
      <c r="K3" s="29"/>
    </row>
    <row r="4" spans="1:12" ht="18" customHeight="1" thickBot="1" x14ac:dyDescent="0.2">
      <c r="A4" s="3" t="s">
        <v>533</v>
      </c>
      <c r="H4" s="28"/>
      <c r="I4" s="28"/>
      <c r="J4" s="28"/>
      <c r="K4" s="28"/>
    </row>
    <row r="5" spans="1:12" ht="27" customHeight="1" x14ac:dyDescent="0.15">
      <c r="A5" s="370" t="s">
        <v>308</v>
      </c>
      <c r="B5" s="370"/>
      <c r="C5" s="371"/>
      <c r="D5" s="374" t="s">
        <v>1</v>
      </c>
      <c r="E5" s="375"/>
      <c r="F5" s="130" t="s">
        <v>349</v>
      </c>
      <c r="G5" s="131"/>
      <c r="H5" s="130" t="s">
        <v>534</v>
      </c>
      <c r="I5" s="131"/>
      <c r="J5" s="248" t="s">
        <v>296</v>
      </c>
      <c r="K5" s="398" t="s">
        <v>347</v>
      </c>
    </row>
    <row r="6" spans="1:12" ht="18" customHeight="1" x14ac:dyDescent="0.15">
      <c r="A6" s="372"/>
      <c r="B6" s="372"/>
      <c r="C6" s="373"/>
      <c r="D6" s="135" t="s">
        <v>26</v>
      </c>
      <c r="E6" s="135" t="s">
        <v>295</v>
      </c>
      <c r="F6" s="135" t="s">
        <v>26</v>
      </c>
      <c r="G6" s="135" t="s">
        <v>295</v>
      </c>
      <c r="H6" s="135" t="s">
        <v>26</v>
      </c>
      <c r="I6" s="135" t="s">
        <v>295</v>
      </c>
      <c r="J6" s="204" t="s">
        <v>295</v>
      </c>
      <c r="K6" s="399"/>
    </row>
    <row r="7" spans="1:12" ht="15" customHeight="1" x14ac:dyDescent="0.15">
      <c r="D7" s="209"/>
      <c r="E7" s="138" t="s">
        <v>168</v>
      </c>
      <c r="F7" s="138"/>
      <c r="G7" s="138" t="s">
        <v>168</v>
      </c>
      <c r="H7" s="138"/>
      <c r="I7" s="138" t="s">
        <v>168</v>
      </c>
      <c r="J7" s="138" t="s">
        <v>168</v>
      </c>
      <c r="K7" s="138" t="s">
        <v>32</v>
      </c>
    </row>
    <row r="8" spans="1:12" ht="6" customHeight="1" x14ac:dyDescent="0.15">
      <c r="D8" s="140"/>
      <c r="E8" s="141"/>
      <c r="F8" s="141"/>
      <c r="G8" s="141"/>
      <c r="I8" s="141"/>
      <c r="J8" s="138"/>
      <c r="K8" s="141"/>
    </row>
    <row r="9" spans="1:12" ht="18" customHeight="1" x14ac:dyDescent="0.15">
      <c r="A9" s="1" t="s">
        <v>570</v>
      </c>
      <c r="B9" s="212" t="s">
        <v>571</v>
      </c>
      <c r="C9" s="1" t="s">
        <v>109</v>
      </c>
      <c r="D9" s="151">
        <v>20146</v>
      </c>
      <c r="E9" s="26">
        <v>238225</v>
      </c>
      <c r="F9" s="26">
        <v>19356</v>
      </c>
      <c r="G9" s="26">
        <v>234026</v>
      </c>
      <c r="H9" s="4">
        <v>790</v>
      </c>
      <c r="I9" s="26">
        <v>1797</v>
      </c>
      <c r="J9" s="26">
        <v>2402</v>
      </c>
      <c r="K9" s="26">
        <v>238452</v>
      </c>
    </row>
    <row r="10" spans="1:12" ht="18" customHeight="1" x14ac:dyDescent="0.15">
      <c r="B10" s="212" t="s">
        <v>272</v>
      </c>
      <c r="D10" s="151">
        <v>20436</v>
      </c>
      <c r="E10" s="26">
        <v>237577</v>
      </c>
      <c r="F10" s="26">
        <v>19615</v>
      </c>
      <c r="G10" s="26">
        <v>233349</v>
      </c>
      <c r="H10" s="4">
        <v>821</v>
      </c>
      <c r="I10" s="26">
        <v>1814</v>
      </c>
      <c r="J10" s="26">
        <v>2414</v>
      </c>
      <c r="K10" s="26">
        <v>273161</v>
      </c>
    </row>
    <row r="11" spans="1:12" ht="18" customHeight="1" x14ac:dyDescent="0.15">
      <c r="A11" s="138"/>
      <c r="B11" s="212" t="s">
        <v>271</v>
      </c>
      <c r="D11" s="151">
        <v>20825</v>
      </c>
      <c r="E11" s="26">
        <v>228427</v>
      </c>
      <c r="F11" s="26">
        <v>19976</v>
      </c>
      <c r="G11" s="26">
        <v>224102</v>
      </c>
      <c r="H11" s="4">
        <v>849</v>
      </c>
      <c r="I11" s="26">
        <v>1839</v>
      </c>
      <c r="J11" s="26">
        <v>2486</v>
      </c>
      <c r="K11" s="26">
        <v>278541</v>
      </c>
    </row>
    <row r="12" spans="1:12" ht="18" customHeight="1" x14ac:dyDescent="0.15">
      <c r="A12" s="138"/>
      <c r="B12" s="163" t="s">
        <v>270</v>
      </c>
      <c r="D12" s="151">
        <v>21098</v>
      </c>
      <c r="E12" s="26">
        <v>224505</v>
      </c>
      <c r="F12" s="26">
        <v>20237</v>
      </c>
      <c r="G12" s="30">
        <v>220272</v>
      </c>
      <c r="H12" s="4">
        <v>861</v>
      </c>
      <c r="I12" s="30">
        <v>1835</v>
      </c>
      <c r="J12" s="26">
        <v>2398</v>
      </c>
      <c r="K12" s="26">
        <v>284143</v>
      </c>
    </row>
    <row r="13" spans="1:12" s="2" customFormat="1" ht="18" customHeight="1" x14ac:dyDescent="0.15">
      <c r="A13" s="31"/>
      <c r="B13" s="41" t="s">
        <v>640</v>
      </c>
      <c r="D13" s="179">
        <v>21516</v>
      </c>
      <c r="E13" s="25">
        <v>225477</v>
      </c>
      <c r="F13" s="25">
        <v>20624</v>
      </c>
      <c r="G13" s="27">
        <v>221399</v>
      </c>
      <c r="H13" s="5">
        <v>892</v>
      </c>
      <c r="I13" s="27">
        <v>1828</v>
      </c>
      <c r="J13" s="25">
        <v>2250</v>
      </c>
      <c r="K13" s="25">
        <v>288474</v>
      </c>
    </row>
    <row r="14" spans="1:12" ht="6" customHeight="1" thickBot="1" x14ac:dyDescent="0.2">
      <c r="A14" s="145"/>
      <c r="B14" s="145"/>
      <c r="C14" s="145"/>
      <c r="D14" s="146"/>
      <c r="E14" s="145"/>
      <c r="F14" s="145"/>
      <c r="G14" s="145"/>
      <c r="H14" s="145"/>
      <c r="I14" s="145"/>
      <c r="J14" s="145"/>
      <c r="K14" s="145"/>
    </row>
    <row r="15" spans="1:12" ht="12" customHeight="1" x14ac:dyDescent="0.15">
      <c r="A15" s="1" t="s">
        <v>573</v>
      </c>
      <c r="J15" s="26"/>
    </row>
    <row r="16" spans="1:12" ht="12" customHeight="1" x14ac:dyDescent="0.15">
      <c r="A16" s="1" t="s">
        <v>535</v>
      </c>
    </row>
  </sheetData>
  <mergeCells count="3">
    <mergeCell ref="A5:C6"/>
    <mergeCell ref="D5:E5"/>
    <mergeCell ref="K5:K6"/>
  </mergeCells>
  <phoneticPr fontId="9"/>
  <hyperlinks>
    <hyperlink ref="L1" location="'社会保障'!A1" display="目次（項目一覧表）へ戻る" xr:uid="{5F28A98C-4F6D-499A-A74A-5DD04308F48E}"/>
  </hyperlinks>
  <printOptions horizontalCentered="1"/>
  <pageMargins left="0.59055118110236227" right="0.59055118110236227" top="0.51181102362204722" bottom="0.59055118110236227" header="0.51181102362204722" footer="0.51181102362204722"/>
  <pageSetup paperSize="9"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L31"/>
  <sheetViews>
    <sheetView showGridLines="0" defaultGridColor="0" colorId="22" zoomScaleNormal="100" zoomScaleSheetLayoutView="100" workbookViewId="0"/>
  </sheetViews>
  <sheetFormatPr defaultColWidth="10.6640625" defaultRowHeight="12" x14ac:dyDescent="0.15"/>
  <cols>
    <col min="1" max="1" width="1.6640625" style="1" customWidth="1"/>
    <col min="2" max="2" width="6.6640625" style="1" customWidth="1"/>
    <col min="3" max="3" width="3.6640625" style="1" customWidth="1"/>
    <col min="4" max="4" width="7.6640625" style="1" customWidth="1"/>
    <col min="5" max="5" width="1.6640625" style="1" customWidth="1"/>
    <col min="6" max="6" width="11.6640625" style="1" customWidth="1"/>
    <col min="7" max="7" width="18.6640625" style="1" customWidth="1"/>
    <col min="8" max="8" width="11.6640625" style="1" customWidth="1"/>
    <col min="9" max="9" width="18.44140625" style="1" customWidth="1"/>
    <col min="10" max="10" width="11.6640625" style="1" customWidth="1"/>
    <col min="11" max="11" width="18.44140625" style="1" customWidth="1"/>
    <col min="12" max="12" width="23.44140625" style="1" bestFit="1" customWidth="1"/>
    <col min="13" max="13" width="14.6640625" style="1" customWidth="1"/>
    <col min="14" max="14" width="8.6640625" style="1" customWidth="1"/>
    <col min="15" max="15" width="12.6640625" style="1" customWidth="1"/>
    <col min="16" max="16384" width="10.6640625" style="1"/>
  </cols>
  <sheetData>
    <row r="1" spans="1:12" ht="12" customHeight="1" x14ac:dyDescent="0.15">
      <c r="L1" s="148" t="s">
        <v>637</v>
      </c>
    </row>
    <row r="2" spans="1:12" ht="21" customHeight="1" x14ac:dyDescent="0.15">
      <c r="A2" s="24" t="s">
        <v>119</v>
      </c>
      <c r="B2" s="128"/>
      <c r="C2" s="128"/>
      <c r="D2" s="128"/>
      <c r="E2" s="128"/>
      <c r="F2" s="128"/>
      <c r="G2" s="128"/>
      <c r="H2" s="128"/>
      <c r="I2" s="128"/>
      <c r="J2" s="128"/>
      <c r="K2" s="128"/>
    </row>
    <row r="3" spans="1:12" ht="30" customHeight="1" thickBot="1" x14ac:dyDescent="0.2">
      <c r="A3" s="3" t="s">
        <v>484</v>
      </c>
      <c r="K3" s="129" t="s">
        <v>118</v>
      </c>
    </row>
    <row r="4" spans="1:12" ht="18" customHeight="1" x14ac:dyDescent="0.15">
      <c r="A4" s="370" t="s">
        <v>117</v>
      </c>
      <c r="B4" s="370"/>
      <c r="C4" s="370"/>
      <c r="D4" s="370"/>
      <c r="E4" s="371"/>
      <c r="F4" s="130" t="s">
        <v>1</v>
      </c>
      <c r="G4" s="131"/>
      <c r="H4" s="130" t="s">
        <v>116</v>
      </c>
      <c r="I4" s="131"/>
      <c r="J4" s="130" t="s">
        <v>115</v>
      </c>
      <c r="K4" s="132"/>
    </row>
    <row r="5" spans="1:12" ht="18" customHeight="1" x14ac:dyDescent="0.15">
      <c r="A5" s="372"/>
      <c r="B5" s="372"/>
      <c r="C5" s="372"/>
      <c r="D5" s="372"/>
      <c r="E5" s="373"/>
      <c r="F5" s="135" t="s">
        <v>114</v>
      </c>
      <c r="G5" s="135" t="s">
        <v>113</v>
      </c>
      <c r="H5" s="135" t="s">
        <v>112</v>
      </c>
      <c r="I5" s="135" t="s">
        <v>111</v>
      </c>
      <c r="J5" s="135" t="s">
        <v>112</v>
      </c>
      <c r="K5" s="136" t="s">
        <v>111</v>
      </c>
    </row>
    <row r="6" spans="1:12" ht="6" customHeight="1" x14ac:dyDescent="0.15">
      <c r="F6" s="137"/>
    </row>
    <row r="7" spans="1:12" ht="12" customHeight="1" x14ac:dyDescent="0.15">
      <c r="A7" s="138"/>
      <c r="B7" s="138" t="s">
        <v>110</v>
      </c>
      <c r="C7" s="139">
        <v>28</v>
      </c>
      <c r="D7" s="1" t="s">
        <v>109</v>
      </c>
      <c r="F7" s="140">
        <v>10785</v>
      </c>
      <c r="G7" s="141">
        <v>18709381235.5</v>
      </c>
      <c r="H7" s="141">
        <v>9697</v>
      </c>
      <c r="I7" s="141">
        <v>5559317030</v>
      </c>
      <c r="J7" s="141">
        <v>8542</v>
      </c>
      <c r="K7" s="141">
        <v>2126705229</v>
      </c>
    </row>
    <row r="8" spans="1:12" ht="12" customHeight="1" x14ac:dyDescent="0.15">
      <c r="C8" s="139">
        <v>29</v>
      </c>
      <c r="F8" s="140">
        <v>10585</v>
      </c>
      <c r="G8" s="141">
        <v>18690366101</v>
      </c>
      <c r="H8" s="141">
        <v>9505</v>
      </c>
      <c r="I8" s="141">
        <v>5384075609</v>
      </c>
      <c r="J8" s="141">
        <v>8373</v>
      </c>
      <c r="K8" s="141">
        <v>2122982444</v>
      </c>
    </row>
    <row r="9" spans="1:12" ht="12" customHeight="1" x14ac:dyDescent="0.15">
      <c r="C9" s="139">
        <v>30</v>
      </c>
      <c r="F9" s="140">
        <v>10505</v>
      </c>
      <c r="G9" s="141">
        <v>18419086986</v>
      </c>
      <c r="H9" s="141">
        <v>9408</v>
      </c>
      <c r="I9" s="141">
        <v>5135677285</v>
      </c>
      <c r="J9" s="141">
        <v>8319</v>
      </c>
      <c r="K9" s="141">
        <v>2140613861</v>
      </c>
    </row>
    <row r="10" spans="1:12" ht="12" customHeight="1" x14ac:dyDescent="0.15">
      <c r="B10" s="138" t="s">
        <v>568</v>
      </c>
      <c r="C10" s="139" t="s">
        <v>569</v>
      </c>
      <c r="F10" s="140">
        <v>10353</v>
      </c>
      <c r="G10" s="141">
        <v>18154476768</v>
      </c>
      <c r="H10" s="141">
        <v>9230</v>
      </c>
      <c r="I10" s="141">
        <v>5012468671</v>
      </c>
      <c r="J10" s="141">
        <v>8237</v>
      </c>
      <c r="K10" s="141">
        <v>2151049097</v>
      </c>
    </row>
    <row r="11" spans="1:12" s="2" customFormat="1" ht="12" customHeight="1" x14ac:dyDescent="0.15">
      <c r="B11" s="31"/>
      <c r="C11" s="41" t="s">
        <v>504</v>
      </c>
      <c r="F11" s="142">
        <v>10235</v>
      </c>
      <c r="G11" s="45">
        <v>17498708018</v>
      </c>
      <c r="H11" s="45">
        <v>9067</v>
      </c>
      <c r="I11" s="45">
        <v>4913800749</v>
      </c>
      <c r="J11" s="45">
        <v>8212</v>
      </c>
      <c r="K11" s="45">
        <v>2204324829</v>
      </c>
    </row>
    <row r="12" spans="1:12" ht="9" customHeight="1" x14ac:dyDescent="0.15">
      <c r="F12" s="140"/>
      <c r="G12" s="141"/>
      <c r="H12" s="141"/>
      <c r="I12" s="141"/>
      <c r="J12" s="141"/>
      <c r="K12" s="141"/>
    </row>
    <row r="13" spans="1:12" ht="12" customHeight="1" x14ac:dyDescent="0.15">
      <c r="A13" s="143"/>
      <c r="B13" s="369" t="s">
        <v>108</v>
      </c>
      <c r="C13" s="369"/>
      <c r="D13" s="369"/>
      <c r="F13" s="140">
        <v>6220</v>
      </c>
      <c r="G13" s="141">
        <v>10942330262</v>
      </c>
      <c r="H13" s="141">
        <v>5622</v>
      </c>
      <c r="I13" s="141">
        <v>3186626781</v>
      </c>
      <c r="J13" s="141">
        <v>5316</v>
      </c>
      <c r="K13" s="141">
        <v>1546049837</v>
      </c>
    </row>
    <row r="14" spans="1:12" ht="12" customHeight="1" x14ac:dyDescent="0.15">
      <c r="A14" s="143"/>
      <c r="B14" s="369" t="s">
        <v>107</v>
      </c>
      <c r="C14" s="369"/>
      <c r="D14" s="369"/>
      <c r="F14" s="140">
        <v>952</v>
      </c>
      <c r="G14" s="141">
        <v>1697577834</v>
      </c>
      <c r="H14" s="141">
        <v>805</v>
      </c>
      <c r="I14" s="141">
        <v>440932667</v>
      </c>
      <c r="J14" s="141">
        <v>780</v>
      </c>
      <c r="K14" s="141">
        <v>214440750</v>
      </c>
    </row>
    <row r="15" spans="1:12" ht="12" customHeight="1" x14ac:dyDescent="0.15">
      <c r="A15" s="143"/>
      <c r="B15" s="369" t="s">
        <v>106</v>
      </c>
      <c r="C15" s="369"/>
      <c r="D15" s="369"/>
      <c r="F15" s="140">
        <v>562</v>
      </c>
      <c r="G15" s="141">
        <v>994767386</v>
      </c>
      <c r="H15" s="141">
        <v>499</v>
      </c>
      <c r="I15" s="141">
        <v>232102592</v>
      </c>
      <c r="J15" s="141">
        <v>415</v>
      </c>
      <c r="K15" s="141">
        <v>102399935</v>
      </c>
    </row>
    <row r="16" spans="1:12" ht="12" customHeight="1" x14ac:dyDescent="0.15">
      <c r="A16" s="143"/>
      <c r="B16" s="369" t="s">
        <v>9</v>
      </c>
      <c r="C16" s="369"/>
      <c r="D16" s="369"/>
      <c r="F16" s="140">
        <v>422</v>
      </c>
      <c r="G16" s="141">
        <v>658683333</v>
      </c>
      <c r="H16" s="141">
        <v>374</v>
      </c>
      <c r="I16" s="141">
        <v>193528521</v>
      </c>
      <c r="J16" s="141">
        <v>338</v>
      </c>
      <c r="K16" s="141">
        <v>71755103</v>
      </c>
    </row>
    <row r="17" spans="1:11" ht="12" customHeight="1" x14ac:dyDescent="0.15">
      <c r="A17" s="143"/>
      <c r="B17" s="369" t="s">
        <v>8</v>
      </c>
      <c r="C17" s="369"/>
      <c r="D17" s="369"/>
      <c r="F17" s="140">
        <v>227</v>
      </c>
      <c r="G17" s="141">
        <v>398732761</v>
      </c>
      <c r="H17" s="141">
        <v>201</v>
      </c>
      <c r="I17" s="141">
        <v>94332833</v>
      </c>
      <c r="J17" s="141">
        <v>145</v>
      </c>
      <c r="K17" s="141">
        <v>28511273</v>
      </c>
    </row>
    <row r="18" spans="1:11" ht="12" customHeight="1" x14ac:dyDescent="0.15">
      <c r="A18" s="143"/>
      <c r="B18" s="369" t="s">
        <v>7</v>
      </c>
      <c r="C18" s="369"/>
      <c r="D18" s="369"/>
      <c r="F18" s="140">
        <v>231</v>
      </c>
      <c r="G18" s="141">
        <v>376548547</v>
      </c>
      <c r="H18" s="141">
        <v>182</v>
      </c>
      <c r="I18" s="141">
        <v>98113437</v>
      </c>
      <c r="J18" s="141">
        <v>158</v>
      </c>
      <c r="K18" s="141">
        <v>35824957</v>
      </c>
    </row>
    <row r="19" spans="1:11" ht="12" customHeight="1" x14ac:dyDescent="0.15">
      <c r="A19" s="143"/>
      <c r="B19" s="369" t="s">
        <v>6</v>
      </c>
      <c r="C19" s="369"/>
      <c r="D19" s="369"/>
      <c r="F19" s="140">
        <v>178</v>
      </c>
      <c r="G19" s="141">
        <v>280629404</v>
      </c>
      <c r="H19" s="141">
        <v>141</v>
      </c>
      <c r="I19" s="141">
        <v>67284108</v>
      </c>
      <c r="J19" s="141">
        <v>84</v>
      </c>
      <c r="K19" s="141">
        <v>18350113</v>
      </c>
    </row>
    <row r="20" spans="1:11" ht="12" customHeight="1" x14ac:dyDescent="0.15">
      <c r="A20" s="143"/>
      <c r="B20" s="369" t="s">
        <v>105</v>
      </c>
      <c r="C20" s="369"/>
      <c r="D20" s="369"/>
      <c r="F20" s="140">
        <v>279</v>
      </c>
      <c r="G20" s="141">
        <v>443283034</v>
      </c>
      <c r="H20" s="141">
        <v>235</v>
      </c>
      <c r="I20" s="141">
        <v>115629360</v>
      </c>
      <c r="J20" s="141">
        <v>172</v>
      </c>
      <c r="K20" s="141">
        <v>37468898</v>
      </c>
    </row>
    <row r="21" spans="1:11" s="2" customFormat="1" ht="12" customHeight="1" x14ac:dyDescent="0.15">
      <c r="A21" s="38"/>
      <c r="B21" s="367" t="s">
        <v>104</v>
      </c>
      <c r="C21" s="367"/>
      <c r="D21" s="367"/>
      <c r="F21" s="142">
        <v>9071</v>
      </c>
      <c r="G21" s="45">
        <v>15792552561</v>
      </c>
      <c r="H21" s="45">
        <v>8059</v>
      </c>
      <c r="I21" s="45">
        <v>4428550299</v>
      </c>
      <c r="J21" s="45">
        <v>7408</v>
      </c>
      <c r="K21" s="45">
        <v>2054800866</v>
      </c>
    </row>
    <row r="22" spans="1:11" ht="9" customHeight="1" x14ac:dyDescent="0.15">
      <c r="F22" s="140"/>
      <c r="G22" s="141"/>
      <c r="H22" s="141"/>
      <c r="I22" s="141"/>
      <c r="J22" s="141"/>
      <c r="K22" s="141"/>
    </row>
    <row r="23" spans="1:11" ht="12" customHeight="1" x14ac:dyDescent="0.15">
      <c r="B23" s="368" t="s">
        <v>103</v>
      </c>
      <c r="C23" s="368"/>
      <c r="D23" s="368"/>
      <c r="F23" s="140">
        <v>161</v>
      </c>
      <c r="G23" s="141">
        <v>241375984</v>
      </c>
      <c r="H23" s="141">
        <v>139</v>
      </c>
      <c r="I23" s="141">
        <v>70011617</v>
      </c>
      <c r="J23" s="141">
        <v>115</v>
      </c>
      <c r="K23" s="141">
        <v>25196627</v>
      </c>
    </row>
    <row r="24" spans="1:11" ht="12" customHeight="1" x14ac:dyDescent="0.15">
      <c r="B24" s="369" t="s">
        <v>102</v>
      </c>
      <c r="C24" s="369"/>
      <c r="D24" s="369"/>
      <c r="F24" s="140">
        <v>303</v>
      </c>
      <c r="G24" s="141">
        <v>410299071</v>
      </c>
      <c r="H24" s="141">
        <v>272</v>
      </c>
      <c r="I24" s="141">
        <v>131943647</v>
      </c>
      <c r="J24" s="141">
        <v>187</v>
      </c>
      <c r="K24" s="141">
        <v>17926879</v>
      </c>
    </row>
    <row r="25" spans="1:11" ht="12" customHeight="1" x14ac:dyDescent="0.15">
      <c r="B25" s="368" t="s">
        <v>101</v>
      </c>
      <c r="C25" s="368"/>
      <c r="D25" s="368"/>
      <c r="F25" s="140">
        <v>700</v>
      </c>
      <c r="G25" s="141">
        <v>1054480402</v>
      </c>
      <c r="H25" s="141">
        <v>597</v>
      </c>
      <c r="I25" s="141">
        <v>283295186</v>
      </c>
      <c r="J25" s="141">
        <v>502</v>
      </c>
      <c r="K25" s="141">
        <v>106400457</v>
      </c>
    </row>
    <row r="26" spans="1:11" s="2" customFormat="1" ht="12" customHeight="1" x14ac:dyDescent="0.15">
      <c r="B26" s="367" t="s">
        <v>100</v>
      </c>
      <c r="C26" s="367"/>
      <c r="D26" s="367"/>
      <c r="F26" s="142">
        <v>1164</v>
      </c>
      <c r="G26" s="45">
        <v>1706155457</v>
      </c>
      <c r="H26" s="45">
        <v>1008</v>
      </c>
      <c r="I26" s="45">
        <v>485250450</v>
      </c>
      <c r="J26" s="45">
        <v>804</v>
      </c>
      <c r="K26" s="45">
        <v>149523963</v>
      </c>
    </row>
    <row r="27" spans="1:11" ht="6" customHeight="1" thickBot="1" x14ac:dyDescent="0.2">
      <c r="A27" s="145"/>
      <c r="B27" s="145"/>
      <c r="C27" s="145"/>
      <c r="D27" s="145"/>
      <c r="E27" s="145"/>
      <c r="F27" s="146"/>
      <c r="G27" s="145"/>
      <c r="H27" s="145"/>
      <c r="I27" s="145"/>
      <c r="J27" s="145"/>
      <c r="K27" s="145"/>
    </row>
    <row r="28" spans="1:11" ht="12" customHeight="1" x14ac:dyDescent="0.15"/>
    <row r="29" spans="1:11" ht="12.9" customHeight="1" x14ac:dyDescent="0.15"/>
    <row r="30" spans="1:11" ht="18.75" customHeight="1" x14ac:dyDescent="0.15">
      <c r="A30" s="147"/>
    </row>
    <row r="31" spans="1:11" ht="19.2" x14ac:dyDescent="0.15">
      <c r="A31" s="147"/>
    </row>
  </sheetData>
  <mergeCells count="14">
    <mergeCell ref="A4:E5"/>
    <mergeCell ref="B13:D13"/>
    <mergeCell ref="B23:D23"/>
    <mergeCell ref="B26:D26"/>
    <mergeCell ref="B25:D25"/>
    <mergeCell ref="B14:D14"/>
    <mergeCell ref="B15:D15"/>
    <mergeCell ref="B16:D16"/>
    <mergeCell ref="B17:D17"/>
    <mergeCell ref="B18:D18"/>
    <mergeCell ref="B19:D19"/>
    <mergeCell ref="B20:D20"/>
    <mergeCell ref="B21:D21"/>
    <mergeCell ref="B24:D24"/>
  </mergeCells>
  <phoneticPr fontId="9"/>
  <hyperlinks>
    <hyperlink ref="L1" location="'社会保障'!A1" display="目次（項目一覧表）へ戻る" xr:uid="{C49336E8-4EDB-4550-8A05-52795CEEA911}"/>
  </hyperlinks>
  <printOptions horizontalCentered="1"/>
  <pageMargins left="0.59055118110236227" right="0.33" top="0.51181102362204722" bottom="0.59055118110236227" header="0.51181102362204722" footer="0.51181102362204722"/>
  <pageSetup paperSize="9"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pageSetUpPr fitToPage="1"/>
  </sheetPr>
  <dimension ref="A1:T47"/>
  <sheetViews>
    <sheetView showGridLines="0" defaultGridColor="0" colorId="22" zoomScaleNormal="100" zoomScaleSheetLayoutView="100" workbookViewId="0"/>
  </sheetViews>
  <sheetFormatPr defaultColWidth="10.6640625" defaultRowHeight="12" x14ac:dyDescent="0.15"/>
  <cols>
    <col min="1" max="1" width="1.6640625" customWidth="1"/>
    <col min="2" max="4" width="2" customWidth="1"/>
    <col min="5" max="5" width="47.6640625" customWidth="1"/>
    <col min="6" max="6" width="1.6640625" customWidth="1"/>
    <col min="7" max="9" width="21" customWidth="1"/>
    <col min="10" max="10" width="23.44140625" bestFit="1" customWidth="1"/>
    <col min="11" max="11" width="12.33203125" bestFit="1" customWidth="1"/>
    <col min="12" max="12" width="13.44140625" bestFit="1" customWidth="1"/>
    <col min="13" max="13" width="12.33203125" bestFit="1" customWidth="1"/>
    <col min="14" max="14" width="13.44140625" bestFit="1" customWidth="1"/>
    <col min="15" max="15" width="10.6640625" bestFit="1" customWidth="1"/>
    <col min="16" max="16" width="12.33203125" bestFit="1" customWidth="1"/>
  </cols>
  <sheetData>
    <row r="1" spans="1:20" s="1" customFormat="1" ht="12" customHeight="1" x14ac:dyDescent="0.15">
      <c r="J1" s="148" t="s">
        <v>637</v>
      </c>
    </row>
    <row r="2" spans="1:20" s="1" customFormat="1" ht="21" customHeight="1" x14ac:dyDescent="0.15"/>
    <row r="3" spans="1:20" s="1" customFormat="1" ht="18" customHeight="1" x14ac:dyDescent="0.15"/>
    <row r="4" spans="1:20" s="1" customFormat="1" ht="18" customHeight="1" thickBot="1" x14ac:dyDescent="0.2">
      <c r="A4" s="3" t="s">
        <v>666</v>
      </c>
      <c r="B4" s="3"/>
      <c r="C4" s="3"/>
      <c r="D4" s="3"/>
      <c r="E4" s="3"/>
      <c r="F4" s="3"/>
      <c r="I4" s="138"/>
      <c r="J4" s="138"/>
    </row>
    <row r="5" spans="1:20" ht="12" customHeight="1" x14ac:dyDescent="0.15">
      <c r="A5" s="402" t="s">
        <v>307</v>
      </c>
      <c r="B5" s="403"/>
      <c r="C5" s="403"/>
      <c r="D5" s="403"/>
      <c r="E5" s="403"/>
      <c r="F5" s="404"/>
      <c r="G5" s="171" t="s">
        <v>306</v>
      </c>
      <c r="H5" s="171" t="s">
        <v>305</v>
      </c>
      <c r="I5" s="172" t="s">
        <v>304</v>
      </c>
      <c r="J5" s="139"/>
    </row>
    <row r="6" spans="1:20" ht="12" customHeight="1" x14ac:dyDescent="0.15">
      <c r="G6" s="249" t="s">
        <v>303</v>
      </c>
      <c r="H6" s="129" t="s">
        <v>302</v>
      </c>
      <c r="I6" s="129" t="s">
        <v>301</v>
      </c>
      <c r="J6" s="129"/>
    </row>
    <row r="7" spans="1:20" ht="12" customHeight="1" x14ac:dyDescent="0.15">
      <c r="B7" s="32"/>
      <c r="C7" s="32"/>
      <c r="D7" s="367" t="s">
        <v>536</v>
      </c>
      <c r="E7" s="367"/>
      <c r="F7" s="2"/>
      <c r="G7" s="74">
        <v>5147372</v>
      </c>
      <c r="H7" s="75">
        <v>67353282.831000015</v>
      </c>
      <c r="I7" s="250">
        <v>13084.98449908031</v>
      </c>
      <c r="J7" s="251"/>
    </row>
    <row r="8" spans="1:20" ht="12" customHeight="1" x14ac:dyDescent="0.15">
      <c r="B8" s="367" t="s">
        <v>300</v>
      </c>
      <c r="C8" s="367"/>
      <c r="D8" s="400"/>
      <c r="E8" s="400"/>
      <c r="F8" s="2"/>
      <c r="G8" s="74">
        <v>2754310</v>
      </c>
      <c r="H8" s="75">
        <v>38089672.157000005</v>
      </c>
      <c r="I8" s="250">
        <v>13829.1158791131</v>
      </c>
      <c r="J8" s="251"/>
      <c r="K8" s="139"/>
      <c r="L8" s="139"/>
      <c r="M8" s="139"/>
      <c r="N8" s="139"/>
      <c r="O8" s="139"/>
      <c r="P8" s="139"/>
    </row>
    <row r="9" spans="1:20" ht="12" customHeight="1" x14ac:dyDescent="0.15">
      <c r="B9" s="144"/>
      <c r="C9" s="369" t="s">
        <v>537</v>
      </c>
      <c r="D9" s="369"/>
      <c r="E9" s="369"/>
      <c r="F9" s="1"/>
      <c r="G9" s="252">
        <v>2735547</v>
      </c>
      <c r="H9" s="251">
        <v>33908893.020000003</v>
      </c>
      <c r="I9" s="253">
        <v>12395.65360054132</v>
      </c>
      <c r="J9" s="251"/>
      <c r="K9" s="139"/>
      <c r="L9" s="139"/>
      <c r="M9" s="139"/>
      <c r="N9" s="139"/>
      <c r="O9" s="139"/>
      <c r="P9" s="139"/>
    </row>
    <row r="10" spans="1:20" ht="12" customHeight="1" x14ac:dyDescent="0.15">
      <c r="B10" s="144"/>
      <c r="C10" s="144"/>
      <c r="D10" s="369" t="s">
        <v>538</v>
      </c>
      <c r="E10" s="369"/>
      <c r="F10" s="1"/>
      <c r="G10" s="252">
        <v>2637417</v>
      </c>
      <c r="H10" s="251">
        <v>33497713.912000004</v>
      </c>
      <c r="I10" s="253">
        <v>12700.954726537368</v>
      </c>
      <c r="J10" s="251"/>
      <c r="K10" s="139"/>
      <c r="L10" s="139"/>
      <c r="M10" s="139"/>
      <c r="N10" s="139"/>
      <c r="O10" s="139"/>
      <c r="P10" s="139"/>
    </row>
    <row r="11" spans="1:20" ht="12" customHeight="1" x14ac:dyDescent="0.15">
      <c r="B11" s="1"/>
      <c r="C11" s="1"/>
      <c r="D11" s="1"/>
      <c r="E11" s="143" t="s">
        <v>575</v>
      </c>
      <c r="F11" s="1"/>
      <c r="G11" s="252">
        <v>2619242</v>
      </c>
      <c r="H11" s="251">
        <v>33352539.317000002</v>
      </c>
      <c r="I11" s="253">
        <v>12733.660851880048</v>
      </c>
      <c r="J11" s="251"/>
      <c r="K11" s="254"/>
      <c r="L11" s="254"/>
      <c r="M11" s="254"/>
      <c r="N11" s="254"/>
      <c r="O11" s="254"/>
      <c r="P11" s="254"/>
    </row>
    <row r="12" spans="1:20" ht="24" customHeight="1" x14ac:dyDescent="0.15">
      <c r="B12" s="1"/>
      <c r="C12" s="1"/>
      <c r="D12" s="1"/>
      <c r="E12" s="255" t="s">
        <v>539</v>
      </c>
      <c r="F12" s="1"/>
      <c r="G12" s="256">
        <v>17273</v>
      </c>
      <c r="H12" s="257">
        <v>83003.630999999994</v>
      </c>
      <c r="I12" s="258">
        <v>4805.3974989868584</v>
      </c>
      <c r="J12" s="251"/>
    </row>
    <row r="13" spans="1:20" ht="12" customHeight="1" x14ac:dyDescent="0.15">
      <c r="B13" s="1"/>
      <c r="C13" s="1"/>
      <c r="D13" s="1"/>
      <c r="E13" s="144" t="s">
        <v>540</v>
      </c>
      <c r="F13" s="1"/>
      <c r="G13" s="252">
        <v>902</v>
      </c>
      <c r="H13" s="251">
        <v>62170.964</v>
      </c>
      <c r="I13" s="253">
        <v>68925.680709534368</v>
      </c>
      <c r="J13" s="251"/>
      <c r="K13" s="139"/>
      <c r="L13" s="139"/>
      <c r="M13" s="139"/>
      <c r="N13" s="139"/>
      <c r="O13" s="139"/>
      <c r="P13" s="139"/>
      <c r="Q13" s="139"/>
      <c r="R13" s="139"/>
      <c r="S13" s="139"/>
      <c r="T13" s="139"/>
    </row>
    <row r="14" spans="1:20" ht="12" customHeight="1" x14ac:dyDescent="0.15">
      <c r="B14" s="144"/>
      <c r="C14" s="144"/>
      <c r="D14" s="369" t="s">
        <v>541</v>
      </c>
      <c r="E14" s="369"/>
      <c r="F14" s="1"/>
      <c r="G14" s="252">
        <v>98130</v>
      </c>
      <c r="H14" s="251">
        <v>411179.10800000001</v>
      </c>
      <c r="I14" s="253">
        <v>4190.1468256394573</v>
      </c>
      <c r="J14" s="251"/>
      <c r="K14" s="139"/>
      <c r="L14" s="139"/>
      <c r="M14" s="139"/>
      <c r="N14" s="139"/>
      <c r="O14" s="139"/>
      <c r="P14" s="139"/>
      <c r="Q14" s="139"/>
      <c r="R14" s="139"/>
      <c r="S14" s="139"/>
      <c r="T14" s="139"/>
    </row>
    <row r="15" spans="1:20" ht="24" customHeight="1" x14ac:dyDescent="0.15">
      <c r="B15" s="1"/>
      <c r="C15" s="1"/>
      <c r="D15" s="1"/>
      <c r="E15" s="255" t="s">
        <v>542</v>
      </c>
      <c r="F15" s="1"/>
      <c r="G15" s="256">
        <v>4</v>
      </c>
      <c r="H15" s="257">
        <v>52.3</v>
      </c>
      <c r="I15" s="258">
        <v>13075</v>
      </c>
      <c r="J15" s="251"/>
      <c r="K15" s="254"/>
      <c r="L15" s="254"/>
      <c r="M15" s="254"/>
      <c r="N15" s="254"/>
      <c r="O15" s="254"/>
      <c r="P15" s="254"/>
      <c r="Q15" s="254"/>
      <c r="R15" s="254"/>
      <c r="S15" s="254"/>
      <c r="T15" s="254"/>
    </row>
    <row r="16" spans="1:20" ht="12" customHeight="1" x14ac:dyDescent="0.15">
      <c r="B16" s="1"/>
      <c r="C16" s="1"/>
      <c r="D16" s="1"/>
      <c r="E16" s="144" t="s">
        <v>543</v>
      </c>
      <c r="F16" s="1"/>
      <c r="G16" s="252">
        <v>97412</v>
      </c>
      <c r="H16" s="251">
        <v>380876.522</v>
      </c>
      <c r="I16" s="253">
        <v>3909.9548515583297</v>
      </c>
      <c r="J16" s="251"/>
    </row>
    <row r="17" spans="2:16" ht="12" customHeight="1" x14ac:dyDescent="0.15">
      <c r="B17" s="1"/>
      <c r="C17" s="1"/>
      <c r="D17" s="1"/>
      <c r="E17" s="144" t="s">
        <v>544</v>
      </c>
      <c r="F17" s="1"/>
      <c r="G17" s="252">
        <v>0</v>
      </c>
      <c r="H17" s="251">
        <v>0</v>
      </c>
      <c r="I17" s="259">
        <v>0</v>
      </c>
      <c r="J17" s="251"/>
      <c r="K17" s="139"/>
      <c r="L17" s="139"/>
      <c r="M17" s="139"/>
      <c r="N17" s="139"/>
      <c r="O17" s="139"/>
      <c r="P17" s="139"/>
    </row>
    <row r="18" spans="2:16" ht="12" customHeight="1" x14ac:dyDescent="0.15">
      <c r="B18" s="1"/>
      <c r="C18" s="1"/>
      <c r="D18" s="1"/>
      <c r="E18" s="144" t="s">
        <v>545</v>
      </c>
      <c r="F18" s="1"/>
      <c r="G18" s="252">
        <v>714</v>
      </c>
      <c r="H18" s="251">
        <v>30250.286</v>
      </c>
      <c r="I18" s="253">
        <v>42367.347338935571</v>
      </c>
      <c r="J18" s="251"/>
      <c r="K18" s="139"/>
      <c r="L18" s="139"/>
      <c r="M18" s="139"/>
      <c r="N18" s="139"/>
      <c r="O18" s="139"/>
      <c r="P18" s="139"/>
    </row>
    <row r="19" spans="2:16" ht="12" customHeight="1" x14ac:dyDescent="0.15">
      <c r="B19" s="144"/>
      <c r="C19" s="369" t="s">
        <v>546</v>
      </c>
      <c r="D19" s="369"/>
      <c r="E19" s="369"/>
      <c r="F19" s="1"/>
      <c r="G19" s="252">
        <v>18763</v>
      </c>
      <c r="H19" s="251">
        <v>4180779.1369999996</v>
      </c>
      <c r="I19" s="253">
        <v>222820.39849704201</v>
      </c>
      <c r="J19" s="251"/>
    </row>
    <row r="20" spans="2:16" ht="12" customHeight="1" x14ac:dyDescent="0.15">
      <c r="B20" s="1"/>
      <c r="C20" s="1"/>
      <c r="D20" s="1"/>
      <c r="E20" s="144" t="s">
        <v>547</v>
      </c>
      <c r="F20" s="1"/>
      <c r="G20" s="252">
        <v>14989</v>
      </c>
      <c r="H20" s="251">
        <v>2561595.4419999998</v>
      </c>
      <c r="I20" s="253">
        <v>170898.3549269464</v>
      </c>
      <c r="J20" s="251"/>
    </row>
    <row r="21" spans="2:16" ht="12" customHeight="1" x14ac:dyDescent="0.15">
      <c r="B21" s="1"/>
      <c r="C21" s="1"/>
      <c r="D21" s="1"/>
      <c r="E21" s="144" t="s">
        <v>548</v>
      </c>
      <c r="F21" s="1"/>
      <c r="G21" s="252">
        <v>205</v>
      </c>
      <c r="H21" s="251">
        <v>10181</v>
      </c>
      <c r="I21" s="253">
        <v>49663.414634146342</v>
      </c>
      <c r="J21" s="251"/>
    </row>
    <row r="22" spans="2:16" ht="12" customHeight="1" x14ac:dyDescent="0.15">
      <c r="B22" s="1"/>
      <c r="C22" s="1"/>
      <c r="D22" s="1"/>
      <c r="E22" s="144" t="s">
        <v>549</v>
      </c>
      <c r="F22" s="1"/>
      <c r="G22" s="252">
        <v>1894</v>
      </c>
      <c r="H22" s="251">
        <v>913920</v>
      </c>
      <c r="I22" s="253">
        <v>482534.31890179514</v>
      </c>
      <c r="J22" s="251"/>
    </row>
    <row r="23" spans="2:16" ht="12" customHeight="1" x14ac:dyDescent="0.15">
      <c r="B23" s="1"/>
      <c r="C23" s="1"/>
      <c r="D23" s="1"/>
      <c r="E23" s="144" t="s">
        <v>550</v>
      </c>
      <c r="F23" s="1"/>
      <c r="G23" s="252">
        <v>1675</v>
      </c>
      <c r="H23" s="251">
        <v>695082.69499999995</v>
      </c>
      <c r="I23" s="253">
        <v>414974.74328358209</v>
      </c>
      <c r="J23" s="251"/>
    </row>
    <row r="24" spans="2:16" ht="12" customHeight="1" x14ac:dyDescent="0.15">
      <c r="B24" s="1"/>
      <c r="C24" s="1"/>
      <c r="D24" s="1"/>
      <c r="E24" s="144"/>
      <c r="F24" s="1"/>
      <c r="G24" s="252"/>
      <c r="H24" s="251"/>
      <c r="I24" s="253"/>
      <c r="J24" s="251"/>
    </row>
    <row r="25" spans="2:16" ht="12" customHeight="1" x14ac:dyDescent="0.15">
      <c r="B25" s="367" t="s">
        <v>299</v>
      </c>
      <c r="C25" s="400"/>
      <c r="D25" s="400"/>
      <c r="E25" s="400"/>
      <c r="F25" s="2"/>
      <c r="G25" s="74">
        <v>2066726</v>
      </c>
      <c r="H25" s="75">
        <v>22535106.707000006</v>
      </c>
      <c r="I25" s="250">
        <v>10903.77084674021</v>
      </c>
      <c r="J25" s="251"/>
    </row>
    <row r="26" spans="2:16" ht="12" customHeight="1" x14ac:dyDescent="0.15">
      <c r="B26" s="144"/>
      <c r="C26" s="369" t="s">
        <v>537</v>
      </c>
      <c r="D26" s="369"/>
      <c r="E26" s="369"/>
      <c r="F26" s="1"/>
      <c r="G26" s="252">
        <v>2065584</v>
      </c>
      <c r="H26" s="251">
        <v>22038606.707000006</v>
      </c>
      <c r="I26" s="253">
        <v>10669.431360331997</v>
      </c>
      <c r="J26" s="251"/>
      <c r="K26" s="139"/>
      <c r="L26" s="139"/>
      <c r="M26" s="139"/>
      <c r="N26" s="139"/>
      <c r="O26" s="139"/>
      <c r="P26" s="139"/>
    </row>
    <row r="27" spans="2:16" ht="12" customHeight="1" x14ac:dyDescent="0.15">
      <c r="B27" s="144"/>
      <c r="C27" s="144"/>
      <c r="D27" s="369" t="s">
        <v>538</v>
      </c>
      <c r="E27" s="369"/>
      <c r="F27" s="1"/>
      <c r="G27" s="252">
        <v>2028805</v>
      </c>
      <c r="H27" s="251">
        <v>21837538.791000005</v>
      </c>
      <c r="I27" s="253">
        <v>10763.744564411072</v>
      </c>
      <c r="J27" s="251"/>
      <c r="K27" s="139"/>
      <c r="L27" s="139"/>
      <c r="M27" s="139"/>
      <c r="N27" s="139"/>
      <c r="O27" s="139"/>
      <c r="P27" s="139"/>
    </row>
    <row r="28" spans="2:16" ht="12" customHeight="1" x14ac:dyDescent="0.15">
      <c r="B28" s="1"/>
      <c r="C28" s="1"/>
      <c r="D28" s="1"/>
      <c r="E28" s="143" t="s">
        <v>575</v>
      </c>
      <c r="F28" s="1"/>
      <c r="G28" s="252">
        <v>2013224</v>
      </c>
      <c r="H28" s="251">
        <v>21558762.135000002</v>
      </c>
      <c r="I28" s="253">
        <v>10708.575963231116</v>
      </c>
      <c r="J28" s="251"/>
      <c r="K28" s="139"/>
      <c r="L28" s="139"/>
      <c r="M28" s="139"/>
      <c r="N28" s="139"/>
      <c r="O28" s="139"/>
      <c r="P28" s="139"/>
    </row>
    <row r="29" spans="2:16" ht="24" customHeight="1" x14ac:dyDescent="0.15">
      <c r="B29" s="1"/>
      <c r="C29" s="1"/>
      <c r="D29" s="1"/>
      <c r="E29" s="255" t="s">
        <v>539</v>
      </c>
      <c r="F29" s="1"/>
      <c r="G29" s="256">
        <v>11933</v>
      </c>
      <c r="H29" s="257">
        <v>70960.101999999999</v>
      </c>
      <c r="I29" s="258">
        <v>5946.5433671331602</v>
      </c>
      <c r="J29" s="251"/>
      <c r="K29" s="254"/>
      <c r="L29" s="254"/>
      <c r="M29" s="254"/>
      <c r="N29" s="254"/>
      <c r="O29" s="254"/>
      <c r="P29" s="254"/>
    </row>
    <row r="30" spans="2:16" ht="12" customHeight="1" x14ac:dyDescent="0.15">
      <c r="B30" s="1"/>
      <c r="C30" s="1"/>
      <c r="D30" s="1"/>
      <c r="E30" s="144" t="s">
        <v>551</v>
      </c>
      <c r="F30" s="1"/>
      <c r="G30" s="252">
        <v>3648</v>
      </c>
      <c r="H30" s="251">
        <v>207816.554</v>
      </c>
      <c r="I30" s="253">
        <v>56967.257127192985</v>
      </c>
      <c r="J30" s="251"/>
    </row>
    <row r="31" spans="2:16" ht="12" customHeight="1" x14ac:dyDescent="0.15">
      <c r="B31" s="144"/>
      <c r="C31" s="144"/>
      <c r="D31" s="369" t="s">
        <v>541</v>
      </c>
      <c r="E31" s="369"/>
      <c r="F31" s="1"/>
      <c r="G31" s="252">
        <v>36779</v>
      </c>
      <c r="H31" s="251">
        <v>201067.916</v>
      </c>
      <c r="I31" s="253">
        <v>5466.9217760134852</v>
      </c>
      <c r="J31" s="251"/>
    </row>
    <row r="32" spans="2:16" ht="24" customHeight="1" x14ac:dyDescent="0.15">
      <c r="B32" s="1"/>
      <c r="C32" s="1"/>
      <c r="D32" s="1"/>
      <c r="E32" s="255" t="s">
        <v>542</v>
      </c>
      <c r="F32" s="1"/>
      <c r="G32" s="256">
        <v>4</v>
      </c>
      <c r="H32" s="257">
        <v>41.9</v>
      </c>
      <c r="I32" s="258">
        <v>10475</v>
      </c>
      <c r="J32" s="251"/>
    </row>
    <row r="33" spans="1:20" ht="12" customHeight="1" x14ac:dyDescent="0.15">
      <c r="B33" s="1"/>
      <c r="C33" s="1"/>
      <c r="D33" s="1"/>
      <c r="E33" s="144" t="s">
        <v>552</v>
      </c>
      <c r="F33" s="1"/>
      <c r="G33" s="252">
        <v>36471</v>
      </c>
      <c r="H33" s="251">
        <v>184935.073</v>
      </c>
      <c r="I33" s="253">
        <v>5070.7431383839212</v>
      </c>
      <c r="J33" s="251"/>
      <c r="K33" s="139"/>
      <c r="L33" s="139"/>
      <c r="M33" s="139"/>
      <c r="N33" s="139"/>
      <c r="O33" s="139"/>
      <c r="P33" s="139"/>
      <c r="Q33" s="139"/>
      <c r="R33" s="139"/>
      <c r="S33" s="139"/>
      <c r="T33" s="139"/>
    </row>
    <row r="34" spans="1:20" ht="12" customHeight="1" x14ac:dyDescent="0.15">
      <c r="B34" s="1"/>
      <c r="C34" s="1"/>
      <c r="D34" s="1"/>
      <c r="E34" s="144" t="s">
        <v>553</v>
      </c>
      <c r="F34" s="1"/>
      <c r="G34" s="256">
        <v>1</v>
      </c>
      <c r="H34" s="241">
        <v>9.2200000000000006</v>
      </c>
      <c r="I34" s="258">
        <v>9220</v>
      </c>
      <c r="J34" s="241"/>
      <c r="K34" s="139"/>
      <c r="L34" s="139"/>
      <c r="M34" s="139"/>
      <c r="N34" s="139"/>
      <c r="O34" s="139"/>
      <c r="P34" s="139"/>
      <c r="Q34" s="139"/>
      <c r="R34" s="139"/>
      <c r="S34" s="139"/>
      <c r="T34" s="139"/>
    </row>
    <row r="35" spans="1:20" ht="12" customHeight="1" x14ac:dyDescent="0.15">
      <c r="B35" s="1"/>
      <c r="C35" s="1"/>
      <c r="D35" s="1"/>
      <c r="E35" s="144" t="s">
        <v>545</v>
      </c>
      <c r="F35" s="1"/>
      <c r="G35" s="252">
        <v>303</v>
      </c>
      <c r="H35" s="251">
        <v>16081.723000000002</v>
      </c>
      <c r="I35" s="253">
        <v>53074.993399339939</v>
      </c>
      <c r="J35" s="251"/>
      <c r="K35" s="254"/>
      <c r="L35" s="254"/>
      <c r="M35" s="254"/>
      <c r="N35" s="254"/>
      <c r="O35" s="254"/>
      <c r="P35" s="254"/>
      <c r="Q35" s="254"/>
      <c r="R35" s="254"/>
      <c r="S35" s="254"/>
      <c r="T35" s="254"/>
    </row>
    <row r="36" spans="1:20" ht="12" customHeight="1" x14ac:dyDescent="0.15">
      <c r="B36" s="144"/>
      <c r="C36" s="369" t="s">
        <v>546</v>
      </c>
      <c r="D36" s="369"/>
      <c r="E36" s="369"/>
      <c r="F36" s="1"/>
      <c r="G36" s="252">
        <v>1142</v>
      </c>
      <c r="H36" s="251">
        <v>496500</v>
      </c>
      <c r="I36" s="253">
        <v>434763.57267950964</v>
      </c>
      <c r="J36" s="251"/>
    </row>
    <row r="37" spans="1:20" ht="12" customHeight="1" x14ac:dyDescent="0.15">
      <c r="B37" s="1"/>
      <c r="C37" s="1"/>
      <c r="D37" s="1"/>
      <c r="E37" s="144" t="s">
        <v>554</v>
      </c>
      <c r="F37" s="1"/>
      <c r="G37" s="252">
        <v>124</v>
      </c>
      <c r="H37" s="251">
        <v>6200</v>
      </c>
      <c r="I37" s="253">
        <v>50000</v>
      </c>
      <c r="J37" s="251"/>
    </row>
    <row r="38" spans="1:20" ht="12" customHeight="1" x14ac:dyDescent="0.15">
      <c r="B38" s="1"/>
      <c r="C38" s="1"/>
      <c r="D38" s="1"/>
      <c r="E38" s="144" t="s">
        <v>555</v>
      </c>
      <c r="F38" s="1"/>
      <c r="G38" s="252">
        <v>1018</v>
      </c>
      <c r="H38" s="251">
        <v>490300</v>
      </c>
      <c r="I38" s="253">
        <v>481630.64833005896</v>
      </c>
      <c r="J38" s="251"/>
    </row>
    <row r="39" spans="1:20" ht="12" customHeight="1" x14ac:dyDescent="0.15">
      <c r="B39" s="1"/>
      <c r="C39" s="1"/>
      <c r="D39" s="1"/>
      <c r="E39" s="144"/>
      <c r="F39" s="1"/>
      <c r="G39" s="252"/>
      <c r="H39" s="251"/>
      <c r="I39" s="253"/>
      <c r="J39" s="251"/>
    </row>
    <row r="40" spans="1:20" ht="12" customHeight="1" x14ac:dyDescent="0.15">
      <c r="B40" s="367" t="s">
        <v>556</v>
      </c>
      <c r="C40" s="400"/>
      <c r="D40" s="400"/>
      <c r="E40" s="400"/>
      <c r="F40" s="2"/>
      <c r="G40" s="74">
        <v>317475</v>
      </c>
      <c r="H40" s="75">
        <v>6550193.0569999991</v>
      </c>
      <c r="I40" s="250">
        <v>20632.153892432474</v>
      </c>
      <c r="J40" s="251"/>
    </row>
    <row r="41" spans="1:20" ht="12" customHeight="1" x14ac:dyDescent="0.15">
      <c r="B41" s="367" t="s">
        <v>630</v>
      </c>
      <c r="C41" s="400"/>
      <c r="D41" s="400"/>
      <c r="E41" s="400"/>
      <c r="F41" s="2"/>
      <c r="G41" s="74">
        <v>8857</v>
      </c>
      <c r="H41" s="75">
        <v>178241.283</v>
      </c>
      <c r="I41" s="250">
        <v>20124.340408716267</v>
      </c>
      <c r="J41" s="251"/>
      <c r="K41" s="254"/>
      <c r="L41" s="254"/>
      <c r="M41" s="254"/>
      <c r="N41" s="254"/>
      <c r="O41" s="254"/>
      <c r="P41" s="254"/>
    </row>
    <row r="42" spans="1:20" ht="12" customHeight="1" x14ac:dyDescent="0.15">
      <c r="B42" s="367" t="s">
        <v>631</v>
      </c>
      <c r="C42" s="400"/>
      <c r="D42" s="400"/>
      <c r="E42" s="400"/>
      <c r="F42" s="2"/>
      <c r="G42" s="74">
        <v>4</v>
      </c>
      <c r="H42" s="75">
        <v>69.626999999999995</v>
      </c>
      <c r="I42" s="250">
        <v>17406.75</v>
      </c>
      <c r="J42" s="251"/>
    </row>
    <row r="43" spans="1:20" ht="6" customHeight="1" thickBot="1" x14ac:dyDescent="0.2">
      <c r="A43" s="260"/>
      <c r="B43" s="260"/>
      <c r="C43" s="260"/>
      <c r="D43" s="260"/>
      <c r="E43" s="260"/>
      <c r="F43" s="260"/>
      <c r="G43" s="261"/>
      <c r="H43" s="260"/>
      <c r="I43" s="260"/>
    </row>
    <row r="44" spans="1:20" s="1" customFormat="1" ht="13.5" customHeight="1" x14ac:dyDescent="0.15">
      <c r="A44" s="1" t="s">
        <v>557</v>
      </c>
      <c r="D44" s="262"/>
    </row>
    <row r="45" spans="1:20" ht="27" customHeight="1" x14ac:dyDescent="0.15">
      <c r="E45" s="401" t="s">
        <v>574</v>
      </c>
      <c r="F45" s="401"/>
      <c r="G45" s="401"/>
      <c r="H45" s="401"/>
      <c r="I45" s="401"/>
      <c r="J45" s="263"/>
    </row>
    <row r="46" spans="1:20" s="1" customFormat="1" ht="13.5" customHeight="1" x14ac:dyDescent="0.15">
      <c r="D46" s="262"/>
      <c r="E46" s="405" t="s">
        <v>558</v>
      </c>
      <c r="F46" s="405"/>
      <c r="G46" s="405"/>
      <c r="H46" s="405"/>
      <c r="I46" s="405"/>
      <c r="J46" s="264"/>
    </row>
    <row r="47" spans="1:20" s="1" customFormat="1" ht="13.5" customHeight="1" x14ac:dyDescent="0.15">
      <c r="A47" s="1" t="s">
        <v>535</v>
      </c>
    </row>
  </sheetData>
  <mergeCells count="17">
    <mergeCell ref="E46:I46"/>
    <mergeCell ref="B41:E41"/>
    <mergeCell ref="B42:E42"/>
    <mergeCell ref="D14:E14"/>
    <mergeCell ref="A5:F5"/>
    <mergeCell ref="D7:E7"/>
    <mergeCell ref="B8:E8"/>
    <mergeCell ref="C9:E9"/>
    <mergeCell ref="D10:E10"/>
    <mergeCell ref="C36:E36"/>
    <mergeCell ref="B40:E40"/>
    <mergeCell ref="E45:I45"/>
    <mergeCell ref="C19:E19"/>
    <mergeCell ref="B25:E25"/>
    <mergeCell ref="C26:E26"/>
    <mergeCell ref="D27:E27"/>
    <mergeCell ref="D31:E31"/>
  </mergeCells>
  <phoneticPr fontId="9"/>
  <hyperlinks>
    <hyperlink ref="J1" location="'社会保障'!A1" display="目次（項目一覧表）へ戻る" xr:uid="{CCA948EF-24A4-4124-80A4-77848B024E3E}"/>
  </hyperlinks>
  <printOptions horizontalCentered="1"/>
  <pageMargins left="0.59055118110236227" right="0.59055118110236227" top="0.51181102362204722" bottom="0.59055118110236227" header="0.51181102362204722" footer="0.51181102362204722"/>
  <pageSetup paperSize="9" scale="6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pageSetUpPr fitToPage="1"/>
  </sheetPr>
  <dimension ref="A1:M11"/>
  <sheetViews>
    <sheetView showGridLines="0" defaultGridColor="0" colorId="22" zoomScaleNormal="100" zoomScaleSheetLayoutView="100" workbookViewId="0"/>
  </sheetViews>
  <sheetFormatPr defaultColWidth="10.6640625" defaultRowHeight="12" x14ac:dyDescent="0.15"/>
  <cols>
    <col min="1" max="1" width="3.6640625" style="1" customWidth="1"/>
    <col min="2" max="2" width="4.6640625" style="1" customWidth="1"/>
    <col min="3" max="3" width="4.33203125" style="1" customWidth="1"/>
    <col min="4" max="4" width="13.33203125" style="1" customWidth="1"/>
    <col min="5" max="5" width="11.33203125" style="1" customWidth="1"/>
    <col min="6" max="6" width="13.6640625" style="1" customWidth="1"/>
    <col min="7" max="8" width="11.33203125" style="1" customWidth="1"/>
    <col min="9" max="9" width="15.6640625" style="1" customWidth="1"/>
    <col min="10" max="10" width="11.109375" style="1" customWidth="1"/>
    <col min="11" max="11" width="9.88671875" style="1" customWidth="1"/>
    <col min="12" max="12" width="10.5546875" style="1" customWidth="1"/>
    <col min="13" max="13" width="23.44140625" style="1" bestFit="1" customWidth="1"/>
    <col min="14" max="16384" width="10.6640625" style="1"/>
  </cols>
  <sheetData>
    <row r="1" spans="1:13" ht="12" customHeight="1" x14ac:dyDescent="0.15">
      <c r="M1" s="148" t="s">
        <v>637</v>
      </c>
    </row>
    <row r="2" spans="1:13" ht="21" customHeight="1" x14ac:dyDescent="0.15"/>
    <row r="3" spans="1:13" ht="18" customHeight="1" x14ac:dyDescent="0.15">
      <c r="A3" s="3" t="s">
        <v>591</v>
      </c>
    </row>
    <row r="4" spans="1:13" ht="18" customHeight="1" thickBot="1" x14ac:dyDescent="0.2">
      <c r="A4" s="3" t="s">
        <v>309</v>
      </c>
    </row>
    <row r="5" spans="1:13" ht="50.1" customHeight="1" x14ac:dyDescent="0.15">
      <c r="A5" s="380" t="s">
        <v>308</v>
      </c>
      <c r="B5" s="380"/>
      <c r="C5" s="375"/>
      <c r="D5" s="207" t="s">
        <v>559</v>
      </c>
      <c r="E5" s="207" t="s">
        <v>632</v>
      </c>
      <c r="F5" s="207" t="s">
        <v>560</v>
      </c>
      <c r="G5" s="207" t="s">
        <v>561</v>
      </c>
      <c r="H5" s="207" t="s">
        <v>562</v>
      </c>
      <c r="I5" s="207" t="s">
        <v>563</v>
      </c>
      <c r="J5" s="207" t="s">
        <v>564</v>
      </c>
      <c r="K5" s="207" t="s">
        <v>565</v>
      </c>
      <c r="L5" s="207" t="s">
        <v>667</v>
      </c>
    </row>
    <row r="6" spans="1:13" ht="6" customHeight="1" x14ac:dyDescent="0.15">
      <c r="D6" s="137"/>
    </row>
    <row r="7" spans="1:13" ht="18" customHeight="1" x14ac:dyDescent="0.15">
      <c r="A7" s="378" t="s">
        <v>668</v>
      </c>
      <c r="B7" s="378"/>
      <c r="C7" s="379"/>
      <c r="D7" s="265" t="s">
        <v>186</v>
      </c>
      <c r="E7" s="30" t="s">
        <v>186</v>
      </c>
      <c r="F7" s="30">
        <v>2</v>
      </c>
      <c r="G7" s="30" t="s">
        <v>186</v>
      </c>
      <c r="H7" s="30" t="s">
        <v>0</v>
      </c>
      <c r="I7" s="30">
        <v>570</v>
      </c>
      <c r="J7" s="30" t="s">
        <v>0</v>
      </c>
      <c r="K7" s="30" t="s">
        <v>0</v>
      </c>
      <c r="L7" s="30" t="s">
        <v>0</v>
      </c>
    </row>
    <row r="8" spans="1:13" ht="6" customHeight="1" thickBot="1" x14ac:dyDescent="0.2">
      <c r="A8" s="145"/>
      <c r="B8" s="145"/>
      <c r="C8" s="145"/>
      <c r="D8" s="146"/>
      <c r="E8" s="145"/>
      <c r="F8" s="145"/>
      <c r="G8" s="145"/>
      <c r="H8" s="145"/>
      <c r="I8" s="145"/>
      <c r="J8" s="145"/>
      <c r="K8" s="145"/>
      <c r="L8" s="145"/>
    </row>
    <row r="9" spans="1:13" ht="13.5" customHeight="1" x14ac:dyDescent="0.15">
      <c r="A9" s="1" t="s">
        <v>576</v>
      </c>
    </row>
    <row r="10" spans="1:13" ht="13.5" customHeight="1" x14ac:dyDescent="0.15"/>
    <row r="11" spans="1:13" ht="13.5" customHeight="1" x14ac:dyDescent="0.15"/>
  </sheetData>
  <mergeCells count="2">
    <mergeCell ref="A5:C5"/>
    <mergeCell ref="A7:C7"/>
  </mergeCells>
  <phoneticPr fontId="9"/>
  <hyperlinks>
    <hyperlink ref="M1" location="'社会保障'!A1" display="目次（項目一覧表）へ戻る" xr:uid="{B44371A9-441C-421A-A508-AEF354E5B9B9}"/>
  </hyperlinks>
  <pageMargins left="0.51181102362204722" right="0.51181102362204722" top="0.51181102362204722" bottom="0.51181102362204722" header="0.51181102362204722" footer="0.51181102362204722"/>
  <pageSetup paperSize="9" scale="6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pageSetUpPr fitToPage="1"/>
  </sheetPr>
  <dimension ref="A1:J55"/>
  <sheetViews>
    <sheetView showGridLines="0" defaultGridColor="0" colorId="22" zoomScaleNormal="100" zoomScaleSheetLayoutView="100" workbookViewId="0"/>
  </sheetViews>
  <sheetFormatPr defaultColWidth="10.6640625" defaultRowHeight="12" x14ac:dyDescent="0.15"/>
  <cols>
    <col min="1" max="1" width="1.6640625" customWidth="1"/>
    <col min="2" max="4" width="2" customWidth="1"/>
    <col min="5" max="5" width="47.6640625" customWidth="1"/>
    <col min="6" max="6" width="1.6640625" customWidth="1"/>
    <col min="7" max="9" width="21" customWidth="1"/>
    <col min="10" max="10" width="23.44140625" bestFit="1" customWidth="1"/>
  </cols>
  <sheetData>
    <row r="1" spans="1:10" s="1" customFormat="1" ht="12" customHeight="1" x14ac:dyDescent="0.15">
      <c r="J1" s="148" t="s">
        <v>637</v>
      </c>
    </row>
    <row r="2" spans="1:10" s="1" customFormat="1" ht="21" customHeight="1" x14ac:dyDescent="0.15"/>
    <row r="3" spans="1:10" s="1" customFormat="1" ht="18" customHeight="1" x14ac:dyDescent="0.15"/>
    <row r="4" spans="1:10" s="1" customFormat="1" ht="18" customHeight="1" thickBot="1" x14ac:dyDescent="0.2">
      <c r="A4" s="3" t="s">
        <v>566</v>
      </c>
      <c r="B4" s="3"/>
      <c r="C4" s="3"/>
      <c r="D4" s="3"/>
      <c r="G4" s="138"/>
    </row>
    <row r="5" spans="1:10" ht="12" customHeight="1" x14ac:dyDescent="0.15">
      <c r="A5" s="402" t="s">
        <v>307</v>
      </c>
      <c r="B5" s="403"/>
      <c r="C5" s="403"/>
      <c r="D5" s="403"/>
      <c r="E5" s="403"/>
      <c r="F5" s="404"/>
      <c r="G5" s="172" t="s">
        <v>306</v>
      </c>
      <c r="H5" s="171" t="s">
        <v>305</v>
      </c>
      <c r="I5" s="172" t="s">
        <v>304</v>
      </c>
    </row>
    <row r="6" spans="1:10" ht="12" customHeight="1" x14ac:dyDescent="0.15">
      <c r="G6" s="249" t="s">
        <v>303</v>
      </c>
      <c r="H6" s="129" t="s">
        <v>302</v>
      </c>
      <c r="I6" s="129" t="s">
        <v>301</v>
      </c>
    </row>
    <row r="7" spans="1:10" s="32" customFormat="1" ht="12" customHeight="1" x14ac:dyDescent="0.15">
      <c r="B7" s="139"/>
      <c r="C7" s="139"/>
      <c r="D7" s="139"/>
      <c r="E7" s="143" t="s">
        <v>669</v>
      </c>
      <c r="F7" s="1"/>
      <c r="G7" s="266">
        <v>0</v>
      </c>
      <c r="H7" s="241">
        <v>0</v>
      </c>
      <c r="I7" s="241">
        <v>0</v>
      </c>
    </row>
    <row r="8" spans="1:10" s="32" customFormat="1" ht="12" customHeight="1" x14ac:dyDescent="0.15">
      <c r="B8" s="139"/>
      <c r="C8" s="139"/>
      <c r="D8" s="139"/>
      <c r="E8" s="214" t="s">
        <v>670</v>
      </c>
      <c r="F8" s="1"/>
      <c r="G8" s="266">
        <v>0</v>
      </c>
      <c r="H8" s="241">
        <v>0</v>
      </c>
      <c r="I8" s="241">
        <v>0</v>
      </c>
    </row>
    <row r="9" spans="1:10" ht="12" customHeight="1" x14ac:dyDescent="0.15">
      <c r="B9" s="143"/>
      <c r="C9" s="143"/>
      <c r="D9" s="143"/>
      <c r="E9" s="214" t="s">
        <v>613</v>
      </c>
      <c r="F9" s="1"/>
      <c r="G9" s="266">
        <v>0</v>
      </c>
      <c r="H9" s="241">
        <v>0</v>
      </c>
      <c r="I9" s="241">
        <v>0</v>
      </c>
    </row>
    <row r="10" spans="1:10" s="32" customFormat="1" ht="12" customHeight="1" x14ac:dyDescent="0.15">
      <c r="B10" s="38"/>
      <c r="C10" s="38"/>
      <c r="D10" s="38"/>
      <c r="E10" s="214" t="s">
        <v>671</v>
      </c>
      <c r="F10" s="2"/>
      <c r="G10" s="266">
        <v>0</v>
      </c>
      <c r="H10" s="241">
        <v>0</v>
      </c>
      <c r="I10" s="241">
        <v>0</v>
      </c>
    </row>
    <row r="11" spans="1:10" s="32" customFormat="1" ht="12" customHeight="1" x14ac:dyDescent="0.15">
      <c r="B11" s="38"/>
      <c r="C11" s="38"/>
      <c r="D11" s="38"/>
      <c r="E11" s="42" t="s">
        <v>672</v>
      </c>
      <c r="F11" s="2"/>
      <c r="G11" s="36">
        <v>0</v>
      </c>
      <c r="H11" s="37">
        <v>0</v>
      </c>
      <c r="I11" s="37">
        <v>0</v>
      </c>
    </row>
    <row r="12" spans="1:10" s="32" customFormat="1" ht="12" customHeight="1" x14ac:dyDescent="0.15">
      <c r="B12" s="33"/>
      <c r="C12" s="33"/>
      <c r="D12" s="406"/>
      <c r="E12" s="406"/>
      <c r="F12" s="34"/>
      <c r="G12" s="266"/>
      <c r="H12" s="241"/>
      <c r="I12" s="241"/>
    </row>
    <row r="13" spans="1:10" s="32" customFormat="1" ht="12" customHeight="1" x14ac:dyDescent="0.15">
      <c r="B13" s="406" t="s">
        <v>300</v>
      </c>
      <c r="C13" s="406"/>
      <c r="D13" s="407"/>
      <c r="E13" s="407"/>
      <c r="F13" s="34"/>
      <c r="G13" s="36">
        <v>0</v>
      </c>
      <c r="H13" s="37">
        <v>0</v>
      </c>
      <c r="I13" s="37">
        <v>0</v>
      </c>
    </row>
    <row r="14" spans="1:10" s="32" customFormat="1" ht="12" customHeight="1" x14ac:dyDescent="0.15">
      <c r="B14" s="43"/>
      <c r="C14" s="369" t="s">
        <v>537</v>
      </c>
      <c r="D14" s="369"/>
      <c r="E14" s="369"/>
      <c r="F14" s="1"/>
      <c r="G14" s="266">
        <v>0</v>
      </c>
      <c r="H14" s="241">
        <v>0</v>
      </c>
      <c r="I14" s="241">
        <v>0</v>
      </c>
    </row>
    <row r="15" spans="1:10" s="32" customFormat="1" ht="12" customHeight="1" x14ac:dyDescent="0.15">
      <c r="B15" s="43"/>
      <c r="C15" s="144"/>
      <c r="D15" s="369" t="s">
        <v>538</v>
      </c>
      <c r="E15" s="369"/>
      <c r="F15" s="1"/>
      <c r="G15" s="266">
        <v>0</v>
      </c>
      <c r="H15" s="241">
        <v>0</v>
      </c>
      <c r="I15" s="241">
        <v>0</v>
      </c>
    </row>
    <row r="16" spans="1:10" ht="12" customHeight="1" x14ac:dyDescent="0.15">
      <c r="B16" s="1"/>
      <c r="C16" s="1"/>
      <c r="D16" s="1"/>
      <c r="E16" s="143" t="s">
        <v>575</v>
      </c>
      <c r="F16" s="1"/>
      <c r="G16" s="266">
        <v>0</v>
      </c>
      <c r="H16" s="241">
        <v>0</v>
      </c>
      <c r="I16" s="241">
        <v>0</v>
      </c>
    </row>
    <row r="17" spans="2:9" ht="24" customHeight="1" x14ac:dyDescent="0.15">
      <c r="B17" s="1"/>
      <c r="C17" s="1"/>
      <c r="D17" s="1"/>
      <c r="E17" s="255" t="s">
        <v>539</v>
      </c>
      <c r="F17" s="1"/>
      <c r="G17" s="266">
        <v>0</v>
      </c>
      <c r="H17" s="241">
        <v>0</v>
      </c>
      <c r="I17" s="241">
        <v>0</v>
      </c>
    </row>
    <row r="18" spans="2:9" ht="12" customHeight="1" x14ac:dyDescent="0.15">
      <c r="B18" s="1"/>
      <c r="C18" s="1"/>
      <c r="D18" s="1"/>
      <c r="E18" s="144" t="s">
        <v>540</v>
      </c>
      <c r="F18" s="1"/>
      <c r="G18" s="266">
        <v>0</v>
      </c>
      <c r="H18" s="241">
        <v>0</v>
      </c>
      <c r="I18" s="241">
        <v>0</v>
      </c>
    </row>
    <row r="19" spans="2:9" s="32" customFormat="1" ht="12" customHeight="1" x14ac:dyDescent="0.15">
      <c r="B19" s="43"/>
      <c r="C19" s="144"/>
      <c r="D19" s="369" t="s">
        <v>541</v>
      </c>
      <c r="E19" s="369"/>
      <c r="F19" s="1"/>
      <c r="G19" s="266">
        <v>0</v>
      </c>
      <c r="H19" s="241">
        <v>0</v>
      </c>
      <c r="I19" s="241">
        <v>0</v>
      </c>
    </row>
    <row r="20" spans="2:9" ht="24" customHeight="1" x14ac:dyDescent="0.15">
      <c r="B20" s="1"/>
      <c r="C20" s="1"/>
      <c r="D20" s="1"/>
      <c r="E20" s="255" t="s">
        <v>542</v>
      </c>
      <c r="F20" s="1"/>
      <c r="G20" s="266">
        <v>0</v>
      </c>
      <c r="H20" s="241">
        <v>0</v>
      </c>
      <c r="I20" s="241">
        <v>0</v>
      </c>
    </row>
    <row r="21" spans="2:9" ht="12" customHeight="1" x14ac:dyDescent="0.15">
      <c r="B21" s="1"/>
      <c r="C21" s="1"/>
      <c r="D21" s="1"/>
      <c r="E21" s="144" t="s">
        <v>543</v>
      </c>
      <c r="F21" s="1"/>
      <c r="G21" s="266">
        <v>0</v>
      </c>
      <c r="H21" s="241">
        <v>0</v>
      </c>
      <c r="I21" s="241">
        <v>0</v>
      </c>
    </row>
    <row r="22" spans="2:9" ht="12" customHeight="1" x14ac:dyDescent="0.15">
      <c r="B22" s="1"/>
      <c r="C22" s="1"/>
      <c r="D22" s="1"/>
      <c r="E22" s="144" t="s">
        <v>544</v>
      </c>
      <c r="F22" s="1"/>
      <c r="G22" s="266">
        <v>0</v>
      </c>
      <c r="H22" s="241">
        <v>0</v>
      </c>
      <c r="I22" s="241">
        <v>0</v>
      </c>
    </row>
    <row r="23" spans="2:9" ht="12" customHeight="1" x14ac:dyDescent="0.15">
      <c r="B23" s="1"/>
      <c r="C23" s="1"/>
      <c r="D23" s="1"/>
      <c r="E23" s="144" t="s">
        <v>545</v>
      </c>
      <c r="F23" s="1"/>
      <c r="G23" s="266">
        <v>0</v>
      </c>
      <c r="H23" s="241">
        <v>0</v>
      </c>
      <c r="I23" s="241">
        <v>0</v>
      </c>
    </row>
    <row r="24" spans="2:9" ht="12" customHeight="1" x14ac:dyDescent="0.15">
      <c r="B24" s="1"/>
      <c r="C24" s="1"/>
      <c r="D24" s="1"/>
      <c r="E24" s="144" t="s">
        <v>633</v>
      </c>
      <c r="F24" s="1"/>
      <c r="G24" s="266">
        <v>0</v>
      </c>
      <c r="H24" s="241">
        <v>0</v>
      </c>
      <c r="I24" s="241">
        <v>0</v>
      </c>
    </row>
    <row r="25" spans="2:9" s="32" customFormat="1" ht="12" customHeight="1" x14ac:dyDescent="0.15">
      <c r="B25" s="43"/>
      <c r="C25" s="369" t="s">
        <v>546</v>
      </c>
      <c r="D25" s="369"/>
      <c r="E25" s="369"/>
      <c r="F25" s="1"/>
      <c r="G25" s="266">
        <v>0</v>
      </c>
      <c r="H25" s="241">
        <v>0</v>
      </c>
      <c r="I25" s="241">
        <v>0</v>
      </c>
    </row>
    <row r="26" spans="2:9" ht="12" customHeight="1" x14ac:dyDescent="0.15">
      <c r="B26" s="1"/>
      <c r="C26" s="1"/>
      <c r="D26" s="1"/>
      <c r="E26" s="144" t="s">
        <v>547</v>
      </c>
      <c r="F26" s="1"/>
      <c r="G26" s="266">
        <v>0</v>
      </c>
      <c r="H26" s="241">
        <v>0</v>
      </c>
      <c r="I26" s="241">
        <v>0</v>
      </c>
    </row>
    <row r="27" spans="2:9" ht="12" customHeight="1" x14ac:dyDescent="0.15">
      <c r="B27" s="1"/>
      <c r="C27" s="1"/>
      <c r="D27" s="1"/>
      <c r="E27" s="144" t="s">
        <v>548</v>
      </c>
      <c r="F27" s="1"/>
      <c r="G27" s="266">
        <v>0</v>
      </c>
      <c r="H27" s="241">
        <v>0</v>
      </c>
      <c r="I27" s="241">
        <v>0</v>
      </c>
    </row>
    <row r="28" spans="2:9" ht="12" customHeight="1" x14ac:dyDescent="0.15">
      <c r="B28" s="1"/>
      <c r="C28" s="1"/>
      <c r="D28" s="1"/>
      <c r="E28" s="144" t="s">
        <v>549</v>
      </c>
      <c r="F28" s="1"/>
      <c r="G28" s="266">
        <v>0</v>
      </c>
      <c r="H28" s="241">
        <v>0</v>
      </c>
      <c r="I28" s="241">
        <v>0</v>
      </c>
    </row>
    <row r="29" spans="2:9" ht="12" customHeight="1" x14ac:dyDescent="0.15">
      <c r="B29" s="1"/>
      <c r="C29" s="1"/>
      <c r="D29" s="1"/>
      <c r="E29" s="144" t="s">
        <v>550</v>
      </c>
      <c r="F29" s="1"/>
      <c r="G29" s="266">
        <v>0</v>
      </c>
      <c r="H29" s="241">
        <v>0</v>
      </c>
      <c r="I29" s="241">
        <v>0</v>
      </c>
    </row>
    <row r="30" spans="2:9" ht="12" customHeight="1" x14ac:dyDescent="0.15">
      <c r="B30" s="1"/>
      <c r="C30" s="1"/>
      <c r="D30" s="1"/>
      <c r="E30" s="144"/>
      <c r="F30" s="1"/>
      <c r="G30" s="267"/>
      <c r="H30" s="254"/>
      <c r="I30" s="254"/>
    </row>
    <row r="31" spans="2:9" s="32" customFormat="1" ht="12" customHeight="1" x14ac:dyDescent="0.15">
      <c r="B31" s="367" t="s">
        <v>299</v>
      </c>
      <c r="C31" s="400"/>
      <c r="D31" s="400"/>
      <c r="E31" s="400"/>
      <c r="F31" s="2"/>
      <c r="G31" s="36">
        <v>0</v>
      </c>
      <c r="H31" s="37">
        <v>0</v>
      </c>
      <c r="I31" s="37">
        <v>0</v>
      </c>
    </row>
    <row r="32" spans="2:9" s="32" customFormat="1" ht="12" customHeight="1" x14ac:dyDescent="0.15">
      <c r="B32" s="43"/>
      <c r="C32" s="369" t="s">
        <v>537</v>
      </c>
      <c r="D32" s="369"/>
      <c r="E32" s="369"/>
      <c r="F32" s="1"/>
      <c r="G32" s="266">
        <v>0</v>
      </c>
      <c r="H32" s="241">
        <v>0</v>
      </c>
      <c r="I32" s="241">
        <v>0</v>
      </c>
    </row>
    <row r="33" spans="2:9" s="32" customFormat="1" ht="12" customHeight="1" x14ac:dyDescent="0.15">
      <c r="B33" s="43"/>
      <c r="C33" s="144"/>
      <c r="D33" s="369" t="s">
        <v>538</v>
      </c>
      <c r="E33" s="369"/>
      <c r="F33" s="1"/>
      <c r="G33" s="266">
        <v>0</v>
      </c>
      <c r="H33" s="241">
        <v>0</v>
      </c>
      <c r="I33" s="241">
        <v>0</v>
      </c>
    </row>
    <row r="34" spans="2:9" ht="12" customHeight="1" x14ac:dyDescent="0.15">
      <c r="B34" s="1"/>
      <c r="C34" s="1"/>
      <c r="D34" s="1"/>
      <c r="E34" s="143" t="s">
        <v>575</v>
      </c>
      <c r="F34" s="1"/>
      <c r="G34" s="266">
        <v>0</v>
      </c>
      <c r="H34" s="241">
        <v>0</v>
      </c>
      <c r="I34" s="241">
        <v>0</v>
      </c>
    </row>
    <row r="35" spans="2:9" ht="24" customHeight="1" x14ac:dyDescent="0.15">
      <c r="B35" s="1"/>
      <c r="C35" s="1"/>
      <c r="D35" s="1"/>
      <c r="E35" s="255" t="s">
        <v>539</v>
      </c>
      <c r="F35" s="1"/>
      <c r="G35" s="266">
        <v>0</v>
      </c>
      <c r="H35" s="241">
        <v>0</v>
      </c>
      <c r="I35" s="241">
        <v>0</v>
      </c>
    </row>
    <row r="36" spans="2:9" ht="12" customHeight="1" x14ac:dyDescent="0.15">
      <c r="B36" s="1"/>
      <c r="C36" s="1"/>
      <c r="D36" s="1"/>
      <c r="E36" s="144" t="s">
        <v>551</v>
      </c>
      <c r="F36" s="1"/>
      <c r="G36" s="266">
        <v>0</v>
      </c>
      <c r="H36" s="241">
        <v>0</v>
      </c>
      <c r="I36" s="241">
        <v>0</v>
      </c>
    </row>
    <row r="37" spans="2:9" s="32" customFormat="1" ht="12" customHeight="1" x14ac:dyDescent="0.15">
      <c r="B37" s="43"/>
      <c r="C37" s="144"/>
      <c r="D37" s="369" t="s">
        <v>541</v>
      </c>
      <c r="E37" s="369"/>
      <c r="F37" s="1"/>
      <c r="G37" s="266">
        <v>0</v>
      </c>
      <c r="H37" s="241">
        <v>0</v>
      </c>
      <c r="I37" s="241">
        <v>0</v>
      </c>
    </row>
    <row r="38" spans="2:9" ht="24" customHeight="1" x14ac:dyDescent="0.15">
      <c r="B38" s="1"/>
      <c r="C38" s="1"/>
      <c r="D38" s="1"/>
      <c r="E38" s="255" t="s">
        <v>542</v>
      </c>
      <c r="F38" s="1"/>
      <c r="G38" s="266">
        <v>0</v>
      </c>
      <c r="H38" s="241">
        <v>0</v>
      </c>
      <c r="I38" s="241">
        <v>0</v>
      </c>
    </row>
    <row r="39" spans="2:9" ht="12" customHeight="1" x14ac:dyDescent="0.15">
      <c r="B39" s="1"/>
      <c r="C39" s="1"/>
      <c r="D39" s="1"/>
      <c r="E39" s="144" t="s">
        <v>552</v>
      </c>
      <c r="F39" s="1"/>
      <c r="G39" s="266">
        <v>0</v>
      </c>
      <c r="H39" s="241">
        <v>0</v>
      </c>
      <c r="I39" s="241">
        <v>0</v>
      </c>
    </row>
    <row r="40" spans="2:9" ht="12" customHeight="1" x14ac:dyDescent="0.15">
      <c r="B40" s="1"/>
      <c r="C40" s="1"/>
      <c r="D40" s="1"/>
      <c r="E40" s="144" t="s">
        <v>553</v>
      </c>
      <c r="F40" s="1"/>
      <c r="G40" s="266">
        <v>0</v>
      </c>
      <c r="H40" s="241">
        <v>0</v>
      </c>
      <c r="I40" s="241">
        <v>0</v>
      </c>
    </row>
    <row r="41" spans="2:9" ht="12" customHeight="1" x14ac:dyDescent="0.15">
      <c r="B41" s="1"/>
      <c r="C41" s="1"/>
      <c r="D41" s="1"/>
      <c r="E41" s="144" t="s">
        <v>545</v>
      </c>
      <c r="F41" s="1"/>
      <c r="G41" s="266">
        <v>0</v>
      </c>
      <c r="H41" s="241">
        <v>0</v>
      </c>
      <c r="I41" s="241">
        <v>0</v>
      </c>
    </row>
    <row r="42" spans="2:9" ht="12" customHeight="1" x14ac:dyDescent="0.15">
      <c r="B42" s="1"/>
      <c r="C42" s="1"/>
      <c r="D42" s="1"/>
      <c r="E42" s="144" t="s">
        <v>633</v>
      </c>
      <c r="F42" s="1"/>
      <c r="G42" s="266">
        <v>0</v>
      </c>
      <c r="H42" s="241">
        <v>0</v>
      </c>
      <c r="I42" s="241">
        <v>0</v>
      </c>
    </row>
    <row r="43" spans="2:9" s="32" customFormat="1" ht="12" customHeight="1" x14ac:dyDescent="0.15">
      <c r="B43" s="43"/>
      <c r="C43" s="369" t="s">
        <v>546</v>
      </c>
      <c r="D43" s="369"/>
      <c r="E43" s="369"/>
      <c r="F43" s="1"/>
      <c r="G43" s="266">
        <v>0</v>
      </c>
      <c r="H43" s="241">
        <v>0</v>
      </c>
      <c r="I43" s="241">
        <v>0</v>
      </c>
    </row>
    <row r="44" spans="2:9" ht="12" customHeight="1" x14ac:dyDescent="0.15">
      <c r="B44" s="1"/>
      <c r="C44" s="1"/>
      <c r="D44" s="1"/>
      <c r="E44" s="144" t="s">
        <v>554</v>
      </c>
      <c r="F44" s="1"/>
      <c r="G44" s="266">
        <v>0</v>
      </c>
      <c r="H44" s="241">
        <v>0</v>
      </c>
      <c r="I44" s="241">
        <v>0</v>
      </c>
    </row>
    <row r="45" spans="2:9" ht="12" customHeight="1" x14ac:dyDescent="0.15">
      <c r="B45" s="1"/>
      <c r="C45" s="1"/>
      <c r="D45" s="1"/>
      <c r="E45" s="144" t="s">
        <v>555</v>
      </c>
      <c r="F45" s="1"/>
      <c r="G45" s="266">
        <v>0</v>
      </c>
      <c r="H45" s="241">
        <v>0</v>
      </c>
      <c r="I45" s="241">
        <v>0</v>
      </c>
    </row>
    <row r="46" spans="2:9" ht="12" customHeight="1" x14ac:dyDescent="0.15">
      <c r="B46" s="1"/>
      <c r="C46" s="1"/>
      <c r="D46" s="1"/>
      <c r="E46" s="144"/>
      <c r="F46" s="1"/>
      <c r="G46" s="267"/>
      <c r="H46" s="254"/>
      <c r="I46" s="76"/>
    </row>
    <row r="47" spans="2:9" s="32" customFormat="1" ht="12" customHeight="1" x14ac:dyDescent="0.15">
      <c r="B47" s="367" t="s">
        <v>556</v>
      </c>
      <c r="C47" s="400"/>
      <c r="D47" s="400"/>
      <c r="E47" s="400"/>
      <c r="F47" s="2"/>
      <c r="G47" s="36">
        <v>0</v>
      </c>
      <c r="H47" s="37">
        <v>0</v>
      </c>
      <c r="I47" s="37">
        <v>0</v>
      </c>
    </row>
    <row r="48" spans="2:9" ht="12" customHeight="1" x14ac:dyDescent="0.15">
      <c r="B48" s="367" t="s">
        <v>630</v>
      </c>
      <c r="C48" s="400"/>
      <c r="D48" s="400"/>
      <c r="E48" s="400"/>
      <c r="F48" s="1"/>
      <c r="G48" s="36">
        <v>0</v>
      </c>
      <c r="H48" s="37">
        <v>0</v>
      </c>
      <c r="I48" s="37">
        <v>0</v>
      </c>
    </row>
    <row r="49" spans="1:9" ht="12" customHeight="1" x14ac:dyDescent="0.15">
      <c r="B49" s="367" t="s">
        <v>631</v>
      </c>
      <c r="C49" s="400"/>
      <c r="D49" s="400"/>
      <c r="E49" s="400"/>
      <c r="F49" s="1"/>
      <c r="G49" s="36">
        <v>0</v>
      </c>
      <c r="H49" s="37">
        <v>0</v>
      </c>
      <c r="I49" s="37">
        <v>0</v>
      </c>
    </row>
    <row r="50" spans="1:9" ht="6" customHeight="1" thickBot="1" x14ac:dyDescent="0.2">
      <c r="A50" s="260"/>
      <c r="B50" s="260"/>
      <c r="C50" s="260"/>
      <c r="D50" s="260"/>
      <c r="E50" s="260"/>
      <c r="F50" s="260"/>
      <c r="G50" s="261"/>
      <c r="H50" s="260"/>
      <c r="I50" s="35"/>
    </row>
    <row r="51" spans="1:9" s="1" customFormat="1" ht="13.5" customHeight="1" x14ac:dyDescent="0.15">
      <c r="A51" s="1" t="s">
        <v>535</v>
      </c>
    </row>
    <row r="52" spans="1:9" ht="12" customHeight="1" x14ac:dyDescent="0.15"/>
    <row r="53" spans="1:9" ht="12" customHeight="1" x14ac:dyDescent="0.15"/>
    <row r="54" spans="1:9" ht="12" customHeight="1" x14ac:dyDescent="0.15"/>
    <row r="55" spans="1:9" ht="12" customHeight="1" x14ac:dyDescent="0.15"/>
  </sheetData>
  <mergeCells count="15">
    <mergeCell ref="B49:E49"/>
    <mergeCell ref="B48:E48"/>
    <mergeCell ref="C43:E43"/>
    <mergeCell ref="B47:E47"/>
    <mergeCell ref="D19:E19"/>
    <mergeCell ref="A5:F5"/>
    <mergeCell ref="D12:E12"/>
    <mergeCell ref="B13:E13"/>
    <mergeCell ref="C14:E14"/>
    <mergeCell ref="D15:E15"/>
    <mergeCell ref="C25:E25"/>
    <mergeCell ref="B31:E31"/>
    <mergeCell ref="C32:E32"/>
    <mergeCell ref="D33:E33"/>
    <mergeCell ref="D37:E37"/>
  </mergeCells>
  <phoneticPr fontId="9"/>
  <hyperlinks>
    <hyperlink ref="J1" location="'社会保障'!A1" display="目次（項目一覧表）へ戻る" xr:uid="{B42B378E-63D1-45D1-BD44-35FF84E88E3D}"/>
  </hyperlinks>
  <printOptions horizontalCentered="1"/>
  <pageMargins left="0.59055118110236227" right="0.59055118110236227" top="0.51181102362204722" bottom="0.59055118110236227" header="0.51181102362204722" footer="0.51181102362204722"/>
  <pageSetup paperSize="9" scale="6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dimension ref="A1:J16"/>
  <sheetViews>
    <sheetView showGridLines="0" defaultGridColor="0" colorId="22" zoomScaleNormal="100" zoomScaleSheetLayoutView="100" workbookViewId="0"/>
  </sheetViews>
  <sheetFormatPr defaultColWidth="10.6640625" defaultRowHeight="12" x14ac:dyDescent="0.15"/>
  <cols>
    <col min="1" max="1" width="5.6640625" style="1" customWidth="1"/>
    <col min="2" max="2" width="3.6640625" style="1" customWidth="1"/>
    <col min="3" max="3" width="5.6640625" style="1" customWidth="1"/>
    <col min="4" max="6" width="14.88671875" style="1" customWidth="1"/>
    <col min="7" max="8" width="18.6640625" style="1" customWidth="1"/>
    <col min="9" max="9" width="14.88671875" style="1" customWidth="1"/>
    <col min="10" max="10" width="23.44140625" style="1" bestFit="1" customWidth="1"/>
    <col min="11" max="16384" width="10.6640625" style="1"/>
  </cols>
  <sheetData>
    <row r="1" spans="1:10" ht="12" customHeight="1" x14ac:dyDescent="0.15">
      <c r="J1" s="148" t="s">
        <v>637</v>
      </c>
    </row>
    <row r="2" spans="1:10" ht="21" customHeight="1" x14ac:dyDescent="0.15"/>
    <row r="3" spans="1:10" ht="18" customHeight="1" x14ac:dyDescent="0.15">
      <c r="A3" s="3" t="s">
        <v>320</v>
      </c>
    </row>
    <row r="4" spans="1:10" ht="18" customHeight="1" thickBot="1" x14ac:dyDescent="0.2">
      <c r="A4" s="3" t="s">
        <v>319</v>
      </c>
    </row>
    <row r="5" spans="1:10" ht="18" customHeight="1" x14ac:dyDescent="0.15">
      <c r="A5" s="370" t="s">
        <v>173</v>
      </c>
      <c r="B5" s="370"/>
      <c r="C5" s="371"/>
      <c r="D5" s="268" t="s">
        <v>318</v>
      </c>
      <c r="E5" s="269" t="s">
        <v>317</v>
      </c>
      <c r="F5" s="269" t="s">
        <v>295</v>
      </c>
      <c r="G5" s="269" t="s">
        <v>316</v>
      </c>
      <c r="H5" s="269" t="s">
        <v>315</v>
      </c>
      <c r="I5" s="269" t="s">
        <v>314</v>
      </c>
    </row>
    <row r="6" spans="1:10" ht="12" customHeight="1" x14ac:dyDescent="0.15">
      <c r="A6" s="372"/>
      <c r="B6" s="372"/>
      <c r="C6" s="373"/>
      <c r="D6" s="136"/>
      <c r="E6" s="135"/>
      <c r="F6" s="135" t="s">
        <v>313</v>
      </c>
      <c r="G6" s="135" t="s">
        <v>312</v>
      </c>
      <c r="H6" s="135" t="s">
        <v>312</v>
      </c>
      <c r="I6" s="135" t="s">
        <v>311</v>
      </c>
    </row>
    <row r="7" spans="1:10" ht="6" customHeight="1" x14ac:dyDescent="0.15">
      <c r="D7" s="137"/>
    </row>
    <row r="8" spans="1:10" ht="15" customHeight="1" x14ac:dyDescent="0.15">
      <c r="A8" s="138" t="s">
        <v>568</v>
      </c>
      <c r="B8" s="139" t="s">
        <v>602</v>
      </c>
      <c r="D8" s="151">
        <v>19</v>
      </c>
      <c r="E8" s="26">
        <v>135623</v>
      </c>
      <c r="F8" s="26">
        <v>214043</v>
      </c>
      <c r="G8" s="26">
        <v>20563831400</v>
      </c>
      <c r="H8" s="26">
        <v>19218197614</v>
      </c>
      <c r="I8" s="52">
        <v>93.46</v>
      </c>
    </row>
    <row r="9" spans="1:10" ht="15" customHeight="1" x14ac:dyDescent="0.15">
      <c r="A9" s="138"/>
      <c r="B9" s="152" t="s">
        <v>504</v>
      </c>
      <c r="D9" s="151">
        <v>19</v>
      </c>
      <c r="E9" s="26">
        <v>133804</v>
      </c>
      <c r="F9" s="26">
        <v>208654</v>
      </c>
      <c r="G9" s="26">
        <v>21041392325</v>
      </c>
      <c r="H9" s="26">
        <v>19740702603</v>
      </c>
      <c r="I9" s="52">
        <v>93.82</v>
      </c>
    </row>
    <row r="10" spans="1:10" ht="15" customHeight="1" x14ac:dyDescent="0.15">
      <c r="A10" s="138"/>
      <c r="B10" s="153" t="s">
        <v>505</v>
      </c>
      <c r="D10" s="151">
        <v>19</v>
      </c>
      <c r="E10" s="26">
        <v>133007</v>
      </c>
      <c r="F10" s="26">
        <v>205053</v>
      </c>
      <c r="G10" s="58">
        <v>21051308950</v>
      </c>
      <c r="H10" s="58">
        <v>19798048917</v>
      </c>
      <c r="I10" s="270">
        <v>94.05</v>
      </c>
    </row>
    <row r="11" spans="1:10" s="2" customFormat="1" ht="15" customHeight="1" x14ac:dyDescent="0.15">
      <c r="B11" s="153" t="s">
        <v>270</v>
      </c>
      <c r="C11" s="1"/>
      <c r="D11" s="271">
        <v>19</v>
      </c>
      <c r="E11" s="4">
        <v>129365</v>
      </c>
      <c r="F11" s="4">
        <v>196202</v>
      </c>
      <c r="G11" s="4">
        <v>20037807450</v>
      </c>
      <c r="H11" s="4">
        <v>18817803123</v>
      </c>
      <c r="I11" s="1">
        <v>93.91</v>
      </c>
    </row>
    <row r="12" spans="1:10" ht="15" customHeight="1" x14ac:dyDescent="0.15">
      <c r="A12" s="2"/>
      <c r="B12" s="44" t="s">
        <v>498</v>
      </c>
      <c r="C12" s="2"/>
      <c r="D12" s="77">
        <v>19</v>
      </c>
      <c r="E12" s="5">
        <v>123943</v>
      </c>
      <c r="F12" s="5">
        <v>185049</v>
      </c>
      <c r="G12" s="5">
        <v>19268396300</v>
      </c>
      <c r="H12" s="5">
        <v>18129059341</v>
      </c>
      <c r="I12" s="82">
        <v>94.09</v>
      </c>
    </row>
    <row r="13" spans="1:10" ht="6" customHeight="1" thickBot="1" x14ac:dyDescent="0.2">
      <c r="A13" s="145"/>
      <c r="B13" s="78"/>
      <c r="C13" s="145"/>
      <c r="D13" s="79"/>
      <c r="E13" s="80"/>
      <c r="F13" s="80"/>
      <c r="G13" s="80"/>
      <c r="H13" s="80"/>
      <c r="I13" s="81"/>
    </row>
    <row r="14" spans="1:10" ht="13.5" customHeight="1" x14ac:dyDescent="0.15">
      <c r="A14" s="1" t="s">
        <v>614</v>
      </c>
      <c r="B14" s="55"/>
      <c r="D14" s="2"/>
      <c r="E14" s="45"/>
      <c r="F14" s="45"/>
      <c r="G14" s="45"/>
      <c r="H14" s="45"/>
      <c r="I14" s="82"/>
    </row>
    <row r="15" spans="1:10" ht="13.5" customHeight="1" x14ac:dyDescent="0.15">
      <c r="A15" s="143" t="s">
        <v>310</v>
      </c>
      <c r="B15" s="143"/>
      <c r="C15" s="143"/>
      <c r="D15" s="143"/>
      <c r="E15" s="143"/>
      <c r="F15" s="143"/>
    </row>
    <row r="16" spans="1:10" ht="13.5" customHeight="1" x14ac:dyDescent="0.15">
      <c r="A16" s="1" t="s">
        <v>673</v>
      </c>
      <c r="B16" s="143"/>
      <c r="C16" s="143"/>
      <c r="D16" s="143"/>
      <c r="E16" s="143"/>
      <c r="F16" s="143"/>
    </row>
  </sheetData>
  <mergeCells count="1">
    <mergeCell ref="A5:C6"/>
  </mergeCells>
  <phoneticPr fontId="9"/>
  <hyperlinks>
    <hyperlink ref="J1" location="'社会保障'!A1" display="目次（項目一覧表）へ戻る" xr:uid="{67B00CD9-5DB9-450D-ABB3-5E6D4CFBF0D0}"/>
  </hyperlinks>
  <printOptions horizontalCentered="1"/>
  <pageMargins left="0.59055118110236227" right="0.59055118110236227" top="0.51181102362204722" bottom="0.59055118110236227" header="0.51181102362204722" footer="0.51181102362204722"/>
  <pageSetup paperSize="9" scale="90" orientation="portrait" horizont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dimension ref="A1:Q34"/>
  <sheetViews>
    <sheetView showGridLines="0" defaultGridColor="0" colorId="22" zoomScaleNormal="100" zoomScaleSheetLayoutView="100" workbookViewId="0"/>
  </sheetViews>
  <sheetFormatPr defaultColWidth="10.6640625" defaultRowHeight="12" x14ac:dyDescent="0.15"/>
  <cols>
    <col min="1" max="1" width="4.5546875" style="1" customWidth="1"/>
    <col min="2" max="2" width="4.109375" style="1" customWidth="1"/>
    <col min="3" max="3" width="5.109375" style="1" customWidth="1"/>
    <col min="4" max="4" width="4.88671875" style="1" customWidth="1"/>
    <col min="5" max="5" width="10.6640625" style="1" customWidth="1"/>
    <col min="6" max="6" width="11.6640625" style="1" customWidth="1"/>
    <col min="7" max="7" width="10.6640625" style="1" customWidth="1"/>
    <col min="8" max="8" width="11.6640625" style="1" customWidth="1"/>
    <col min="9" max="9" width="8.33203125" style="1" customWidth="1"/>
    <col min="10" max="10" width="11.6640625" style="1" customWidth="1"/>
    <col min="11" max="11" width="7.88671875" style="1" customWidth="1"/>
    <col min="12" max="12" width="10" style="1" customWidth="1"/>
    <col min="13" max="13" width="8.109375" style="1" customWidth="1"/>
    <col min="14" max="14" width="9.109375" style="1" customWidth="1"/>
    <col min="15" max="15" width="23.44140625" style="1" bestFit="1" customWidth="1"/>
    <col min="16" max="16" width="10.6640625" style="1"/>
    <col min="17" max="17" width="11.44140625" style="1" bestFit="1" customWidth="1"/>
    <col min="18" max="16384" width="10.6640625" style="1"/>
  </cols>
  <sheetData>
    <row r="1" spans="1:17" ht="12" customHeight="1" x14ac:dyDescent="0.15">
      <c r="O1" s="148" t="s">
        <v>637</v>
      </c>
    </row>
    <row r="2" spans="1:17" ht="21" customHeight="1" x14ac:dyDescent="0.15"/>
    <row r="3" spans="1:17" ht="18" customHeight="1" x14ac:dyDescent="0.15"/>
    <row r="4" spans="1:17" ht="18" customHeight="1" thickBot="1" x14ac:dyDescent="0.2">
      <c r="A4" s="3" t="s">
        <v>331</v>
      </c>
      <c r="L4" s="145"/>
      <c r="M4" s="408" t="s">
        <v>212</v>
      </c>
      <c r="N4" s="408"/>
    </row>
    <row r="5" spans="1:17" ht="24" customHeight="1" x14ac:dyDescent="0.15">
      <c r="A5" s="370" t="s">
        <v>330</v>
      </c>
      <c r="B5" s="370"/>
      <c r="C5" s="371"/>
      <c r="D5" s="409" t="s">
        <v>329</v>
      </c>
      <c r="E5" s="411" t="s">
        <v>328</v>
      </c>
      <c r="F5" s="412"/>
      <c r="G5" s="413" t="s">
        <v>634</v>
      </c>
      <c r="H5" s="414"/>
      <c r="I5" s="411" t="s">
        <v>327</v>
      </c>
      <c r="J5" s="412"/>
      <c r="K5" s="411" t="s">
        <v>326</v>
      </c>
      <c r="L5" s="412"/>
      <c r="M5" s="411" t="s">
        <v>325</v>
      </c>
      <c r="N5" s="415"/>
    </row>
    <row r="6" spans="1:17" ht="15" customHeight="1" x14ac:dyDescent="0.15">
      <c r="A6" s="372"/>
      <c r="B6" s="372"/>
      <c r="C6" s="373"/>
      <c r="D6" s="410"/>
      <c r="E6" s="83" t="s">
        <v>323</v>
      </c>
      <c r="F6" s="83" t="s">
        <v>322</v>
      </c>
      <c r="G6" s="83" t="s">
        <v>323</v>
      </c>
      <c r="H6" s="84" t="s">
        <v>322</v>
      </c>
      <c r="I6" s="85" t="s">
        <v>323</v>
      </c>
      <c r="J6" s="83" t="s">
        <v>322</v>
      </c>
      <c r="K6" s="83" t="s">
        <v>324</v>
      </c>
      <c r="L6" s="83" t="s">
        <v>322</v>
      </c>
      <c r="M6" s="83" t="s">
        <v>323</v>
      </c>
      <c r="N6" s="83" t="s">
        <v>322</v>
      </c>
    </row>
    <row r="7" spans="1:17" ht="6" customHeight="1" x14ac:dyDescent="0.15">
      <c r="D7" s="137"/>
    </row>
    <row r="8" spans="1:17" ht="15" customHeight="1" x14ac:dyDescent="0.15">
      <c r="A8" s="138" t="s">
        <v>599</v>
      </c>
      <c r="B8" s="139" t="s">
        <v>600</v>
      </c>
      <c r="C8" s="1" t="s">
        <v>622</v>
      </c>
      <c r="D8" s="299">
        <v>19</v>
      </c>
      <c r="E8" s="300">
        <v>3970342</v>
      </c>
      <c r="F8" s="300">
        <v>80357004</v>
      </c>
      <c r="G8" s="300">
        <v>3793507</v>
      </c>
      <c r="H8" s="300">
        <v>69591385</v>
      </c>
      <c r="I8" s="300">
        <v>174134</v>
      </c>
      <c r="J8" s="300">
        <v>10413006</v>
      </c>
      <c r="K8" s="301">
        <v>318</v>
      </c>
      <c r="L8" s="301">
        <v>7163</v>
      </c>
      <c r="M8" s="300">
        <v>2383</v>
      </c>
      <c r="N8" s="300">
        <v>345450</v>
      </c>
    </row>
    <row r="9" spans="1:17" ht="15" customHeight="1" x14ac:dyDescent="0.15">
      <c r="A9" s="138"/>
      <c r="B9" s="152" t="s">
        <v>504</v>
      </c>
      <c r="D9" s="299">
        <v>19</v>
      </c>
      <c r="E9" s="300">
        <v>3656408</v>
      </c>
      <c r="F9" s="300">
        <v>77126226</v>
      </c>
      <c r="G9" s="300">
        <v>3483595</v>
      </c>
      <c r="H9" s="300">
        <v>66656994</v>
      </c>
      <c r="I9" s="300">
        <v>170126</v>
      </c>
      <c r="J9" s="300">
        <v>10139918</v>
      </c>
      <c r="K9" s="301">
        <v>360</v>
      </c>
      <c r="L9" s="301">
        <v>7355</v>
      </c>
      <c r="M9" s="300">
        <v>2327</v>
      </c>
      <c r="N9" s="300">
        <v>321959</v>
      </c>
    </row>
    <row r="10" spans="1:17" ht="15" customHeight="1" x14ac:dyDescent="0.15">
      <c r="A10" s="138"/>
      <c r="B10" s="153" t="s">
        <v>505</v>
      </c>
      <c r="D10" s="299">
        <v>19</v>
      </c>
      <c r="E10" s="300">
        <v>3785238</v>
      </c>
      <c r="F10" s="300">
        <v>79872441</v>
      </c>
      <c r="G10" s="300">
        <v>3604444</v>
      </c>
      <c r="H10" s="300">
        <v>69092208</v>
      </c>
      <c r="I10" s="300">
        <v>178106</v>
      </c>
      <c r="J10" s="300">
        <v>10468190</v>
      </c>
      <c r="K10" s="300">
        <v>386</v>
      </c>
      <c r="L10" s="300">
        <v>8248</v>
      </c>
      <c r="M10" s="300">
        <v>2302</v>
      </c>
      <c r="N10" s="300">
        <v>303795</v>
      </c>
    </row>
    <row r="11" spans="1:17" ht="15" customHeight="1" x14ac:dyDescent="0.15">
      <c r="A11" s="2"/>
      <c r="B11" s="153" t="s">
        <v>270</v>
      </c>
      <c r="D11" s="285">
        <v>19</v>
      </c>
      <c r="E11" s="272">
        <v>3698456</v>
      </c>
      <c r="F11" s="272">
        <v>77926336</v>
      </c>
      <c r="G11" s="272">
        <v>3519676</v>
      </c>
      <c r="H11" s="272">
        <v>67529208</v>
      </c>
      <c r="I11" s="272">
        <v>175862</v>
      </c>
      <c r="J11" s="272">
        <v>10101543</v>
      </c>
      <c r="K11" s="272">
        <v>394</v>
      </c>
      <c r="L11" s="272">
        <v>8104</v>
      </c>
      <c r="M11" s="272">
        <v>2524</v>
      </c>
      <c r="N11" s="272">
        <v>287481</v>
      </c>
    </row>
    <row r="12" spans="1:17" s="2" customFormat="1" ht="15" customHeight="1" x14ac:dyDescent="0.15">
      <c r="B12" s="44" t="s">
        <v>646</v>
      </c>
      <c r="D12" s="101">
        <v>19</v>
      </c>
      <c r="E12" s="99">
        <f>G12+I12+K12+M12</f>
        <v>3587130</v>
      </c>
      <c r="F12" s="99">
        <f>H12+J12+L12+N12</f>
        <v>76369366</v>
      </c>
      <c r="G12" s="99">
        <v>3413652</v>
      </c>
      <c r="H12" s="99">
        <v>65902361</v>
      </c>
      <c r="I12" s="99">
        <v>170943</v>
      </c>
      <c r="J12" s="99">
        <v>10173050</v>
      </c>
      <c r="K12" s="99">
        <v>415</v>
      </c>
      <c r="L12" s="99">
        <v>8049</v>
      </c>
      <c r="M12" s="99">
        <v>2120</v>
      </c>
      <c r="N12" s="99">
        <v>285906</v>
      </c>
      <c r="P12" s="1"/>
      <c r="Q12" s="1"/>
    </row>
    <row r="13" spans="1:17" ht="9" customHeight="1" x14ac:dyDescent="0.15">
      <c r="A13" s="138"/>
      <c r="B13" s="139"/>
      <c r="D13" s="299"/>
      <c r="E13" s="300"/>
      <c r="F13" s="300"/>
      <c r="G13" s="300"/>
      <c r="H13" s="300"/>
      <c r="I13" s="300"/>
      <c r="J13" s="300"/>
      <c r="K13" s="300"/>
      <c r="L13" s="300"/>
      <c r="M13" s="300"/>
      <c r="N13" s="300"/>
    </row>
    <row r="14" spans="1:17" ht="15" customHeight="1" x14ac:dyDescent="0.15">
      <c r="A14" s="138" t="s">
        <v>568</v>
      </c>
      <c r="B14" s="139" t="s">
        <v>677</v>
      </c>
      <c r="C14" s="143" t="s">
        <v>321</v>
      </c>
      <c r="D14" s="302">
        <v>19</v>
      </c>
      <c r="E14" s="272">
        <f>G14+I14+K14+M14</f>
        <v>312550</v>
      </c>
      <c r="F14" s="272">
        <f>H14+J14+L14+N14</f>
        <v>6668096</v>
      </c>
      <c r="G14" s="287">
        <v>298501</v>
      </c>
      <c r="H14" s="287">
        <v>5838395</v>
      </c>
      <c r="I14" s="287">
        <v>13951</v>
      </c>
      <c r="J14" s="287">
        <v>814683</v>
      </c>
      <c r="K14" s="301">
        <v>0</v>
      </c>
      <c r="L14" s="301">
        <v>0</v>
      </c>
      <c r="M14" s="287">
        <v>98</v>
      </c>
      <c r="N14" s="287">
        <v>15018</v>
      </c>
    </row>
    <row r="15" spans="1:17" ht="15" customHeight="1" x14ac:dyDescent="0.15">
      <c r="A15" s="138"/>
      <c r="B15" s="139"/>
      <c r="C15" s="214" t="s">
        <v>498</v>
      </c>
      <c r="D15" s="302">
        <v>19</v>
      </c>
      <c r="E15" s="272">
        <f t="shared" ref="E15:F25" si="0">G15+I15+K15+M15</f>
        <v>299251</v>
      </c>
      <c r="F15" s="272">
        <f t="shared" si="0"/>
        <v>6386149</v>
      </c>
      <c r="G15" s="287">
        <v>284686</v>
      </c>
      <c r="H15" s="287">
        <v>5461415</v>
      </c>
      <c r="I15" s="287">
        <v>14102</v>
      </c>
      <c r="J15" s="287">
        <v>891071</v>
      </c>
      <c r="K15" s="303">
        <v>262</v>
      </c>
      <c r="L15" s="303">
        <v>5248</v>
      </c>
      <c r="M15" s="287">
        <v>201</v>
      </c>
      <c r="N15" s="287">
        <v>28415</v>
      </c>
    </row>
    <row r="16" spans="1:17" ht="15" customHeight="1" x14ac:dyDescent="0.15">
      <c r="A16" s="138"/>
      <c r="B16" s="139"/>
      <c r="C16" s="214" t="s">
        <v>499</v>
      </c>
      <c r="D16" s="302">
        <v>19</v>
      </c>
      <c r="E16" s="272">
        <f t="shared" si="0"/>
        <v>300925</v>
      </c>
      <c r="F16" s="272">
        <f t="shared" si="0"/>
        <v>6409511</v>
      </c>
      <c r="G16" s="287">
        <v>286723</v>
      </c>
      <c r="H16" s="287">
        <v>5560089</v>
      </c>
      <c r="I16" s="287">
        <v>14016</v>
      </c>
      <c r="J16" s="287">
        <v>827077</v>
      </c>
      <c r="K16" s="303">
        <v>25</v>
      </c>
      <c r="L16" s="303">
        <v>449</v>
      </c>
      <c r="M16" s="287">
        <v>161</v>
      </c>
      <c r="N16" s="287">
        <v>21896</v>
      </c>
    </row>
    <row r="17" spans="1:14" ht="15" customHeight="1" x14ac:dyDescent="0.15">
      <c r="A17" s="138"/>
      <c r="B17" s="139"/>
      <c r="C17" s="214" t="s">
        <v>500</v>
      </c>
      <c r="D17" s="302">
        <v>19</v>
      </c>
      <c r="E17" s="272">
        <f t="shared" si="0"/>
        <v>303159</v>
      </c>
      <c r="F17" s="272">
        <f t="shared" si="0"/>
        <v>6459163</v>
      </c>
      <c r="G17" s="287">
        <v>288896</v>
      </c>
      <c r="H17" s="287">
        <v>5562698</v>
      </c>
      <c r="I17" s="287">
        <v>14011</v>
      </c>
      <c r="J17" s="287">
        <v>869248</v>
      </c>
      <c r="K17" s="303">
        <v>74</v>
      </c>
      <c r="L17" s="303">
        <v>1523</v>
      </c>
      <c r="M17" s="287">
        <v>178</v>
      </c>
      <c r="N17" s="287">
        <v>25694</v>
      </c>
    </row>
    <row r="18" spans="1:14" ht="15" customHeight="1" x14ac:dyDescent="0.15">
      <c r="A18" s="138"/>
      <c r="B18" s="139"/>
      <c r="C18" s="214" t="s">
        <v>501</v>
      </c>
      <c r="D18" s="302">
        <v>19</v>
      </c>
      <c r="E18" s="272">
        <f t="shared" si="0"/>
        <v>303353</v>
      </c>
      <c r="F18" s="272">
        <f t="shared" si="0"/>
        <v>6380572</v>
      </c>
      <c r="G18" s="287">
        <v>288505</v>
      </c>
      <c r="H18" s="287">
        <v>5507011</v>
      </c>
      <c r="I18" s="287">
        <v>14663</v>
      </c>
      <c r="J18" s="287">
        <v>851257</v>
      </c>
      <c r="K18" s="301">
        <v>3</v>
      </c>
      <c r="L18" s="303">
        <v>128</v>
      </c>
      <c r="M18" s="287">
        <v>182</v>
      </c>
      <c r="N18" s="287">
        <v>22176</v>
      </c>
    </row>
    <row r="19" spans="1:14" ht="15" customHeight="1" x14ac:dyDescent="0.15">
      <c r="A19" s="138"/>
      <c r="B19" s="139"/>
      <c r="C19" s="214" t="s">
        <v>502</v>
      </c>
      <c r="D19" s="302">
        <v>19</v>
      </c>
      <c r="E19" s="272">
        <f t="shared" si="0"/>
        <v>294808</v>
      </c>
      <c r="F19" s="272">
        <f t="shared" si="0"/>
        <v>6402201</v>
      </c>
      <c r="G19" s="287">
        <v>280077</v>
      </c>
      <c r="H19" s="287">
        <v>5529666</v>
      </c>
      <c r="I19" s="287">
        <v>14509</v>
      </c>
      <c r="J19" s="287">
        <v>848644</v>
      </c>
      <c r="K19" s="303">
        <v>32</v>
      </c>
      <c r="L19" s="303">
        <v>427</v>
      </c>
      <c r="M19" s="287">
        <v>190</v>
      </c>
      <c r="N19" s="287">
        <v>23464</v>
      </c>
    </row>
    <row r="20" spans="1:14" ht="15" customHeight="1" x14ac:dyDescent="0.15">
      <c r="A20" s="138"/>
      <c r="B20" s="139"/>
      <c r="C20" s="143">
        <v>10</v>
      </c>
      <c r="D20" s="302">
        <v>19</v>
      </c>
      <c r="E20" s="272">
        <f t="shared" si="0"/>
        <v>297173</v>
      </c>
      <c r="F20" s="272">
        <f t="shared" si="0"/>
        <v>6275090</v>
      </c>
      <c r="G20" s="287">
        <v>283437</v>
      </c>
      <c r="H20" s="287">
        <v>5395738</v>
      </c>
      <c r="I20" s="287">
        <v>13559</v>
      </c>
      <c r="J20" s="287">
        <v>856515</v>
      </c>
      <c r="K20" s="301">
        <v>0</v>
      </c>
      <c r="L20" s="301">
        <v>0</v>
      </c>
      <c r="M20" s="287">
        <v>177</v>
      </c>
      <c r="N20" s="287">
        <v>22837</v>
      </c>
    </row>
    <row r="21" spans="1:14" ht="15" customHeight="1" x14ac:dyDescent="0.15">
      <c r="A21" s="138"/>
      <c r="B21" s="139"/>
      <c r="C21" s="143">
        <v>11</v>
      </c>
      <c r="D21" s="302">
        <v>19</v>
      </c>
      <c r="E21" s="272">
        <f t="shared" si="0"/>
        <v>304433</v>
      </c>
      <c r="F21" s="272">
        <f t="shared" si="0"/>
        <v>6371700</v>
      </c>
      <c r="G21" s="287">
        <v>289882</v>
      </c>
      <c r="H21" s="287">
        <v>5521335</v>
      </c>
      <c r="I21" s="287">
        <v>14373</v>
      </c>
      <c r="J21" s="287">
        <v>828613</v>
      </c>
      <c r="K21" s="303">
        <v>7</v>
      </c>
      <c r="L21" s="303">
        <v>153</v>
      </c>
      <c r="M21" s="287">
        <v>171</v>
      </c>
      <c r="N21" s="287">
        <v>21599</v>
      </c>
    </row>
    <row r="22" spans="1:14" ht="15" customHeight="1" x14ac:dyDescent="0.15">
      <c r="A22" s="138"/>
      <c r="B22" s="139"/>
      <c r="C22" s="143">
        <v>12</v>
      </c>
      <c r="D22" s="302">
        <v>19</v>
      </c>
      <c r="E22" s="272">
        <f t="shared" si="0"/>
        <v>295183</v>
      </c>
      <c r="F22" s="272">
        <f t="shared" si="0"/>
        <v>6339334</v>
      </c>
      <c r="G22" s="287">
        <v>281357</v>
      </c>
      <c r="H22" s="287">
        <v>5474284</v>
      </c>
      <c r="I22" s="287">
        <v>13646</v>
      </c>
      <c r="J22" s="287">
        <v>841147</v>
      </c>
      <c r="K22" s="301">
        <v>0</v>
      </c>
      <c r="L22" s="301">
        <v>0</v>
      </c>
      <c r="M22" s="287">
        <v>180</v>
      </c>
      <c r="N22" s="287">
        <v>23903</v>
      </c>
    </row>
    <row r="23" spans="1:14" ht="15" customHeight="1" x14ac:dyDescent="0.15">
      <c r="A23" s="138"/>
      <c r="B23" s="152" t="s">
        <v>678</v>
      </c>
      <c r="C23" s="1" t="s">
        <v>503</v>
      </c>
      <c r="D23" s="302">
        <v>19</v>
      </c>
      <c r="E23" s="272">
        <f t="shared" si="0"/>
        <v>303903</v>
      </c>
      <c r="F23" s="272">
        <f t="shared" si="0"/>
        <v>6339993</v>
      </c>
      <c r="G23" s="287">
        <v>289506</v>
      </c>
      <c r="H23" s="287">
        <v>5456774</v>
      </c>
      <c r="I23" s="287">
        <v>14227</v>
      </c>
      <c r="J23" s="287">
        <v>860982</v>
      </c>
      <c r="K23" s="303">
        <v>3</v>
      </c>
      <c r="L23" s="303">
        <v>31</v>
      </c>
      <c r="M23" s="287">
        <v>167</v>
      </c>
      <c r="N23" s="287">
        <v>22206</v>
      </c>
    </row>
    <row r="24" spans="1:14" ht="15" customHeight="1" x14ac:dyDescent="0.15">
      <c r="B24" s="139"/>
      <c r="C24" s="214" t="s">
        <v>504</v>
      </c>
      <c r="D24" s="302">
        <v>19</v>
      </c>
      <c r="E24" s="272">
        <f t="shared" si="0"/>
        <v>288446</v>
      </c>
      <c r="F24" s="272">
        <f t="shared" si="0"/>
        <v>6204263</v>
      </c>
      <c r="G24" s="287">
        <v>273440</v>
      </c>
      <c r="H24" s="287">
        <v>5350658</v>
      </c>
      <c r="I24" s="287">
        <v>14844</v>
      </c>
      <c r="J24" s="287">
        <v>832535</v>
      </c>
      <c r="K24" s="301">
        <v>0</v>
      </c>
      <c r="L24" s="301">
        <v>0</v>
      </c>
      <c r="M24" s="287">
        <v>162</v>
      </c>
      <c r="N24" s="287">
        <v>21070</v>
      </c>
    </row>
    <row r="25" spans="1:14" ht="15" customHeight="1" x14ac:dyDescent="0.15">
      <c r="B25" s="139"/>
      <c r="C25" s="214" t="s">
        <v>505</v>
      </c>
      <c r="D25" s="302">
        <v>19</v>
      </c>
      <c r="E25" s="272">
        <f t="shared" si="0"/>
        <v>283946</v>
      </c>
      <c r="F25" s="272">
        <f t="shared" si="0"/>
        <v>6133294</v>
      </c>
      <c r="G25" s="287">
        <v>268642</v>
      </c>
      <c r="H25" s="287">
        <v>5244299</v>
      </c>
      <c r="I25" s="287">
        <v>15042</v>
      </c>
      <c r="J25" s="287">
        <v>851278</v>
      </c>
      <c r="K25" s="287">
        <v>9</v>
      </c>
      <c r="L25" s="287">
        <v>89</v>
      </c>
      <c r="M25" s="287">
        <v>253</v>
      </c>
      <c r="N25" s="287">
        <v>37628</v>
      </c>
    </row>
    <row r="26" spans="1:14" ht="6" customHeight="1" thickBot="1" x14ac:dyDescent="0.2">
      <c r="A26" s="145"/>
      <c r="B26" s="145"/>
      <c r="C26" s="145"/>
      <c r="D26" s="146"/>
      <c r="E26" s="145"/>
      <c r="F26" s="145"/>
      <c r="G26" s="145"/>
      <c r="H26" s="145"/>
      <c r="I26" s="145"/>
      <c r="J26" s="145"/>
      <c r="K26" s="145"/>
      <c r="L26" s="145"/>
      <c r="M26" s="145"/>
      <c r="N26" s="145"/>
    </row>
    <row r="27" spans="1:14" ht="13.5" customHeight="1" x14ac:dyDescent="0.15">
      <c r="A27" s="1" t="s">
        <v>679</v>
      </c>
    </row>
    <row r="28" spans="1:14" ht="13.5" customHeight="1" x14ac:dyDescent="0.15">
      <c r="A28" s="1" t="s">
        <v>680</v>
      </c>
    </row>
    <row r="29" spans="1:14" ht="13.5" customHeight="1" x14ac:dyDescent="0.15">
      <c r="A29" s="1" t="s">
        <v>681</v>
      </c>
    </row>
    <row r="30" spans="1:14" ht="13.5" customHeight="1" x14ac:dyDescent="0.15">
      <c r="A30" s="304" t="s">
        <v>682</v>
      </c>
    </row>
    <row r="31" spans="1:14" ht="12" customHeight="1" x14ac:dyDescent="0.15"/>
    <row r="32" spans="1:14" ht="12" customHeight="1" x14ac:dyDescent="0.15"/>
    <row r="33" spans="5:14" ht="12" customHeight="1" x14ac:dyDescent="0.15"/>
    <row r="34" spans="5:14" x14ac:dyDescent="0.15">
      <c r="E34" s="169"/>
      <c r="F34" s="169"/>
      <c r="G34" s="169"/>
      <c r="H34" s="169"/>
      <c r="I34" s="169"/>
      <c r="J34" s="169"/>
      <c r="K34" s="169"/>
      <c r="L34" s="169"/>
      <c r="M34" s="169"/>
      <c r="N34" s="169"/>
    </row>
  </sheetData>
  <mergeCells count="8">
    <mergeCell ref="M4:N4"/>
    <mergeCell ref="A5:C6"/>
    <mergeCell ref="D5:D6"/>
    <mergeCell ref="E5:F5"/>
    <mergeCell ref="G5:H5"/>
    <mergeCell ref="I5:J5"/>
    <mergeCell ref="K5:L5"/>
    <mergeCell ref="M5:N5"/>
  </mergeCells>
  <phoneticPr fontId="9"/>
  <hyperlinks>
    <hyperlink ref="O1" location="'社会保障'!A1" display="目次（項目一覧表）へ戻る" xr:uid="{65EA939C-A023-4F08-921C-39AD9A387A27}"/>
  </hyperlinks>
  <printOptions horizontalCentered="1"/>
  <pageMargins left="0.59055118110236227" right="0.59055118110236227" top="0.51181102362204722" bottom="0.59055118110236227" header="0.51181102362204722" footer="0.51181102362204722"/>
  <pageSetup paperSize="9" scale="85"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dimension ref="A1:H17"/>
  <sheetViews>
    <sheetView showGridLines="0" zoomScaleNormal="100" zoomScaleSheetLayoutView="100" workbookViewId="0"/>
  </sheetViews>
  <sheetFormatPr defaultColWidth="9.44140625" defaultRowHeight="12" x14ac:dyDescent="0.15"/>
  <cols>
    <col min="1" max="1" width="5.6640625" style="1" customWidth="1"/>
    <col min="2" max="2" width="3.6640625" style="1" customWidth="1"/>
    <col min="3" max="3" width="5.6640625" style="1" customWidth="1"/>
    <col min="4" max="7" width="26.5546875" style="1" customWidth="1"/>
    <col min="8" max="8" width="23.44140625" style="1" bestFit="1" customWidth="1"/>
    <col min="9" max="16384" width="9.44140625" style="1"/>
  </cols>
  <sheetData>
    <row r="1" spans="1:8" ht="12" customHeight="1" x14ac:dyDescent="0.15">
      <c r="H1" s="148" t="s">
        <v>637</v>
      </c>
    </row>
    <row r="2" spans="1:8" ht="21" customHeight="1" x14ac:dyDescent="0.15"/>
    <row r="3" spans="1:8" ht="18" customHeight="1" x14ac:dyDescent="0.15"/>
    <row r="4" spans="1:8" ht="18" customHeight="1" x14ac:dyDescent="0.15">
      <c r="A4" s="3" t="s">
        <v>337</v>
      </c>
    </row>
    <row r="5" spans="1:8" ht="1.5" customHeight="1" thickBot="1" x14ac:dyDescent="0.2">
      <c r="A5" s="290"/>
      <c r="B5" s="290"/>
      <c r="C5" s="290"/>
      <c r="D5" s="290"/>
      <c r="E5" s="290"/>
      <c r="F5" s="290"/>
      <c r="G5" s="290"/>
    </row>
    <row r="6" spans="1:8" ht="15" customHeight="1" x14ac:dyDescent="0.15">
      <c r="A6" s="416" t="s">
        <v>336</v>
      </c>
      <c r="B6" s="416"/>
      <c r="C6" s="417"/>
      <c r="D6" s="291" t="s">
        <v>295</v>
      </c>
      <c r="E6" s="291" t="s">
        <v>316</v>
      </c>
      <c r="F6" s="291" t="s">
        <v>315</v>
      </c>
      <c r="G6" s="292" t="s">
        <v>314</v>
      </c>
    </row>
    <row r="7" spans="1:8" ht="15" customHeight="1" x14ac:dyDescent="0.15">
      <c r="A7" s="418"/>
      <c r="B7" s="418"/>
      <c r="C7" s="419"/>
      <c r="D7" s="293" t="s">
        <v>335</v>
      </c>
      <c r="E7" s="293" t="s">
        <v>334</v>
      </c>
      <c r="F7" s="293" t="s">
        <v>334</v>
      </c>
      <c r="G7" s="294" t="s">
        <v>311</v>
      </c>
    </row>
    <row r="8" spans="1:8" ht="6" customHeight="1" x14ac:dyDescent="0.15">
      <c r="C8" s="295"/>
    </row>
    <row r="9" spans="1:8" s="289" customFormat="1" ht="15" customHeight="1" x14ac:dyDescent="0.15">
      <c r="A9" s="138" t="s">
        <v>577</v>
      </c>
      <c r="B9" s="139" t="s">
        <v>615</v>
      </c>
      <c r="C9" s="296" t="s">
        <v>333</v>
      </c>
      <c r="D9" s="88">
        <v>153729</v>
      </c>
      <c r="E9" s="88">
        <v>10452360</v>
      </c>
      <c r="F9" s="88">
        <v>10397234</v>
      </c>
      <c r="G9" s="89">
        <v>99.472597576049822</v>
      </c>
    </row>
    <row r="10" spans="1:8" s="289" customFormat="1" ht="15" customHeight="1" x14ac:dyDescent="0.15">
      <c r="A10" s="138"/>
      <c r="B10" s="152" t="s">
        <v>592</v>
      </c>
      <c r="C10" s="296"/>
      <c r="D10" s="88">
        <v>154227</v>
      </c>
      <c r="E10" s="88">
        <v>11275314</v>
      </c>
      <c r="F10" s="88">
        <v>11228169</v>
      </c>
      <c r="G10" s="89">
        <v>99.581874172196009</v>
      </c>
    </row>
    <row r="11" spans="1:8" s="289" customFormat="1" ht="15" customHeight="1" x14ac:dyDescent="0.15">
      <c r="A11" s="138"/>
      <c r="B11" s="153" t="s">
        <v>616</v>
      </c>
      <c r="C11" s="296"/>
      <c r="D11" s="88">
        <v>154103</v>
      </c>
      <c r="E11" s="88">
        <v>11427424</v>
      </c>
      <c r="F11" s="88">
        <v>11376835</v>
      </c>
      <c r="G11" s="89">
        <v>99.56</v>
      </c>
    </row>
    <row r="12" spans="1:8" s="90" customFormat="1" ht="15" customHeight="1" x14ac:dyDescent="0.15">
      <c r="B12" s="153" t="s">
        <v>270</v>
      </c>
      <c r="C12" s="296"/>
      <c r="D12" s="297">
        <v>159751</v>
      </c>
      <c r="E12" s="289">
        <v>12078047</v>
      </c>
      <c r="F12" s="289">
        <v>12016441</v>
      </c>
      <c r="G12" s="89">
        <v>99.5</v>
      </c>
    </row>
    <row r="13" spans="1:8" s="90" customFormat="1" ht="15" customHeight="1" x14ac:dyDescent="0.15">
      <c r="B13" s="44" t="s">
        <v>676</v>
      </c>
      <c r="D13" s="91">
        <v>166302</v>
      </c>
      <c r="E13" s="90">
        <v>12677888.6</v>
      </c>
      <c r="F13" s="90">
        <v>12619068.591</v>
      </c>
      <c r="G13" s="92">
        <v>99.536042547337104</v>
      </c>
    </row>
    <row r="14" spans="1:8" s="90" customFormat="1" ht="6" customHeight="1" thickBot="1" x14ac:dyDescent="0.2">
      <c r="A14" s="298"/>
      <c r="B14" s="93"/>
      <c r="C14" s="94"/>
      <c r="D14" s="95"/>
      <c r="E14" s="96"/>
      <c r="F14" s="96"/>
      <c r="G14" s="97"/>
    </row>
    <row r="15" spans="1:8" ht="13.5" customHeight="1" x14ac:dyDescent="0.15">
      <c r="A15" s="1" t="s">
        <v>617</v>
      </c>
      <c r="H15" s="54"/>
    </row>
    <row r="16" spans="1:8" ht="13.5" customHeight="1" x14ac:dyDescent="0.15">
      <c r="A16" s="143" t="s">
        <v>618</v>
      </c>
    </row>
    <row r="17" spans="1:1" x14ac:dyDescent="0.15">
      <c r="A17" s="1" t="s">
        <v>593</v>
      </c>
    </row>
  </sheetData>
  <mergeCells count="1">
    <mergeCell ref="A6:C7"/>
  </mergeCells>
  <phoneticPr fontId="9"/>
  <hyperlinks>
    <hyperlink ref="H1" location="'社会保障'!A1" display="目次（項目一覧表）へ戻る" xr:uid="{CAC127B7-0C8D-465B-9624-77792A81CE67}"/>
  </hyperlinks>
  <pageMargins left="0.51181102362204722" right="0.51181102362204722" top="0.51181102362204722" bottom="0.51181102362204722" header="0.51181102362204722" footer="0.51181102362204722"/>
  <pageSetup paperSize="9" scale="85" orientation="portrait" verticalDpi="4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pageSetUpPr fitToPage="1"/>
  </sheetPr>
  <dimension ref="A1:N23"/>
  <sheetViews>
    <sheetView showGridLines="0" zoomScaleNormal="100" zoomScaleSheetLayoutView="100" workbookViewId="0"/>
  </sheetViews>
  <sheetFormatPr defaultColWidth="9.44140625" defaultRowHeight="12" x14ac:dyDescent="0.15"/>
  <cols>
    <col min="1" max="1" width="5.6640625" style="272" customWidth="1"/>
    <col min="2" max="2" width="2.6640625" style="272" customWidth="1"/>
    <col min="3" max="3" width="5.6640625" style="272" customWidth="1"/>
    <col min="4" max="4" width="11.6640625" style="272" customWidth="1"/>
    <col min="5" max="5" width="12.6640625" style="272" customWidth="1"/>
    <col min="6" max="6" width="11.6640625" style="272" customWidth="1"/>
    <col min="7" max="7" width="12.6640625" style="272" customWidth="1"/>
    <col min="8" max="8" width="8.6640625" style="272" customWidth="1"/>
    <col min="9" max="9" width="10.6640625" style="272" customWidth="1"/>
    <col min="10" max="10" width="8.44140625" style="272" customWidth="1"/>
    <col min="11" max="11" width="9.6640625" style="272" customWidth="1"/>
    <col min="12" max="12" width="8.44140625" style="272" customWidth="1"/>
    <col min="13" max="13" width="9.6640625" style="272" customWidth="1"/>
    <col min="14" max="14" width="23.44140625" style="272" bestFit="1" customWidth="1"/>
    <col min="15" max="15" width="18.5546875" style="272" customWidth="1"/>
    <col min="16" max="16" width="13" style="272" bestFit="1" customWidth="1"/>
    <col min="17" max="16384" width="9.44140625" style="272"/>
  </cols>
  <sheetData>
    <row r="1" spans="1:14" ht="12" customHeight="1" x14ac:dyDescent="0.15">
      <c r="N1" s="288" t="s">
        <v>637</v>
      </c>
    </row>
    <row r="2" spans="1:14" ht="21" customHeight="1" x14ac:dyDescent="0.15">
      <c r="A2" s="98"/>
    </row>
    <row r="3" spans="1:14" ht="18" customHeight="1" x14ac:dyDescent="0.15">
      <c r="A3" s="98"/>
    </row>
    <row r="4" spans="1:14" ht="18" customHeight="1" thickBot="1" x14ac:dyDescent="0.2">
      <c r="A4" s="98" t="s">
        <v>344</v>
      </c>
      <c r="B4" s="273"/>
      <c r="C4" s="273"/>
      <c r="D4" s="273"/>
      <c r="E4" s="273"/>
      <c r="F4" s="273"/>
      <c r="G4" s="273"/>
      <c r="H4" s="273"/>
      <c r="I4" s="273"/>
      <c r="J4" s="273"/>
      <c r="K4" s="273"/>
      <c r="L4" s="420" t="s">
        <v>212</v>
      </c>
      <c r="M4" s="420"/>
    </row>
    <row r="5" spans="1:14" ht="12" customHeight="1" x14ac:dyDescent="0.15">
      <c r="A5" s="421" t="s">
        <v>343</v>
      </c>
      <c r="B5" s="421"/>
      <c r="C5" s="422"/>
      <c r="D5" s="427" t="s">
        <v>342</v>
      </c>
      <c r="E5" s="421"/>
      <c r="F5" s="274"/>
      <c r="G5" s="274"/>
      <c r="H5" s="275"/>
      <c r="I5" s="275"/>
      <c r="J5" s="275"/>
      <c r="K5" s="275"/>
      <c r="L5" s="275"/>
      <c r="M5" s="274"/>
    </row>
    <row r="6" spans="1:14" ht="24" customHeight="1" x14ac:dyDescent="0.15">
      <c r="A6" s="423"/>
      <c r="B6" s="423"/>
      <c r="C6" s="424"/>
      <c r="D6" s="428"/>
      <c r="E6" s="425"/>
      <c r="F6" s="429" t="s">
        <v>594</v>
      </c>
      <c r="G6" s="430"/>
      <c r="H6" s="431" t="s">
        <v>341</v>
      </c>
      <c r="I6" s="432"/>
      <c r="J6" s="431" t="s">
        <v>340</v>
      </c>
      <c r="K6" s="432"/>
      <c r="L6" s="431" t="s">
        <v>339</v>
      </c>
      <c r="M6" s="433"/>
    </row>
    <row r="7" spans="1:14" ht="15" customHeight="1" x14ac:dyDescent="0.15">
      <c r="A7" s="425"/>
      <c r="B7" s="425"/>
      <c r="C7" s="426"/>
      <c r="D7" s="277" t="s">
        <v>323</v>
      </c>
      <c r="E7" s="278" t="s">
        <v>338</v>
      </c>
      <c r="F7" s="276" t="s">
        <v>323</v>
      </c>
      <c r="G7" s="276" t="s">
        <v>338</v>
      </c>
      <c r="H7" s="276" t="s">
        <v>323</v>
      </c>
      <c r="I7" s="276" t="s">
        <v>338</v>
      </c>
      <c r="J7" s="276" t="s">
        <v>323</v>
      </c>
      <c r="K7" s="276" t="s">
        <v>338</v>
      </c>
      <c r="L7" s="276" t="s">
        <v>323</v>
      </c>
      <c r="M7" s="276" t="s">
        <v>338</v>
      </c>
    </row>
    <row r="8" spans="1:14" ht="6" customHeight="1" x14ac:dyDescent="0.15">
      <c r="C8" s="279"/>
    </row>
    <row r="9" spans="1:14" ht="15" customHeight="1" x14ac:dyDescent="0.15">
      <c r="A9" s="280" t="s">
        <v>599</v>
      </c>
      <c r="B9" s="281" t="s">
        <v>600</v>
      </c>
      <c r="C9" s="282"/>
      <c r="D9" s="280">
        <v>5001248</v>
      </c>
      <c r="E9" s="280">
        <v>140457388.04300001</v>
      </c>
      <c r="F9" s="280">
        <v>4684851</v>
      </c>
      <c r="G9" s="280">
        <v>134321289</v>
      </c>
      <c r="H9" s="280">
        <v>295566</v>
      </c>
      <c r="I9" s="280">
        <v>5687772.0429999996</v>
      </c>
      <c r="J9" s="280">
        <v>11851</v>
      </c>
      <c r="K9" s="280">
        <v>178507</v>
      </c>
      <c r="L9" s="280">
        <v>8980</v>
      </c>
      <c r="M9" s="280">
        <v>269820</v>
      </c>
    </row>
    <row r="10" spans="1:14" ht="15" customHeight="1" x14ac:dyDescent="0.15">
      <c r="A10" s="280"/>
      <c r="B10" s="283" t="s">
        <v>592</v>
      </c>
      <c r="C10" s="282"/>
      <c r="D10" s="280">
        <v>4778543</v>
      </c>
      <c r="E10" s="280">
        <v>136109951.067</v>
      </c>
      <c r="F10" s="280">
        <v>4470628</v>
      </c>
      <c r="G10" s="280">
        <v>129961752</v>
      </c>
      <c r="H10" s="280">
        <v>286702</v>
      </c>
      <c r="I10" s="280">
        <v>5702916.0669999998</v>
      </c>
      <c r="J10" s="280">
        <v>12133</v>
      </c>
      <c r="K10" s="280">
        <v>172843</v>
      </c>
      <c r="L10" s="280">
        <v>9080</v>
      </c>
      <c r="M10" s="280">
        <v>272440</v>
      </c>
    </row>
    <row r="11" spans="1:14" ht="15" customHeight="1" x14ac:dyDescent="0.15">
      <c r="A11" s="280"/>
      <c r="B11" s="284" t="s">
        <v>616</v>
      </c>
      <c r="C11" s="282"/>
      <c r="D11" s="280">
        <v>4861846</v>
      </c>
      <c r="E11" s="280">
        <v>140138871</v>
      </c>
      <c r="F11" s="280">
        <v>4548258</v>
      </c>
      <c r="G11" s="280">
        <v>133682882</v>
      </c>
      <c r="H11" s="280">
        <v>291812</v>
      </c>
      <c r="I11" s="280">
        <v>5997607</v>
      </c>
      <c r="J11" s="280">
        <v>12368</v>
      </c>
      <c r="K11" s="280">
        <v>176142</v>
      </c>
      <c r="L11" s="280">
        <v>9408</v>
      </c>
      <c r="M11" s="280">
        <v>282240</v>
      </c>
    </row>
    <row r="12" spans="1:14" ht="15" customHeight="1" x14ac:dyDescent="0.15">
      <c r="A12" s="99"/>
      <c r="B12" s="284" t="s">
        <v>270</v>
      </c>
      <c r="C12" s="282"/>
      <c r="D12" s="285">
        <v>5125832</v>
      </c>
      <c r="E12" s="272">
        <v>145286807.25599998</v>
      </c>
      <c r="F12" s="272">
        <v>4734830</v>
      </c>
      <c r="G12" s="272">
        <v>137867568</v>
      </c>
      <c r="H12" s="272">
        <v>368222</v>
      </c>
      <c r="I12" s="272">
        <v>6939813.2439999999</v>
      </c>
      <c r="J12" s="272">
        <v>12161</v>
      </c>
      <c r="K12" s="272">
        <v>160856.01199999999</v>
      </c>
      <c r="L12" s="272">
        <v>10619</v>
      </c>
      <c r="M12" s="272">
        <v>318570</v>
      </c>
    </row>
    <row r="13" spans="1:14" s="99" customFormat="1" ht="15" customHeight="1" x14ac:dyDescent="0.15">
      <c r="B13" s="100" t="s">
        <v>646</v>
      </c>
      <c r="D13" s="101">
        <v>5519867</v>
      </c>
      <c r="E13" s="99">
        <v>152246751</v>
      </c>
      <c r="F13" s="99">
        <v>4951700</v>
      </c>
      <c r="G13" s="99">
        <v>143019219</v>
      </c>
      <c r="H13" s="99">
        <v>546076</v>
      </c>
      <c r="I13" s="99">
        <v>8759555.1689999998</v>
      </c>
      <c r="J13" s="99">
        <v>11847</v>
      </c>
      <c r="K13" s="99">
        <v>160656.927</v>
      </c>
      <c r="L13" s="99">
        <v>10244</v>
      </c>
      <c r="M13" s="99">
        <v>307320</v>
      </c>
    </row>
    <row r="14" spans="1:14" ht="6" customHeight="1" thickBot="1" x14ac:dyDescent="0.2">
      <c r="A14" s="273"/>
      <c r="B14" s="273"/>
      <c r="C14" s="286"/>
      <c r="D14" s="273"/>
      <c r="E14" s="273"/>
      <c r="F14" s="273"/>
      <c r="G14" s="273"/>
      <c r="H14" s="273"/>
      <c r="I14" s="273"/>
      <c r="J14" s="273"/>
      <c r="K14" s="273"/>
      <c r="L14" s="273"/>
      <c r="M14" s="273"/>
    </row>
    <row r="15" spans="1:14" ht="13.5" customHeight="1" x14ac:dyDescent="0.15">
      <c r="A15" s="272" t="s">
        <v>674</v>
      </c>
    </row>
    <row r="16" spans="1:14" ht="13.5" customHeight="1" x14ac:dyDescent="0.15">
      <c r="A16" s="272" t="s">
        <v>675</v>
      </c>
    </row>
    <row r="17" spans="1:5" ht="13.5" customHeight="1" x14ac:dyDescent="0.15">
      <c r="A17" s="272" t="s">
        <v>332</v>
      </c>
      <c r="D17" s="102"/>
      <c r="E17" s="287"/>
    </row>
    <row r="18" spans="1:5" ht="12" customHeight="1" x14ac:dyDescent="0.15">
      <c r="D18" s="287"/>
      <c r="E18" s="287"/>
    </row>
    <row r="19" spans="1:5" ht="12" customHeight="1" x14ac:dyDescent="0.15">
      <c r="D19" s="287"/>
      <c r="E19" s="287"/>
    </row>
    <row r="20" spans="1:5" ht="12" customHeight="1" x14ac:dyDescent="0.15">
      <c r="D20" s="287"/>
      <c r="E20" s="287"/>
    </row>
    <row r="21" spans="1:5" ht="12" customHeight="1" x14ac:dyDescent="0.15">
      <c r="D21" s="287"/>
      <c r="E21" s="287"/>
    </row>
    <row r="22" spans="1:5" ht="12" customHeight="1" x14ac:dyDescent="0.15">
      <c r="D22" s="287"/>
      <c r="E22" s="287"/>
    </row>
    <row r="23" spans="1:5" x14ac:dyDescent="0.15">
      <c r="D23" s="287"/>
      <c r="E23" s="287"/>
    </row>
  </sheetData>
  <mergeCells count="7">
    <mergeCell ref="L4:M4"/>
    <mergeCell ref="A5:C7"/>
    <mergeCell ref="D5:E6"/>
    <mergeCell ref="F6:G6"/>
    <mergeCell ref="H6:I6"/>
    <mergeCell ref="J6:K6"/>
    <mergeCell ref="L6:M6"/>
  </mergeCells>
  <phoneticPr fontId="9"/>
  <hyperlinks>
    <hyperlink ref="N1" location="'社会保障'!A1" display="目次（項目一覧表）へ戻る" xr:uid="{A32E8748-BF02-41B5-93CF-BE028B9FA394}"/>
  </hyperlinks>
  <printOptions horizontalCentered="1"/>
  <pageMargins left="0.59055118110236227" right="0.59055118110236227" top="0.51181102362204722" bottom="0.59055118110236227" header="0.51181102362204722" footer="0.51181102362204722"/>
  <pageSetup paperSize="9" scale="69" fitToHeight="0" orientation="portrait" cellComments="asDisplayed"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dimension ref="A1:K15"/>
  <sheetViews>
    <sheetView showGridLines="0" defaultGridColor="0" colorId="22" zoomScaleNormal="100" zoomScaleSheetLayoutView="100" workbookViewId="0"/>
  </sheetViews>
  <sheetFormatPr defaultColWidth="10.6640625" defaultRowHeight="12" x14ac:dyDescent="0.15"/>
  <cols>
    <col min="1" max="1" width="5.6640625" style="1" customWidth="1"/>
    <col min="2" max="2" width="2.6640625" style="1" customWidth="1"/>
    <col min="3" max="3" width="5.6640625" style="1" customWidth="1"/>
    <col min="4" max="10" width="14" style="1" customWidth="1"/>
    <col min="11" max="11" width="23.44140625" style="1" bestFit="1" customWidth="1"/>
    <col min="12" max="16384" width="10.6640625" style="1"/>
  </cols>
  <sheetData>
    <row r="1" spans="1:11" ht="12" customHeight="1" x14ac:dyDescent="0.15">
      <c r="K1" s="148" t="s">
        <v>637</v>
      </c>
    </row>
    <row r="2" spans="1:11" ht="21" customHeight="1" x14ac:dyDescent="0.15"/>
    <row r="3" spans="1:11" ht="18" customHeight="1" x14ac:dyDescent="0.15">
      <c r="A3" s="3" t="s">
        <v>351</v>
      </c>
    </row>
    <row r="4" spans="1:11" ht="18" customHeight="1" thickBot="1" x14ac:dyDescent="0.2">
      <c r="A4" s="3" t="s">
        <v>350</v>
      </c>
      <c r="J4" s="129" t="s">
        <v>118</v>
      </c>
    </row>
    <row r="5" spans="1:11" ht="18" customHeight="1" x14ac:dyDescent="0.15">
      <c r="A5" s="370" t="s">
        <v>308</v>
      </c>
      <c r="B5" s="370"/>
      <c r="C5" s="371"/>
      <c r="D5" s="374" t="s">
        <v>1</v>
      </c>
      <c r="E5" s="375"/>
      <c r="F5" s="130" t="s">
        <v>349</v>
      </c>
      <c r="G5" s="131"/>
      <c r="H5" s="130" t="s">
        <v>348</v>
      </c>
      <c r="I5" s="131"/>
      <c r="J5" s="398" t="s">
        <v>347</v>
      </c>
    </row>
    <row r="6" spans="1:11" ht="18" customHeight="1" x14ac:dyDescent="0.15">
      <c r="A6" s="372"/>
      <c r="B6" s="372"/>
      <c r="C6" s="373"/>
      <c r="D6" s="135" t="s">
        <v>26</v>
      </c>
      <c r="E6" s="135" t="s">
        <v>295</v>
      </c>
      <c r="F6" s="135" t="s">
        <v>26</v>
      </c>
      <c r="G6" s="135" t="s">
        <v>295</v>
      </c>
      <c r="H6" s="135" t="s">
        <v>26</v>
      </c>
      <c r="I6" s="135" t="s">
        <v>295</v>
      </c>
      <c r="J6" s="399"/>
    </row>
    <row r="7" spans="1:11" ht="6" customHeight="1" x14ac:dyDescent="0.15">
      <c r="D7" s="140"/>
      <c r="E7" s="141"/>
      <c r="F7" s="141"/>
      <c r="G7" s="141"/>
      <c r="I7" s="141"/>
      <c r="J7" s="141"/>
    </row>
    <row r="8" spans="1:11" ht="24" customHeight="1" x14ac:dyDescent="0.15">
      <c r="A8" s="138" t="s">
        <v>578</v>
      </c>
      <c r="B8" s="163" t="s">
        <v>504</v>
      </c>
      <c r="C8" s="1" t="s">
        <v>622</v>
      </c>
      <c r="D8" s="151">
        <v>20660</v>
      </c>
      <c r="E8" s="26">
        <v>269409</v>
      </c>
      <c r="F8" s="26">
        <v>19841</v>
      </c>
      <c r="G8" s="30">
        <v>267424</v>
      </c>
      <c r="H8" s="4">
        <v>819</v>
      </c>
      <c r="I8" s="30">
        <v>1985</v>
      </c>
      <c r="J8" s="26">
        <v>285670</v>
      </c>
    </row>
    <row r="9" spans="1:11" ht="24" customHeight="1" x14ac:dyDescent="0.15">
      <c r="A9" s="138"/>
      <c r="B9" s="163" t="s">
        <v>271</v>
      </c>
      <c r="D9" s="151">
        <v>21040</v>
      </c>
      <c r="E9" s="26">
        <v>265795</v>
      </c>
      <c r="F9" s="26">
        <v>20193</v>
      </c>
      <c r="G9" s="26">
        <v>263812</v>
      </c>
      <c r="H9" s="4">
        <v>847</v>
      </c>
      <c r="I9" s="26">
        <v>1983</v>
      </c>
      <c r="J9" s="26">
        <v>288845</v>
      </c>
    </row>
    <row r="10" spans="1:11" s="2" customFormat="1" ht="24" customHeight="1" x14ac:dyDescent="0.15">
      <c r="A10" s="138"/>
      <c r="B10" s="163" t="s">
        <v>270</v>
      </c>
      <c r="C10" s="1"/>
      <c r="D10" s="151">
        <v>21456</v>
      </c>
      <c r="E10" s="26">
        <v>270371</v>
      </c>
      <c r="F10" s="26">
        <v>20597</v>
      </c>
      <c r="G10" s="26">
        <v>268383</v>
      </c>
      <c r="H10" s="4">
        <v>859</v>
      </c>
      <c r="I10" s="26">
        <v>1988</v>
      </c>
      <c r="J10" s="26">
        <v>290775</v>
      </c>
    </row>
    <row r="11" spans="1:11" ht="24" customHeight="1" x14ac:dyDescent="0.15">
      <c r="B11" s="163" t="s">
        <v>269</v>
      </c>
      <c r="D11" s="305">
        <v>21854</v>
      </c>
      <c r="E11" s="306">
        <v>271368</v>
      </c>
      <c r="F11" s="306">
        <v>20964</v>
      </c>
      <c r="G11" s="306">
        <v>269368</v>
      </c>
      <c r="H11" s="1">
        <v>890</v>
      </c>
      <c r="I11" s="306">
        <v>2000</v>
      </c>
      <c r="J11" s="306">
        <v>294962</v>
      </c>
    </row>
    <row r="12" spans="1:11" s="2" customFormat="1" ht="24" customHeight="1" x14ac:dyDescent="0.15">
      <c r="B12" s="41" t="s">
        <v>683</v>
      </c>
      <c r="D12" s="307">
        <v>22231</v>
      </c>
      <c r="E12" s="103">
        <v>274143</v>
      </c>
      <c r="F12" s="103">
        <v>21303</v>
      </c>
      <c r="G12" s="103">
        <v>272027</v>
      </c>
      <c r="H12" s="2">
        <v>928</v>
      </c>
      <c r="I12" s="103">
        <v>2116</v>
      </c>
      <c r="J12" s="103">
        <v>299743</v>
      </c>
    </row>
    <row r="13" spans="1:11" ht="6" customHeight="1" thickBot="1" x14ac:dyDescent="0.2">
      <c r="A13" s="145"/>
      <c r="B13" s="145"/>
      <c r="C13" s="145"/>
      <c r="D13" s="146"/>
      <c r="E13" s="145"/>
      <c r="F13" s="145"/>
      <c r="G13" s="145"/>
      <c r="H13" s="145"/>
      <c r="I13" s="145"/>
      <c r="J13" s="145"/>
    </row>
    <row r="14" spans="1:11" ht="13.5" customHeight="1" x14ac:dyDescent="0.15">
      <c r="A14" s="1" t="s">
        <v>346</v>
      </c>
    </row>
    <row r="15" spans="1:11" ht="13.5" customHeight="1" x14ac:dyDescent="0.15">
      <c r="A15" s="1" t="s">
        <v>345</v>
      </c>
    </row>
  </sheetData>
  <mergeCells count="3">
    <mergeCell ref="A5:C6"/>
    <mergeCell ref="D5:E5"/>
    <mergeCell ref="J5:J6"/>
  </mergeCells>
  <phoneticPr fontId="9"/>
  <hyperlinks>
    <hyperlink ref="K1" location="'社会保障'!A1" display="目次（項目一覧表）へ戻る" xr:uid="{68787391-69FE-4925-8047-3056835EA4D4}"/>
  </hyperlinks>
  <printOptions horizontalCentered="1"/>
  <pageMargins left="0.59055118110236227" right="0.59055118110236227" top="0.51181102362204722" bottom="0.59055118110236227"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dimension ref="A1:I26"/>
  <sheetViews>
    <sheetView showGridLines="0" defaultGridColor="0" colorId="22" zoomScaleNormal="100" zoomScaleSheetLayoutView="100" workbookViewId="0"/>
  </sheetViews>
  <sheetFormatPr defaultColWidth="10.6640625" defaultRowHeight="12" x14ac:dyDescent="0.15"/>
  <cols>
    <col min="1" max="3" width="2.6640625" style="1" customWidth="1"/>
    <col min="4" max="4" width="17.6640625" style="1" customWidth="1"/>
    <col min="5" max="5" width="2.6640625" style="1" customWidth="1"/>
    <col min="6" max="8" width="27.88671875" style="1" customWidth="1"/>
    <col min="9" max="9" width="23.44140625" style="1" bestFit="1" customWidth="1"/>
    <col min="10" max="16384" width="10.6640625" style="1"/>
  </cols>
  <sheetData>
    <row r="1" spans="1:9" ht="12" customHeight="1" x14ac:dyDescent="0.15">
      <c r="I1" s="148" t="s">
        <v>637</v>
      </c>
    </row>
    <row r="2" spans="1:9" ht="21" customHeight="1" x14ac:dyDescent="0.15">
      <c r="A2" s="308"/>
      <c r="B2" s="308"/>
      <c r="C2" s="308"/>
      <c r="D2" s="308"/>
      <c r="E2" s="308"/>
      <c r="F2" s="308"/>
      <c r="G2" s="308"/>
      <c r="H2" s="308"/>
    </row>
    <row r="3" spans="1:9" ht="18" customHeight="1" x14ac:dyDescent="0.15"/>
    <row r="4" spans="1:9" ht="18" customHeight="1" thickBot="1" x14ac:dyDescent="0.2">
      <c r="A4" s="3" t="s">
        <v>684</v>
      </c>
      <c r="B4" s="3"/>
      <c r="C4" s="3"/>
      <c r="D4" s="3"/>
      <c r="E4" s="3"/>
      <c r="H4" s="129" t="s">
        <v>369</v>
      </c>
    </row>
    <row r="5" spans="1:9" ht="30" customHeight="1" x14ac:dyDescent="0.15">
      <c r="A5" s="245"/>
      <c r="B5" s="434" t="s">
        <v>368</v>
      </c>
      <c r="C5" s="434"/>
      <c r="D5" s="434"/>
      <c r="E5" s="245"/>
      <c r="F5" s="218" t="s">
        <v>367</v>
      </c>
      <c r="G5" s="218" t="s">
        <v>366</v>
      </c>
      <c r="H5" s="218" t="s">
        <v>304</v>
      </c>
    </row>
    <row r="6" spans="1:9" ht="6" customHeight="1" x14ac:dyDescent="0.15">
      <c r="F6" s="137"/>
    </row>
    <row r="7" spans="1:9" s="2" customFormat="1" ht="24" customHeight="1" x14ac:dyDescent="0.15">
      <c r="B7" s="367" t="s">
        <v>1</v>
      </c>
      <c r="C7" s="367"/>
      <c r="D7" s="367"/>
      <c r="F7" s="309">
        <v>327604</v>
      </c>
      <c r="G7" s="27">
        <v>214985889378</v>
      </c>
      <c r="H7" s="27">
        <v>676237.1</v>
      </c>
    </row>
    <row r="8" spans="1:9" ht="9" customHeight="1" x14ac:dyDescent="0.15">
      <c r="F8" s="265"/>
      <c r="G8" s="30"/>
      <c r="H8" s="30"/>
    </row>
    <row r="9" spans="1:9" ht="24" customHeight="1" x14ac:dyDescent="0.15">
      <c r="B9" s="369" t="s">
        <v>365</v>
      </c>
      <c r="C9" s="369"/>
      <c r="D9" s="369"/>
      <c r="F9" s="265">
        <v>327604</v>
      </c>
      <c r="G9" s="30">
        <v>214985889378</v>
      </c>
      <c r="H9" s="30">
        <v>656237.1</v>
      </c>
    </row>
    <row r="10" spans="1:9" ht="24" customHeight="1" x14ac:dyDescent="0.15">
      <c r="C10" s="369" t="s">
        <v>364</v>
      </c>
      <c r="D10" s="369"/>
      <c r="F10" s="265">
        <v>6183</v>
      </c>
      <c r="G10" s="30">
        <v>5841742082</v>
      </c>
      <c r="H10" s="30">
        <v>944807.1</v>
      </c>
    </row>
    <row r="11" spans="1:9" ht="24" customHeight="1" x14ac:dyDescent="0.15">
      <c r="D11" s="144" t="s">
        <v>363</v>
      </c>
      <c r="F11" s="265">
        <v>2006</v>
      </c>
      <c r="G11" s="30">
        <v>2693986208</v>
      </c>
      <c r="H11" s="30">
        <v>1342964.2</v>
      </c>
    </row>
    <row r="12" spans="1:9" ht="24" customHeight="1" x14ac:dyDescent="0.15">
      <c r="D12" s="144" t="s">
        <v>362</v>
      </c>
      <c r="F12" s="265">
        <v>1465</v>
      </c>
      <c r="G12" s="30">
        <v>520447345</v>
      </c>
      <c r="H12" s="30">
        <v>355254.2</v>
      </c>
    </row>
    <row r="13" spans="1:9" ht="24" customHeight="1" x14ac:dyDescent="0.15">
      <c r="D13" s="144" t="s">
        <v>361</v>
      </c>
      <c r="F13" s="265">
        <v>2148</v>
      </c>
      <c r="G13" s="30">
        <v>2128743292</v>
      </c>
      <c r="H13" s="30">
        <v>991035.1</v>
      </c>
    </row>
    <row r="14" spans="1:9" ht="24" customHeight="1" x14ac:dyDescent="0.15">
      <c r="D14" s="144" t="s">
        <v>360</v>
      </c>
      <c r="F14" s="265">
        <v>145</v>
      </c>
      <c r="G14" s="30">
        <v>34239577</v>
      </c>
      <c r="H14" s="30">
        <v>240272.9</v>
      </c>
    </row>
    <row r="15" spans="1:9" ht="24" customHeight="1" x14ac:dyDescent="0.15">
      <c r="D15" s="144" t="s">
        <v>359</v>
      </c>
      <c r="F15" s="265">
        <v>419</v>
      </c>
      <c r="G15" s="30">
        <v>463725660</v>
      </c>
      <c r="H15" s="30">
        <v>1106743.8</v>
      </c>
    </row>
    <row r="16" spans="1:9" ht="9" customHeight="1" x14ac:dyDescent="0.15">
      <c r="F16" s="265"/>
      <c r="G16" s="30"/>
      <c r="H16" s="30"/>
    </row>
    <row r="17" spans="1:8" ht="24" customHeight="1" x14ac:dyDescent="0.15">
      <c r="C17" s="369" t="s">
        <v>358</v>
      </c>
      <c r="D17" s="369"/>
      <c r="F17" s="265">
        <v>321421</v>
      </c>
      <c r="G17" s="30">
        <v>209144147296</v>
      </c>
      <c r="H17" s="30">
        <v>650686</v>
      </c>
    </row>
    <row r="18" spans="1:8" ht="24" customHeight="1" x14ac:dyDescent="0.15">
      <c r="D18" s="144" t="s">
        <v>357</v>
      </c>
      <c r="F18" s="265">
        <v>265565</v>
      </c>
      <c r="G18" s="30">
        <v>161123652764</v>
      </c>
      <c r="H18" s="30">
        <v>606720.19999999995</v>
      </c>
    </row>
    <row r="19" spans="1:8" ht="24" customHeight="1" x14ac:dyDescent="0.15">
      <c r="D19" s="144" t="s">
        <v>356</v>
      </c>
      <c r="F19" s="265">
        <v>50369</v>
      </c>
      <c r="G19" s="30">
        <v>44390289422</v>
      </c>
      <c r="H19" s="30">
        <v>881301</v>
      </c>
    </row>
    <row r="20" spans="1:8" ht="24" customHeight="1" x14ac:dyDescent="0.15">
      <c r="D20" s="144" t="s">
        <v>355</v>
      </c>
      <c r="F20" s="265">
        <v>5487</v>
      </c>
      <c r="G20" s="30">
        <v>3630205110</v>
      </c>
      <c r="H20" s="30">
        <v>661601</v>
      </c>
    </row>
    <row r="21" spans="1:8" ht="9" customHeight="1" x14ac:dyDescent="0.15">
      <c r="F21" s="265"/>
      <c r="G21" s="30"/>
      <c r="H21" s="30"/>
    </row>
    <row r="22" spans="1:8" ht="24" customHeight="1" x14ac:dyDescent="0.15">
      <c r="B22" s="369" t="s">
        <v>354</v>
      </c>
      <c r="C22" s="369"/>
      <c r="D22" s="369"/>
      <c r="F22" s="310">
        <v>0</v>
      </c>
      <c r="G22" s="104">
        <v>0</v>
      </c>
      <c r="H22" s="104">
        <v>0</v>
      </c>
    </row>
    <row r="23" spans="1:8" ht="24" customHeight="1" x14ac:dyDescent="0.15">
      <c r="C23" s="369" t="s">
        <v>353</v>
      </c>
      <c r="D23" s="369"/>
      <c r="F23" s="310">
        <v>0</v>
      </c>
      <c r="G23" s="104">
        <v>0</v>
      </c>
      <c r="H23" s="104">
        <v>0</v>
      </c>
    </row>
    <row r="24" spans="1:8" ht="24" customHeight="1" x14ac:dyDescent="0.15">
      <c r="C24" s="369" t="s">
        <v>352</v>
      </c>
      <c r="D24" s="369"/>
      <c r="F24" s="310">
        <v>0</v>
      </c>
      <c r="G24" s="104">
        <v>0</v>
      </c>
      <c r="H24" s="104">
        <v>0</v>
      </c>
    </row>
    <row r="25" spans="1:8" ht="6" customHeight="1" thickBot="1" x14ac:dyDescent="0.2">
      <c r="A25" s="145"/>
      <c r="B25" s="145"/>
      <c r="C25" s="145"/>
      <c r="D25" s="145"/>
      <c r="E25" s="145"/>
      <c r="F25" s="146"/>
      <c r="G25" s="145"/>
      <c r="H25" s="145"/>
    </row>
    <row r="26" spans="1:8" ht="14.25" customHeight="1" x14ac:dyDescent="0.15">
      <c r="A26" s="1" t="s">
        <v>595</v>
      </c>
    </row>
  </sheetData>
  <mergeCells count="8">
    <mergeCell ref="C24:D24"/>
    <mergeCell ref="B22:D22"/>
    <mergeCell ref="C23:D23"/>
    <mergeCell ref="B5:D5"/>
    <mergeCell ref="B7:D7"/>
    <mergeCell ref="B9:D9"/>
    <mergeCell ref="C10:D10"/>
    <mergeCell ref="C17:D17"/>
  </mergeCells>
  <phoneticPr fontId="9"/>
  <hyperlinks>
    <hyperlink ref="I1" location="'社会保障'!A1" display="目次（項目一覧表）へ戻る" xr:uid="{60C99C10-BB9C-46D5-9A78-DA131419AC28}"/>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ransitionEvaluation="1"/>
  <dimension ref="A1:N34"/>
  <sheetViews>
    <sheetView showGridLines="0" defaultGridColor="0" colorId="22" zoomScaleNormal="100" zoomScaleSheetLayoutView="100" workbookViewId="0"/>
  </sheetViews>
  <sheetFormatPr defaultColWidth="10.6640625" defaultRowHeight="12" x14ac:dyDescent="0.15"/>
  <cols>
    <col min="1" max="1" width="1.6640625" style="1" customWidth="1"/>
    <col min="2" max="2" width="15.6640625" style="1" customWidth="1"/>
    <col min="3" max="3" width="1.6640625" style="1" customWidth="1"/>
    <col min="4" max="7" width="10" style="1" customWidth="1"/>
    <col min="8" max="8" width="9.6640625" style="1" customWidth="1"/>
    <col min="9" max="13" width="10" style="1" customWidth="1"/>
    <col min="14" max="14" width="23.44140625" style="1" bestFit="1" customWidth="1"/>
    <col min="15" max="16384" width="10.6640625" style="1"/>
  </cols>
  <sheetData>
    <row r="1" spans="1:14" ht="12" customHeight="1" x14ac:dyDescent="0.15">
      <c r="N1" s="148" t="s">
        <v>637</v>
      </c>
    </row>
    <row r="2" spans="1:14" ht="12" customHeight="1" x14ac:dyDescent="0.15"/>
    <row r="3" spans="1:14" ht="18" customHeight="1" x14ac:dyDescent="0.15">
      <c r="A3" s="3" t="s">
        <v>393</v>
      </c>
      <c r="B3" s="3"/>
      <c r="C3" s="3"/>
    </row>
    <row r="4" spans="1:14" ht="18" customHeight="1" thickBot="1" x14ac:dyDescent="0.2">
      <c r="A4" s="3" t="s">
        <v>685</v>
      </c>
      <c r="B4" s="3"/>
      <c r="C4" s="3"/>
      <c r="D4" s="145"/>
      <c r="E4" s="145"/>
      <c r="F4" s="145"/>
      <c r="G4" s="145"/>
      <c r="H4" s="145"/>
      <c r="I4" s="145"/>
      <c r="J4" s="145"/>
      <c r="K4" s="311"/>
      <c r="L4" s="311"/>
      <c r="M4" s="312" t="s">
        <v>184</v>
      </c>
    </row>
    <row r="5" spans="1:14" ht="18" customHeight="1" x14ac:dyDescent="0.15">
      <c r="A5" s="370" t="s">
        <v>392</v>
      </c>
      <c r="B5" s="370"/>
      <c r="C5" s="371"/>
      <c r="D5" s="313" t="s">
        <v>391</v>
      </c>
      <c r="E5" s="314"/>
      <c r="F5" s="314"/>
      <c r="G5" s="314"/>
      <c r="H5" s="409" t="s">
        <v>507</v>
      </c>
      <c r="I5" s="313" t="s">
        <v>390</v>
      </c>
      <c r="J5" s="314"/>
      <c r="K5" s="314"/>
      <c r="L5" s="314"/>
      <c r="M5" s="314"/>
    </row>
    <row r="6" spans="1:14" ht="18" customHeight="1" x14ac:dyDescent="0.15">
      <c r="A6" s="378"/>
      <c r="B6" s="378"/>
      <c r="C6" s="379"/>
      <c r="D6" s="313" t="s">
        <v>389</v>
      </c>
      <c r="E6" s="314"/>
      <c r="F6" s="314"/>
      <c r="G6" s="436" t="s">
        <v>388</v>
      </c>
      <c r="H6" s="435"/>
      <c r="I6" s="437" t="s">
        <v>1</v>
      </c>
      <c r="J6" s="437" t="s">
        <v>387</v>
      </c>
      <c r="K6" s="437" t="s">
        <v>386</v>
      </c>
      <c r="L6" s="437" t="s">
        <v>385</v>
      </c>
      <c r="M6" s="438" t="s">
        <v>384</v>
      </c>
    </row>
    <row r="7" spans="1:14" ht="18" customHeight="1" x14ac:dyDescent="0.15">
      <c r="A7" s="372"/>
      <c r="B7" s="372"/>
      <c r="C7" s="373"/>
      <c r="D7" s="136" t="s">
        <v>206</v>
      </c>
      <c r="E7" s="134" t="s">
        <v>383</v>
      </c>
      <c r="F7" s="133" t="s">
        <v>382</v>
      </c>
      <c r="G7" s="410"/>
      <c r="H7" s="410"/>
      <c r="I7" s="382"/>
      <c r="J7" s="382"/>
      <c r="K7" s="382"/>
      <c r="L7" s="382"/>
      <c r="M7" s="439"/>
    </row>
    <row r="8" spans="1:14" ht="6" customHeight="1" x14ac:dyDescent="0.15">
      <c r="B8" s="139"/>
      <c r="C8" s="139"/>
      <c r="D8" s="315"/>
      <c r="E8" s="139"/>
      <c r="F8" s="139"/>
      <c r="G8" s="139"/>
      <c r="H8" s="139"/>
      <c r="I8" s="139"/>
      <c r="J8" s="139"/>
      <c r="K8" s="139"/>
      <c r="L8" s="139"/>
      <c r="M8" s="139"/>
    </row>
    <row r="9" spans="1:14" s="2" customFormat="1" ht="13.5" customHeight="1" x14ac:dyDescent="0.15">
      <c r="B9" s="55" t="s">
        <v>1</v>
      </c>
      <c r="C9" s="55"/>
      <c r="D9" s="316">
        <v>91216</v>
      </c>
      <c r="E9" s="39">
        <v>90189</v>
      </c>
      <c r="F9" s="39">
        <v>1027</v>
      </c>
      <c r="G9" s="39">
        <v>46107</v>
      </c>
      <c r="H9" s="39">
        <v>873</v>
      </c>
      <c r="I9" s="39">
        <v>39843</v>
      </c>
      <c r="J9" s="39">
        <v>9738</v>
      </c>
      <c r="K9" s="39">
        <v>15287</v>
      </c>
      <c r="L9" s="39">
        <v>11385</v>
      </c>
      <c r="M9" s="39">
        <v>3433</v>
      </c>
    </row>
    <row r="10" spans="1:14" ht="9" customHeight="1" x14ac:dyDescent="0.15">
      <c r="B10" s="139"/>
      <c r="C10" s="139"/>
      <c r="D10" s="317"/>
      <c r="E10" s="40"/>
      <c r="F10" s="40"/>
      <c r="G10" s="40"/>
      <c r="H10" s="40"/>
      <c r="I10" s="40"/>
      <c r="J10" s="40"/>
      <c r="K10" s="40"/>
      <c r="L10" s="40"/>
      <c r="M10" s="40"/>
    </row>
    <row r="11" spans="1:14" s="2" customFormat="1" ht="24" customHeight="1" x14ac:dyDescent="0.15">
      <c r="B11" s="318" t="s">
        <v>506</v>
      </c>
      <c r="C11" s="43"/>
      <c r="D11" s="316">
        <v>11862</v>
      </c>
      <c r="E11" s="39">
        <v>11728</v>
      </c>
      <c r="F11" s="39">
        <v>134</v>
      </c>
      <c r="G11" s="39">
        <v>4551</v>
      </c>
      <c r="H11" s="39">
        <v>106</v>
      </c>
      <c r="I11" s="39">
        <v>5210</v>
      </c>
      <c r="J11" s="39">
        <v>1274</v>
      </c>
      <c r="K11" s="39">
        <v>1964</v>
      </c>
      <c r="L11" s="39">
        <v>1517</v>
      </c>
      <c r="M11" s="39">
        <v>455</v>
      </c>
    </row>
    <row r="12" spans="1:14" ht="13.5" customHeight="1" x14ac:dyDescent="0.15">
      <c r="B12" s="144" t="s">
        <v>7</v>
      </c>
      <c r="C12" s="144"/>
      <c r="D12" s="317">
        <v>4415</v>
      </c>
      <c r="E12" s="40">
        <v>4359</v>
      </c>
      <c r="F12" s="40">
        <v>56</v>
      </c>
      <c r="G12" s="40">
        <v>1709</v>
      </c>
      <c r="H12" s="40">
        <v>48</v>
      </c>
      <c r="I12" s="40">
        <v>1951</v>
      </c>
      <c r="J12" s="40">
        <v>470</v>
      </c>
      <c r="K12" s="40">
        <v>689</v>
      </c>
      <c r="L12" s="40">
        <v>629</v>
      </c>
      <c r="M12" s="40">
        <v>163</v>
      </c>
    </row>
    <row r="13" spans="1:14" ht="13.5" customHeight="1" x14ac:dyDescent="0.15">
      <c r="B13" s="144" t="s">
        <v>6</v>
      </c>
      <c r="C13" s="144"/>
      <c r="D13" s="317">
        <v>2499</v>
      </c>
      <c r="E13" s="40">
        <v>2473</v>
      </c>
      <c r="F13" s="40">
        <v>26</v>
      </c>
      <c r="G13" s="40">
        <v>869</v>
      </c>
      <c r="H13" s="40">
        <v>20</v>
      </c>
      <c r="I13" s="40">
        <v>1089</v>
      </c>
      <c r="J13" s="40">
        <v>276</v>
      </c>
      <c r="K13" s="40">
        <v>428</v>
      </c>
      <c r="L13" s="40">
        <v>280</v>
      </c>
      <c r="M13" s="40">
        <v>105</v>
      </c>
    </row>
    <row r="14" spans="1:14" ht="13.5" customHeight="1" x14ac:dyDescent="0.15">
      <c r="B14" s="144" t="s">
        <v>381</v>
      </c>
      <c r="C14" s="144"/>
      <c r="D14" s="317">
        <v>1114</v>
      </c>
      <c r="E14" s="40">
        <v>1099</v>
      </c>
      <c r="F14" s="40">
        <v>15</v>
      </c>
      <c r="G14" s="40">
        <v>398</v>
      </c>
      <c r="H14" s="40">
        <v>10</v>
      </c>
      <c r="I14" s="40">
        <v>458</v>
      </c>
      <c r="J14" s="40">
        <v>130</v>
      </c>
      <c r="K14" s="40">
        <v>174</v>
      </c>
      <c r="L14" s="40">
        <v>124</v>
      </c>
      <c r="M14" s="40">
        <v>30</v>
      </c>
    </row>
    <row r="15" spans="1:14" ht="13.5" customHeight="1" x14ac:dyDescent="0.15">
      <c r="B15" s="144" t="s">
        <v>5</v>
      </c>
      <c r="C15" s="144"/>
      <c r="D15" s="317">
        <v>1213</v>
      </c>
      <c r="E15" s="40">
        <v>1196</v>
      </c>
      <c r="F15" s="40">
        <v>17</v>
      </c>
      <c r="G15" s="40">
        <v>351</v>
      </c>
      <c r="H15" s="40">
        <v>13</v>
      </c>
      <c r="I15" s="40">
        <v>532</v>
      </c>
      <c r="J15" s="40">
        <v>149</v>
      </c>
      <c r="K15" s="40">
        <v>240</v>
      </c>
      <c r="L15" s="40">
        <v>98</v>
      </c>
      <c r="M15" s="40">
        <v>45</v>
      </c>
      <c r="N15" s="241"/>
    </row>
    <row r="16" spans="1:14" ht="13.5" customHeight="1" x14ac:dyDescent="0.15">
      <c r="B16" s="144" t="s">
        <v>380</v>
      </c>
      <c r="C16" s="144"/>
      <c r="D16" s="317">
        <v>2621</v>
      </c>
      <c r="E16" s="40">
        <v>2601</v>
      </c>
      <c r="F16" s="40">
        <v>20</v>
      </c>
      <c r="G16" s="40">
        <v>1224</v>
      </c>
      <c r="H16" s="40">
        <v>15</v>
      </c>
      <c r="I16" s="40">
        <v>1180</v>
      </c>
      <c r="J16" s="40">
        <v>249</v>
      </c>
      <c r="K16" s="40">
        <v>433</v>
      </c>
      <c r="L16" s="40">
        <v>386</v>
      </c>
      <c r="M16" s="40">
        <v>112</v>
      </c>
    </row>
    <row r="17" spans="2:13" ht="9" customHeight="1" x14ac:dyDescent="0.15">
      <c r="B17" s="55"/>
      <c r="C17" s="55"/>
      <c r="D17" s="316"/>
      <c r="E17" s="39"/>
      <c r="F17" s="39"/>
      <c r="G17" s="39"/>
      <c r="H17" s="39"/>
      <c r="I17" s="39"/>
      <c r="J17" s="39"/>
      <c r="K17" s="39"/>
      <c r="L17" s="39"/>
      <c r="M17" s="39"/>
    </row>
    <row r="18" spans="2:13" ht="24" customHeight="1" x14ac:dyDescent="0.15">
      <c r="B18" s="318" t="s">
        <v>508</v>
      </c>
      <c r="C18" s="43"/>
      <c r="D18" s="316">
        <v>50839</v>
      </c>
      <c r="E18" s="39">
        <v>50231</v>
      </c>
      <c r="F18" s="39">
        <v>608</v>
      </c>
      <c r="G18" s="39">
        <v>28123</v>
      </c>
      <c r="H18" s="39">
        <v>523</v>
      </c>
      <c r="I18" s="39">
        <v>22533</v>
      </c>
      <c r="J18" s="39">
        <v>5417</v>
      </c>
      <c r="K18" s="39">
        <v>8449</v>
      </c>
      <c r="L18" s="39">
        <v>6785</v>
      </c>
      <c r="M18" s="39">
        <v>1882</v>
      </c>
    </row>
    <row r="19" spans="2:13" ht="13.5" customHeight="1" x14ac:dyDescent="0.15">
      <c r="B19" s="144" t="s">
        <v>108</v>
      </c>
      <c r="C19" s="144"/>
      <c r="D19" s="317">
        <v>42190</v>
      </c>
      <c r="E19" s="40">
        <v>41661</v>
      </c>
      <c r="F19" s="40">
        <v>529</v>
      </c>
      <c r="G19" s="40">
        <v>23717</v>
      </c>
      <c r="H19" s="40">
        <v>459</v>
      </c>
      <c r="I19" s="40">
        <v>18856</v>
      </c>
      <c r="J19" s="40">
        <v>4509</v>
      </c>
      <c r="K19" s="40">
        <v>7021</v>
      </c>
      <c r="L19" s="40">
        <v>5782</v>
      </c>
      <c r="M19" s="40">
        <v>1544</v>
      </c>
    </row>
    <row r="20" spans="2:13" ht="13.5" customHeight="1" x14ac:dyDescent="0.15">
      <c r="B20" s="144" t="s">
        <v>106</v>
      </c>
      <c r="C20" s="144"/>
      <c r="D20" s="317">
        <v>4654</v>
      </c>
      <c r="E20" s="40">
        <v>4609</v>
      </c>
      <c r="F20" s="40">
        <v>45</v>
      </c>
      <c r="G20" s="40">
        <v>2030</v>
      </c>
      <c r="H20" s="40">
        <v>34</v>
      </c>
      <c r="I20" s="40">
        <v>2084</v>
      </c>
      <c r="J20" s="40">
        <v>535</v>
      </c>
      <c r="K20" s="40">
        <v>870</v>
      </c>
      <c r="L20" s="40">
        <v>511</v>
      </c>
      <c r="M20" s="40">
        <v>168</v>
      </c>
    </row>
    <row r="21" spans="2:13" ht="13.5" customHeight="1" x14ac:dyDescent="0.15">
      <c r="B21" s="144" t="s">
        <v>379</v>
      </c>
      <c r="C21" s="144"/>
      <c r="D21" s="317">
        <v>201</v>
      </c>
      <c r="E21" s="40">
        <v>197</v>
      </c>
      <c r="F21" s="40">
        <v>4</v>
      </c>
      <c r="G21" s="40">
        <v>181</v>
      </c>
      <c r="H21" s="40">
        <v>2</v>
      </c>
      <c r="I21" s="40">
        <v>48</v>
      </c>
      <c r="J21" s="40">
        <v>21</v>
      </c>
      <c r="K21" s="40">
        <v>18</v>
      </c>
      <c r="L21" s="40">
        <v>7</v>
      </c>
      <c r="M21" s="40">
        <v>2</v>
      </c>
    </row>
    <row r="22" spans="2:13" ht="13.5" customHeight="1" x14ac:dyDescent="0.15">
      <c r="B22" s="144" t="s">
        <v>4</v>
      </c>
      <c r="C22" s="144"/>
      <c r="D22" s="317">
        <v>1778</v>
      </c>
      <c r="E22" s="40">
        <v>1762</v>
      </c>
      <c r="F22" s="40">
        <v>16</v>
      </c>
      <c r="G22" s="40">
        <v>1188</v>
      </c>
      <c r="H22" s="40">
        <v>15</v>
      </c>
      <c r="I22" s="40">
        <v>779</v>
      </c>
      <c r="J22" s="40">
        <v>162</v>
      </c>
      <c r="K22" s="40">
        <v>289</v>
      </c>
      <c r="L22" s="40">
        <v>246</v>
      </c>
      <c r="M22" s="40">
        <v>82</v>
      </c>
    </row>
    <row r="23" spans="2:13" ht="13.5" customHeight="1" x14ac:dyDescent="0.15">
      <c r="B23" s="144" t="s">
        <v>378</v>
      </c>
      <c r="C23" s="144"/>
      <c r="D23" s="317">
        <v>2016</v>
      </c>
      <c r="E23" s="40">
        <v>2002</v>
      </c>
      <c r="F23" s="40">
        <v>14</v>
      </c>
      <c r="G23" s="40">
        <v>1007</v>
      </c>
      <c r="H23" s="40">
        <v>13</v>
      </c>
      <c r="I23" s="40">
        <v>766</v>
      </c>
      <c r="J23" s="40">
        <v>190</v>
      </c>
      <c r="K23" s="40">
        <v>251</v>
      </c>
      <c r="L23" s="40">
        <v>239</v>
      </c>
      <c r="M23" s="40">
        <v>86</v>
      </c>
    </row>
    <row r="24" spans="2:13" ht="9" customHeight="1" x14ac:dyDescent="0.15">
      <c r="B24" s="55"/>
      <c r="C24" s="55"/>
      <c r="D24" s="316"/>
      <c r="E24" s="39"/>
      <c r="F24" s="39"/>
      <c r="G24" s="39"/>
      <c r="H24" s="39"/>
      <c r="I24" s="39"/>
      <c r="J24" s="39"/>
      <c r="K24" s="39"/>
      <c r="L24" s="39"/>
      <c r="M24" s="39"/>
    </row>
    <row r="25" spans="2:13" ht="24" customHeight="1" x14ac:dyDescent="0.15">
      <c r="B25" s="318" t="s">
        <v>377</v>
      </c>
      <c r="C25" s="43"/>
      <c r="D25" s="316">
        <v>28515</v>
      </c>
      <c r="E25" s="39">
        <v>28230</v>
      </c>
      <c r="F25" s="39">
        <v>285</v>
      </c>
      <c r="G25" s="39">
        <v>13433</v>
      </c>
      <c r="H25" s="39">
        <v>244</v>
      </c>
      <c r="I25" s="39">
        <v>12100</v>
      </c>
      <c r="J25" s="39">
        <v>3047</v>
      </c>
      <c r="K25" s="39">
        <v>4874</v>
      </c>
      <c r="L25" s="39">
        <v>3083</v>
      </c>
      <c r="M25" s="39">
        <v>1096</v>
      </c>
    </row>
    <row r="26" spans="2:13" ht="13.5" customHeight="1" x14ac:dyDescent="0.15">
      <c r="B26" s="144" t="s">
        <v>376</v>
      </c>
      <c r="C26" s="144"/>
      <c r="D26" s="317">
        <v>10970</v>
      </c>
      <c r="E26" s="40">
        <v>10872</v>
      </c>
      <c r="F26" s="40">
        <v>98</v>
      </c>
      <c r="G26" s="40">
        <v>5725</v>
      </c>
      <c r="H26" s="40">
        <v>85</v>
      </c>
      <c r="I26" s="40">
        <v>4998</v>
      </c>
      <c r="J26" s="40">
        <v>1159</v>
      </c>
      <c r="K26" s="40">
        <v>2082</v>
      </c>
      <c r="L26" s="40">
        <v>1310</v>
      </c>
      <c r="M26" s="40">
        <v>447</v>
      </c>
    </row>
    <row r="27" spans="2:13" ht="13.5" customHeight="1" x14ac:dyDescent="0.15">
      <c r="B27" s="144" t="s">
        <v>375</v>
      </c>
      <c r="C27" s="144"/>
      <c r="D27" s="317">
        <v>2851</v>
      </c>
      <c r="E27" s="40">
        <v>2819</v>
      </c>
      <c r="F27" s="40">
        <v>32</v>
      </c>
      <c r="G27" s="40">
        <v>1312</v>
      </c>
      <c r="H27" s="40">
        <v>28</v>
      </c>
      <c r="I27" s="40">
        <v>1305</v>
      </c>
      <c r="J27" s="40">
        <v>365</v>
      </c>
      <c r="K27" s="40">
        <v>537</v>
      </c>
      <c r="L27" s="40">
        <v>290</v>
      </c>
      <c r="M27" s="40">
        <v>113</v>
      </c>
    </row>
    <row r="28" spans="2:13" ht="13.5" customHeight="1" x14ac:dyDescent="0.15">
      <c r="B28" s="144" t="s">
        <v>374</v>
      </c>
      <c r="C28" s="144"/>
      <c r="D28" s="317">
        <v>5112</v>
      </c>
      <c r="E28" s="40">
        <v>5061</v>
      </c>
      <c r="F28" s="40">
        <v>51</v>
      </c>
      <c r="G28" s="40">
        <v>2247</v>
      </c>
      <c r="H28" s="40">
        <v>46</v>
      </c>
      <c r="I28" s="40">
        <v>1984</v>
      </c>
      <c r="J28" s="40">
        <v>508</v>
      </c>
      <c r="K28" s="40">
        <v>801</v>
      </c>
      <c r="L28" s="40">
        <v>489</v>
      </c>
      <c r="M28" s="40">
        <v>186</v>
      </c>
    </row>
    <row r="29" spans="2:13" ht="13.5" customHeight="1" x14ac:dyDescent="0.15">
      <c r="B29" s="144" t="s">
        <v>373</v>
      </c>
      <c r="C29" s="144"/>
      <c r="D29" s="317">
        <v>5330</v>
      </c>
      <c r="E29" s="40">
        <v>5271</v>
      </c>
      <c r="F29" s="40">
        <v>59</v>
      </c>
      <c r="G29" s="40">
        <v>2277</v>
      </c>
      <c r="H29" s="40">
        <v>51</v>
      </c>
      <c r="I29" s="40">
        <v>2078</v>
      </c>
      <c r="J29" s="40">
        <v>592</v>
      </c>
      <c r="K29" s="40">
        <v>736</v>
      </c>
      <c r="L29" s="40">
        <v>564</v>
      </c>
      <c r="M29" s="40">
        <v>186</v>
      </c>
    </row>
    <row r="30" spans="2:13" ht="13.5" customHeight="1" x14ac:dyDescent="0.15">
      <c r="B30" s="144" t="s">
        <v>372</v>
      </c>
      <c r="C30" s="144"/>
      <c r="D30" s="317">
        <v>786</v>
      </c>
      <c r="E30" s="40">
        <v>771</v>
      </c>
      <c r="F30" s="40">
        <v>15</v>
      </c>
      <c r="G30" s="40">
        <v>323</v>
      </c>
      <c r="H30" s="40">
        <v>11</v>
      </c>
      <c r="I30" s="40">
        <v>328</v>
      </c>
      <c r="J30" s="40">
        <v>99</v>
      </c>
      <c r="K30" s="40">
        <v>141</v>
      </c>
      <c r="L30" s="40">
        <v>62</v>
      </c>
      <c r="M30" s="40">
        <v>26</v>
      </c>
    </row>
    <row r="31" spans="2:13" ht="13.5" customHeight="1" x14ac:dyDescent="0.15">
      <c r="B31" s="144" t="s">
        <v>371</v>
      </c>
      <c r="C31" s="144"/>
      <c r="D31" s="317">
        <v>2013</v>
      </c>
      <c r="E31" s="40">
        <v>1993</v>
      </c>
      <c r="F31" s="40">
        <v>20</v>
      </c>
      <c r="G31" s="40">
        <v>939</v>
      </c>
      <c r="H31" s="40">
        <v>15</v>
      </c>
      <c r="I31" s="40">
        <v>806</v>
      </c>
      <c r="J31" s="40">
        <v>184</v>
      </c>
      <c r="K31" s="40">
        <v>336</v>
      </c>
      <c r="L31" s="40">
        <v>208</v>
      </c>
      <c r="M31" s="40">
        <v>78</v>
      </c>
    </row>
    <row r="32" spans="2:13" ht="13.5" customHeight="1" x14ac:dyDescent="0.15">
      <c r="B32" s="144" t="s">
        <v>370</v>
      </c>
      <c r="C32" s="144"/>
      <c r="D32" s="317">
        <v>1453</v>
      </c>
      <c r="E32" s="40">
        <v>1443</v>
      </c>
      <c r="F32" s="40">
        <v>10</v>
      </c>
      <c r="G32" s="40">
        <v>610</v>
      </c>
      <c r="H32" s="40">
        <v>8</v>
      </c>
      <c r="I32" s="40">
        <v>601</v>
      </c>
      <c r="J32" s="40">
        <v>140</v>
      </c>
      <c r="K32" s="40">
        <v>241</v>
      </c>
      <c r="L32" s="40">
        <v>160</v>
      </c>
      <c r="M32" s="40">
        <v>60</v>
      </c>
    </row>
    <row r="33" spans="1:13" ht="6" customHeight="1" thickBot="1" x14ac:dyDescent="0.2">
      <c r="A33" s="145"/>
      <c r="B33" s="319"/>
      <c r="C33" s="231"/>
      <c r="D33" s="320"/>
      <c r="E33" s="321"/>
      <c r="F33" s="321"/>
      <c r="G33" s="321"/>
      <c r="H33" s="321"/>
      <c r="I33" s="321"/>
      <c r="J33" s="321"/>
      <c r="K33" s="321"/>
      <c r="L33" s="321"/>
      <c r="M33" s="321"/>
    </row>
    <row r="34" spans="1:13" ht="14.25" customHeight="1" x14ac:dyDescent="0.15">
      <c r="A34" s="1" t="s">
        <v>345</v>
      </c>
    </row>
  </sheetData>
  <mergeCells count="8">
    <mergeCell ref="K6:K7"/>
    <mergeCell ref="L6:L7"/>
    <mergeCell ref="M6:M7"/>
    <mergeCell ref="A5:C7"/>
    <mergeCell ref="H5:H7"/>
    <mergeCell ref="G6:G7"/>
    <mergeCell ref="I6:I7"/>
    <mergeCell ref="J6:J7"/>
  </mergeCells>
  <phoneticPr fontId="9"/>
  <hyperlinks>
    <hyperlink ref="N1" location="'社会保障'!A1" display="目次（項目一覧表）へ戻る" xr:uid="{1C82145E-B5D3-411B-94A0-BEE2F79F7980}"/>
  </hyperlinks>
  <pageMargins left="0.59055118110236227" right="0.59055118110236227" top="0.51181102362204722" bottom="0.59055118110236227" header="0.51181102362204722" footer="0.5905511811023622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L14"/>
  <sheetViews>
    <sheetView showGridLines="0" defaultGridColor="0" colorId="22" zoomScaleNormal="100" zoomScaleSheetLayoutView="100" workbookViewId="0"/>
  </sheetViews>
  <sheetFormatPr defaultColWidth="10.6640625" defaultRowHeight="12" x14ac:dyDescent="0.15"/>
  <cols>
    <col min="1" max="1" width="5.6640625" style="1" customWidth="1"/>
    <col min="2" max="2" width="3.109375" style="1" customWidth="1"/>
    <col min="3" max="3" width="5.6640625" style="1" customWidth="1"/>
    <col min="4" max="11" width="12.109375" style="1" customWidth="1"/>
    <col min="12" max="12" width="23.44140625" style="1" bestFit="1" customWidth="1"/>
    <col min="13" max="16384" width="10.6640625" style="1"/>
  </cols>
  <sheetData>
    <row r="1" spans="1:12" ht="12" customHeight="1" x14ac:dyDescent="0.15">
      <c r="L1" s="148" t="s">
        <v>637</v>
      </c>
    </row>
    <row r="2" spans="1:12" ht="21" customHeight="1" x14ac:dyDescent="0.15"/>
    <row r="3" spans="1:12" ht="30" customHeight="1" thickBot="1" x14ac:dyDescent="0.2">
      <c r="A3" s="3" t="s">
        <v>127</v>
      </c>
      <c r="J3" s="128"/>
      <c r="K3" s="129" t="s">
        <v>126</v>
      </c>
    </row>
    <row r="4" spans="1:12" ht="18" customHeight="1" x14ac:dyDescent="0.15">
      <c r="A4" s="370" t="s">
        <v>125</v>
      </c>
      <c r="B4" s="370"/>
      <c r="C4" s="370"/>
      <c r="D4" s="149" t="s">
        <v>124</v>
      </c>
      <c r="E4" s="131"/>
      <c r="F4" s="149" t="s">
        <v>123</v>
      </c>
      <c r="G4" s="131"/>
      <c r="H4" s="149" t="s">
        <v>122</v>
      </c>
      <c r="I4" s="131"/>
      <c r="J4" s="149" t="s">
        <v>121</v>
      </c>
      <c r="K4" s="131"/>
    </row>
    <row r="5" spans="1:12" ht="18" customHeight="1" x14ac:dyDescent="0.15">
      <c r="A5" s="372"/>
      <c r="B5" s="372"/>
      <c r="C5" s="372"/>
      <c r="D5" s="150"/>
      <c r="E5" s="135" t="s">
        <v>120</v>
      </c>
      <c r="F5" s="150"/>
      <c r="G5" s="135" t="s">
        <v>120</v>
      </c>
      <c r="H5" s="150"/>
      <c r="I5" s="135" t="s">
        <v>120</v>
      </c>
      <c r="J5" s="150"/>
      <c r="K5" s="135" t="s">
        <v>120</v>
      </c>
    </row>
    <row r="6" spans="1:12" ht="6" customHeight="1" x14ac:dyDescent="0.15">
      <c r="D6" s="137"/>
    </row>
    <row r="7" spans="1:12" ht="12" customHeight="1" x14ac:dyDescent="0.15">
      <c r="A7" s="138" t="s">
        <v>568</v>
      </c>
      <c r="B7" s="139" t="s">
        <v>602</v>
      </c>
      <c r="C7" s="1" t="s">
        <v>623</v>
      </c>
      <c r="D7" s="151">
        <v>4259</v>
      </c>
      <c r="E7" s="47">
        <v>52.4</v>
      </c>
      <c r="F7" s="26">
        <v>393</v>
      </c>
      <c r="G7" s="47">
        <v>4.8</v>
      </c>
      <c r="H7" s="26">
        <v>2049</v>
      </c>
      <c r="I7" s="47">
        <v>25.2</v>
      </c>
      <c r="J7" s="26">
        <v>1430</v>
      </c>
      <c r="K7" s="47">
        <v>17.600000000000001</v>
      </c>
    </row>
    <row r="8" spans="1:12" ht="12" customHeight="1" x14ac:dyDescent="0.15">
      <c r="A8" s="138"/>
      <c r="B8" s="152" t="s">
        <v>504</v>
      </c>
      <c r="D8" s="151">
        <v>4323</v>
      </c>
      <c r="E8" s="47">
        <v>53.2</v>
      </c>
      <c r="F8" s="26">
        <v>378</v>
      </c>
      <c r="G8" s="47">
        <v>4.7</v>
      </c>
      <c r="H8" s="26">
        <v>1966</v>
      </c>
      <c r="I8" s="47">
        <v>24.2</v>
      </c>
      <c r="J8" s="26">
        <v>1456</v>
      </c>
      <c r="K8" s="47">
        <v>17.899999999999999</v>
      </c>
    </row>
    <row r="9" spans="1:12" ht="12" customHeight="1" x14ac:dyDescent="0.15">
      <c r="A9" s="138"/>
      <c r="B9" s="153" t="s">
        <v>505</v>
      </c>
      <c r="D9" s="151">
        <v>4389</v>
      </c>
      <c r="E9" s="47">
        <v>53.6</v>
      </c>
      <c r="F9" s="26">
        <v>365</v>
      </c>
      <c r="G9" s="47">
        <v>4.4000000000000004</v>
      </c>
      <c r="H9" s="26">
        <v>1925</v>
      </c>
      <c r="I9" s="47">
        <v>23.5</v>
      </c>
      <c r="J9" s="26">
        <v>1513</v>
      </c>
      <c r="K9" s="47">
        <v>18.5</v>
      </c>
    </row>
    <row r="10" spans="1:12" ht="12" customHeight="1" x14ac:dyDescent="0.15">
      <c r="A10" s="31"/>
      <c r="B10" s="153" t="s">
        <v>270</v>
      </c>
      <c r="D10" s="154">
        <v>4420</v>
      </c>
      <c r="E10" s="155">
        <v>60.3</v>
      </c>
      <c r="F10" s="4">
        <v>358</v>
      </c>
      <c r="G10" s="156">
        <v>4.9000000000000004</v>
      </c>
      <c r="H10" s="4">
        <v>1029</v>
      </c>
      <c r="I10" s="156">
        <v>14</v>
      </c>
      <c r="J10" s="4">
        <v>1529</v>
      </c>
      <c r="K10" s="156">
        <v>20.8</v>
      </c>
    </row>
    <row r="11" spans="1:12" s="2" customFormat="1" ht="12" customHeight="1" x14ac:dyDescent="0.15">
      <c r="A11" s="31"/>
      <c r="B11" s="44" t="s">
        <v>498</v>
      </c>
      <c r="D11" s="157">
        <v>4377</v>
      </c>
      <c r="E11" s="48">
        <v>53.5</v>
      </c>
      <c r="F11" s="5">
        <v>325</v>
      </c>
      <c r="G11" s="49">
        <v>4</v>
      </c>
      <c r="H11" s="5">
        <v>1887</v>
      </c>
      <c r="I11" s="49">
        <v>23</v>
      </c>
      <c r="J11" s="5">
        <v>1599</v>
      </c>
      <c r="K11" s="49">
        <v>19.5</v>
      </c>
    </row>
    <row r="12" spans="1:12" ht="6" customHeight="1" thickBot="1" x14ac:dyDescent="0.2">
      <c r="A12" s="145"/>
      <c r="B12" s="145"/>
      <c r="C12" s="145"/>
      <c r="D12" s="146"/>
      <c r="E12" s="145"/>
      <c r="F12" s="145"/>
      <c r="G12" s="145"/>
      <c r="H12" s="145"/>
      <c r="I12" s="145"/>
      <c r="J12" s="145"/>
      <c r="K12" s="145"/>
    </row>
    <row r="13" spans="1:12" ht="13.5" customHeight="1" x14ac:dyDescent="0.15">
      <c r="A13" s="1" t="s">
        <v>585</v>
      </c>
    </row>
    <row r="14" spans="1:12" ht="13.5" customHeight="1" x14ac:dyDescent="0.15">
      <c r="A14" s="1" t="s">
        <v>638</v>
      </c>
    </row>
  </sheetData>
  <mergeCells count="1">
    <mergeCell ref="A4:C5"/>
  </mergeCells>
  <phoneticPr fontId="9"/>
  <hyperlinks>
    <hyperlink ref="L1" location="'社会保障'!A1" display="目次（項目一覧表）へ戻る" xr:uid="{23ECF966-045A-4A30-AE63-CFCD54DAD01F}"/>
  </hyperlinks>
  <printOptions horizontalCentered="1"/>
  <pageMargins left="0.59055118110236227" right="0.59055118110236227" top="0.51181102362204722" bottom="0.59055118110236227"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ransitionEvaluation="1"/>
  <dimension ref="A1:N33"/>
  <sheetViews>
    <sheetView showGridLines="0" defaultGridColor="0" colorId="22" zoomScaleNormal="100" zoomScaleSheetLayoutView="100" workbookViewId="0"/>
  </sheetViews>
  <sheetFormatPr defaultColWidth="10.6640625" defaultRowHeight="12" x14ac:dyDescent="0.15"/>
  <cols>
    <col min="1" max="1" width="1.6640625" style="1" customWidth="1"/>
    <col min="2" max="2" width="14.6640625" style="1" customWidth="1"/>
    <col min="3" max="3" width="1.6640625" style="1" customWidth="1"/>
    <col min="4" max="4" width="13.6640625" style="1" customWidth="1"/>
    <col min="5" max="10" width="13.33203125" style="1" customWidth="1"/>
    <col min="11" max="11" width="23.44140625" style="1" bestFit="1" customWidth="1"/>
    <col min="12" max="16384" width="10.6640625" style="1"/>
  </cols>
  <sheetData>
    <row r="1" spans="1:14" ht="12" customHeight="1" x14ac:dyDescent="0.15">
      <c r="K1" s="148" t="s">
        <v>637</v>
      </c>
    </row>
    <row r="2" spans="1:14" ht="21" customHeight="1" x14ac:dyDescent="0.15">
      <c r="B2" s="160"/>
      <c r="C2" s="160"/>
    </row>
    <row r="3" spans="1:14" ht="18" customHeight="1" x14ac:dyDescent="0.15">
      <c r="B3" s="3"/>
      <c r="C3" s="3"/>
    </row>
    <row r="4" spans="1:14" ht="18" customHeight="1" thickBot="1" x14ac:dyDescent="0.2">
      <c r="A4" s="3" t="s">
        <v>687</v>
      </c>
      <c r="B4" s="3"/>
      <c r="C4" s="3"/>
      <c r="I4" s="138"/>
      <c r="J4" s="129" t="s">
        <v>411</v>
      </c>
    </row>
    <row r="5" spans="1:14" ht="18" customHeight="1" x14ac:dyDescent="0.15">
      <c r="A5" s="440" t="s">
        <v>392</v>
      </c>
      <c r="B5" s="440"/>
      <c r="C5" s="441"/>
      <c r="D5" s="381" t="s">
        <v>410</v>
      </c>
      <c r="E5" s="130" t="s">
        <v>409</v>
      </c>
      <c r="F5" s="131"/>
      <c r="G5" s="131"/>
      <c r="H5" s="131"/>
      <c r="I5" s="131"/>
      <c r="J5" s="398" t="s">
        <v>408</v>
      </c>
    </row>
    <row r="6" spans="1:14" ht="18" customHeight="1" x14ac:dyDescent="0.15">
      <c r="A6" s="442"/>
      <c r="B6" s="442"/>
      <c r="C6" s="443"/>
      <c r="D6" s="444"/>
      <c r="E6" s="325" t="s">
        <v>407</v>
      </c>
      <c r="F6" s="325" t="s">
        <v>406</v>
      </c>
      <c r="G6" s="325" t="s">
        <v>405</v>
      </c>
      <c r="H6" s="325" t="s">
        <v>404</v>
      </c>
      <c r="I6" s="326" t="s">
        <v>206</v>
      </c>
      <c r="J6" s="445"/>
    </row>
    <row r="7" spans="1:14" ht="6" customHeight="1" x14ac:dyDescent="0.15">
      <c r="D7" s="137"/>
      <c r="J7" s="327"/>
    </row>
    <row r="8" spans="1:14" s="2" customFormat="1" ht="13.5" customHeight="1" x14ac:dyDescent="0.15">
      <c r="B8" s="55" t="s">
        <v>1</v>
      </c>
      <c r="C8" s="55"/>
      <c r="D8" s="328">
        <f>D10+D17+D24</f>
        <v>602489</v>
      </c>
      <c r="E8" s="329">
        <f t="shared" ref="E8:I8" si="0">E10+E17+E24</f>
        <v>473775</v>
      </c>
      <c r="F8" s="329">
        <f t="shared" si="0"/>
        <v>2282</v>
      </c>
      <c r="G8" s="329">
        <f t="shared" si="0"/>
        <v>4822</v>
      </c>
      <c r="H8" s="329">
        <f t="shared" si="0"/>
        <v>9402</v>
      </c>
      <c r="I8" s="329">
        <f t="shared" si="0"/>
        <v>490281</v>
      </c>
      <c r="J8" s="330">
        <f>I8/D8</f>
        <v>0.81375925535569948</v>
      </c>
      <c r="K8" s="331"/>
      <c r="L8" s="332"/>
    </row>
    <row r="9" spans="1:14" ht="9" customHeight="1" x14ac:dyDescent="0.15">
      <c r="B9" s="139"/>
      <c r="C9" s="139"/>
      <c r="D9" s="333"/>
      <c r="E9" s="116"/>
      <c r="F9" s="329"/>
      <c r="G9" s="116"/>
      <c r="H9" s="329"/>
      <c r="I9" s="116"/>
      <c r="J9" s="334"/>
      <c r="K9" s="335"/>
    </row>
    <row r="10" spans="1:14" s="2" customFormat="1" ht="24" customHeight="1" x14ac:dyDescent="0.15">
      <c r="B10" s="318" t="s">
        <v>506</v>
      </c>
      <c r="C10" s="318"/>
      <c r="D10" s="316">
        <f>D11+D12+D13+D14+D15</f>
        <v>78236</v>
      </c>
      <c r="E10" s="39">
        <f t="shared" ref="E10:I10" si="1">E11+E12+E13+E14+E15</f>
        <v>64722</v>
      </c>
      <c r="F10" s="39">
        <f t="shared" si="1"/>
        <v>362</v>
      </c>
      <c r="G10" s="39">
        <f t="shared" si="1"/>
        <v>773</v>
      </c>
      <c r="H10" s="39">
        <f t="shared" si="1"/>
        <v>1398</v>
      </c>
      <c r="I10" s="39">
        <f t="shared" si="1"/>
        <v>67255</v>
      </c>
      <c r="J10" s="336">
        <f>I10/D10</f>
        <v>0.85964261976583667</v>
      </c>
      <c r="K10" s="337"/>
      <c r="L10" s="332"/>
    </row>
    <row r="11" spans="1:14" ht="13.5" customHeight="1" x14ac:dyDescent="0.15">
      <c r="B11" s="139" t="s">
        <v>403</v>
      </c>
      <c r="C11" s="139"/>
      <c r="D11" s="333">
        <v>28401</v>
      </c>
      <c r="E11" s="116">
        <v>23501</v>
      </c>
      <c r="F11" s="116">
        <v>166</v>
      </c>
      <c r="G11" s="116">
        <v>272</v>
      </c>
      <c r="H11" s="116">
        <v>423</v>
      </c>
      <c r="I11" s="116">
        <f>E11+F11+G11+H11</f>
        <v>24362</v>
      </c>
      <c r="J11" s="338">
        <f t="shared" ref="J11:J31" si="2">I11/D11</f>
        <v>0.85778669765149118</v>
      </c>
      <c r="K11" s="335"/>
      <c r="L11" s="241"/>
      <c r="N11" s="339"/>
    </row>
    <row r="12" spans="1:14" ht="13.5" customHeight="1" x14ac:dyDescent="0.15">
      <c r="B12" s="139" t="s">
        <v>402</v>
      </c>
      <c r="C12" s="139"/>
      <c r="D12" s="333">
        <v>16882</v>
      </c>
      <c r="E12" s="116">
        <v>13939</v>
      </c>
      <c r="F12" s="116">
        <v>32</v>
      </c>
      <c r="G12" s="116">
        <v>258</v>
      </c>
      <c r="H12" s="116">
        <v>277</v>
      </c>
      <c r="I12" s="116">
        <f t="shared" ref="I12:I15" si="3">E12+F12+G12+H12</f>
        <v>14506</v>
      </c>
      <c r="J12" s="338">
        <f t="shared" si="2"/>
        <v>0.85925838170832836</v>
      </c>
      <c r="K12" s="335"/>
      <c r="L12" s="332"/>
    </row>
    <row r="13" spans="1:14" ht="13.5" customHeight="1" x14ac:dyDescent="0.15">
      <c r="B13" s="139" t="s">
        <v>401</v>
      </c>
      <c r="C13" s="139"/>
      <c r="D13" s="333">
        <v>8017</v>
      </c>
      <c r="E13" s="116">
        <v>6764</v>
      </c>
      <c r="F13" s="116">
        <v>28</v>
      </c>
      <c r="G13" s="116">
        <v>62</v>
      </c>
      <c r="H13" s="116">
        <v>182</v>
      </c>
      <c r="I13" s="116">
        <f t="shared" si="3"/>
        <v>7036</v>
      </c>
      <c r="J13" s="338">
        <f t="shared" si="2"/>
        <v>0.87763502557066231</v>
      </c>
      <c r="K13" s="335"/>
      <c r="L13" s="332"/>
    </row>
    <row r="14" spans="1:14" ht="13.5" customHeight="1" x14ac:dyDescent="0.15">
      <c r="B14" s="139" t="s">
        <v>400</v>
      </c>
      <c r="C14" s="139"/>
      <c r="D14" s="333">
        <v>8115</v>
      </c>
      <c r="E14" s="116">
        <v>6623</v>
      </c>
      <c r="F14" s="116">
        <v>45</v>
      </c>
      <c r="G14" s="116">
        <v>84</v>
      </c>
      <c r="H14" s="116">
        <v>177</v>
      </c>
      <c r="I14" s="116">
        <f t="shared" si="3"/>
        <v>6929</v>
      </c>
      <c r="J14" s="338">
        <f t="shared" si="2"/>
        <v>0.85385089340727049</v>
      </c>
      <c r="K14" s="335"/>
      <c r="L14" s="332"/>
    </row>
    <row r="15" spans="1:14" ht="13.5" customHeight="1" x14ac:dyDescent="0.15">
      <c r="B15" s="139" t="s">
        <v>399</v>
      </c>
      <c r="C15" s="139"/>
      <c r="D15" s="333">
        <v>16821</v>
      </c>
      <c r="E15" s="116">
        <v>13895</v>
      </c>
      <c r="F15" s="116">
        <v>91</v>
      </c>
      <c r="G15" s="116">
        <v>97</v>
      </c>
      <c r="H15" s="116">
        <v>339</v>
      </c>
      <c r="I15" s="116">
        <f t="shared" si="3"/>
        <v>14422</v>
      </c>
      <c r="J15" s="338">
        <f t="shared" si="2"/>
        <v>0.85738065513346418</v>
      </c>
      <c r="K15" s="335"/>
      <c r="L15" s="332"/>
    </row>
    <row r="16" spans="1:14" ht="9" customHeight="1" x14ac:dyDescent="0.15">
      <c r="B16" s="55"/>
      <c r="C16" s="55"/>
      <c r="D16" s="328"/>
      <c r="E16" s="329"/>
      <c r="F16" s="116"/>
      <c r="G16" s="116"/>
      <c r="H16" s="116"/>
      <c r="I16" s="116"/>
      <c r="J16" s="334"/>
      <c r="K16" s="331"/>
      <c r="L16" s="332"/>
    </row>
    <row r="17" spans="2:12" ht="24" customHeight="1" x14ac:dyDescent="0.15">
      <c r="B17" s="318" t="s">
        <v>508</v>
      </c>
      <c r="C17" s="318"/>
      <c r="D17" s="316">
        <f>D18+D19+D20+D21+D22</f>
        <v>330938</v>
      </c>
      <c r="E17" s="39">
        <f t="shared" ref="E17:I17" si="4">E18+E19+E20+E21+E22</f>
        <v>256051</v>
      </c>
      <c r="F17" s="39">
        <f t="shared" si="4"/>
        <v>1263</v>
      </c>
      <c r="G17" s="39">
        <f t="shared" si="4"/>
        <v>2691</v>
      </c>
      <c r="H17" s="39">
        <f t="shared" si="4"/>
        <v>5036</v>
      </c>
      <c r="I17" s="39">
        <f t="shared" si="4"/>
        <v>265041</v>
      </c>
      <c r="J17" s="336">
        <f t="shared" si="2"/>
        <v>0.80087811009917265</v>
      </c>
      <c r="K17" s="337"/>
      <c r="L17" s="332"/>
    </row>
    <row r="18" spans="2:12" ht="13.5" customHeight="1" x14ac:dyDescent="0.15">
      <c r="B18" s="139" t="s">
        <v>398</v>
      </c>
      <c r="C18" s="139"/>
      <c r="D18" s="333">
        <v>273281</v>
      </c>
      <c r="E18" s="116">
        <v>211639</v>
      </c>
      <c r="F18" s="116">
        <v>1041</v>
      </c>
      <c r="G18" s="116">
        <v>2426</v>
      </c>
      <c r="H18" s="116">
        <v>4227</v>
      </c>
      <c r="I18" s="116">
        <v>219333</v>
      </c>
      <c r="J18" s="338">
        <f t="shared" si="2"/>
        <v>0.80259147178179235</v>
      </c>
      <c r="K18" s="335"/>
      <c r="L18" s="332"/>
    </row>
    <row r="19" spans="2:12" ht="13.5" customHeight="1" x14ac:dyDescent="0.15">
      <c r="B19" s="139" t="s">
        <v>397</v>
      </c>
      <c r="C19" s="139"/>
      <c r="D19" s="333">
        <v>29984</v>
      </c>
      <c r="E19" s="116">
        <v>22824</v>
      </c>
      <c r="F19" s="116">
        <v>100</v>
      </c>
      <c r="G19" s="116">
        <v>155</v>
      </c>
      <c r="H19" s="116">
        <v>475</v>
      </c>
      <c r="I19" s="116">
        <v>23554</v>
      </c>
      <c r="J19" s="338">
        <f t="shared" si="2"/>
        <v>0.78555229455709707</v>
      </c>
      <c r="K19" s="335"/>
      <c r="L19" s="332"/>
    </row>
    <row r="20" spans="2:12" ht="13.5" customHeight="1" x14ac:dyDescent="0.15">
      <c r="B20" s="139" t="s">
        <v>396</v>
      </c>
      <c r="C20" s="139"/>
      <c r="D20" s="333">
        <v>1741</v>
      </c>
      <c r="E20" s="116">
        <v>1467</v>
      </c>
      <c r="F20" s="40">
        <v>18</v>
      </c>
      <c r="G20" s="40">
        <v>0</v>
      </c>
      <c r="H20" s="40">
        <v>0</v>
      </c>
      <c r="I20" s="116">
        <v>1485</v>
      </c>
      <c r="J20" s="338">
        <f t="shared" si="2"/>
        <v>0.85295807007466973</v>
      </c>
      <c r="K20" s="335"/>
      <c r="L20" s="332"/>
    </row>
    <row r="21" spans="2:12" ht="13.5" customHeight="1" x14ac:dyDescent="0.15">
      <c r="B21" s="139" t="s">
        <v>395</v>
      </c>
      <c r="C21" s="139"/>
      <c r="D21" s="333">
        <v>11510</v>
      </c>
      <c r="E21" s="116">
        <v>8303</v>
      </c>
      <c r="F21" s="116">
        <v>54</v>
      </c>
      <c r="G21" s="116">
        <v>62</v>
      </c>
      <c r="H21" s="116">
        <v>126</v>
      </c>
      <c r="I21" s="116">
        <v>8545</v>
      </c>
      <c r="J21" s="338">
        <f t="shared" si="2"/>
        <v>0.74239791485664641</v>
      </c>
      <c r="K21" s="335"/>
      <c r="L21" s="332"/>
    </row>
    <row r="22" spans="2:12" ht="13.5" customHeight="1" x14ac:dyDescent="0.15">
      <c r="B22" s="139" t="s">
        <v>394</v>
      </c>
      <c r="C22" s="139"/>
      <c r="D22" s="333">
        <v>14422</v>
      </c>
      <c r="E22" s="116">
        <v>11818</v>
      </c>
      <c r="F22" s="116">
        <v>50</v>
      </c>
      <c r="G22" s="116">
        <v>48</v>
      </c>
      <c r="H22" s="116">
        <v>208</v>
      </c>
      <c r="I22" s="116">
        <v>12124</v>
      </c>
      <c r="J22" s="338">
        <f t="shared" si="2"/>
        <v>0.84066010262099566</v>
      </c>
      <c r="K22" s="335"/>
      <c r="L22" s="332"/>
    </row>
    <row r="23" spans="2:12" ht="9" customHeight="1" x14ac:dyDescent="0.15">
      <c r="B23" s="55"/>
      <c r="C23" s="55"/>
      <c r="D23" s="328"/>
      <c r="E23" s="329"/>
      <c r="F23" s="116"/>
      <c r="G23" s="116"/>
      <c r="H23" s="116"/>
      <c r="I23" s="329"/>
      <c r="J23" s="340"/>
      <c r="K23" s="331"/>
      <c r="L23" s="332"/>
    </row>
    <row r="24" spans="2:12" ht="24" customHeight="1" x14ac:dyDescent="0.15">
      <c r="B24" s="318" t="s">
        <v>377</v>
      </c>
      <c r="C24" s="318"/>
      <c r="D24" s="316">
        <f>D25+D26+D27+D28+D29+D30+D31</f>
        <v>193315</v>
      </c>
      <c r="E24" s="39">
        <f t="shared" ref="E24:I24" si="5">E25+E26+E27+E28+E29+E30+E31</f>
        <v>153002</v>
      </c>
      <c r="F24" s="39">
        <f t="shared" si="5"/>
        <v>657</v>
      </c>
      <c r="G24" s="39">
        <f t="shared" si="5"/>
        <v>1358</v>
      </c>
      <c r="H24" s="39">
        <f t="shared" si="5"/>
        <v>2968</v>
      </c>
      <c r="I24" s="39">
        <f t="shared" si="5"/>
        <v>157985</v>
      </c>
      <c r="J24" s="336">
        <f t="shared" si="2"/>
        <v>0.81724129012233915</v>
      </c>
      <c r="K24" s="337"/>
      <c r="L24" s="332"/>
    </row>
    <row r="25" spans="2:12" ht="13.5" customHeight="1" x14ac:dyDescent="0.15">
      <c r="B25" s="139" t="s">
        <v>376</v>
      </c>
      <c r="C25" s="139"/>
      <c r="D25" s="333">
        <v>70351</v>
      </c>
      <c r="E25" s="116">
        <v>53685</v>
      </c>
      <c r="F25" s="116">
        <v>260</v>
      </c>
      <c r="G25" s="116">
        <v>481</v>
      </c>
      <c r="H25" s="116">
        <v>1137</v>
      </c>
      <c r="I25" s="116">
        <v>55563</v>
      </c>
      <c r="J25" s="338">
        <f t="shared" si="2"/>
        <v>0.78979687566630186</v>
      </c>
      <c r="K25" s="335"/>
      <c r="L25" s="332"/>
    </row>
    <row r="26" spans="2:12" ht="13.5" customHeight="1" x14ac:dyDescent="0.15">
      <c r="B26" s="139" t="s">
        <v>375</v>
      </c>
      <c r="C26" s="139"/>
      <c r="D26" s="333">
        <v>18029</v>
      </c>
      <c r="E26" s="116">
        <v>14248</v>
      </c>
      <c r="F26" s="116">
        <v>54</v>
      </c>
      <c r="G26" s="116">
        <v>90</v>
      </c>
      <c r="H26" s="116">
        <v>264</v>
      </c>
      <c r="I26" s="116">
        <v>14656</v>
      </c>
      <c r="J26" s="338">
        <f t="shared" si="2"/>
        <v>0.81291252981307893</v>
      </c>
      <c r="K26" s="335"/>
      <c r="L26" s="332"/>
    </row>
    <row r="27" spans="2:12" ht="13.5" customHeight="1" x14ac:dyDescent="0.15">
      <c r="B27" s="139" t="s">
        <v>374</v>
      </c>
      <c r="C27" s="139"/>
      <c r="D27" s="333">
        <v>37172</v>
      </c>
      <c r="E27" s="116">
        <v>30131</v>
      </c>
      <c r="F27" s="116">
        <v>94</v>
      </c>
      <c r="G27" s="116">
        <v>304</v>
      </c>
      <c r="H27" s="116">
        <v>586</v>
      </c>
      <c r="I27" s="116">
        <v>31115</v>
      </c>
      <c r="J27" s="338">
        <f t="shared" si="2"/>
        <v>0.83705477240934034</v>
      </c>
      <c r="K27" s="335"/>
      <c r="L27" s="332"/>
    </row>
    <row r="28" spans="2:12" ht="13.5" customHeight="1" x14ac:dyDescent="0.15">
      <c r="B28" s="139" t="s">
        <v>373</v>
      </c>
      <c r="C28" s="139"/>
      <c r="D28" s="333">
        <v>38341</v>
      </c>
      <c r="E28" s="116">
        <v>32028</v>
      </c>
      <c r="F28" s="116">
        <v>142</v>
      </c>
      <c r="G28" s="116">
        <v>230</v>
      </c>
      <c r="H28" s="116">
        <v>501</v>
      </c>
      <c r="I28" s="116">
        <v>32901</v>
      </c>
      <c r="J28" s="338">
        <f t="shared" si="2"/>
        <v>0.85811533345504809</v>
      </c>
      <c r="K28" s="335"/>
      <c r="L28" s="332"/>
    </row>
    <row r="29" spans="2:12" ht="13.5" customHeight="1" x14ac:dyDescent="0.15">
      <c r="B29" s="139" t="s">
        <v>372</v>
      </c>
      <c r="C29" s="139"/>
      <c r="D29" s="333">
        <v>5448</v>
      </c>
      <c r="E29" s="116">
        <v>4323</v>
      </c>
      <c r="F29" s="116">
        <v>28</v>
      </c>
      <c r="G29" s="116">
        <v>60</v>
      </c>
      <c r="H29" s="116">
        <v>129</v>
      </c>
      <c r="I29" s="116">
        <v>4540</v>
      </c>
      <c r="J29" s="338">
        <f t="shared" si="2"/>
        <v>0.83333333333333337</v>
      </c>
      <c r="K29" s="335"/>
      <c r="L29" s="332"/>
    </row>
    <row r="30" spans="2:12" ht="13.5" customHeight="1" x14ac:dyDescent="0.15">
      <c r="B30" s="139" t="s">
        <v>371</v>
      </c>
      <c r="C30" s="139"/>
      <c r="D30" s="333">
        <v>13999</v>
      </c>
      <c r="E30" s="116">
        <v>10430</v>
      </c>
      <c r="F30" s="116">
        <v>56</v>
      </c>
      <c r="G30" s="116">
        <v>99</v>
      </c>
      <c r="H30" s="116">
        <v>237</v>
      </c>
      <c r="I30" s="116">
        <v>10822</v>
      </c>
      <c r="J30" s="338">
        <f t="shared" si="2"/>
        <v>0.77305521822987355</v>
      </c>
      <c r="K30" s="335"/>
      <c r="L30" s="332"/>
    </row>
    <row r="31" spans="2:12" ht="13.5" customHeight="1" x14ac:dyDescent="0.15">
      <c r="B31" s="139" t="s">
        <v>370</v>
      </c>
      <c r="C31" s="139"/>
      <c r="D31" s="333">
        <v>9975</v>
      </c>
      <c r="E31" s="116">
        <v>8157</v>
      </c>
      <c r="F31" s="116">
        <v>23</v>
      </c>
      <c r="G31" s="116">
        <v>94</v>
      </c>
      <c r="H31" s="116">
        <v>114</v>
      </c>
      <c r="I31" s="116">
        <v>8388</v>
      </c>
      <c r="J31" s="338">
        <f t="shared" si="2"/>
        <v>0.84090225563909771</v>
      </c>
      <c r="K31" s="335"/>
      <c r="L31" s="332"/>
    </row>
    <row r="32" spans="2:12" ht="6" customHeight="1" thickBot="1" x14ac:dyDescent="0.2">
      <c r="B32" s="145"/>
      <c r="C32" s="145"/>
      <c r="D32" s="146"/>
      <c r="E32" s="145"/>
      <c r="F32" s="145"/>
      <c r="G32" s="145"/>
      <c r="H32" s="145"/>
      <c r="I32" s="145"/>
      <c r="J32" s="145"/>
    </row>
    <row r="33" spans="1:1" ht="14.25" customHeight="1" x14ac:dyDescent="0.15">
      <c r="A33" s="341" t="s">
        <v>345</v>
      </c>
    </row>
  </sheetData>
  <mergeCells count="3">
    <mergeCell ref="A5:C6"/>
    <mergeCell ref="D5:D6"/>
    <mergeCell ref="J5:J6"/>
  </mergeCells>
  <phoneticPr fontId="9"/>
  <hyperlinks>
    <hyperlink ref="K1" location="'社会保障'!A1" display="目次（項目一覧表）へ戻る" xr:uid="{CF1ABC45-09D0-43CC-BEF4-AF3F3608464E}"/>
  </hyperlinks>
  <printOptions horizontalCentered="1"/>
  <pageMargins left="0.59055118110236227" right="0.59055118110236227" top="0.51181102362204722" bottom="0.59055118110236227" header="0.51181102362204722" footer="0.51181102362204722"/>
  <pageSetup paperSize="9" fitToWidth="0" fitToHeight="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ransitionEvaluation="1"/>
  <dimension ref="A1:T34"/>
  <sheetViews>
    <sheetView showGridLines="0" defaultGridColor="0" colorId="22" zoomScaleNormal="100" zoomScaleSheetLayoutView="100" workbookViewId="0"/>
  </sheetViews>
  <sheetFormatPr defaultColWidth="10.6640625" defaultRowHeight="12" x14ac:dyDescent="0.15"/>
  <cols>
    <col min="1" max="1" width="1.6640625" style="1" customWidth="1"/>
    <col min="2" max="2" width="15.33203125" style="1" customWidth="1"/>
    <col min="3" max="3" width="1.6640625" style="1" customWidth="1"/>
    <col min="4" max="4" width="10" style="1" customWidth="1"/>
    <col min="5" max="5" width="11.44140625" style="1" customWidth="1"/>
    <col min="6" max="9" width="10.33203125" style="1" customWidth="1"/>
    <col min="10" max="10" width="13.6640625" style="1" customWidth="1"/>
    <col min="11" max="12" width="11.6640625" style="1" customWidth="1"/>
    <col min="13" max="13" width="23.44140625" style="1" bestFit="1" customWidth="1"/>
    <col min="14" max="16384" width="10.6640625" style="1"/>
  </cols>
  <sheetData>
    <row r="1" spans="1:20" ht="12" customHeight="1" x14ac:dyDescent="0.15">
      <c r="M1" s="148" t="s">
        <v>637</v>
      </c>
    </row>
    <row r="2" spans="1:20" ht="21" customHeight="1" x14ac:dyDescent="0.15">
      <c r="B2" s="160"/>
      <c r="C2" s="160"/>
    </row>
    <row r="3" spans="1:20" ht="18" customHeight="1" x14ac:dyDescent="0.15">
      <c r="B3" s="3"/>
      <c r="C3" s="3"/>
      <c r="D3" s="3"/>
      <c r="E3" s="3"/>
      <c r="F3" s="3"/>
      <c r="G3" s="3"/>
      <c r="H3" s="3"/>
      <c r="J3" s="53"/>
    </row>
    <row r="4" spans="1:20" ht="18" customHeight="1" thickBot="1" x14ac:dyDescent="0.2">
      <c r="B4" s="3" t="s">
        <v>686</v>
      </c>
      <c r="C4" s="3"/>
      <c r="I4" s="322"/>
      <c r="J4" s="322"/>
      <c r="K4" s="3"/>
      <c r="L4" s="129" t="s">
        <v>420</v>
      </c>
    </row>
    <row r="5" spans="1:20" ht="15" customHeight="1" x14ac:dyDescent="0.15">
      <c r="A5" s="370" t="s">
        <v>392</v>
      </c>
      <c r="B5" s="370"/>
      <c r="C5" s="371"/>
      <c r="D5" s="130" t="s">
        <v>509</v>
      </c>
      <c r="E5" s="131"/>
      <c r="F5" s="131"/>
      <c r="G5" s="131"/>
      <c r="H5" s="131"/>
      <c r="I5" s="131"/>
      <c r="J5" s="130"/>
      <c r="K5" s="130" t="s">
        <v>510</v>
      </c>
      <c r="L5" s="131"/>
    </row>
    <row r="6" spans="1:20" ht="12" customHeight="1" x14ac:dyDescent="0.15">
      <c r="A6" s="378"/>
      <c r="B6" s="378"/>
      <c r="C6" s="379"/>
      <c r="D6" s="438" t="s">
        <v>323</v>
      </c>
      <c r="E6" s="128"/>
      <c r="F6" s="128"/>
      <c r="G6" s="128"/>
      <c r="H6" s="128"/>
      <c r="I6" s="128"/>
      <c r="J6" s="437" t="s">
        <v>419</v>
      </c>
      <c r="K6" s="438" t="s">
        <v>323</v>
      </c>
      <c r="L6" s="128"/>
    </row>
    <row r="7" spans="1:20" ht="15" customHeight="1" x14ac:dyDescent="0.15">
      <c r="A7" s="378"/>
      <c r="B7" s="378"/>
      <c r="C7" s="379"/>
      <c r="D7" s="446"/>
      <c r="E7" s="436" t="s">
        <v>418</v>
      </c>
      <c r="F7" s="437" t="s">
        <v>417</v>
      </c>
      <c r="G7" s="437" t="s">
        <v>416</v>
      </c>
      <c r="H7" s="437" t="s">
        <v>415</v>
      </c>
      <c r="I7" s="438" t="s">
        <v>414</v>
      </c>
      <c r="J7" s="447"/>
      <c r="K7" s="446"/>
      <c r="L7" s="437" t="s">
        <v>413</v>
      </c>
    </row>
    <row r="8" spans="1:20" ht="12" customHeight="1" x14ac:dyDescent="0.15">
      <c r="A8" s="372"/>
      <c r="B8" s="372"/>
      <c r="C8" s="373"/>
      <c r="D8" s="439"/>
      <c r="E8" s="410"/>
      <c r="F8" s="382"/>
      <c r="G8" s="382"/>
      <c r="H8" s="382"/>
      <c r="I8" s="439"/>
      <c r="J8" s="382"/>
      <c r="K8" s="439"/>
      <c r="L8" s="382"/>
    </row>
    <row r="9" spans="1:20" ht="6" customHeight="1" x14ac:dyDescent="0.15">
      <c r="D9" s="137"/>
    </row>
    <row r="10" spans="1:20" s="2" customFormat="1" ht="13.5" customHeight="1" x14ac:dyDescent="0.15">
      <c r="B10" s="55" t="s">
        <v>1</v>
      </c>
      <c r="C10" s="55"/>
      <c r="D10" s="309">
        <v>5541</v>
      </c>
      <c r="E10" s="27">
        <v>5103</v>
      </c>
      <c r="F10" s="27">
        <v>285</v>
      </c>
      <c r="G10" s="37">
        <v>0</v>
      </c>
      <c r="H10" s="37">
        <v>0</v>
      </c>
      <c r="I10" s="37">
        <v>153</v>
      </c>
      <c r="J10" s="27">
        <v>2395405</v>
      </c>
      <c r="K10" s="27">
        <v>319176</v>
      </c>
      <c r="L10" s="27">
        <v>290906</v>
      </c>
      <c r="N10" s="45"/>
      <c r="O10" s="45"/>
      <c r="P10" s="45"/>
      <c r="Q10" s="45"/>
      <c r="R10" s="45"/>
      <c r="S10" s="45"/>
      <c r="T10" s="45"/>
    </row>
    <row r="11" spans="1:20" ht="9" customHeight="1" x14ac:dyDescent="0.15">
      <c r="B11" s="139"/>
      <c r="C11" s="139"/>
      <c r="D11" s="265"/>
      <c r="E11" s="30"/>
      <c r="F11" s="30"/>
      <c r="G11" s="30"/>
      <c r="H11" s="30"/>
      <c r="I11" s="30"/>
      <c r="J11" s="30"/>
      <c r="K11" s="30"/>
      <c r="L11" s="30"/>
    </row>
    <row r="12" spans="1:20" s="2" customFormat="1" ht="24" customHeight="1" x14ac:dyDescent="0.15">
      <c r="B12" s="318" t="s">
        <v>506</v>
      </c>
      <c r="C12" s="55"/>
      <c r="D12" s="309">
        <v>953</v>
      </c>
      <c r="E12" s="27">
        <v>878</v>
      </c>
      <c r="F12" s="27">
        <v>44</v>
      </c>
      <c r="G12" s="37">
        <v>0</v>
      </c>
      <c r="H12" s="37">
        <v>0</v>
      </c>
      <c r="I12" s="37">
        <v>31</v>
      </c>
      <c r="J12" s="27">
        <v>403400</v>
      </c>
      <c r="K12" s="27">
        <v>52205</v>
      </c>
      <c r="L12" s="27">
        <v>48129</v>
      </c>
      <c r="N12" s="45"/>
      <c r="O12" s="45"/>
      <c r="P12" s="45"/>
      <c r="Q12" s="45"/>
      <c r="R12" s="45"/>
      <c r="S12" s="45"/>
      <c r="T12" s="45"/>
    </row>
    <row r="13" spans="1:20" ht="13.5" customHeight="1" x14ac:dyDescent="0.15">
      <c r="B13" s="139" t="s">
        <v>403</v>
      </c>
      <c r="C13" s="139"/>
      <c r="D13" s="265">
        <v>380</v>
      </c>
      <c r="E13" s="30">
        <v>350</v>
      </c>
      <c r="F13" s="30">
        <v>21</v>
      </c>
      <c r="G13" s="241">
        <v>0</v>
      </c>
      <c r="H13" s="241">
        <v>0</v>
      </c>
      <c r="I13" s="241">
        <v>9</v>
      </c>
      <c r="J13" s="30">
        <v>171669</v>
      </c>
      <c r="K13" s="30">
        <v>18267</v>
      </c>
      <c r="L13" s="30">
        <v>16776</v>
      </c>
    </row>
    <row r="14" spans="1:20" ht="13.5" customHeight="1" x14ac:dyDescent="0.15">
      <c r="B14" s="139" t="s">
        <v>402</v>
      </c>
      <c r="C14" s="139"/>
      <c r="D14" s="265">
        <v>172</v>
      </c>
      <c r="E14" s="30">
        <v>155</v>
      </c>
      <c r="F14" s="30">
        <v>12</v>
      </c>
      <c r="G14" s="241">
        <v>0</v>
      </c>
      <c r="H14" s="241">
        <v>0</v>
      </c>
      <c r="I14" s="241">
        <v>5</v>
      </c>
      <c r="J14" s="30">
        <v>72126</v>
      </c>
      <c r="K14" s="30">
        <v>12732</v>
      </c>
      <c r="L14" s="30">
        <v>11836</v>
      </c>
    </row>
    <row r="15" spans="1:20" ht="13.5" customHeight="1" x14ac:dyDescent="0.15">
      <c r="B15" s="139" t="s">
        <v>401</v>
      </c>
      <c r="C15" s="139"/>
      <c r="D15" s="265">
        <v>120</v>
      </c>
      <c r="E15" s="30">
        <v>112</v>
      </c>
      <c r="F15" s="30">
        <v>3</v>
      </c>
      <c r="G15" s="241">
        <v>0</v>
      </c>
      <c r="H15" s="241">
        <v>0</v>
      </c>
      <c r="I15" s="241">
        <v>5</v>
      </c>
      <c r="J15" s="30">
        <v>47318</v>
      </c>
      <c r="K15" s="30">
        <v>5766</v>
      </c>
      <c r="L15" s="30">
        <v>5376</v>
      </c>
      <c r="N15" s="141"/>
      <c r="O15" s="141"/>
      <c r="P15" s="141"/>
      <c r="Q15" s="141"/>
      <c r="R15" s="141"/>
      <c r="S15" s="141"/>
      <c r="T15" s="141"/>
    </row>
    <row r="16" spans="1:20" ht="13.5" customHeight="1" x14ac:dyDescent="0.15">
      <c r="B16" s="139" t="s">
        <v>400</v>
      </c>
      <c r="C16" s="139"/>
      <c r="D16" s="265">
        <v>138</v>
      </c>
      <c r="E16" s="30">
        <v>127</v>
      </c>
      <c r="F16" s="30">
        <v>3</v>
      </c>
      <c r="G16" s="241">
        <v>0</v>
      </c>
      <c r="H16" s="241">
        <v>0</v>
      </c>
      <c r="I16" s="241">
        <v>8</v>
      </c>
      <c r="J16" s="30">
        <v>52146</v>
      </c>
      <c r="K16" s="30">
        <v>6085</v>
      </c>
      <c r="L16" s="30">
        <v>5602</v>
      </c>
      <c r="N16" s="141"/>
      <c r="O16" s="141"/>
      <c r="P16" s="141"/>
      <c r="Q16" s="141"/>
      <c r="R16" s="141"/>
      <c r="S16" s="141"/>
      <c r="T16" s="141"/>
    </row>
    <row r="17" spans="2:20" ht="13.5" customHeight="1" x14ac:dyDescent="0.15">
      <c r="B17" s="139" t="s">
        <v>399</v>
      </c>
      <c r="C17" s="139"/>
      <c r="D17" s="265">
        <v>143</v>
      </c>
      <c r="E17" s="30">
        <v>134</v>
      </c>
      <c r="F17" s="30">
        <v>5</v>
      </c>
      <c r="G17" s="241">
        <v>0</v>
      </c>
      <c r="H17" s="241">
        <v>0</v>
      </c>
      <c r="I17" s="241">
        <v>4</v>
      </c>
      <c r="J17" s="30">
        <v>60141</v>
      </c>
      <c r="K17" s="30">
        <v>9355</v>
      </c>
      <c r="L17" s="30">
        <v>8539</v>
      </c>
      <c r="N17" s="141"/>
      <c r="O17" s="141"/>
      <c r="P17" s="141"/>
      <c r="Q17" s="141"/>
      <c r="R17" s="141"/>
      <c r="S17" s="141"/>
      <c r="T17" s="141"/>
    </row>
    <row r="18" spans="2:20" ht="9" customHeight="1" x14ac:dyDescent="0.15">
      <c r="B18" s="139"/>
      <c r="C18" s="139"/>
      <c r="D18" s="265"/>
      <c r="E18" s="30"/>
      <c r="F18" s="30"/>
      <c r="G18" s="30"/>
      <c r="H18" s="30"/>
      <c r="I18" s="30"/>
      <c r="J18" s="30"/>
      <c r="K18" s="30"/>
      <c r="L18" s="30"/>
      <c r="N18" s="141"/>
      <c r="O18" s="141"/>
      <c r="P18" s="141"/>
      <c r="Q18" s="141"/>
      <c r="R18" s="141"/>
      <c r="S18" s="141"/>
      <c r="T18" s="141"/>
    </row>
    <row r="19" spans="2:20" s="2" customFormat="1" ht="24" customHeight="1" x14ac:dyDescent="0.15">
      <c r="B19" s="318" t="s">
        <v>508</v>
      </c>
      <c r="C19" s="55"/>
      <c r="D19" s="309">
        <v>2592</v>
      </c>
      <c r="E19" s="27">
        <v>2381</v>
      </c>
      <c r="F19" s="27">
        <v>139</v>
      </c>
      <c r="G19" s="37">
        <v>0</v>
      </c>
      <c r="H19" s="37">
        <v>0</v>
      </c>
      <c r="I19" s="37">
        <v>72</v>
      </c>
      <c r="J19" s="27">
        <v>1109592</v>
      </c>
      <c r="K19" s="27">
        <v>159651</v>
      </c>
      <c r="L19" s="27">
        <v>144937</v>
      </c>
      <c r="N19" s="45"/>
      <c r="O19" s="45"/>
      <c r="P19" s="45"/>
      <c r="Q19" s="45"/>
      <c r="R19" s="45"/>
      <c r="S19" s="45"/>
      <c r="T19" s="45"/>
    </row>
    <row r="20" spans="2:20" ht="13.5" customHeight="1" x14ac:dyDescent="0.15">
      <c r="B20" s="139" t="s">
        <v>398</v>
      </c>
      <c r="C20" s="139"/>
      <c r="D20" s="265">
        <v>1925</v>
      </c>
      <c r="E20" s="30">
        <v>1761</v>
      </c>
      <c r="F20" s="30">
        <v>109</v>
      </c>
      <c r="G20" s="241">
        <v>0</v>
      </c>
      <c r="H20" s="241">
        <v>0</v>
      </c>
      <c r="I20" s="241">
        <v>55</v>
      </c>
      <c r="J20" s="30">
        <v>836091</v>
      </c>
      <c r="K20" s="30">
        <v>126797</v>
      </c>
      <c r="L20" s="30">
        <v>115076</v>
      </c>
      <c r="N20" s="141"/>
      <c r="O20" s="141"/>
      <c r="P20" s="141"/>
      <c r="Q20" s="141"/>
      <c r="R20" s="141"/>
      <c r="S20" s="141"/>
      <c r="T20" s="141"/>
    </row>
    <row r="21" spans="2:20" ht="13.5" customHeight="1" x14ac:dyDescent="0.15">
      <c r="B21" s="139" t="s">
        <v>397</v>
      </c>
      <c r="C21" s="139"/>
      <c r="D21" s="265">
        <v>382</v>
      </c>
      <c r="E21" s="30">
        <v>356</v>
      </c>
      <c r="F21" s="30">
        <v>18</v>
      </c>
      <c r="G21" s="241">
        <v>0</v>
      </c>
      <c r="H21" s="241">
        <v>0</v>
      </c>
      <c r="I21" s="241">
        <v>8</v>
      </c>
      <c r="J21" s="30">
        <v>146307</v>
      </c>
      <c r="K21" s="30">
        <v>18660</v>
      </c>
      <c r="L21" s="30">
        <v>16942</v>
      </c>
    </row>
    <row r="22" spans="2:20" s="2" customFormat="1" ht="13.5" customHeight="1" x14ac:dyDescent="0.15">
      <c r="B22" s="139" t="s">
        <v>396</v>
      </c>
      <c r="C22" s="139"/>
      <c r="D22" s="265">
        <v>16</v>
      </c>
      <c r="E22" s="30">
        <v>14</v>
      </c>
      <c r="F22" s="30">
        <v>1</v>
      </c>
      <c r="G22" s="241">
        <v>0</v>
      </c>
      <c r="H22" s="241">
        <v>0</v>
      </c>
      <c r="I22" s="241">
        <v>1</v>
      </c>
      <c r="J22" s="30">
        <v>8118</v>
      </c>
      <c r="K22" s="30">
        <v>1065</v>
      </c>
      <c r="L22" s="30">
        <v>980</v>
      </c>
      <c r="N22" s="45"/>
      <c r="O22" s="45"/>
      <c r="P22" s="45"/>
      <c r="Q22" s="45"/>
      <c r="R22" s="45"/>
      <c r="S22" s="45"/>
      <c r="T22" s="45"/>
    </row>
    <row r="23" spans="2:20" s="2" customFormat="1" ht="13.5" customHeight="1" x14ac:dyDescent="0.15">
      <c r="B23" s="139" t="s">
        <v>395</v>
      </c>
      <c r="C23" s="139"/>
      <c r="D23" s="265">
        <v>71</v>
      </c>
      <c r="E23" s="30">
        <v>64</v>
      </c>
      <c r="F23" s="30">
        <v>4</v>
      </c>
      <c r="G23" s="241">
        <v>0</v>
      </c>
      <c r="H23" s="241">
        <v>0</v>
      </c>
      <c r="I23" s="241">
        <v>3</v>
      </c>
      <c r="J23" s="30">
        <v>28064</v>
      </c>
      <c r="K23" s="30">
        <v>4311</v>
      </c>
      <c r="L23" s="30">
        <v>3844</v>
      </c>
      <c r="N23" s="45"/>
      <c r="O23" s="45"/>
      <c r="P23" s="45"/>
      <c r="Q23" s="45"/>
      <c r="R23" s="45"/>
      <c r="S23" s="45"/>
      <c r="T23" s="45"/>
    </row>
    <row r="24" spans="2:20" ht="13.5" customHeight="1" x14ac:dyDescent="0.15">
      <c r="B24" s="139" t="s">
        <v>412</v>
      </c>
      <c r="C24" s="139"/>
      <c r="D24" s="265">
        <v>198</v>
      </c>
      <c r="E24" s="30">
        <v>186</v>
      </c>
      <c r="F24" s="30">
        <v>7</v>
      </c>
      <c r="G24" s="241">
        <v>0</v>
      </c>
      <c r="H24" s="241">
        <v>0</v>
      </c>
      <c r="I24" s="241">
        <v>5</v>
      </c>
      <c r="J24" s="30">
        <v>91012</v>
      </c>
      <c r="K24" s="30">
        <v>8818</v>
      </c>
      <c r="L24" s="30">
        <v>8095</v>
      </c>
      <c r="N24" s="141"/>
      <c r="O24" s="141"/>
      <c r="P24" s="141"/>
      <c r="Q24" s="141"/>
      <c r="R24" s="141"/>
      <c r="S24" s="141"/>
      <c r="T24" s="141"/>
    </row>
    <row r="25" spans="2:20" ht="9" customHeight="1" x14ac:dyDescent="0.15">
      <c r="B25" s="139"/>
      <c r="C25" s="139"/>
      <c r="D25" s="265"/>
      <c r="E25" s="30"/>
      <c r="F25" s="30"/>
      <c r="G25" s="30"/>
      <c r="H25" s="30"/>
      <c r="I25" s="30"/>
      <c r="J25" s="30"/>
      <c r="K25" s="30"/>
      <c r="L25" s="30"/>
      <c r="N25" s="141"/>
      <c r="O25" s="141"/>
      <c r="P25" s="141"/>
      <c r="Q25" s="141"/>
      <c r="R25" s="141"/>
      <c r="S25" s="141"/>
      <c r="T25" s="141"/>
    </row>
    <row r="26" spans="2:20" s="2" customFormat="1" ht="24" customHeight="1" x14ac:dyDescent="0.15">
      <c r="B26" s="318" t="s">
        <v>377</v>
      </c>
      <c r="C26" s="55"/>
      <c r="D26" s="309">
        <v>1996</v>
      </c>
      <c r="E26" s="27">
        <v>1844</v>
      </c>
      <c r="F26" s="27">
        <v>102</v>
      </c>
      <c r="G26" s="37">
        <v>0</v>
      </c>
      <c r="H26" s="37">
        <v>0</v>
      </c>
      <c r="I26" s="37">
        <v>50</v>
      </c>
      <c r="J26" s="27">
        <v>882413</v>
      </c>
      <c r="K26" s="27">
        <v>107320</v>
      </c>
      <c r="L26" s="27">
        <v>97840</v>
      </c>
    </row>
    <row r="27" spans="2:20" ht="13.5" customHeight="1" x14ac:dyDescent="0.15">
      <c r="B27" s="139" t="s">
        <v>376</v>
      </c>
      <c r="C27" s="139"/>
      <c r="D27" s="265">
        <v>552</v>
      </c>
      <c r="E27" s="30">
        <v>512</v>
      </c>
      <c r="F27" s="30">
        <v>28</v>
      </c>
      <c r="G27" s="241">
        <v>0</v>
      </c>
      <c r="H27" s="241">
        <v>0</v>
      </c>
      <c r="I27" s="241">
        <v>12</v>
      </c>
      <c r="J27" s="30">
        <v>229045</v>
      </c>
      <c r="K27" s="30">
        <v>34388</v>
      </c>
      <c r="L27" s="30">
        <v>31012</v>
      </c>
      <c r="N27" s="141"/>
      <c r="O27" s="141"/>
      <c r="P27" s="141"/>
      <c r="Q27" s="141"/>
      <c r="R27" s="141"/>
      <c r="S27" s="141"/>
      <c r="T27" s="141"/>
    </row>
    <row r="28" spans="2:20" ht="13.5" customHeight="1" x14ac:dyDescent="0.15">
      <c r="B28" s="139" t="s">
        <v>375</v>
      </c>
      <c r="C28" s="139"/>
      <c r="D28" s="265">
        <v>160</v>
      </c>
      <c r="E28" s="30">
        <v>150</v>
      </c>
      <c r="F28" s="30">
        <v>7</v>
      </c>
      <c r="G28" s="241">
        <v>0</v>
      </c>
      <c r="H28" s="241">
        <v>0</v>
      </c>
      <c r="I28" s="241">
        <v>3</v>
      </c>
      <c r="J28" s="30">
        <v>69825</v>
      </c>
      <c r="K28" s="30">
        <v>10352</v>
      </c>
      <c r="L28" s="30">
        <v>9406</v>
      </c>
      <c r="N28" s="141"/>
      <c r="O28" s="141"/>
      <c r="P28" s="141"/>
      <c r="Q28" s="141"/>
      <c r="R28" s="141"/>
      <c r="S28" s="141"/>
      <c r="T28" s="141"/>
    </row>
    <row r="29" spans="2:20" ht="13.5" customHeight="1" x14ac:dyDescent="0.15">
      <c r="B29" s="139" t="s">
        <v>374</v>
      </c>
      <c r="C29" s="139"/>
      <c r="D29" s="265">
        <v>435</v>
      </c>
      <c r="E29" s="30">
        <v>383</v>
      </c>
      <c r="F29" s="30">
        <v>33</v>
      </c>
      <c r="G29" s="241">
        <v>0</v>
      </c>
      <c r="H29" s="241">
        <v>0</v>
      </c>
      <c r="I29" s="241">
        <v>19</v>
      </c>
      <c r="J29" s="30">
        <v>205290</v>
      </c>
      <c r="K29" s="30">
        <v>20707</v>
      </c>
      <c r="L29" s="30">
        <v>18898</v>
      </c>
      <c r="N29" s="141"/>
      <c r="O29" s="141"/>
      <c r="P29" s="141"/>
      <c r="Q29" s="141"/>
      <c r="R29" s="141"/>
      <c r="S29" s="141"/>
      <c r="T29" s="141"/>
    </row>
    <row r="30" spans="2:20" ht="13.5" customHeight="1" x14ac:dyDescent="0.15">
      <c r="B30" s="139" t="s">
        <v>373</v>
      </c>
      <c r="C30" s="139"/>
      <c r="D30" s="265">
        <v>436</v>
      </c>
      <c r="E30" s="30">
        <v>403</v>
      </c>
      <c r="F30" s="30">
        <v>21</v>
      </c>
      <c r="G30" s="241">
        <v>0</v>
      </c>
      <c r="H30" s="241">
        <v>0</v>
      </c>
      <c r="I30" s="241">
        <v>12</v>
      </c>
      <c r="J30" s="30">
        <v>200287</v>
      </c>
      <c r="K30" s="30">
        <v>23814</v>
      </c>
      <c r="L30" s="30">
        <v>21867</v>
      </c>
    </row>
    <row r="31" spans="2:20" ht="13.5" customHeight="1" x14ac:dyDescent="0.15">
      <c r="B31" s="139" t="s">
        <v>372</v>
      </c>
      <c r="C31" s="139"/>
      <c r="D31" s="265">
        <v>98</v>
      </c>
      <c r="E31" s="30">
        <v>95</v>
      </c>
      <c r="F31" s="30">
        <v>3</v>
      </c>
      <c r="G31" s="241">
        <v>0</v>
      </c>
      <c r="H31" s="241">
        <v>0</v>
      </c>
      <c r="I31" s="241">
        <v>0</v>
      </c>
      <c r="J31" s="30">
        <v>39477</v>
      </c>
      <c r="K31" s="30">
        <v>3532</v>
      </c>
      <c r="L31" s="30">
        <v>3265</v>
      </c>
      <c r="N31" s="141"/>
      <c r="O31" s="141"/>
      <c r="P31" s="141"/>
      <c r="Q31" s="141"/>
      <c r="R31" s="141"/>
      <c r="S31" s="141"/>
      <c r="T31" s="141"/>
    </row>
    <row r="32" spans="2:20" ht="13.5" customHeight="1" x14ac:dyDescent="0.15">
      <c r="B32" s="139" t="s">
        <v>371</v>
      </c>
      <c r="C32" s="139"/>
      <c r="D32" s="265">
        <v>152</v>
      </c>
      <c r="E32" s="30">
        <v>151</v>
      </c>
      <c r="F32" s="30">
        <v>1</v>
      </c>
      <c r="G32" s="241">
        <v>0</v>
      </c>
      <c r="H32" s="241">
        <v>0</v>
      </c>
      <c r="I32" s="241">
        <v>0</v>
      </c>
      <c r="J32" s="30">
        <v>60492</v>
      </c>
      <c r="K32" s="30">
        <v>7620</v>
      </c>
      <c r="L32" s="30">
        <v>6997</v>
      </c>
      <c r="N32" s="141"/>
      <c r="O32" s="141"/>
      <c r="P32" s="141"/>
      <c r="Q32" s="141"/>
      <c r="R32" s="141"/>
      <c r="S32" s="141"/>
      <c r="T32" s="141"/>
    </row>
    <row r="33" spans="1:20" ht="13.5" customHeight="1" x14ac:dyDescent="0.15">
      <c r="B33" s="139" t="s">
        <v>370</v>
      </c>
      <c r="C33" s="139"/>
      <c r="D33" s="265">
        <v>163</v>
      </c>
      <c r="E33" s="30">
        <v>150</v>
      </c>
      <c r="F33" s="30">
        <v>9</v>
      </c>
      <c r="G33" s="241">
        <v>0</v>
      </c>
      <c r="H33" s="241">
        <v>0</v>
      </c>
      <c r="I33" s="241">
        <v>4</v>
      </c>
      <c r="J33" s="30">
        <v>77997</v>
      </c>
      <c r="K33" s="30">
        <v>6907</v>
      </c>
      <c r="L33" s="30">
        <v>6395</v>
      </c>
    </row>
    <row r="34" spans="1:20" ht="6" customHeight="1" thickBot="1" x14ac:dyDescent="0.2">
      <c r="A34" s="323"/>
      <c r="B34" s="145"/>
      <c r="C34" s="145"/>
      <c r="D34" s="320"/>
      <c r="E34" s="321"/>
      <c r="F34" s="321"/>
      <c r="G34" s="321"/>
      <c r="H34" s="321"/>
      <c r="I34" s="321"/>
      <c r="J34" s="321"/>
      <c r="K34" s="321"/>
      <c r="L34" s="321"/>
      <c r="N34" s="141"/>
      <c r="O34" s="141"/>
      <c r="P34" s="141"/>
      <c r="Q34" s="141"/>
      <c r="R34" s="141"/>
      <c r="S34" s="141"/>
      <c r="T34" s="141"/>
    </row>
  </sheetData>
  <mergeCells count="10">
    <mergeCell ref="H7:H8"/>
    <mergeCell ref="I7:I8"/>
    <mergeCell ref="L7:L8"/>
    <mergeCell ref="A5:C8"/>
    <mergeCell ref="D6:D8"/>
    <mergeCell ref="J6:J8"/>
    <mergeCell ref="K6:K8"/>
    <mergeCell ref="E7:E8"/>
    <mergeCell ref="F7:F8"/>
    <mergeCell ref="G7:G8"/>
  </mergeCells>
  <phoneticPr fontId="9"/>
  <hyperlinks>
    <hyperlink ref="M1" location="'社会保障'!A1" display="目次（項目一覧表）へ戻る" xr:uid="{E1230D7B-C4C0-4899-91E1-C0158CAE6834}"/>
  </hyperlinks>
  <pageMargins left="0.59055118110236227" right="0.59055118110236227" top="0.51181102362204722" bottom="0.59055118110236227" header="0.51181102362204722" footer="0.51181102362204722"/>
  <pageSetup paperSize="9" scale="8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ransitionEvaluation="1"/>
  <dimension ref="A1:L30"/>
  <sheetViews>
    <sheetView showGridLines="0" defaultGridColor="0" colorId="22" zoomScaleNormal="100" zoomScaleSheetLayoutView="100" workbookViewId="0"/>
  </sheetViews>
  <sheetFormatPr defaultColWidth="10.6640625" defaultRowHeight="12" x14ac:dyDescent="0.15"/>
  <cols>
    <col min="1" max="1" width="5.6640625" style="1" customWidth="1"/>
    <col min="2" max="2" width="2.6640625" style="1" customWidth="1"/>
    <col min="3" max="3" width="7.6640625" style="1" customWidth="1"/>
    <col min="4" max="9" width="11.88671875" style="1" customWidth="1"/>
    <col min="10" max="10" width="13.44140625" style="1" customWidth="1"/>
    <col min="11" max="11" width="23.44140625" style="1" bestFit="1" customWidth="1"/>
    <col min="12" max="16384" width="10.6640625" style="1"/>
  </cols>
  <sheetData>
    <row r="1" spans="1:12" ht="12" customHeight="1" x14ac:dyDescent="0.15">
      <c r="K1" s="148" t="s">
        <v>637</v>
      </c>
    </row>
    <row r="2" spans="1:12" ht="21" customHeight="1" x14ac:dyDescent="0.15">
      <c r="A2" s="3"/>
    </row>
    <row r="3" spans="1:12" ht="18" customHeight="1" x14ac:dyDescent="0.15">
      <c r="A3" s="3" t="s">
        <v>435</v>
      </c>
    </row>
    <row r="4" spans="1:12" ht="18" customHeight="1" thickBot="1" x14ac:dyDescent="0.2">
      <c r="A4" s="105" t="s">
        <v>434</v>
      </c>
      <c r="B4" s="145"/>
      <c r="C4" s="145"/>
      <c r="D4" s="145"/>
      <c r="E4" s="145"/>
      <c r="F4" s="145"/>
      <c r="G4" s="145"/>
      <c r="H4" s="145"/>
      <c r="I4" s="145"/>
      <c r="J4" s="145"/>
    </row>
    <row r="5" spans="1:12" ht="15" customHeight="1" x14ac:dyDescent="0.15">
      <c r="A5" s="370" t="s">
        <v>433</v>
      </c>
      <c r="B5" s="370"/>
      <c r="C5" s="371"/>
      <c r="D5" s="448" t="s">
        <v>432</v>
      </c>
      <c r="E5" s="448" t="s">
        <v>431</v>
      </c>
      <c r="F5" s="161" t="s">
        <v>567</v>
      </c>
      <c r="G5" s="448" t="s">
        <v>430</v>
      </c>
      <c r="H5" s="448" t="s">
        <v>429</v>
      </c>
      <c r="I5" s="448" t="s">
        <v>619</v>
      </c>
      <c r="J5" s="450" t="s">
        <v>428</v>
      </c>
    </row>
    <row r="6" spans="1:12" ht="18" customHeight="1" x14ac:dyDescent="0.15">
      <c r="A6" s="378"/>
      <c r="B6" s="378"/>
      <c r="C6" s="379"/>
      <c r="D6" s="449"/>
      <c r="E6" s="449"/>
      <c r="F6" s="437" t="s">
        <v>427</v>
      </c>
      <c r="G6" s="449"/>
      <c r="H6" s="449"/>
      <c r="I6" s="449"/>
      <c r="J6" s="451"/>
    </row>
    <row r="7" spans="1:12" s="342" customFormat="1" ht="11.25" customHeight="1" x14ac:dyDescent="0.15">
      <c r="A7" s="372"/>
      <c r="B7" s="372"/>
      <c r="C7" s="373"/>
      <c r="D7" s="106" t="s">
        <v>426</v>
      </c>
      <c r="E7" s="106" t="s">
        <v>425</v>
      </c>
      <c r="F7" s="382"/>
      <c r="G7" s="106"/>
      <c r="H7" s="106"/>
      <c r="I7" s="106" t="s">
        <v>424</v>
      </c>
      <c r="J7" s="107"/>
    </row>
    <row r="8" spans="1:12" ht="12" customHeight="1" x14ac:dyDescent="0.15">
      <c r="D8" s="343"/>
      <c r="E8" s="108" t="s">
        <v>30</v>
      </c>
      <c r="F8" s="108" t="s">
        <v>423</v>
      </c>
      <c r="G8" s="108" t="s">
        <v>423</v>
      </c>
      <c r="H8" s="108" t="s">
        <v>422</v>
      </c>
      <c r="I8" s="108" t="s">
        <v>422</v>
      </c>
      <c r="J8" s="108" t="s">
        <v>421</v>
      </c>
      <c r="L8" s="241"/>
    </row>
    <row r="9" spans="1:12" ht="6" customHeight="1" x14ac:dyDescent="0.15">
      <c r="D9" s="137"/>
    </row>
    <row r="10" spans="1:12" ht="16.5" customHeight="1" x14ac:dyDescent="0.15">
      <c r="A10" s="138" t="s">
        <v>568</v>
      </c>
      <c r="B10" s="139" t="s">
        <v>569</v>
      </c>
      <c r="C10" s="1" t="s">
        <v>622</v>
      </c>
      <c r="D10" s="344">
        <v>18961</v>
      </c>
      <c r="E10" s="257">
        <v>329751</v>
      </c>
      <c r="F10" s="257">
        <v>33789</v>
      </c>
      <c r="G10" s="257">
        <v>11203</v>
      </c>
      <c r="H10" s="257">
        <v>8469</v>
      </c>
      <c r="I10" s="141">
        <v>3085</v>
      </c>
      <c r="J10" s="257">
        <v>4252728</v>
      </c>
    </row>
    <row r="11" spans="1:12" ht="16.5" customHeight="1" x14ac:dyDescent="0.15">
      <c r="A11" s="138"/>
      <c r="B11" s="163" t="s">
        <v>504</v>
      </c>
      <c r="D11" s="344">
        <v>19147</v>
      </c>
      <c r="E11" s="257">
        <v>318650</v>
      </c>
      <c r="F11" s="257">
        <v>32667</v>
      </c>
      <c r="G11" s="257">
        <v>11373</v>
      </c>
      <c r="H11" s="257">
        <v>9116</v>
      </c>
      <c r="I11" s="141">
        <v>3386</v>
      </c>
      <c r="J11" s="257">
        <v>4810375</v>
      </c>
    </row>
    <row r="12" spans="1:12" ht="16.5" customHeight="1" x14ac:dyDescent="0.15">
      <c r="A12" s="31"/>
      <c r="B12" s="153" t="s">
        <v>601</v>
      </c>
      <c r="D12" s="344">
        <v>19285</v>
      </c>
      <c r="E12" s="257">
        <v>316668</v>
      </c>
      <c r="F12" s="257">
        <v>32061</v>
      </c>
      <c r="G12" s="257">
        <v>10762</v>
      </c>
      <c r="H12" s="257">
        <v>8873</v>
      </c>
      <c r="I12" s="141">
        <v>3296</v>
      </c>
      <c r="J12" s="257">
        <v>4691577</v>
      </c>
    </row>
    <row r="13" spans="1:12" ht="16.5" customHeight="1" x14ac:dyDescent="0.15">
      <c r="A13" s="2"/>
      <c r="B13" s="153" t="s">
        <v>270</v>
      </c>
      <c r="D13" s="344">
        <v>19342</v>
      </c>
      <c r="E13" s="257">
        <v>317138</v>
      </c>
      <c r="F13" s="257">
        <v>33266</v>
      </c>
      <c r="G13" s="257">
        <v>10678</v>
      </c>
      <c r="H13" s="257">
        <v>8852</v>
      </c>
      <c r="I13" s="141">
        <v>3226</v>
      </c>
      <c r="J13" s="257">
        <v>4625640</v>
      </c>
    </row>
    <row r="14" spans="1:12" s="2" customFormat="1" ht="16.5" customHeight="1" x14ac:dyDescent="0.15">
      <c r="B14" s="44" t="s">
        <v>646</v>
      </c>
      <c r="D14" s="345">
        <f>19314-6</f>
        <v>19308</v>
      </c>
      <c r="E14" s="109">
        <v>317138</v>
      </c>
      <c r="F14" s="109">
        <v>33620</v>
      </c>
      <c r="G14" s="109">
        <v>10843</v>
      </c>
      <c r="H14" s="109">
        <v>8961</v>
      </c>
      <c r="I14" s="45">
        <v>3362</v>
      </c>
      <c r="J14" s="109">
        <v>4905113</v>
      </c>
    </row>
    <row r="15" spans="1:12" ht="9" customHeight="1" x14ac:dyDescent="0.15">
      <c r="A15" s="138"/>
      <c r="B15" s="139"/>
      <c r="D15" s="137"/>
    </row>
    <row r="16" spans="1:12" ht="16.5" customHeight="1" x14ac:dyDescent="0.15">
      <c r="A16" s="138" t="s">
        <v>568</v>
      </c>
      <c r="B16" s="153" t="s">
        <v>646</v>
      </c>
      <c r="C16" s="1" t="s">
        <v>511</v>
      </c>
      <c r="D16" s="344">
        <f>19335-6</f>
        <v>19329</v>
      </c>
      <c r="E16" s="257">
        <v>316953</v>
      </c>
      <c r="F16" s="257">
        <v>6065</v>
      </c>
      <c r="G16" s="257">
        <v>1524</v>
      </c>
      <c r="H16" s="257">
        <v>831</v>
      </c>
      <c r="I16" s="141">
        <v>3018</v>
      </c>
      <c r="J16" s="257">
        <v>338596</v>
      </c>
    </row>
    <row r="17" spans="1:10" ht="16.5" customHeight="1" x14ac:dyDescent="0.15">
      <c r="A17" s="138"/>
      <c r="B17" s="152"/>
      <c r="C17" s="208" t="s">
        <v>512</v>
      </c>
      <c r="D17" s="344">
        <f>19354-6</f>
        <v>19348</v>
      </c>
      <c r="E17" s="257">
        <v>319266</v>
      </c>
      <c r="F17" s="257">
        <v>2504</v>
      </c>
      <c r="G17" s="257">
        <v>1176</v>
      </c>
      <c r="H17" s="257">
        <v>1059</v>
      </c>
      <c r="I17" s="141">
        <v>3306</v>
      </c>
      <c r="J17" s="257">
        <v>405783</v>
      </c>
    </row>
    <row r="18" spans="1:10" ht="16.5" customHeight="1" x14ac:dyDescent="0.15">
      <c r="A18" s="138"/>
      <c r="B18" s="152"/>
      <c r="C18" s="208" t="s">
        <v>513</v>
      </c>
      <c r="D18" s="344">
        <f>19360-6</f>
        <v>19354</v>
      </c>
      <c r="E18" s="257">
        <v>319282</v>
      </c>
      <c r="F18" s="257">
        <v>2355</v>
      </c>
      <c r="G18" s="257">
        <v>831</v>
      </c>
      <c r="H18" s="257">
        <v>932</v>
      </c>
      <c r="I18" s="141">
        <v>3701</v>
      </c>
      <c r="J18" s="257">
        <v>441376</v>
      </c>
    </row>
    <row r="19" spans="1:10" ht="16.5" customHeight="1" x14ac:dyDescent="0.15">
      <c r="A19" s="138"/>
      <c r="B19" s="152"/>
      <c r="C19" s="208" t="s">
        <v>514</v>
      </c>
      <c r="D19" s="344">
        <f>19363-6</f>
        <v>19357</v>
      </c>
      <c r="E19" s="257">
        <v>318998</v>
      </c>
      <c r="F19" s="257">
        <v>2707</v>
      </c>
      <c r="G19" s="257">
        <v>853</v>
      </c>
      <c r="H19" s="257">
        <v>854</v>
      </c>
      <c r="I19" s="141">
        <v>3842</v>
      </c>
      <c r="J19" s="257">
        <v>445983</v>
      </c>
    </row>
    <row r="20" spans="1:10" ht="16.5" customHeight="1" x14ac:dyDescent="0.15">
      <c r="A20" s="138"/>
      <c r="B20" s="152"/>
      <c r="C20" s="208" t="s">
        <v>515</v>
      </c>
      <c r="D20" s="344">
        <f>19381-6</f>
        <v>19375</v>
      </c>
      <c r="E20" s="257">
        <v>318532</v>
      </c>
      <c r="F20" s="257">
        <v>2669</v>
      </c>
      <c r="G20" s="257">
        <v>841</v>
      </c>
      <c r="H20" s="257">
        <v>778</v>
      </c>
      <c r="I20" s="141">
        <v>3907</v>
      </c>
      <c r="J20" s="257">
        <v>513823</v>
      </c>
    </row>
    <row r="21" spans="1:10" ht="16.5" customHeight="1" x14ac:dyDescent="0.15">
      <c r="A21" s="138"/>
      <c r="B21" s="152"/>
      <c r="C21" s="208" t="s">
        <v>516</v>
      </c>
      <c r="D21" s="344">
        <f>19194-6</f>
        <v>19188</v>
      </c>
      <c r="E21" s="257">
        <v>318042</v>
      </c>
      <c r="F21" s="257">
        <v>2585</v>
      </c>
      <c r="G21" s="257">
        <v>862</v>
      </c>
      <c r="H21" s="257">
        <v>627</v>
      </c>
      <c r="I21" s="141">
        <v>3654</v>
      </c>
      <c r="J21" s="257">
        <v>440283</v>
      </c>
    </row>
    <row r="22" spans="1:10" ht="16.5" customHeight="1" x14ac:dyDescent="0.15">
      <c r="A22" s="138"/>
      <c r="B22" s="152"/>
      <c r="C22" s="208" t="s">
        <v>517</v>
      </c>
      <c r="D22" s="344">
        <f>19216-6</f>
        <v>19210</v>
      </c>
      <c r="E22" s="257">
        <v>317420</v>
      </c>
      <c r="F22" s="257">
        <v>2847</v>
      </c>
      <c r="G22" s="257">
        <v>912</v>
      </c>
      <c r="H22" s="257">
        <v>692</v>
      </c>
      <c r="I22" s="141">
        <v>3553</v>
      </c>
      <c r="J22" s="257">
        <v>439567</v>
      </c>
    </row>
    <row r="23" spans="1:10" ht="16.5" customHeight="1" x14ac:dyDescent="0.15">
      <c r="A23" s="138"/>
      <c r="B23" s="152"/>
      <c r="C23" s="208" t="s">
        <v>518</v>
      </c>
      <c r="D23" s="344">
        <f>19245-6</f>
        <v>19239</v>
      </c>
      <c r="E23" s="257">
        <v>317758</v>
      </c>
      <c r="F23" s="257">
        <v>2108</v>
      </c>
      <c r="G23" s="257">
        <v>735</v>
      </c>
      <c r="H23" s="257">
        <v>714</v>
      </c>
      <c r="I23" s="141">
        <v>3211</v>
      </c>
      <c r="J23" s="257">
        <v>401495</v>
      </c>
    </row>
    <row r="24" spans="1:10" ht="16.5" customHeight="1" x14ac:dyDescent="0.15">
      <c r="A24" s="138"/>
      <c r="B24" s="152"/>
      <c r="C24" s="208" t="s">
        <v>519</v>
      </c>
      <c r="D24" s="344">
        <f>19268-6</f>
        <v>19262</v>
      </c>
      <c r="E24" s="257">
        <v>318236</v>
      </c>
      <c r="F24" s="257">
        <v>1969</v>
      </c>
      <c r="G24" s="257">
        <v>633</v>
      </c>
      <c r="H24" s="257">
        <v>615</v>
      </c>
      <c r="I24" s="141">
        <v>3136</v>
      </c>
      <c r="J24" s="257">
        <v>353690</v>
      </c>
    </row>
    <row r="25" spans="1:10" ht="16.5" customHeight="1" x14ac:dyDescent="0.15">
      <c r="A25" s="138" t="s">
        <v>568</v>
      </c>
      <c r="B25" s="208" t="s">
        <v>499</v>
      </c>
      <c r="C25" s="1" t="s">
        <v>520</v>
      </c>
      <c r="D25" s="344">
        <f>19274-6</f>
        <v>19268</v>
      </c>
      <c r="E25" s="257">
        <v>317432</v>
      </c>
      <c r="F25" s="257">
        <v>2985</v>
      </c>
      <c r="G25" s="257">
        <v>877</v>
      </c>
      <c r="H25" s="257">
        <v>668</v>
      </c>
      <c r="I25" s="141">
        <v>3173</v>
      </c>
      <c r="J25" s="257">
        <v>425784</v>
      </c>
    </row>
    <row r="26" spans="1:10" ht="16.5" customHeight="1" x14ac:dyDescent="0.15">
      <c r="B26" s="208"/>
      <c r="C26" s="208" t="s">
        <v>521</v>
      </c>
      <c r="D26" s="344">
        <f>19309-6</f>
        <v>19303</v>
      </c>
      <c r="E26" s="257">
        <v>317496</v>
      </c>
      <c r="F26" s="257">
        <v>2338</v>
      </c>
      <c r="G26" s="257">
        <v>788</v>
      </c>
      <c r="H26" s="257">
        <v>608</v>
      </c>
      <c r="I26" s="141">
        <v>2983</v>
      </c>
      <c r="J26" s="257">
        <v>354262</v>
      </c>
    </row>
    <row r="27" spans="1:10" ht="16.5" customHeight="1" x14ac:dyDescent="0.15">
      <c r="C27" s="208" t="s">
        <v>522</v>
      </c>
      <c r="D27" s="344">
        <f>19314-6</f>
        <v>19308</v>
      </c>
      <c r="E27" s="257">
        <v>317138</v>
      </c>
      <c r="F27" s="257">
        <v>2488</v>
      </c>
      <c r="G27" s="257">
        <v>811</v>
      </c>
      <c r="H27" s="257">
        <v>583</v>
      </c>
      <c r="I27" s="141">
        <v>2861</v>
      </c>
      <c r="J27" s="257">
        <v>344472</v>
      </c>
    </row>
    <row r="28" spans="1:10" ht="6" customHeight="1" thickBot="1" x14ac:dyDescent="0.2">
      <c r="A28" s="145"/>
      <c r="B28" s="145"/>
      <c r="C28" s="145"/>
      <c r="D28" s="320"/>
      <c r="E28" s="321"/>
      <c r="F28" s="321"/>
      <c r="G28" s="321"/>
      <c r="H28" s="321"/>
      <c r="I28" s="321"/>
      <c r="J28" s="321"/>
    </row>
    <row r="29" spans="1:10" ht="13.5" customHeight="1" x14ac:dyDescent="0.15">
      <c r="A29" s="1" t="s">
        <v>596</v>
      </c>
      <c r="G29" s="257"/>
    </row>
    <row r="30" spans="1:10" ht="12" customHeight="1" x14ac:dyDescent="0.15">
      <c r="H30" s="257"/>
    </row>
  </sheetData>
  <mergeCells count="8">
    <mergeCell ref="I5:I6"/>
    <mergeCell ref="J5:J6"/>
    <mergeCell ref="F6:F7"/>
    <mergeCell ref="A5:C7"/>
    <mergeCell ref="D5:D6"/>
    <mergeCell ref="E5:E6"/>
    <mergeCell ref="G5:G6"/>
    <mergeCell ref="H5:H6"/>
  </mergeCells>
  <phoneticPr fontId="9"/>
  <hyperlinks>
    <hyperlink ref="K1" location="'社会保障'!A1" display="目次（項目一覧表）へ戻る" xr:uid="{368C3D29-06C1-46D0-A1AE-DA0381005B68}"/>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ransitionEvaluation="1"/>
  <dimension ref="A1:G30"/>
  <sheetViews>
    <sheetView showGridLines="0" defaultGridColor="0" colorId="22" zoomScaleNormal="100" zoomScaleSheetLayoutView="100" workbookViewId="0"/>
  </sheetViews>
  <sheetFormatPr defaultColWidth="10.6640625" defaultRowHeight="12" x14ac:dyDescent="0.15"/>
  <cols>
    <col min="1" max="1" width="5.6640625" style="1" customWidth="1"/>
    <col min="2" max="2" width="2.6640625" style="1" customWidth="1"/>
    <col min="3" max="3" width="7.6640625" style="1" customWidth="1"/>
    <col min="4" max="6" width="27.109375" style="1" customWidth="1"/>
    <col min="7" max="7" width="23.44140625" style="1" bestFit="1" customWidth="1"/>
    <col min="8" max="16384" width="10.6640625" style="1"/>
  </cols>
  <sheetData>
    <row r="1" spans="1:7" ht="12" customHeight="1" x14ac:dyDescent="0.15">
      <c r="G1" s="148" t="s">
        <v>637</v>
      </c>
    </row>
    <row r="2" spans="1:7" ht="21" customHeight="1" x14ac:dyDescent="0.15"/>
    <row r="3" spans="1:7" ht="18" customHeight="1" x14ac:dyDescent="0.15"/>
    <row r="4" spans="1:7" ht="18" customHeight="1" thickBot="1" x14ac:dyDescent="0.2">
      <c r="A4" s="105" t="s">
        <v>441</v>
      </c>
      <c r="B4" s="145"/>
      <c r="C4" s="145"/>
      <c r="D4" s="145"/>
      <c r="E4" s="145"/>
      <c r="F4" s="145"/>
    </row>
    <row r="5" spans="1:7" ht="12" customHeight="1" x14ac:dyDescent="0.15">
      <c r="A5" s="370" t="s">
        <v>433</v>
      </c>
      <c r="B5" s="370"/>
      <c r="C5" s="371"/>
      <c r="D5" s="137"/>
      <c r="E5" s="137"/>
      <c r="F5" s="137"/>
    </row>
    <row r="6" spans="1:7" ht="12" customHeight="1" x14ac:dyDescent="0.15">
      <c r="A6" s="378"/>
      <c r="B6" s="378"/>
      <c r="C6" s="379"/>
      <c r="D6" s="167" t="s">
        <v>440</v>
      </c>
      <c r="E6" s="167" t="s">
        <v>439</v>
      </c>
      <c r="F6" s="167" t="s">
        <v>438</v>
      </c>
    </row>
    <row r="7" spans="1:7" ht="12" customHeight="1" x14ac:dyDescent="0.15">
      <c r="A7" s="372"/>
      <c r="B7" s="372"/>
      <c r="C7" s="373"/>
      <c r="D7" s="150"/>
      <c r="E7" s="135"/>
      <c r="F7" s="150"/>
    </row>
    <row r="8" spans="1:7" ht="12" customHeight="1" x14ac:dyDescent="0.15">
      <c r="D8" s="209" t="s">
        <v>437</v>
      </c>
      <c r="E8" s="138" t="s">
        <v>579</v>
      </c>
      <c r="F8" s="138" t="s">
        <v>436</v>
      </c>
    </row>
    <row r="9" spans="1:7" ht="6" customHeight="1" x14ac:dyDescent="0.15">
      <c r="D9" s="137"/>
    </row>
    <row r="10" spans="1:7" ht="16.5" customHeight="1" x14ac:dyDescent="0.15">
      <c r="A10" s="138" t="s">
        <v>568</v>
      </c>
      <c r="B10" s="212" t="s">
        <v>569</v>
      </c>
      <c r="C10" s="1" t="s">
        <v>622</v>
      </c>
      <c r="D10" s="358">
        <v>0</v>
      </c>
      <c r="E10" s="306">
        <v>0</v>
      </c>
      <c r="F10" s="359">
        <v>45</v>
      </c>
    </row>
    <row r="11" spans="1:7" ht="16.5" customHeight="1" x14ac:dyDescent="0.15">
      <c r="A11" s="138"/>
      <c r="B11" s="139" t="s">
        <v>272</v>
      </c>
      <c r="D11" s="358">
        <v>0</v>
      </c>
      <c r="E11" s="306">
        <v>0</v>
      </c>
      <c r="F11" s="359">
        <v>0</v>
      </c>
    </row>
    <row r="12" spans="1:7" ht="16.5" customHeight="1" x14ac:dyDescent="0.15">
      <c r="A12" s="138"/>
      <c r="B12" s="153" t="s">
        <v>505</v>
      </c>
      <c r="D12" s="358">
        <v>0</v>
      </c>
      <c r="E12" s="306">
        <v>0</v>
      </c>
      <c r="F12" s="360">
        <v>45</v>
      </c>
    </row>
    <row r="13" spans="1:7" ht="16.5" customHeight="1" x14ac:dyDescent="0.15">
      <c r="A13" s="2"/>
      <c r="B13" s="153" t="s">
        <v>270</v>
      </c>
      <c r="D13" s="358">
        <v>0</v>
      </c>
      <c r="E13" s="1">
        <v>0</v>
      </c>
      <c r="F13" s="1">
        <v>15</v>
      </c>
    </row>
    <row r="14" spans="1:7" s="2" customFormat="1" ht="16.5" customHeight="1" x14ac:dyDescent="0.15">
      <c r="B14" s="44" t="s">
        <v>646</v>
      </c>
      <c r="C14" s="361"/>
      <c r="D14" s="362">
        <v>0</v>
      </c>
      <c r="E14" s="2">
        <v>0</v>
      </c>
      <c r="F14" s="2">
        <v>0</v>
      </c>
    </row>
    <row r="15" spans="1:7" ht="9" customHeight="1" x14ac:dyDescent="0.15">
      <c r="A15" s="138"/>
      <c r="B15" s="139"/>
      <c r="D15" s="363"/>
      <c r="E15" s="359"/>
      <c r="F15" s="359"/>
    </row>
    <row r="16" spans="1:7" ht="12" customHeight="1" x14ac:dyDescent="0.15">
      <c r="D16" s="209" t="s">
        <v>580</v>
      </c>
      <c r="E16" s="138" t="s">
        <v>581</v>
      </c>
      <c r="F16" s="138" t="s">
        <v>582</v>
      </c>
    </row>
    <row r="17" spans="1:6" ht="16.5" customHeight="1" x14ac:dyDescent="0.15">
      <c r="A17" s="138" t="s">
        <v>568</v>
      </c>
      <c r="B17" s="153" t="s">
        <v>646</v>
      </c>
      <c r="C17" s="1" t="s">
        <v>511</v>
      </c>
      <c r="D17" s="358">
        <v>0</v>
      </c>
      <c r="E17" s="360">
        <v>0</v>
      </c>
      <c r="F17" s="364">
        <v>0</v>
      </c>
    </row>
    <row r="18" spans="1:6" ht="16.5" customHeight="1" x14ac:dyDescent="0.15">
      <c r="A18" s="138"/>
      <c r="B18" s="152"/>
      <c r="C18" s="208" t="s">
        <v>512</v>
      </c>
      <c r="D18" s="358">
        <v>0</v>
      </c>
      <c r="E18" s="360">
        <v>0</v>
      </c>
      <c r="F18" s="364">
        <v>0</v>
      </c>
    </row>
    <row r="19" spans="1:6" ht="16.5" customHeight="1" x14ac:dyDescent="0.15">
      <c r="A19" s="138"/>
      <c r="B19" s="152"/>
      <c r="C19" s="208" t="s">
        <v>513</v>
      </c>
      <c r="D19" s="358">
        <v>0</v>
      </c>
      <c r="E19" s="360">
        <v>0</v>
      </c>
      <c r="F19" s="364">
        <v>0</v>
      </c>
    </row>
    <row r="20" spans="1:6" ht="16.5" customHeight="1" x14ac:dyDescent="0.15">
      <c r="A20" s="138"/>
      <c r="B20" s="152"/>
      <c r="C20" s="208" t="s">
        <v>514</v>
      </c>
      <c r="D20" s="358">
        <v>0</v>
      </c>
      <c r="E20" s="360">
        <v>0</v>
      </c>
      <c r="F20" s="364">
        <v>0</v>
      </c>
    </row>
    <row r="21" spans="1:6" ht="16.5" customHeight="1" x14ac:dyDescent="0.15">
      <c r="A21" s="138"/>
      <c r="B21" s="152"/>
      <c r="C21" s="208" t="s">
        <v>515</v>
      </c>
      <c r="D21" s="358">
        <v>0</v>
      </c>
      <c r="E21" s="360">
        <v>0</v>
      </c>
      <c r="F21" s="364">
        <v>0</v>
      </c>
    </row>
    <row r="22" spans="1:6" ht="16.5" customHeight="1" x14ac:dyDescent="0.15">
      <c r="A22" s="138"/>
      <c r="B22" s="152"/>
      <c r="C22" s="208" t="s">
        <v>516</v>
      </c>
      <c r="D22" s="358">
        <v>0</v>
      </c>
      <c r="E22" s="360">
        <v>0</v>
      </c>
      <c r="F22" s="364">
        <v>0</v>
      </c>
    </row>
    <row r="23" spans="1:6" ht="16.5" customHeight="1" x14ac:dyDescent="0.15">
      <c r="A23" s="138"/>
      <c r="B23" s="152"/>
      <c r="C23" s="208" t="s">
        <v>517</v>
      </c>
      <c r="D23" s="358">
        <v>0</v>
      </c>
      <c r="E23" s="360">
        <v>0</v>
      </c>
      <c r="F23" s="364">
        <v>0</v>
      </c>
    </row>
    <row r="24" spans="1:6" ht="16.5" customHeight="1" x14ac:dyDescent="0.15">
      <c r="A24" s="138"/>
      <c r="B24" s="152"/>
      <c r="C24" s="208" t="s">
        <v>518</v>
      </c>
      <c r="D24" s="358">
        <v>0</v>
      </c>
      <c r="E24" s="360">
        <v>0</v>
      </c>
      <c r="F24" s="364">
        <v>0</v>
      </c>
    </row>
    <row r="25" spans="1:6" ht="16.5" customHeight="1" x14ac:dyDescent="0.15">
      <c r="A25" s="138"/>
      <c r="B25" s="152"/>
      <c r="C25" s="208" t="s">
        <v>519</v>
      </c>
      <c r="D25" s="358">
        <v>0</v>
      </c>
      <c r="E25" s="360">
        <v>0</v>
      </c>
      <c r="F25" s="364">
        <v>0</v>
      </c>
    </row>
    <row r="26" spans="1:6" ht="16.5" customHeight="1" x14ac:dyDescent="0.15">
      <c r="A26" s="138" t="s">
        <v>568</v>
      </c>
      <c r="B26" s="152" t="s">
        <v>499</v>
      </c>
      <c r="C26" s="1" t="s">
        <v>520</v>
      </c>
      <c r="D26" s="358">
        <v>0</v>
      </c>
      <c r="E26" s="360">
        <v>0</v>
      </c>
      <c r="F26" s="364">
        <v>0</v>
      </c>
    </row>
    <row r="27" spans="1:6" ht="16.5" customHeight="1" x14ac:dyDescent="0.15">
      <c r="C27" s="208" t="s">
        <v>521</v>
      </c>
      <c r="D27" s="358">
        <v>0</v>
      </c>
      <c r="E27" s="360">
        <v>0</v>
      </c>
      <c r="F27" s="364">
        <v>0</v>
      </c>
    </row>
    <row r="28" spans="1:6" ht="16.5" customHeight="1" x14ac:dyDescent="0.15">
      <c r="C28" s="208" t="s">
        <v>522</v>
      </c>
      <c r="D28" s="358">
        <v>0</v>
      </c>
      <c r="E28" s="360">
        <v>0</v>
      </c>
      <c r="F28" s="364">
        <v>0</v>
      </c>
    </row>
    <row r="29" spans="1:6" ht="6" customHeight="1" thickBot="1" x14ac:dyDescent="0.2">
      <c r="A29" s="145"/>
      <c r="B29" s="145"/>
      <c r="C29" s="145"/>
      <c r="D29" s="146"/>
      <c r="E29" s="145"/>
      <c r="F29" s="145"/>
    </row>
    <row r="30" spans="1:6" ht="14.25" customHeight="1" x14ac:dyDescent="0.15">
      <c r="A30" s="1" t="s">
        <v>597</v>
      </c>
    </row>
  </sheetData>
  <mergeCells count="1">
    <mergeCell ref="A5:C7"/>
  </mergeCells>
  <phoneticPr fontId="9"/>
  <hyperlinks>
    <hyperlink ref="G1" location="'社会保障'!A1" display="目次（項目一覧表）へ戻る" xr:uid="{3196E014-25AB-40E3-95F3-AFE85A92485E}"/>
  </hyperlinks>
  <printOptions horizontalCentered="1"/>
  <pageMargins left="0.59055118110236227" right="0.59055118110236227" top="0.51181102362204722" bottom="0.59055118110236227" header="0.51181102362204722" footer="0.51181102362204722"/>
  <pageSetup paperSize="9" scale="90" orientation="portrait" horizontalDpi="4294967292"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ransitionEvaluation="1"/>
  <dimension ref="A1:G13"/>
  <sheetViews>
    <sheetView showGridLines="0" defaultGridColor="0" colorId="22" zoomScaleNormal="100" zoomScaleSheetLayoutView="100" workbookViewId="0"/>
  </sheetViews>
  <sheetFormatPr defaultColWidth="10.6640625" defaultRowHeight="12" x14ac:dyDescent="0.15"/>
  <cols>
    <col min="1" max="1" width="5.6640625" style="1" customWidth="1"/>
    <col min="2" max="2" width="2.6640625" style="1" customWidth="1"/>
    <col min="3" max="3" width="5.6640625" style="1" customWidth="1"/>
    <col min="4" max="6" width="27.109375" style="1" customWidth="1"/>
    <col min="7" max="7" width="23.44140625" style="1" bestFit="1" customWidth="1"/>
    <col min="8" max="16384" width="10.6640625" style="1"/>
  </cols>
  <sheetData>
    <row r="1" spans="1:7" ht="12" customHeight="1" x14ac:dyDescent="0.15">
      <c r="G1" s="148" t="s">
        <v>637</v>
      </c>
    </row>
    <row r="2" spans="1:7" ht="21" customHeight="1" x14ac:dyDescent="0.15"/>
    <row r="3" spans="1:7" ht="18" customHeight="1" x14ac:dyDescent="0.15"/>
    <row r="4" spans="1:7" ht="18" customHeight="1" thickBot="1" x14ac:dyDescent="0.2">
      <c r="A4" s="3" t="s">
        <v>447</v>
      </c>
      <c r="F4" s="129" t="s">
        <v>446</v>
      </c>
    </row>
    <row r="5" spans="1:7" ht="27" customHeight="1" x14ac:dyDescent="0.15">
      <c r="A5" s="434" t="s">
        <v>445</v>
      </c>
      <c r="B5" s="434"/>
      <c r="C5" s="452"/>
      <c r="D5" s="218" t="s">
        <v>444</v>
      </c>
      <c r="E5" s="218" t="s">
        <v>443</v>
      </c>
      <c r="F5" s="218" t="s">
        <v>442</v>
      </c>
    </row>
    <row r="6" spans="1:7" ht="6" customHeight="1" x14ac:dyDescent="0.15">
      <c r="D6" s="137"/>
    </row>
    <row r="7" spans="1:7" ht="21" customHeight="1" x14ac:dyDescent="0.15">
      <c r="A7" s="138" t="s">
        <v>599</v>
      </c>
      <c r="B7" s="212" t="s">
        <v>569</v>
      </c>
      <c r="D7" s="151">
        <v>17084098550</v>
      </c>
      <c r="E7" s="26">
        <v>16787228709</v>
      </c>
      <c r="F7" s="26">
        <v>154903483</v>
      </c>
    </row>
    <row r="8" spans="1:7" ht="21" customHeight="1" x14ac:dyDescent="0.15">
      <c r="A8" s="138"/>
      <c r="B8" s="139" t="s">
        <v>272</v>
      </c>
      <c r="D8" s="151">
        <v>17441639588</v>
      </c>
      <c r="E8" s="26">
        <v>17089443499</v>
      </c>
      <c r="F8" s="26">
        <v>334710496</v>
      </c>
    </row>
    <row r="9" spans="1:7" ht="21" customHeight="1" x14ac:dyDescent="0.15">
      <c r="A9" s="138"/>
      <c r="B9" s="153" t="s">
        <v>601</v>
      </c>
      <c r="D9" s="151">
        <v>17542935800</v>
      </c>
      <c r="E9" s="26">
        <v>17367800889</v>
      </c>
      <c r="F9" s="26">
        <v>153931766</v>
      </c>
    </row>
    <row r="10" spans="1:7" ht="21" customHeight="1" x14ac:dyDescent="0.15">
      <c r="A10" s="2"/>
      <c r="B10" s="153" t="s">
        <v>270</v>
      </c>
      <c r="D10" s="151">
        <v>20509884281</v>
      </c>
      <c r="E10" s="26">
        <v>20323587253</v>
      </c>
      <c r="F10" s="26">
        <v>183370587</v>
      </c>
    </row>
    <row r="11" spans="1:7" s="2" customFormat="1" ht="21" customHeight="1" x14ac:dyDescent="0.15">
      <c r="B11" s="44" t="s">
        <v>646</v>
      </c>
      <c r="C11" s="355"/>
      <c r="D11" s="356">
        <v>25734004322</v>
      </c>
      <c r="E11" s="59">
        <v>25517380026</v>
      </c>
      <c r="F11" s="59">
        <v>204417938</v>
      </c>
    </row>
    <row r="12" spans="1:7" ht="6" customHeight="1" thickBot="1" x14ac:dyDescent="0.2">
      <c r="A12" s="145"/>
      <c r="B12" s="357"/>
      <c r="C12" s="232"/>
      <c r="D12" s="146"/>
      <c r="E12" s="145"/>
      <c r="F12" s="145"/>
    </row>
    <row r="13" spans="1:7" ht="13.5" customHeight="1" x14ac:dyDescent="0.15">
      <c r="A13" s="143" t="s">
        <v>482</v>
      </c>
      <c r="B13" s="55"/>
    </row>
  </sheetData>
  <mergeCells count="1">
    <mergeCell ref="A5:C5"/>
  </mergeCells>
  <phoneticPr fontId="9"/>
  <hyperlinks>
    <hyperlink ref="G1" location="'社会保障'!A1" display="目次（項目一覧表）へ戻る" xr:uid="{213568A1-A1FD-40C5-BEF2-611658B61A39}"/>
  </hyperlinks>
  <printOptions horizontalCentered="1"/>
  <pageMargins left="0.59055118110236227" right="0.59055118110236227" top="0.51181102362204722" bottom="0.59055118110236227" header="0.51181102362204722" footer="0.51181102362204722"/>
  <pageSetup paperSize="9" scale="90" orientation="portrait" horizontalDpi="4294967292"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ransitionEvaluation="1">
    <pageSetUpPr fitToPage="1"/>
  </sheetPr>
  <dimension ref="A1:N38"/>
  <sheetViews>
    <sheetView showGridLines="0" defaultGridColor="0" colorId="22" zoomScaleNormal="100" zoomScaleSheetLayoutView="100" workbookViewId="0"/>
  </sheetViews>
  <sheetFormatPr defaultColWidth="10.6640625" defaultRowHeight="12" x14ac:dyDescent="0.15"/>
  <cols>
    <col min="1" max="1" width="1.6640625" style="1" customWidth="1"/>
    <col min="2" max="2" width="2" style="1" customWidth="1"/>
    <col min="3" max="3" width="30.88671875" style="1" customWidth="1"/>
    <col min="4" max="4" width="1.6640625" style="1" customWidth="1"/>
    <col min="5" max="5" width="8.6640625" style="1" customWidth="1"/>
    <col min="6" max="6" width="10.33203125" style="1" customWidth="1"/>
    <col min="7" max="7" width="8.6640625" style="1" customWidth="1"/>
    <col min="8" max="8" width="10.33203125" style="1" customWidth="1"/>
    <col min="9" max="9" width="8.6640625" style="1" customWidth="1"/>
    <col min="10" max="10" width="10.33203125" style="1" customWidth="1"/>
    <col min="11" max="11" width="8.6640625" style="1" customWidth="1"/>
    <col min="12" max="12" width="10.33203125" style="1" customWidth="1"/>
    <col min="13" max="13" width="23.44140625" style="1" bestFit="1" customWidth="1"/>
    <col min="14" max="16384" width="10.6640625" style="1"/>
  </cols>
  <sheetData>
    <row r="1" spans="1:14" ht="12" customHeight="1" x14ac:dyDescent="0.15">
      <c r="M1" s="148" t="s">
        <v>637</v>
      </c>
    </row>
    <row r="2" spans="1:14" ht="21" customHeight="1" x14ac:dyDescent="0.15">
      <c r="J2" s="257"/>
      <c r="L2" s="257"/>
    </row>
    <row r="3" spans="1:14" ht="18" customHeight="1" x14ac:dyDescent="0.15">
      <c r="C3" s="3"/>
      <c r="K3" s="257"/>
    </row>
    <row r="4" spans="1:14" ht="18" customHeight="1" thickBot="1" x14ac:dyDescent="0.2">
      <c r="A4" s="3" t="s">
        <v>470</v>
      </c>
      <c r="B4" s="3"/>
      <c r="C4" s="145"/>
      <c r="D4" s="145"/>
      <c r="E4" s="346"/>
      <c r="F4" s="311"/>
      <c r="I4" s="145"/>
      <c r="J4" s="145"/>
    </row>
    <row r="5" spans="1:14" ht="15" customHeight="1" x14ac:dyDescent="0.15">
      <c r="A5" s="165"/>
      <c r="B5" s="165"/>
      <c r="C5" s="165"/>
      <c r="D5" s="347"/>
      <c r="E5" s="130" t="s">
        <v>598</v>
      </c>
      <c r="F5" s="132"/>
      <c r="G5" s="130" t="s">
        <v>620</v>
      </c>
      <c r="H5" s="131"/>
      <c r="I5" s="130" t="s">
        <v>635</v>
      </c>
      <c r="J5" s="131"/>
      <c r="K5" s="110" t="s">
        <v>688</v>
      </c>
      <c r="L5" s="111"/>
    </row>
    <row r="6" spans="1:14" ht="27" customHeight="1" x14ac:dyDescent="0.15">
      <c r="A6" s="324"/>
      <c r="B6" s="442" t="s">
        <v>469</v>
      </c>
      <c r="C6" s="442"/>
      <c r="D6" s="442"/>
      <c r="E6" s="348" t="s">
        <v>523</v>
      </c>
      <c r="F6" s="348" t="s">
        <v>524</v>
      </c>
      <c r="G6" s="348" t="s">
        <v>523</v>
      </c>
      <c r="H6" s="348" t="s">
        <v>524</v>
      </c>
      <c r="I6" s="348" t="s">
        <v>523</v>
      </c>
      <c r="J6" s="349" t="s">
        <v>524</v>
      </c>
      <c r="K6" s="112" t="s">
        <v>523</v>
      </c>
      <c r="L6" s="113" t="s">
        <v>524</v>
      </c>
    </row>
    <row r="7" spans="1:14" ht="12" customHeight="1" x14ac:dyDescent="0.15">
      <c r="A7" s="138"/>
      <c r="B7" s="138"/>
      <c r="C7" s="138"/>
      <c r="D7" s="350"/>
      <c r="E7" s="138"/>
      <c r="F7" s="138" t="s">
        <v>168</v>
      </c>
      <c r="G7" s="138"/>
      <c r="H7" s="138" t="s">
        <v>168</v>
      </c>
      <c r="I7" s="138"/>
      <c r="J7" s="138" t="s">
        <v>168</v>
      </c>
      <c r="K7" s="2"/>
      <c r="L7" s="31" t="s">
        <v>636</v>
      </c>
    </row>
    <row r="8" spans="1:14" ht="6" customHeight="1" x14ac:dyDescent="0.15">
      <c r="A8" s="138"/>
      <c r="B8" s="138"/>
      <c r="C8" s="138"/>
      <c r="D8" s="350"/>
      <c r="E8" s="138"/>
      <c r="F8" s="138"/>
      <c r="G8" s="138"/>
      <c r="H8" s="138"/>
      <c r="I8" s="138"/>
      <c r="J8" s="138"/>
      <c r="K8" s="2"/>
      <c r="L8" s="2"/>
    </row>
    <row r="9" spans="1:14" s="2" customFormat="1" ht="21" customHeight="1" x14ac:dyDescent="0.15">
      <c r="A9" s="453" t="s">
        <v>1</v>
      </c>
      <c r="B9" s="453"/>
      <c r="C9" s="453"/>
      <c r="D9" s="454"/>
      <c r="E9" s="39">
        <v>19147</v>
      </c>
      <c r="F9" s="39">
        <v>318650</v>
      </c>
      <c r="G9" s="39">
        <v>19285</v>
      </c>
      <c r="H9" s="39">
        <v>316668</v>
      </c>
      <c r="I9" s="114">
        <v>19342</v>
      </c>
      <c r="J9" s="109">
        <v>317138</v>
      </c>
      <c r="K9" s="114">
        <v>19308</v>
      </c>
      <c r="L9" s="109">
        <v>317138</v>
      </c>
    </row>
    <row r="10" spans="1:14" ht="7.5" customHeight="1" x14ac:dyDescent="0.15">
      <c r="A10" s="262"/>
      <c r="B10" s="262"/>
      <c r="C10" s="262"/>
      <c r="D10" s="351"/>
      <c r="E10" s="30"/>
      <c r="F10" s="30"/>
      <c r="G10" s="30"/>
      <c r="H10" s="30"/>
      <c r="I10" s="257"/>
      <c r="J10" s="257"/>
      <c r="K10" s="109"/>
      <c r="L10" s="109"/>
    </row>
    <row r="11" spans="1:14" ht="21" customHeight="1" x14ac:dyDescent="0.15">
      <c r="A11" s="262"/>
      <c r="B11" s="115" t="s">
        <v>29</v>
      </c>
      <c r="C11" s="352" t="s">
        <v>468</v>
      </c>
      <c r="D11" s="353"/>
      <c r="E11" s="116">
        <v>325</v>
      </c>
      <c r="F11" s="116">
        <v>2389</v>
      </c>
      <c r="G11" s="40">
        <v>337</v>
      </c>
      <c r="H11" s="40">
        <v>2307</v>
      </c>
      <c r="I11" s="257">
        <v>348</v>
      </c>
      <c r="J11" s="257">
        <v>2443</v>
      </c>
      <c r="K11" s="109">
        <v>346</v>
      </c>
      <c r="L11" s="109">
        <v>2623</v>
      </c>
      <c r="N11" s="241"/>
    </row>
    <row r="12" spans="1:14" ht="21" customHeight="1" x14ac:dyDescent="0.15">
      <c r="A12" s="262"/>
      <c r="B12" s="115" t="s">
        <v>28</v>
      </c>
      <c r="C12" s="352" t="s">
        <v>467</v>
      </c>
      <c r="D12" s="353"/>
      <c r="E12" s="116">
        <v>48</v>
      </c>
      <c r="F12" s="116">
        <v>377</v>
      </c>
      <c r="G12" s="40">
        <v>51</v>
      </c>
      <c r="H12" s="40">
        <v>432</v>
      </c>
      <c r="I12" s="257">
        <v>50</v>
      </c>
      <c r="J12" s="257">
        <v>421</v>
      </c>
      <c r="K12" s="109">
        <v>52</v>
      </c>
      <c r="L12" s="109">
        <v>430</v>
      </c>
    </row>
    <row r="13" spans="1:14" ht="21" customHeight="1" x14ac:dyDescent="0.15">
      <c r="A13" s="262"/>
      <c r="B13" s="115" t="s">
        <v>27</v>
      </c>
      <c r="C13" s="352" t="s">
        <v>466</v>
      </c>
      <c r="D13" s="353"/>
      <c r="E13" s="40">
        <v>38</v>
      </c>
      <c r="F13" s="40">
        <v>204</v>
      </c>
      <c r="G13" s="40">
        <v>35</v>
      </c>
      <c r="H13" s="40">
        <v>194</v>
      </c>
      <c r="I13" s="257">
        <v>34</v>
      </c>
      <c r="J13" s="257">
        <v>176</v>
      </c>
      <c r="K13" s="109">
        <v>35</v>
      </c>
      <c r="L13" s="109">
        <v>176</v>
      </c>
    </row>
    <row r="14" spans="1:14" ht="21" customHeight="1" x14ac:dyDescent="0.15">
      <c r="A14" s="262"/>
      <c r="B14" s="115" t="s">
        <v>24</v>
      </c>
      <c r="C14" s="352" t="s">
        <v>465</v>
      </c>
      <c r="D14" s="353"/>
      <c r="E14" s="40">
        <v>3359</v>
      </c>
      <c r="F14" s="40">
        <v>23655</v>
      </c>
      <c r="G14" s="40">
        <v>3395</v>
      </c>
      <c r="H14" s="40">
        <v>23648</v>
      </c>
      <c r="I14" s="257">
        <v>3443</v>
      </c>
      <c r="J14" s="257">
        <v>23795</v>
      </c>
      <c r="K14" s="109">
        <v>3460</v>
      </c>
      <c r="L14" s="109">
        <v>23859</v>
      </c>
    </row>
    <row r="15" spans="1:14" ht="21" customHeight="1" x14ac:dyDescent="0.15">
      <c r="A15" s="262"/>
      <c r="B15" s="115" t="s">
        <v>23</v>
      </c>
      <c r="C15" s="352" t="s">
        <v>464</v>
      </c>
      <c r="D15" s="353"/>
      <c r="E15" s="40">
        <v>2903</v>
      </c>
      <c r="F15" s="40">
        <v>73984</v>
      </c>
      <c r="G15" s="40">
        <v>2872</v>
      </c>
      <c r="H15" s="40">
        <v>72330</v>
      </c>
      <c r="I15" s="257">
        <v>2846</v>
      </c>
      <c r="J15" s="257">
        <v>71602</v>
      </c>
      <c r="K15" s="109">
        <v>2808</v>
      </c>
      <c r="L15" s="109">
        <v>71945</v>
      </c>
    </row>
    <row r="16" spans="1:14" ht="21" customHeight="1" x14ac:dyDescent="0.15">
      <c r="A16" s="262"/>
      <c r="B16" s="115" t="s">
        <v>22</v>
      </c>
      <c r="C16" s="352" t="s">
        <v>463</v>
      </c>
      <c r="D16" s="353"/>
      <c r="E16" s="40">
        <v>28</v>
      </c>
      <c r="F16" s="40">
        <v>5622</v>
      </c>
      <c r="G16" s="40">
        <v>23</v>
      </c>
      <c r="H16" s="40">
        <v>5532</v>
      </c>
      <c r="I16" s="257">
        <v>25</v>
      </c>
      <c r="J16" s="257">
        <v>5444</v>
      </c>
      <c r="K16" s="109">
        <v>25</v>
      </c>
      <c r="L16" s="109">
        <v>5347</v>
      </c>
    </row>
    <row r="17" spans="1:12" ht="21" customHeight="1" x14ac:dyDescent="0.15">
      <c r="A17" s="262"/>
      <c r="B17" s="115" t="s">
        <v>21</v>
      </c>
      <c r="C17" s="352" t="s">
        <v>25</v>
      </c>
      <c r="D17" s="353"/>
      <c r="E17" s="40">
        <v>216</v>
      </c>
      <c r="F17" s="40">
        <v>4631</v>
      </c>
      <c r="G17" s="40">
        <v>228</v>
      </c>
      <c r="H17" s="40">
        <v>4545</v>
      </c>
      <c r="I17" s="257">
        <v>229</v>
      </c>
      <c r="J17" s="257">
        <v>4516</v>
      </c>
      <c r="K17" s="109">
        <v>229</v>
      </c>
      <c r="L17" s="109">
        <v>4616</v>
      </c>
    </row>
    <row r="18" spans="1:12" ht="21" customHeight="1" x14ac:dyDescent="0.15">
      <c r="A18" s="262"/>
      <c r="B18" s="115" t="s">
        <v>20</v>
      </c>
      <c r="C18" s="352" t="s">
        <v>462</v>
      </c>
      <c r="D18" s="353"/>
      <c r="E18" s="40">
        <v>885</v>
      </c>
      <c r="F18" s="40">
        <v>28342</v>
      </c>
      <c r="G18" s="40">
        <v>888</v>
      </c>
      <c r="H18" s="40">
        <v>27782</v>
      </c>
      <c r="I18" s="257">
        <v>885</v>
      </c>
      <c r="J18" s="257">
        <v>27665</v>
      </c>
      <c r="K18" s="109">
        <v>876</v>
      </c>
      <c r="L18" s="109">
        <v>27695</v>
      </c>
    </row>
    <row r="19" spans="1:12" ht="21" customHeight="1" x14ac:dyDescent="0.15">
      <c r="A19" s="262"/>
      <c r="B19" s="115" t="s">
        <v>19</v>
      </c>
      <c r="C19" s="352" t="s">
        <v>461</v>
      </c>
      <c r="D19" s="353"/>
      <c r="E19" s="40">
        <v>3082</v>
      </c>
      <c r="F19" s="40">
        <v>40642</v>
      </c>
      <c r="G19" s="40">
        <v>3068</v>
      </c>
      <c r="H19" s="40">
        <v>39931</v>
      </c>
      <c r="I19" s="257">
        <v>3060</v>
      </c>
      <c r="J19" s="257">
        <v>40584</v>
      </c>
      <c r="K19" s="109">
        <v>3034</v>
      </c>
      <c r="L19" s="109">
        <v>39842</v>
      </c>
    </row>
    <row r="20" spans="1:12" ht="21" customHeight="1" x14ac:dyDescent="0.15">
      <c r="A20" s="262"/>
      <c r="B20" s="115" t="s">
        <v>18</v>
      </c>
      <c r="C20" s="352" t="s">
        <v>460</v>
      </c>
      <c r="D20" s="353"/>
      <c r="E20" s="40">
        <v>183</v>
      </c>
      <c r="F20" s="40">
        <v>9881</v>
      </c>
      <c r="G20" s="40">
        <v>181</v>
      </c>
      <c r="H20" s="40">
        <v>9640</v>
      </c>
      <c r="I20" s="257">
        <v>187</v>
      </c>
      <c r="J20" s="257">
        <v>9413</v>
      </c>
      <c r="K20" s="109">
        <v>182</v>
      </c>
      <c r="L20" s="109">
        <v>9289</v>
      </c>
    </row>
    <row r="21" spans="1:12" ht="21" customHeight="1" x14ac:dyDescent="0.15">
      <c r="A21" s="262"/>
      <c r="B21" s="115" t="s">
        <v>17</v>
      </c>
      <c r="C21" s="352" t="s">
        <v>459</v>
      </c>
      <c r="D21" s="353"/>
      <c r="E21" s="40">
        <v>390</v>
      </c>
      <c r="F21" s="40">
        <v>8753</v>
      </c>
      <c r="G21" s="40">
        <v>395</v>
      </c>
      <c r="H21" s="40">
        <v>9068</v>
      </c>
      <c r="I21" s="257">
        <v>403</v>
      </c>
      <c r="J21" s="257">
        <v>9259</v>
      </c>
      <c r="K21" s="109">
        <v>402</v>
      </c>
      <c r="L21" s="109">
        <v>9548</v>
      </c>
    </row>
    <row r="22" spans="1:12" ht="21" customHeight="1" x14ac:dyDescent="0.15">
      <c r="A22" s="262"/>
      <c r="B22" s="115" t="s">
        <v>16</v>
      </c>
      <c r="C22" s="352" t="s">
        <v>458</v>
      </c>
      <c r="D22" s="353"/>
      <c r="E22" s="40">
        <v>1084</v>
      </c>
      <c r="F22" s="40">
        <v>8534</v>
      </c>
      <c r="G22" s="40">
        <v>1091</v>
      </c>
      <c r="H22" s="40">
        <v>8691</v>
      </c>
      <c r="I22" s="257">
        <v>1084</v>
      </c>
      <c r="J22" s="257">
        <v>8890</v>
      </c>
      <c r="K22" s="109">
        <v>1090</v>
      </c>
      <c r="L22" s="109">
        <v>9102</v>
      </c>
    </row>
    <row r="23" spans="1:12" ht="21" customHeight="1" x14ac:dyDescent="0.15">
      <c r="A23" s="262"/>
      <c r="B23" s="115" t="s">
        <v>15</v>
      </c>
      <c r="C23" s="352" t="s">
        <v>457</v>
      </c>
      <c r="D23" s="353"/>
      <c r="E23" s="40">
        <v>1151</v>
      </c>
      <c r="F23" s="40">
        <v>8999</v>
      </c>
      <c r="G23" s="40">
        <v>1216</v>
      </c>
      <c r="H23" s="40">
        <v>9167</v>
      </c>
      <c r="I23" s="257">
        <v>1218</v>
      </c>
      <c r="J23" s="257">
        <v>9227</v>
      </c>
      <c r="K23" s="109">
        <v>1226</v>
      </c>
      <c r="L23" s="109">
        <v>9303</v>
      </c>
    </row>
    <row r="24" spans="1:12" ht="21" customHeight="1" x14ac:dyDescent="0.15">
      <c r="A24" s="262"/>
      <c r="B24" s="115" t="s">
        <v>14</v>
      </c>
      <c r="C24" s="352" t="s">
        <v>456</v>
      </c>
      <c r="D24" s="353"/>
      <c r="E24" s="40">
        <v>837</v>
      </c>
      <c r="F24" s="40">
        <v>7572</v>
      </c>
      <c r="G24" s="40">
        <v>843</v>
      </c>
      <c r="H24" s="40">
        <v>7324</v>
      </c>
      <c r="I24" s="257">
        <v>856</v>
      </c>
      <c r="J24" s="257">
        <v>7137</v>
      </c>
      <c r="K24" s="109">
        <v>865</v>
      </c>
      <c r="L24" s="109">
        <v>7248</v>
      </c>
    </row>
    <row r="25" spans="1:12" ht="21" customHeight="1" x14ac:dyDescent="0.15">
      <c r="A25" s="262"/>
      <c r="B25" s="115" t="s">
        <v>13</v>
      </c>
      <c r="C25" s="352" t="s">
        <v>455</v>
      </c>
      <c r="D25" s="353"/>
      <c r="E25" s="40">
        <v>296</v>
      </c>
      <c r="F25" s="40">
        <v>7460</v>
      </c>
      <c r="G25" s="40">
        <v>299</v>
      </c>
      <c r="H25" s="40">
        <v>7524</v>
      </c>
      <c r="I25" s="257">
        <v>303</v>
      </c>
      <c r="J25" s="257">
        <v>7598</v>
      </c>
      <c r="K25" s="109">
        <v>307</v>
      </c>
      <c r="L25" s="109">
        <v>7661</v>
      </c>
    </row>
    <row r="26" spans="1:12" ht="21" customHeight="1" x14ac:dyDescent="0.15">
      <c r="A26" s="262"/>
      <c r="B26" s="115" t="s">
        <v>12</v>
      </c>
      <c r="C26" s="352" t="s">
        <v>454</v>
      </c>
      <c r="D26" s="353"/>
      <c r="E26" s="40">
        <v>2084</v>
      </c>
      <c r="F26" s="40">
        <v>49711</v>
      </c>
      <c r="G26" s="40">
        <v>2120</v>
      </c>
      <c r="H26" s="40">
        <v>50299</v>
      </c>
      <c r="I26" s="257">
        <v>2125</v>
      </c>
      <c r="J26" s="257">
        <v>50820</v>
      </c>
      <c r="K26" s="109">
        <v>2126</v>
      </c>
      <c r="L26" s="109">
        <v>51137</v>
      </c>
    </row>
    <row r="27" spans="1:12" ht="21" customHeight="1" x14ac:dyDescent="0.15">
      <c r="A27" s="262"/>
      <c r="B27" s="115" t="s">
        <v>11</v>
      </c>
      <c r="C27" s="352" t="s">
        <v>453</v>
      </c>
      <c r="D27" s="353"/>
      <c r="E27" s="40">
        <v>369</v>
      </c>
      <c r="F27" s="40">
        <v>5775</v>
      </c>
      <c r="G27" s="40">
        <v>368</v>
      </c>
      <c r="H27" s="40">
        <v>5700</v>
      </c>
      <c r="I27" s="257">
        <v>364</v>
      </c>
      <c r="J27" s="257">
        <v>5485</v>
      </c>
      <c r="K27" s="109">
        <v>363</v>
      </c>
      <c r="L27" s="109">
        <v>5388</v>
      </c>
    </row>
    <row r="28" spans="1:12" ht="21" customHeight="1" x14ac:dyDescent="0.15">
      <c r="A28" s="262"/>
      <c r="B28" s="115" t="s">
        <v>10</v>
      </c>
      <c r="C28" s="352" t="s">
        <v>452</v>
      </c>
      <c r="D28" s="353"/>
      <c r="E28" s="40">
        <v>1727</v>
      </c>
      <c r="F28" s="40">
        <v>27031</v>
      </c>
      <c r="G28" s="40">
        <v>1727</v>
      </c>
      <c r="H28" s="40">
        <v>27333</v>
      </c>
      <c r="I28" s="257">
        <v>1740</v>
      </c>
      <c r="J28" s="257">
        <v>25826</v>
      </c>
      <c r="K28" s="109">
        <v>1742</v>
      </c>
      <c r="L28" s="109">
        <v>24996</v>
      </c>
    </row>
    <row r="29" spans="1:12" ht="21" customHeight="1" x14ac:dyDescent="0.15">
      <c r="A29" s="262"/>
      <c r="B29" s="115" t="s">
        <v>451</v>
      </c>
      <c r="C29" s="352" t="s">
        <v>450</v>
      </c>
      <c r="D29" s="353"/>
      <c r="E29" s="40">
        <v>126</v>
      </c>
      <c r="F29" s="40">
        <v>5052</v>
      </c>
      <c r="G29" s="40">
        <v>127</v>
      </c>
      <c r="H29" s="40">
        <v>5181</v>
      </c>
      <c r="I29" s="257">
        <v>128</v>
      </c>
      <c r="J29" s="257">
        <v>6795</v>
      </c>
      <c r="K29" s="109">
        <v>126</v>
      </c>
      <c r="L29" s="109">
        <v>6898</v>
      </c>
    </row>
    <row r="30" spans="1:12" ht="21" customHeight="1" x14ac:dyDescent="0.15">
      <c r="A30" s="262"/>
      <c r="B30" s="115" t="s">
        <v>525</v>
      </c>
      <c r="C30" s="352" t="s">
        <v>449</v>
      </c>
      <c r="D30" s="353"/>
      <c r="E30" s="40">
        <v>16</v>
      </c>
      <c r="F30" s="40">
        <v>36</v>
      </c>
      <c r="G30" s="40">
        <v>21</v>
      </c>
      <c r="H30" s="40">
        <v>40</v>
      </c>
      <c r="I30" s="257">
        <v>14</v>
      </c>
      <c r="J30" s="257">
        <v>42</v>
      </c>
      <c r="K30" s="109">
        <v>14</v>
      </c>
      <c r="L30" s="109">
        <v>35</v>
      </c>
    </row>
    <row r="31" spans="1:12" ht="6" customHeight="1" thickBot="1" x14ac:dyDescent="0.2">
      <c r="A31" s="321"/>
      <c r="B31" s="321"/>
      <c r="C31" s="321"/>
      <c r="D31" s="354"/>
      <c r="E31" s="321"/>
      <c r="F31" s="321"/>
      <c r="G31" s="321"/>
      <c r="H31" s="321"/>
      <c r="I31" s="321"/>
      <c r="J31" s="321"/>
      <c r="K31" s="321"/>
      <c r="L31" s="321"/>
    </row>
    <row r="32" spans="1:12" ht="13.5" customHeight="1" x14ac:dyDescent="0.15">
      <c r="A32" s="141" t="s">
        <v>448</v>
      </c>
      <c r="C32" s="117"/>
      <c r="D32" s="141"/>
      <c r="E32" s="169"/>
      <c r="F32" s="169"/>
      <c r="G32" s="169"/>
      <c r="H32" s="169"/>
      <c r="I32" s="169"/>
      <c r="J32" s="169"/>
      <c r="K32" s="169"/>
      <c r="L32" s="169"/>
    </row>
    <row r="33" spans="1:12" ht="13.5" customHeight="1" x14ac:dyDescent="0.15">
      <c r="A33" s="141" t="s">
        <v>597</v>
      </c>
      <c r="B33" s="141"/>
      <c r="C33" s="117"/>
      <c r="D33" s="141"/>
      <c r="E33" s="141"/>
      <c r="F33" s="141"/>
      <c r="K33" s="169"/>
      <c r="L33" s="169"/>
    </row>
    <row r="34" spans="1:12" ht="12" customHeight="1" x14ac:dyDescent="0.15">
      <c r="A34" s="141"/>
      <c r="B34" s="141"/>
      <c r="C34" s="141"/>
      <c r="D34" s="141"/>
      <c r="E34" s="141"/>
      <c r="F34" s="141"/>
    </row>
    <row r="35" spans="1:12" ht="12" customHeight="1" x14ac:dyDescent="0.15">
      <c r="E35" s="141"/>
      <c r="F35" s="141"/>
      <c r="K35" s="257"/>
      <c r="L35" s="257"/>
    </row>
    <row r="36" spans="1:12" ht="12" customHeight="1" x14ac:dyDescent="0.15">
      <c r="E36" s="141"/>
      <c r="F36" s="141"/>
    </row>
    <row r="37" spans="1:12" ht="12" customHeight="1" x14ac:dyDescent="0.15">
      <c r="E37" s="141"/>
      <c r="F37" s="141"/>
    </row>
    <row r="38" spans="1:12" x14ac:dyDescent="0.15">
      <c r="E38" s="141"/>
      <c r="F38" s="141"/>
    </row>
  </sheetData>
  <mergeCells count="2">
    <mergeCell ref="B6:D6"/>
    <mergeCell ref="A9:D9"/>
  </mergeCells>
  <phoneticPr fontId="9"/>
  <hyperlinks>
    <hyperlink ref="M1" location="'社会保障'!A1" display="目次（項目一覧表）へ戻る" xr:uid="{3AEB1C32-B0DA-4DDC-AA7A-C0153BC72AF5}"/>
  </hyperlinks>
  <printOptions horizontalCentered="1"/>
  <pageMargins left="0.59055118110236227" right="0.59055118110236227" top="0.51181102362204722" bottom="0.59055118110236227" header="0.51181102362204722" footer="0.51181102362204722"/>
  <pageSetup paperSize="9" scale="7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dimension ref="A1:J23"/>
  <sheetViews>
    <sheetView showGridLines="0" defaultGridColor="0" colorId="22" zoomScaleNormal="100" zoomScaleSheetLayoutView="100" workbookViewId="0"/>
  </sheetViews>
  <sheetFormatPr defaultColWidth="10.6640625" defaultRowHeight="12" x14ac:dyDescent="0.15"/>
  <cols>
    <col min="1" max="1" width="5.6640625" style="1" customWidth="1"/>
    <col min="2" max="2" width="2.6640625" style="1" customWidth="1"/>
    <col min="3" max="3" width="10.6640625" style="1" customWidth="1"/>
    <col min="4" max="4" width="11.6640625" style="1" customWidth="1"/>
    <col min="5" max="5" width="19.44140625" style="1" customWidth="1"/>
    <col min="6" max="6" width="11.6640625" style="1" customWidth="1"/>
    <col min="7" max="7" width="19.33203125" style="1" customWidth="1"/>
    <col min="8" max="8" width="11.6640625" style="1" customWidth="1"/>
    <col min="9" max="9" width="19.33203125" style="1" customWidth="1"/>
    <col min="10" max="10" width="23.44140625" style="1" bestFit="1" customWidth="1"/>
    <col min="11" max="16384" width="10.6640625" style="1"/>
  </cols>
  <sheetData>
    <row r="1" spans="1:10" ht="12" customHeight="1" x14ac:dyDescent="0.15">
      <c r="J1" s="148" t="s">
        <v>637</v>
      </c>
    </row>
    <row r="2" spans="1:10" ht="21" customHeight="1" x14ac:dyDescent="0.15">
      <c r="A2" s="160"/>
    </row>
    <row r="3" spans="1:10" ht="30" customHeight="1" thickBot="1" x14ac:dyDescent="0.2">
      <c r="A3" s="3" t="s">
        <v>639</v>
      </c>
      <c r="I3" s="129" t="s">
        <v>118</v>
      </c>
    </row>
    <row r="4" spans="1:10" ht="18" customHeight="1" x14ac:dyDescent="0.15">
      <c r="A4" s="370" t="s">
        <v>140</v>
      </c>
      <c r="B4" s="370"/>
      <c r="C4" s="371"/>
      <c r="D4" s="374" t="s">
        <v>1</v>
      </c>
      <c r="E4" s="375"/>
      <c r="F4" s="130" t="s">
        <v>485</v>
      </c>
      <c r="G4" s="131"/>
      <c r="H4" s="130" t="s">
        <v>603</v>
      </c>
      <c r="I4" s="132"/>
    </row>
    <row r="5" spans="1:10" ht="18" customHeight="1" x14ac:dyDescent="0.15">
      <c r="A5" s="372"/>
      <c r="B5" s="372"/>
      <c r="C5" s="373"/>
      <c r="D5" s="135" t="s">
        <v>114</v>
      </c>
      <c r="E5" s="135" t="s">
        <v>111</v>
      </c>
      <c r="F5" s="135" t="s">
        <v>112</v>
      </c>
      <c r="G5" s="135" t="s">
        <v>111</v>
      </c>
      <c r="H5" s="135" t="s">
        <v>112</v>
      </c>
      <c r="I5" s="136" t="s">
        <v>111</v>
      </c>
    </row>
    <row r="6" spans="1:10" ht="6" customHeight="1" x14ac:dyDescent="0.15">
      <c r="D6" s="137"/>
    </row>
    <row r="7" spans="1:10" s="2" customFormat="1" ht="12.75" customHeight="1" x14ac:dyDescent="0.15">
      <c r="A7" s="376" t="s">
        <v>1</v>
      </c>
      <c r="B7" s="376"/>
      <c r="C7" s="377"/>
      <c r="D7" s="142">
        <f>SUM(D9:D20)</f>
        <v>120549</v>
      </c>
      <c r="E7" s="45">
        <f t="shared" ref="E7:I7" si="0">SUM(E9:E20)</f>
        <v>17732126558</v>
      </c>
      <c r="F7" s="45">
        <f t="shared" si="0"/>
        <v>106281</v>
      </c>
      <c r="G7" s="45">
        <f t="shared" si="0"/>
        <v>4789258022</v>
      </c>
      <c r="H7" s="45">
        <f t="shared" si="0"/>
        <v>96425</v>
      </c>
      <c r="I7" s="45">
        <f t="shared" si="0"/>
        <v>2281500263</v>
      </c>
    </row>
    <row r="8" spans="1:10" ht="9" customHeight="1" x14ac:dyDescent="0.15">
      <c r="D8" s="137"/>
    </row>
    <row r="9" spans="1:10" ht="12.75" customHeight="1" x14ac:dyDescent="0.15">
      <c r="A9" s="138" t="s">
        <v>568</v>
      </c>
      <c r="B9" s="163" t="s">
        <v>498</v>
      </c>
      <c r="C9" s="1" t="s">
        <v>139</v>
      </c>
      <c r="D9" s="140">
        <v>10061</v>
      </c>
      <c r="E9" s="141">
        <v>1524536060</v>
      </c>
      <c r="F9" s="141">
        <v>8650</v>
      </c>
      <c r="G9" s="141">
        <v>376176414</v>
      </c>
      <c r="H9" s="141">
        <v>8004</v>
      </c>
      <c r="I9" s="141">
        <v>188427795</v>
      </c>
    </row>
    <row r="10" spans="1:10" ht="12.75" customHeight="1" x14ac:dyDescent="0.15">
      <c r="A10" s="138"/>
      <c r="B10" s="139"/>
      <c r="C10" s="1" t="s">
        <v>138</v>
      </c>
      <c r="D10" s="140">
        <v>10091</v>
      </c>
      <c r="E10" s="141">
        <v>1513465037</v>
      </c>
      <c r="F10" s="141">
        <v>8744</v>
      </c>
      <c r="G10" s="141">
        <v>374135151</v>
      </c>
      <c r="H10" s="141">
        <v>8051</v>
      </c>
      <c r="I10" s="141">
        <v>187724822</v>
      </c>
    </row>
    <row r="11" spans="1:10" ht="12.75" customHeight="1" x14ac:dyDescent="0.15">
      <c r="A11" s="138"/>
      <c r="B11" s="139"/>
      <c r="C11" s="1" t="s">
        <v>137</v>
      </c>
      <c r="D11" s="140">
        <v>10063</v>
      </c>
      <c r="E11" s="141">
        <v>1311879730</v>
      </c>
      <c r="F11" s="141">
        <v>8703</v>
      </c>
      <c r="G11" s="141">
        <v>375651313</v>
      </c>
      <c r="H11" s="141">
        <v>8048</v>
      </c>
      <c r="I11" s="141">
        <v>190785452</v>
      </c>
    </row>
    <row r="12" spans="1:10" ht="12.75" customHeight="1" x14ac:dyDescent="0.15">
      <c r="A12" s="138"/>
      <c r="B12" s="139"/>
      <c r="C12" s="1" t="s">
        <v>136</v>
      </c>
      <c r="D12" s="140">
        <v>10082</v>
      </c>
      <c r="E12" s="141">
        <v>1474546975</v>
      </c>
      <c r="F12" s="141">
        <v>8718</v>
      </c>
      <c r="G12" s="141">
        <v>377641171</v>
      </c>
      <c r="H12" s="141">
        <v>8047</v>
      </c>
      <c r="I12" s="141">
        <v>188837098</v>
      </c>
    </row>
    <row r="13" spans="1:10" ht="12.75" customHeight="1" x14ac:dyDescent="0.15">
      <c r="A13" s="138"/>
      <c r="B13" s="139"/>
      <c r="C13" s="1" t="s">
        <v>135</v>
      </c>
      <c r="D13" s="140">
        <v>10060</v>
      </c>
      <c r="E13" s="141">
        <v>1514855370</v>
      </c>
      <c r="F13" s="141">
        <v>8690</v>
      </c>
      <c r="G13" s="141">
        <v>384639761</v>
      </c>
      <c r="H13" s="141">
        <v>8033</v>
      </c>
      <c r="I13" s="141">
        <v>189687995</v>
      </c>
    </row>
    <row r="14" spans="1:10" ht="12.75" customHeight="1" x14ac:dyDescent="0.15">
      <c r="A14" s="138"/>
      <c r="B14" s="139"/>
      <c r="C14" s="1" t="s">
        <v>134</v>
      </c>
      <c r="D14" s="140">
        <v>10053</v>
      </c>
      <c r="E14" s="141">
        <v>1360206244</v>
      </c>
      <c r="F14" s="141">
        <v>8741</v>
      </c>
      <c r="G14" s="141">
        <v>374741459</v>
      </c>
      <c r="H14" s="141">
        <v>8035</v>
      </c>
      <c r="I14" s="141">
        <v>186184834</v>
      </c>
    </row>
    <row r="15" spans="1:10" ht="12.75" customHeight="1" x14ac:dyDescent="0.15">
      <c r="A15" s="138"/>
      <c r="B15" s="139"/>
      <c r="C15" s="1" t="s">
        <v>133</v>
      </c>
      <c r="D15" s="140">
        <v>10026</v>
      </c>
      <c r="E15" s="141">
        <v>1446727251</v>
      </c>
      <c r="F15" s="141">
        <v>8825</v>
      </c>
      <c r="G15" s="141">
        <v>387165886</v>
      </c>
      <c r="H15" s="141">
        <v>8050</v>
      </c>
      <c r="I15" s="141">
        <v>191323605</v>
      </c>
    </row>
    <row r="16" spans="1:10" ht="12.75" customHeight="1" x14ac:dyDescent="0.15">
      <c r="A16" s="138"/>
      <c r="B16" s="139"/>
      <c r="C16" s="1" t="s">
        <v>132</v>
      </c>
      <c r="D16" s="140">
        <v>10026</v>
      </c>
      <c r="E16" s="141">
        <v>1426856038</v>
      </c>
      <c r="F16" s="141">
        <v>9358</v>
      </c>
      <c r="G16" s="141">
        <v>408031159</v>
      </c>
      <c r="H16" s="141">
        <v>8052</v>
      </c>
      <c r="I16" s="141">
        <v>193072572</v>
      </c>
    </row>
    <row r="17" spans="1:9" ht="12.75" customHeight="1" x14ac:dyDescent="0.15">
      <c r="A17" s="138"/>
      <c r="B17" s="139"/>
      <c r="C17" s="1" t="s">
        <v>131</v>
      </c>
      <c r="D17" s="140">
        <v>10009</v>
      </c>
      <c r="E17" s="141">
        <v>1630735239</v>
      </c>
      <c r="F17" s="141">
        <v>9353</v>
      </c>
      <c r="G17" s="141">
        <v>513658202</v>
      </c>
      <c r="H17" s="141">
        <v>8047</v>
      </c>
      <c r="I17" s="141">
        <v>190420672</v>
      </c>
    </row>
    <row r="18" spans="1:9" ht="12.75" customHeight="1" x14ac:dyDescent="0.15">
      <c r="A18" s="138" t="s">
        <v>568</v>
      </c>
      <c r="B18" s="152" t="s">
        <v>499</v>
      </c>
      <c r="C18" s="1" t="s">
        <v>130</v>
      </c>
      <c r="D18" s="140">
        <v>10031</v>
      </c>
      <c r="E18" s="141">
        <v>1345731561</v>
      </c>
      <c r="F18" s="141">
        <v>8898</v>
      </c>
      <c r="G18" s="141">
        <v>408184287</v>
      </c>
      <c r="H18" s="141">
        <v>8056</v>
      </c>
      <c r="I18" s="141">
        <v>191683977</v>
      </c>
    </row>
    <row r="19" spans="1:9" ht="12.75" customHeight="1" x14ac:dyDescent="0.15">
      <c r="A19" s="138"/>
      <c r="B19" s="139"/>
      <c r="C19" s="1" t="s">
        <v>129</v>
      </c>
      <c r="D19" s="140">
        <v>10014</v>
      </c>
      <c r="E19" s="141">
        <v>1546368977</v>
      </c>
      <c r="F19" s="141">
        <v>8811</v>
      </c>
      <c r="G19" s="141">
        <v>402404200</v>
      </c>
      <c r="H19" s="141">
        <v>7995</v>
      </c>
      <c r="I19" s="141">
        <v>191293842</v>
      </c>
    </row>
    <row r="20" spans="1:9" ht="12.75" customHeight="1" x14ac:dyDescent="0.15">
      <c r="A20" s="138"/>
      <c r="B20" s="139"/>
      <c r="C20" s="1" t="s">
        <v>128</v>
      </c>
      <c r="D20" s="140">
        <v>10033</v>
      </c>
      <c r="E20" s="141">
        <v>1636218076</v>
      </c>
      <c r="F20" s="141">
        <v>8790</v>
      </c>
      <c r="G20" s="141">
        <v>406829019</v>
      </c>
      <c r="H20" s="141">
        <v>8007</v>
      </c>
      <c r="I20" s="141">
        <v>192057599</v>
      </c>
    </row>
    <row r="21" spans="1:9" ht="6" customHeight="1" thickBot="1" x14ac:dyDescent="0.2">
      <c r="A21" s="145"/>
      <c r="B21" s="145"/>
      <c r="C21" s="145"/>
      <c r="D21" s="146"/>
      <c r="E21" s="145"/>
      <c r="F21" s="145"/>
      <c r="G21" s="145"/>
      <c r="H21" s="145"/>
      <c r="I21" s="145"/>
    </row>
    <row r="22" spans="1:9" ht="12" customHeight="1" x14ac:dyDescent="0.15"/>
    <row r="23" spans="1:9" x14ac:dyDescent="0.15">
      <c r="D23" s="141"/>
      <c r="E23" s="141"/>
      <c r="F23" s="141"/>
      <c r="G23" s="141"/>
      <c r="H23" s="141"/>
      <c r="I23" s="141"/>
    </row>
  </sheetData>
  <mergeCells count="3">
    <mergeCell ref="A4:C5"/>
    <mergeCell ref="D4:E4"/>
    <mergeCell ref="A7:C7"/>
  </mergeCells>
  <phoneticPr fontId="9"/>
  <hyperlinks>
    <hyperlink ref="J1" location="'社会保障'!A1" display="目次（項目一覧表）へ戻る" xr:uid="{5706CD56-ADEB-4E9B-A4C1-D64A98E2FF40}"/>
  </hyperlinks>
  <printOptions horizontalCentered="1"/>
  <pageMargins left="0.59055118110236227" right="0.26" top="0.51181102362204722"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J24"/>
  <sheetViews>
    <sheetView showGridLines="0" defaultGridColor="0" colorId="22" zoomScaleNormal="100" zoomScaleSheetLayoutView="100" workbookViewId="0"/>
  </sheetViews>
  <sheetFormatPr defaultColWidth="10.6640625" defaultRowHeight="12" x14ac:dyDescent="0.15"/>
  <cols>
    <col min="1" max="1" width="5.6640625" style="1" customWidth="1"/>
    <col min="2" max="2" width="2.6640625" style="1" customWidth="1"/>
    <col min="3" max="3" width="8.33203125" style="1" customWidth="1"/>
    <col min="4" max="6" width="15.109375" style="1" customWidth="1"/>
    <col min="7" max="9" width="16.6640625" style="1" customWidth="1"/>
    <col min="10" max="10" width="23.44140625" style="1" bestFit="1" customWidth="1"/>
    <col min="11" max="16384" width="10.6640625" style="1"/>
  </cols>
  <sheetData>
    <row r="1" spans="1:10" ht="12" customHeight="1" x14ac:dyDescent="0.15">
      <c r="J1" s="148" t="s">
        <v>637</v>
      </c>
    </row>
    <row r="2" spans="1:10" ht="21" customHeight="1" x14ac:dyDescent="0.15"/>
    <row r="3" spans="1:10" ht="30" customHeight="1" thickBot="1" x14ac:dyDescent="0.2">
      <c r="A3" s="3" t="s">
        <v>641</v>
      </c>
      <c r="I3" s="138"/>
    </row>
    <row r="4" spans="1:10" ht="18" customHeight="1" x14ac:dyDescent="0.15">
      <c r="A4" s="165"/>
      <c r="B4" s="165"/>
      <c r="C4" s="165"/>
      <c r="D4" s="166"/>
      <c r="E4" s="166"/>
      <c r="F4" s="166"/>
      <c r="G4" s="166" t="s">
        <v>153</v>
      </c>
      <c r="H4" s="166"/>
      <c r="I4" s="166" t="s">
        <v>471</v>
      </c>
    </row>
    <row r="5" spans="1:10" ht="18" customHeight="1" x14ac:dyDescent="0.15">
      <c r="A5" s="378" t="s">
        <v>140</v>
      </c>
      <c r="B5" s="378"/>
      <c r="C5" s="379"/>
      <c r="D5" s="167" t="s">
        <v>152</v>
      </c>
      <c r="E5" s="167" t="s">
        <v>114</v>
      </c>
      <c r="F5" s="167" t="s">
        <v>151</v>
      </c>
      <c r="G5" s="167" t="s">
        <v>150</v>
      </c>
      <c r="H5" s="167" t="s">
        <v>149</v>
      </c>
      <c r="I5" s="167" t="s">
        <v>148</v>
      </c>
    </row>
    <row r="6" spans="1:10" ht="18" customHeight="1" x14ac:dyDescent="0.15">
      <c r="A6" s="168"/>
      <c r="B6" s="168"/>
      <c r="C6" s="168"/>
      <c r="D6" s="135"/>
      <c r="E6" s="135" t="s">
        <v>147</v>
      </c>
      <c r="F6" s="135" t="s">
        <v>146</v>
      </c>
      <c r="G6" s="135" t="s">
        <v>145</v>
      </c>
      <c r="H6" s="135" t="s">
        <v>144</v>
      </c>
      <c r="I6" s="135" t="s">
        <v>143</v>
      </c>
    </row>
    <row r="7" spans="1:10" ht="6" customHeight="1" x14ac:dyDescent="0.15">
      <c r="D7" s="137"/>
    </row>
    <row r="8" spans="1:10" ht="12.75" customHeight="1" x14ac:dyDescent="0.15">
      <c r="A8" s="138" t="s">
        <v>568</v>
      </c>
      <c r="B8" s="163" t="s">
        <v>498</v>
      </c>
      <c r="C8" s="1" t="s">
        <v>139</v>
      </c>
      <c r="D8" s="151">
        <v>8219</v>
      </c>
      <c r="E8" s="51">
        <v>10061</v>
      </c>
      <c r="F8" s="26">
        <v>926866</v>
      </c>
      <c r="G8" s="52">
        <f>E8/F8*1000</f>
        <v>10.854859278471753</v>
      </c>
      <c r="H8" s="26">
        <v>1524536060</v>
      </c>
      <c r="I8" s="26">
        <v>153204.30710481358</v>
      </c>
    </row>
    <row r="9" spans="1:10" ht="12.75" customHeight="1" x14ac:dyDescent="0.15">
      <c r="A9" s="138"/>
      <c r="B9" s="139"/>
      <c r="C9" s="1" t="s">
        <v>142</v>
      </c>
      <c r="D9" s="151">
        <v>8264</v>
      </c>
      <c r="E9" s="51">
        <v>10091</v>
      </c>
      <c r="F9" s="26">
        <v>927422</v>
      </c>
      <c r="G9" s="52">
        <f>E9/F9*1000</f>
        <v>10.880699401135622</v>
      </c>
      <c r="H9" s="26">
        <v>1513465037</v>
      </c>
      <c r="I9" s="26">
        <v>151543.51026334235</v>
      </c>
    </row>
    <row r="10" spans="1:10" ht="12.75" customHeight="1" x14ac:dyDescent="0.15">
      <c r="A10" s="138"/>
      <c r="B10" s="139"/>
      <c r="C10" s="1" t="s">
        <v>137</v>
      </c>
      <c r="D10" s="151">
        <v>8262</v>
      </c>
      <c r="E10" s="51">
        <v>10063</v>
      </c>
      <c r="F10" s="26">
        <v>927102</v>
      </c>
      <c r="G10" s="52">
        <f t="shared" ref="G10:G19" si="0">E10/F10*1000</f>
        <v>10.854253361550292</v>
      </c>
      <c r="H10" s="26">
        <v>1311879730</v>
      </c>
      <c r="I10" s="26">
        <v>131767.75110486138</v>
      </c>
    </row>
    <row r="11" spans="1:10" ht="12.75" customHeight="1" x14ac:dyDescent="0.15">
      <c r="A11" s="138"/>
      <c r="B11" s="139"/>
      <c r="C11" s="1" t="s">
        <v>136</v>
      </c>
      <c r="D11" s="151">
        <v>8280</v>
      </c>
      <c r="E11" s="51">
        <v>10082</v>
      </c>
      <c r="F11" s="26">
        <v>926834</v>
      </c>
      <c r="G11" s="52">
        <f t="shared" si="0"/>
        <v>10.877891833920637</v>
      </c>
      <c r="H11" s="26">
        <v>1474546975</v>
      </c>
      <c r="I11" s="26">
        <v>147676.21181772658</v>
      </c>
    </row>
    <row r="12" spans="1:10" ht="12.75" customHeight="1" x14ac:dyDescent="0.15">
      <c r="A12" s="138"/>
      <c r="B12" s="139"/>
      <c r="C12" s="1" t="s">
        <v>135</v>
      </c>
      <c r="D12" s="151">
        <v>8272</v>
      </c>
      <c r="E12" s="51">
        <v>10060</v>
      </c>
      <c r="F12" s="26">
        <v>926580</v>
      </c>
      <c r="G12" s="52">
        <f t="shared" si="0"/>
        <v>10.857130522998554</v>
      </c>
      <c r="H12" s="26">
        <v>1514855370</v>
      </c>
      <c r="I12" s="26">
        <v>152155.01908396947</v>
      </c>
    </row>
    <row r="13" spans="1:10" ht="12.75" customHeight="1" x14ac:dyDescent="0.15">
      <c r="A13" s="138"/>
      <c r="B13" s="139"/>
      <c r="C13" s="1" t="s">
        <v>134</v>
      </c>
      <c r="D13" s="151">
        <v>8278</v>
      </c>
      <c r="E13" s="51">
        <v>10053</v>
      </c>
      <c r="F13" s="26">
        <v>926009</v>
      </c>
      <c r="G13" s="52">
        <f t="shared" si="0"/>
        <v>10.856265975816649</v>
      </c>
      <c r="H13" s="26">
        <v>1360206244</v>
      </c>
      <c r="I13" s="26">
        <v>136772.8752136752</v>
      </c>
    </row>
    <row r="14" spans="1:10" ht="12.75" customHeight="1" x14ac:dyDescent="0.15">
      <c r="A14" s="138"/>
      <c r="B14" s="139"/>
      <c r="C14" s="1" t="s">
        <v>133</v>
      </c>
      <c r="D14" s="151">
        <v>8258</v>
      </c>
      <c r="E14" s="51">
        <v>10026</v>
      </c>
      <c r="F14" s="26">
        <v>925408</v>
      </c>
      <c r="G14" s="52">
        <f t="shared" si="0"/>
        <v>10.834140184653688</v>
      </c>
      <c r="H14" s="26">
        <v>1446727251</v>
      </c>
      <c r="I14" s="26">
        <v>145663.23509867096</v>
      </c>
    </row>
    <row r="15" spans="1:10" ht="12.75" customHeight="1" x14ac:dyDescent="0.15">
      <c r="A15" s="138"/>
      <c r="B15" s="139"/>
      <c r="C15" s="1" t="s">
        <v>132</v>
      </c>
      <c r="D15" s="151">
        <v>8255</v>
      </c>
      <c r="E15" s="51">
        <v>10026</v>
      </c>
      <c r="F15" s="26">
        <v>925020</v>
      </c>
      <c r="G15" s="52">
        <f t="shared" si="0"/>
        <v>10.838684568982293</v>
      </c>
      <c r="H15" s="26">
        <v>1426856038</v>
      </c>
      <c r="I15" s="26">
        <v>143648.04570623176</v>
      </c>
    </row>
    <row r="16" spans="1:10" ht="12.75" customHeight="1" x14ac:dyDescent="0.15">
      <c r="A16" s="138"/>
      <c r="B16" s="139"/>
      <c r="C16" s="1" t="s">
        <v>131</v>
      </c>
      <c r="D16" s="151">
        <v>8249</v>
      </c>
      <c r="E16" s="51">
        <v>10009</v>
      </c>
      <c r="F16" s="26">
        <v>924620</v>
      </c>
      <c r="G16" s="52">
        <f t="shared" si="0"/>
        <v>10.824987562458091</v>
      </c>
      <c r="H16" s="26">
        <v>1630735239</v>
      </c>
      <c r="I16" s="26">
        <v>164504.71491980227</v>
      </c>
    </row>
    <row r="17" spans="1:9" ht="12.75" customHeight="1" x14ac:dyDescent="0.15">
      <c r="A17" s="138" t="s">
        <v>568</v>
      </c>
      <c r="B17" s="153" t="s">
        <v>499</v>
      </c>
      <c r="C17" s="1" t="s">
        <v>130</v>
      </c>
      <c r="D17" s="151">
        <v>8265</v>
      </c>
      <c r="E17" s="51">
        <v>10031</v>
      </c>
      <c r="F17" s="26">
        <v>923754</v>
      </c>
      <c r="G17" s="52">
        <f t="shared" si="0"/>
        <v>10.858951625649253</v>
      </c>
      <c r="H17" s="26">
        <v>1345731561</v>
      </c>
      <c r="I17" s="26">
        <v>135439.97192028986</v>
      </c>
    </row>
    <row r="18" spans="1:9" ht="12.75" customHeight="1" x14ac:dyDescent="0.15">
      <c r="A18" s="138"/>
      <c r="C18" s="1" t="s">
        <v>141</v>
      </c>
      <c r="D18" s="151">
        <v>8251</v>
      </c>
      <c r="E18" s="51">
        <v>10014</v>
      </c>
      <c r="F18" s="26">
        <v>923235</v>
      </c>
      <c r="G18" s="52">
        <f t="shared" si="0"/>
        <v>10.846642512469741</v>
      </c>
      <c r="H18" s="26">
        <v>1546368977</v>
      </c>
      <c r="I18" s="26">
        <v>156072.76715785224</v>
      </c>
    </row>
    <row r="19" spans="1:9" ht="12.75" customHeight="1" x14ac:dyDescent="0.15">
      <c r="A19" s="138"/>
      <c r="C19" s="1" t="s">
        <v>128</v>
      </c>
      <c r="D19" s="151">
        <v>8273</v>
      </c>
      <c r="E19" s="51">
        <v>10033</v>
      </c>
      <c r="F19" s="26">
        <v>922483</v>
      </c>
      <c r="G19" s="52">
        <f t="shared" si="0"/>
        <v>10.876081185235934</v>
      </c>
      <c r="H19" s="26">
        <v>1636218076</v>
      </c>
      <c r="I19" s="26">
        <v>164675.73228663445</v>
      </c>
    </row>
    <row r="20" spans="1:9" ht="6" customHeight="1" thickBot="1" x14ac:dyDescent="0.2">
      <c r="A20" s="145"/>
      <c r="B20" s="145"/>
      <c r="C20" s="145"/>
      <c r="D20" s="146"/>
      <c r="E20" s="145"/>
      <c r="F20" s="145"/>
      <c r="G20" s="145"/>
      <c r="H20" s="145"/>
      <c r="I20" s="145"/>
    </row>
    <row r="21" spans="1:9" ht="13.5" customHeight="1" x14ac:dyDescent="0.15">
      <c r="A21" s="1" t="s">
        <v>642</v>
      </c>
    </row>
    <row r="22" spans="1:9" ht="13.5" customHeight="1" x14ac:dyDescent="0.15">
      <c r="B22" s="1" t="s">
        <v>604</v>
      </c>
    </row>
    <row r="23" spans="1:9" ht="12" customHeight="1" x14ac:dyDescent="0.15">
      <c r="A23" s="1" t="s">
        <v>638</v>
      </c>
    </row>
    <row r="24" spans="1:9" x14ac:dyDescent="0.15">
      <c r="D24" s="169"/>
      <c r="E24" s="169"/>
      <c r="F24" s="169"/>
      <c r="G24" s="169"/>
      <c r="H24" s="169"/>
      <c r="I24" s="169"/>
    </row>
  </sheetData>
  <mergeCells count="1">
    <mergeCell ref="A5:C5"/>
  </mergeCells>
  <phoneticPr fontId="9"/>
  <hyperlinks>
    <hyperlink ref="J1" location="'社会保障'!A1" display="目次（項目一覧表）へ戻る" xr:uid="{8B152ED8-9DAE-403A-969D-0201C4373657}"/>
  </hyperlinks>
  <printOptions horizontalCentered="1"/>
  <pageMargins left="0.59055118110236227" right="0.27" top="0.51181102362204722"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dimension ref="A1:I14"/>
  <sheetViews>
    <sheetView showGridLines="0" defaultGridColor="0" colorId="22" zoomScaleNormal="100" zoomScaleSheetLayoutView="100" workbookViewId="0"/>
  </sheetViews>
  <sheetFormatPr defaultColWidth="10.6640625" defaultRowHeight="12" x14ac:dyDescent="0.15"/>
  <cols>
    <col min="1" max="1" width="19.6640625" style="1" customWidth="1"/>
    <col min="2" max="4" width="11.6640625" style="1" customWidth="1"/>
    <col min="5" max="5" width="10.6640625" style="1"/>
    <col min="6" max="6" width="23.44140625" style="1" bestFit="1" customWidth="1"/>
    <col min="7" max="16384" width="10.6640625" style="1"/>
  </cols>
  <sheetData>
    <row r="1" spans="1:9" ht="12" customHeight="1" x14ac:dyDescent="0.15">
      <c r="F1" s="148" t="s">
        <v>637</v>
      </c>
    </row>
    <row r="2" spans="1:9" ht="21" customHeight="1" x14ac:dyDescent="0.15">
      <c r="A2" s="160"/>
    </row>
    <row r="3" spans="1:9" ht="18" customHeight="1" x14ac:dyDescent="0.15">
      <c r="A3" s="3" t="s">
        <v>472</v>
      </c>
    </row>
    <row r="4" spans="1:9" ht="18" customHeight="1" thickBot="1" x14ac:dyDescent="0.2">
      <c r="A4" s="3" t="s">
        <v>643</v>
      </c>
      <c r="B4" s="53"/>
    </row>
    <row r="5" spans="1:9" ht="30" customHeight="1" x14ac:dyDescent="0.15">
      <c r="A5" s="170" t="s">
        <v>160</v>
      </c>
      <c r="B5" s="171" t="s">
        <v>1</v>
      </c>
      <c r="C5" s="171" t="s">
        <v>159</v>
      </c>
      <c r="D5" s="172" t="s">
        <v>158</v>
      </c>
    </row>
    <row r="6" spans="1:9" ht="6" customHeight="1" x14ac:dyDescent="0.15">
      <c r="A6" s="139"/>
      <c r="B6" s="137"/>
    </row>
    <row r="7" spans="1:9" ht="18" customHeight="1" x14ac:dyDescent="0.15">
      <c r="A7" s="139" t="s">
        <v>473</v>
      </c>
      <c r="B7" s="151"/>
      <c r="C7" s="26"/>
      <c r="D7" s="26"/>
    </row>
    <row r="8" spans="1:9" ht="18" customHeight="1" x14ac:dyDescent="0.15">
      <c r="A8" s="139" t="s">
        <v>157</v>
      </c>
      <c r="B8" s="151">
        <f>SUM(C8:D8)</f>
        <v>989</v>
      </c>
      <c r="C8" s="26">
        <v>891</v>
      </c>
      <c r="D8" s="26">
        <v>98</v>
      </c>
      <c r="I8" s="169"/>
    </row>
    <row r="9" spans="1:9" ht="18" customHeight="1" x14ac:dyDescent="0.15">
      <c r="A9" s="139" t="s">
        <v>154</v>
      </c>
      <c r="B9" s="151">
        <f t="shared" ref="B9:B12" si="0">SUM(C9:D9)</f>
        <v>1197</v>
      </c>
      <c r="C9" s="26">
        <v>1080</v>
      </c>
      <c r="D9" s="26">
        <v>117</v>
      </c>
      <c r="I9" s="169"/>
    </row>
    <row r="10" spans="1:9" ht="18" customHeight="1" x14ac:dyDescent="0.15">
      <c r="A10" s="139" t="s">
        <v>156</v>
      </c>
      <c r="B10" s="151"/>
      <c r="C10" s="26"/>
      <c r="D10" s="26"/>
    </row>
    <row r="11" spans="1:9" ht="18" customHeight="1" x14ac:dyDescent="0.15">
      <c r="A11" s="139" t="s">
        <v>155</v>
      </c>
      <c r="B11" s="151">
        <f t="shared" si="0"/>
        <v>969</v>
      </c>
      <c r="C11" s="26">
        <v>857</v>
      </c>
      <c r="D11" s="26">
        <v>112</v>
      </c>
      <c r="I11" s="169"/>
    </row>
    <row r="12" spans="1:9" ht="18" customHeight="1" x14ac:dyDescent="0.15">
      <c r="A12" s="139" t="s">
        <v>154</v>
      </c>
      <c r="B12" s="151">
        <f t="shared" si="0"/>
        <v>1165</v>
      </c>
      <c r="C12" s="26">
        <v>1024</v>
      </c>
      <c r="D12" s="26">
        <v>141</v>
      </c>
      <c r="I12" s="169"/>
    </row>
    <row r="13" spans="1:9" ht="6" customHeight="1" thickBot="1" x14ac:dyDescent="0.2">
      <c r="A13" s="145"/>
      <c r="B13" s="146"/>
      <c r="C13" s="145"/>
      <c r="D13" s="145"/>
    </row>
    <row r="14" spans="1:9" ht="13.5" customHeight="1" x14ac:dyDescent="0.15">
      <c r="A14" s="1" t="s">
        <v>638</v>
      </c>
    </row>
  </sheetData>
  <phoneticPr fontId="9"/>
  <hyperlinks>
    <hyperlink ref="F1" location="'社会保障'!A1" display="目次（項目一覧表）へ戻る" xr:uid="{B65ACB06-29DE-4B38-BE33-DB51812FFEBF}"/>
  </hyperlinks>
  <pageMargins left="0.59055118110236227" right="0.59055118110236227" top="0.51181102362204722"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dimension ref="A1:H14"/>
  <sheetViews>
    <sheetView showGridLines="0" defaultGridColor="0" colorId="22" zoomScaleNormal="100" zoomScaleSheetLayoutView="100" workbookViewId="0"/>
  </sheetViews>
  <sheetFormatPr defaultColWidth="10.6640625" defaultRowHeight="12" x14ac:dyDescent="0.15"/>
  <cols>
    <col min="1" max="1" width="19.6640625" style="1" customWidth="1"/>
    <col min="2" max="4" width="11.6640625" style="1" customWidth="1"/>
    <col min="5" max="5" width="10.6640625" style="1"/>
    <col min="6" max="6" width="23.44140625" style="1" bestFit="1" customWidth="1"/>
    <col min="7" max="7" width="10.5546875" style="1" customWidth="1"/>
    <col min="8" max="16384" width="10.6640625" style="1"/>
  </cols>
  <sheetData>
    <row r="1" spans="1:8" ht="12" customHeight="1" x14ac:dyDescent="0.15">
      <c r="A1" s="1" t="s">
        <v>644</v>
      </c>
      <c r="F1" s="148" t="s">
        <v>637</v>
      </c>
    </row>
    <row r="2" spans="1:8" ht="21" customHeight="1" x14ac:dyDescent="0.15"/>
    <row r="3" spans="1:8" ht="18" customHeight="1" x14ac:dyDescent="0.15">
      <c r="A3" s="3" t="s">
        <v>486</v>
      </c>
    </row>
    <row r="4" spans="1:8" ht="18" customHeight="1" thickBot="1" x14ac:dyDescent="0.2">
      <c r="A4" s="3" t="s">
        <v>645</v>
      </c>
      <c r="B4" s="128"/>
      <c r="C4" s="128"/>
      <c r="D4" s="128"/>
    </row>
    <row r="5" spans="1:8" ht="30" customHeight="1" x14ac:dyDescent="0.15">
      <c r="A5" s="170" t="s">
        <v>160</v>
      </c>
      <c r="B5" s="171" t="s">
        <v>1</v>
      </c>
      <c r="C5" s="171" t="s">
        <v>159</v>
      </c>
      <c r="D5" s="172" t="s">
        <v>158</v>
      </c>
    </row>
    <row r="6" spans="1:8" ht="6" customHeight="1" x14ac:dyDescent="0.15">
      <c r="A6" s="139"/>
      <c r="B6" s="137"/>
    </row>
    <row r="7" spans="1:8" ht="18" customHeight="1" x14ac:dyDescent="0.15">
      <c r="A7" s="139" t="s">
        <v>165</v>
      </c>
      <c r="B7" s="151">
        <f>C7+D7</f>
        <v>2163</v>
      </c>
      <c r="C7" s="26">
        <f>932+838</f>
        <v>1770</v>
      </c>
      <c r="D7" s="26">
        <v>393</v>
      </c>
      <c r="H7" s="169"/>
    </row>
    <row r="8" spans="1:8" ht="18" customHeight="1" x14ac:dyDescent="0.15">
      <c r="A8" s="139" t="s">
        <v>164</v>
      </c>
      <c r="B8" s="151">
        <f>C8+D8</f>
        <v>1038</v>
      </c>
      <c r="C8" s="26">
        <f>489+349</f>
        <v>838</v>
      </c>
      <c r="D8" s="26">
        <v>200</v>
      </c>
      <c r="H8" s="169"/>
    </row>
    <row r="9" spans="1:8" ht="18" customHeight="1" x14ac:dyDescent="0.15">
      <c r="A9" s="139" t="s">
        <v>163</v>
      </c>
      <c r="B9" s="151">
        <f>C9+D9</f>
        <v>1125</v>
      </c>
      <c r="C9" s="26">
        <f>437+495</f>
        <v>932</v>
      </c>
      <c r="D9" s="26">
        <v>193</v>
      </c>
      <c r="H9" s="169"/>
    </row>
    <row r="10" spans="1:8" ht="18" customHeight="1" x14ac:dyDescent="0.15">
      <c r="A10" s="139" t="s">
        <v>586</v>
      </c>
      <c r="B10" s="151">
        <f>C10+D10</f>
        <v>2216</v>
      </c>
      <c r="C10" s="26">
        <f>941+873</f>
        <v>1814</v>
      </c>
      <c r="D10" s="26">
        <v>402</v>
      </c>
      <c r="H10" s="169"/>
    </row>
    <row r="11" spans="1:8" ht="18" customHeight="1" x14ac:dyDescent="0.15">
      <c r="A11" s="139" t="s">
        <v>162</v>
      </c>
      <c r="B11" s="151">
        <v>17</v>
      </c>
      <c r="C11" s="26">
        <v>8</v>
      </c>
      <c r="D11" s="26">
        <v>9</v>
      </c>
      <c r="H11" s="169"/>
    </row>
    <row r="12" spans="1:8" ht="18" customHeight="1" x14ac:dyDescent="0.15">
      <c r="A12" s="139" t="s">
        <v>161</v>
      </c>
      <c r="B12" s="151">
        <v>112</v>
      </c>
      <c r="C12" s="26">
        <v>103</v>
      </c>
      <c r="D12" s="26">
        <v>9</v>
      </c>
      <c r="H12" s="169"/>
    </row>
    <row r="13" spans="1:8" ht="6" customHeight="1" thickBot="1" x14ac:dyDescent="0.2">
      <c r="A13" s="145"/>
      <c r="B13" s="146"/>
      <c r="C13" s="145"/>
      <c r="D13" s="145"/>
    </row>
    <row r="14" spans="1:8" ht="13.5" customHeight="1" x14ac:dyDescent="0.15">
      <c r="A14" s="1" t="s">
        <v>638</v>
      </c>
    </row>
  </sheetData>
  <phoneticPr fontId="9"/>
  <hyperlinks>
    <hyperlink ref="F1" location="'社会保障'!A1" display="目次（項目一覧表）へ戻る" xr:uid="{23FB18D1-5308-4FDA-A2F6-52263B037334}"/>
  </hyperlinks>
  <pageMargins left="0.51181102362204722" right="0.51181102362204722" top="0.51181102362204722" bottom="0.51181102362204722"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dimension ref="A1:L19"/>
  <sheetViews>
    <sheetView showGridLines="0" defaultGridColor="0" colorId="22" zoomScaleNormal="100" zoomScaleSheetLayoutView="100" workbookViewId="0"/>
  </sheetViews>
  <sheetFormatPr defaultColWidth="10.6640625" defaultRowHeight="12" x14ac:dyDescent="0.15"/>
  <cols>
    <col min="1" max="1" width="5.6640625" style="1" customWidth="1"/>
    <col min="2" max="2" width="3.109375" style="1" customWidth="1"/>
    <col min="3" max="3" width="5.6640625" style="1" customWidth="1"/>
    <col min="4" max="4" width="8.6640625" style="1" customWidth="1"/>
    <col min="5" max="5" width="11.6640625" style="1" customWidth="1"/>
    <col min="6" max="6" width="8.6640625" style="1" customWidth="1"/>
    <col min="7" max="7" width="11.6640625" style="1" customWidth="1"/>
    <col min="8" max="8" width="8.6640625" style="1" customWidth="1"/>
    <col min="9" max="9" width="11.6640625" style="1" customWidth="1"/>
    <col min="10" max="10" width="8.6640625" style="1" customWidth="1"/>
    <col min="11" max="11" width="11.6640625" style="1" customWidth="1"/>
    <col min="12" max="12" width="23.44140625" style="1" bestFit="1" customWidth="1"/>
    <col min="13" max="16384" width="10.6640625" style="1"/>
  </cols>
  <sheetData>
    <row r="1" spans="1:12" ht="12" customHeight="1" x14ac:dyDescent="0.15">
      <c r="L1" s="148" t="s">
        <v>637</v>
      </c>
    </row>
    <row r="2" spans="1:12" ht="21" customHeight="1" x14ac:dyDescent="0.15"/>
    <row r="3" spans="1:12" ht="30" customHeight="1" thickBot="1" x14ac:dyDescent="0.2">
      <c r="A3" s="3" t="s">
        <v>474</v>
      </c>
    </row>
    <row r="4" spans="1:12" ht="30" customHeight="1" x14ac:dyDescent="0.15">
      <c r="A4" s="370" t="s">
        <v>173</v>
      </c>
      <c r="B4" s="370"/>
      <c r="C4" s="371"/>
      <c r="D4" s="374" t="s">
        <v>172</v>
      </c>
      <c r="E4" s="375"/>
      <c r="F4" s="374" t="s">
        <v>477</v>
      </c>
      <c r="G4" s="375"/>
      <c r="H4" s="374" t="s">
        <v>171</v>
      </c>
      <c r="I4" s="375"/>
      <c r="J4" s="374" t="s">
        <v>170</v>
      </c>
      <c r="K4" s="380"/>
    </row>
    <row r="5" spans="1:12" ht="18" customHeight="1" x14ac:dyDescent="0.15">
      <c r="A5" s="372"/>
      <c r="B5" s="372"/>
      <c r="C5" s="373"/>
      <c r="D5" s="135" t="s">
        <v>475</v>
      </c>
      <c r="E5" s="135" t="s">
        <v>169</v>
      </c>
      <c r="F5" s="135" t="s">
        <v>475</v>
      </c>
      <c r="G5" s="135" t="s">
        <v>169</v>
      </c>
      <c r="H5" s="135" t="s">
        <v>475</v>
      </c>
      <c r="I5" s="135" t="s">
        <v>169</v>
      </c>
      <c r="J5" s="135" t="s">
        <v>475</v>
      </c>
      <c r="K5" s="135" t="s">
        <v>169</v>
      </c>
    </row>
    <row r="6" spans="1:12" ht="15" customHeight="1" x14ac:dyDescent="0.15">
      <c r="D6" s="137"/>
      <c r="E6" s="138" t="s">
        <v>168</v>
      </c>
      <c r="F6" s="138"/>
      <c r="G6" s="138" t="s">
        <v>168</v>
      </c>
      <c r="H6" s="138"/>
      <c r="I6" s="138" t="s">
        <v>168</v>
      </c>
      <c r="J6" s="138"/>
      <c r="K6" s="138" t="s">
        <v>168</v>
      </c>
    </row>
    <row r="7" spans="1:12" ht="18" customHeight="1" x14ac:dyDescent="0.15">
      <c r="A7" s="138" t="s">
        <v>621</v>
      </c>
      <c r="B7" s="139">
        <v>30</v>
      </c>
      <c r="C7" s="143" t="s">
        <v>622</v>
      </c>
      <c r="D7" s="174">
        <v>3</v>
      </c>
      <c r="E7" s="175">
        <v>259</v>
      </c>
      <c r="F7" s="175">
        <v>272</v>
      </c>
      <c r="G7" s="175">
        <v>10648</v>
      </c>
      <c r="H7" s="175">
        <v>296</v>
      </c>
      <c r="I7" s="175">
        <v>23749</v>
      </c>
      <c r="J7" s="175">
        <v>22</v>
      </c>
      <c r="K7" s="175">
        <v>1093</v>
      </c>
    </row>
    <row r="8" spans="1:12" ht="18" customHeight="1" x14ac:dyDescent="0.15">
      <c r="A8" s="138" t="s">
        <v>599</v>
      </c>
      <c r="B8" s="139" t="s">
        <v>605</v>
      </c>
      <c r="C8" s="143"/>
      <c r="D8" s="174">
        <v>3</v>
      </c>
      <c r="E8" s="175">
        <v>260</v>
      </c>
      <c r="F8" s="175">
        <v>276</v>
      </c>
      <c r="G8" s="175">
        <v>10775</v>
      </c>
      <c r="H8" s="175">
        <v>303</v>
      </c>
      <c r="I8" s="175">
        <v>24101</v>
      </c>
      <c r="J8" s="175">
        <v>22</v>
      </c>
      <c r="K8" s="175">
        <v>1085</v>
      </c>
    </row>
    <row r="9" spans="1:12" ht="18" customHeight="1" x14ac:dyDescent="0.15">
      <c r="A9" s="138"/>
      <c r="B9" s="153" t="s">
        <v>504</v>
      </c>
      <c r="C9" s="143" t="s">
        <v>167</v>
      </c>
      <c r="D9" s="174">
        <v>3</v>
      </c>
      <c r="E9" s="175">
        <v>247</v>
      </c>
      <c r="F9" s="175">
        <v>283</v>
      </c>
      <c r="G9" s="175">
        <v>10895</v>
      </c>
      <c r="H9" s="175">
        <v>316</v>
      </c>
      <c r="I9" s="175">
        <v>24288</v>
      </c>
      <c r="J9" s="175">
        <v>22</v>
      </c>
      <c r="K9" s="175">
        <v>1087</v>
      </c>
    </row>
    <row r="10" spans="1:12" ht="18" customHeight="1" x14ac:dyDescent="0.15">
      <c r="A10" s="138"/>
      <c r="B10" s="153" t="s">
        <v>505</v>
      </c>
      <c r="C10" s="143" t="s">
        <v>167</v>
      </c>
      <c r="D10" s="174">
        <v>3</v>
      </c>
      <c r="E10" s="175">
        <v>253</v>
      </c>
      <c r="F10" s="175">
        <v>290</v>
      </c>
      <c r="G10" s="175">
        <v>10909</v>
      </c>
      <c r="H10" s="175">
        <f>45+273</f>
        <v>318</v>
      </c>
      <c r="I10" s="175">
        <f>239+24115</f>
        <v>24354</v>
      </c>
      <c r="J10" s="175">
        <v>22</v>
      </c>
      <c r="K10" s="175">
        <v>1058</v>
      </c>
    </row>
    <row r="11" spans="1:12" ht="18" customHeight="1" x14ac:dyDescent="0.15">
      <c r="B11" s="153" t="s">
        <v>270</v>
      </c>
      <c r="C11" s="176"/>
      <c r="D11" s="1">
        <v>3</v>
      </c>
      <c r="E11" s="1">
        <v>238</v>
      </c>
      <c r="F11" s="1">
        <v>290</v>
      </c>
      <c r="G11" s="4">
        <v>10907</v>
      </c>
      <c r="H11" s="1">
        <v>326</v>
      </c>
      <c r="I11" s="4">
        <v>24174</v>
      </c>
      <c r="J11" s="1">
        <v>22</v>
      </c>
      <c r="K11" s="4">
        <v>1056</v>
      </c>
    </row>
    <row r="12" spans="1:12" s="2" customFormat="1" ht="18" customHeight="1" x14ac:dyDescent="0.15">
      <c r="B12" s="44" t="s">
        <v>646</v>
      </c>
      <c r="C12" s="46"/>
      <c r="D12" s="2">
        <v>3</v>
      </c>
      <c r="E12" s="2">
        <v>240</v>
      </c>
      <c r="F12" s="31" t="s">
        <v>647</v>
      </c>
      <c r="G12" s="31" t="s">
        <v>647</v>
      </c>
      <c r="H12" s="2">
        <v>327</v>
      </c>
      <c r="I12" s="5">
        <v>23749</v>
      </c>
      <c r="J12" s="2">
        <v>22</v>
      </c>
      <c r="K12" s="5">
        <v>1038</v>
      </c>
    </row>
    <row r="13" spans="1:12" ht="6" customHeight="1" thickBot="1" x14ac:dyDescent="0.2">
      <c r="A13" s="145"/>
      <c r="B13" s="145"/>
      <c r="C13" s="145"/>
      <c r="D13" s="146"/>
      <c r="E13" s="145"/>
      <c r="F13" s="145"/>
      <c r="G13" s="145"/>
      <c r="H13" s="145"/>
      <c r="I13" s="145"/>
      <c r="J13" s="145"/>
      <c r="K13" s="145"/>
    </row>
    <row r="14" spans="1:12" ht="13.5" customHeight="1" x14ac:dyDescent="0.15">
      <c r="A14" s="1" t="s">
        <v>476</v>
      </c>
    </row>
    <row r="15" spans="1:12" ht="13.5" customHeight="1" x14ac:dyDescent="0.15">
      <c r="A15" s="1" t="s">
        <v>166</v>
      </c>
    </row>
    <row r="16" spans="1:12" ht="13.5" customHeight="1" x14ac:dyDescent="0.15">
      <c r="A16" s="1" t="s">
        <v>648</v>
      </c>
    </row>
    <row r="17" spans="1:1" ht="13.5" customHeight="1" x14ac:dyDescent="0.15">
      <c r="A17" s="1" t="s">
        <v>649</v>
      </c>
    </row>
    <row r="18" spans="1:1" ht="13.5" customHeight="1" x14ac:dyDescent="0.15">
      <c r="A18" s="1" t="s">
        <v>487</v>
      </c>
    </row>
    <row r="19" spans="1:1" ht="13.5" customHeight="1" x14ac:dyDescent="0.15">
      <c r="A19" s="1" t="s">
        <v>650</v>
      </c>
    </row>
  </sheetData>
  <mergeCells count="5">
    <mergeCell ref="A4:C5"/>
    <mergeCell ref="D4:E4"/>
    <mergeCell ref="F4:G4"/>
    <mergeCell ref="H4:I4"/>
    <mergeCell ref="J4:K4"/>
  </mergeCells>
  <phoneticPr fontId="9"/>
  <hyperlinks>
    <hyperlink ref="L1" location="'社会保障'!A1" display="目次（項目一覧表）へ戻る" xr:uid="{9733EE46-7AC4-4EAE-A2C4-4D6A1E808D07}"/>
  </hyperlinks>
  <pageMargins left="0.51181102362204722" right="0.24" top="0.51181102362204722" bottom="0.51181102362204722"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dimension ref="A1:G18"/>
  <sheetViews>
    <sheetView showGridLines="0" defaultGridColor="0" colorId="22" zoomScaleNormal="100" zoomScaleSheetLayoutView="130" workbookViewId="0"/>
  </sheetViews>
  <sheetFormatPr defaultColWidth="10.6640625" defaultRowHeight="12" x14ac:dyDescent="0.15"/>
  <cols>
    <col min="1" max="1" width="1.6640625" customWidth="1"/>
    <col min="2" max="2" width="31.109375" customWidth="1"/>
    <col min="3" max="3" width="1.6640625" customWidth="1"/>
    <col min="4" max="6" width="26.6640625" customWidth="1"/>
    <col min="7" max="7" width="23.44140625" bestFit="1" customWidth="1"/>
  </cols>
  <sheetData>
    <row r="1" spans="1:7" ht="12" customHeight="1" x14ac:dyDescent="0.15">
      <c r="A1" t="s">
        <v>644</v>
      </c>
      <c r="G1" s="182" t="s">
        <v>637</v>
      </c>
    </row>
    <row r="2" spans="1:7" ht="21" customHeight="1" x14ac:dyDescent="0.15"/>
    <row r="3" spans="1:7" ht="18" customHeight="1" x14ac:dyDescent="0.15">
      <c r="A3" s="3" t="s">
        <v>185</v>
      </c>
    </row>
    <row r="4" spans="1:7" ht="18" customHeight="1" thickBot="1" x14ac:dyDescent="0.2">
      <c r="A4" s="3" t="s">
        <v>651</v>
      </c>
      <c r="F4" s="129" t="s">
        <v>184</v>
      </c>
    </row>
    <row r="5" spans="1:7" ht="22.5" customHeight="1" x14ac:dyDescent="0.15">
      <c r="A5" s="177"/>
      <c r="B5" s="370" t="s">
        <v>183</v>
      </c>
      <c r="C5" s="177"/>
      <c r="D5" s="381" t="s">
        <v>182</v>
      </c>
      <c r="E5" s="161" t="s">
        <v>181</v>
      </c>
      <c r="F5" s="173" t="s">
        <v>180</v>
      </c>
    </row>
    <row r="6" spans="1:7" ht="22.5" customHeight="1" x14ac:dyDescent="0.15">
      <c r="A6" s="178"/>
      <c r="B6" s="372"/>
      <c r="C6" s="178"/>
      <c r="D6" s="382"/>
      <c r="E6" s="135" t="s">
        <v>488</v>
      </c>
      <c r="F6" s="135" t="s">
        <v>489</v>
      </c>
    </row>
    <row r="7" spans="1:7" ht="6" customHeight="1" x14ac:dyDescent="0.15">
      <c r="A7" s="1"/>
      <c r="B7" s="1"/>
      <c r="C7" s="1"/>
      <c r="D7" s="137"/>
      <c r="E7" s="1"/>
      <c r="F7" s="1"/>
    </row>
    <row r="8" spans="1:7" s="32" customFormat="1" ht="18" customHeight="1" x14ac:dyDescent="0.15">
      <c r="A8" s="54"/>
      <c r="B8" s="55" t="s">
        <v>1</v>
      </c>
      <c r="C8" s="2"/>
      <c r="D8" s="179">
        <v>37973</v>
      </c>
      <c r="E8" s="25">
        <v>37442</v>
      </c>
      <c r="F8" s="25">
        <v>531</v>
      </c>
      <c r="G8" s="180"/>
    </row>
    <row r="9" spans="1:7" ht="9" customHeight="1" x14ac:dyDescent="0.15">
      <c r="A9" s="1"/>
      <c r="B9" s="1"/>
      <c r="C9" s="1"/>
      <c r="D9" s="151"/>
      <c r="E9" s="26"/>
      <c r="F9" s="26"/>
      <c r="G9" s="180"/>
    </row>
    <row r="10" spans="1:7" ht="18" customHeight="1" x14ac:dyDescent="0.15">
      <c r="A10" s="1"/>
      <c r="B10" s="144" t="s">
        <v>179</v>
      </c>
      <c r="C10" s="1"/>
      <c r="D10" s="151">
        <v>2465</v>
      </c>
      <c r="E10" s="26">
        <v>2447</v>
      </c>
      <c r="F10" s="26">
        <v>18</v>
      </c>
      <c r="G10" s="180"/>
    </row>
    <row r="11" spans="1:7" ht="18" customHeight="1" x14ac:dyDescent="0.15">
      <c r="A11" s="1"/>
      <c r="B11" s="144" t="s">
        <v>178</v>
      </c>
      <c r="C11" s="1"/>
      <c r="D11" s="151">
        <v>3570</v>
      </c>
      <c r="E11" s="26">
        <v>3498</v>
      </c>
      <c r="F11" s="26">
        <v>72</v>
      </c>
      <c r="G11" s="180"/>
    </row>
    <row r="12" spans="1:7" ht="18" customHeight="1" x14ac:dyDescent="0.15">
      <c r="A12" s="1"/>
      <c r="B12" s="144" t="s">
        <v>177</v>
      </c>
      <c r="C12" s="1"/>
      <c r="D12" s="151">
        <v>395</v>
      </c>
      <c r="E12" s="26">
        <v>390</v>
      </c>
      <c r="F12" s="26">
        <v>5</v>
      </c>
      <c r="G12" s="180"/>
    </row>
    <row r="13" spans="1:7" ht="18" customHeight="1" x14ac:dyDescent="0.15">
      <c r="A13" s="1"/>
      <c r="B13" s="144" t="s">
        <v>176</v>
      </c>
      <c r="C13" s="1"/>
      <c r="D13" s="151">
        <v>17502</v>
      </c>
      <c r="E13" s="26">
        <v>17179</v>
      </c>
      <c r="F13" s="26">
        <v>323</v>
      </c>
      <c r="G13" s="180"/>
    </row>
    <row r="14" spans="1:7" ht="18" customHeight="1" x14ac:dyDescent="0.15">
      <c r="A14" s="1"/>
      <c r="B14" s="144" t="s">
        <v>175</v>
      </c>
      <c r="C14" s="1"/>
      <c r="D14" s="151">
        <v>14041</v>
      </c>
      <c r="E14" s="26">
        <v>13928</v>
      </c>
      <c r="F14" s="26">
        <v>113</v>
      </c>
      <c r="G14" s="180"/>
    </row>
    <row r="15" spans="1:7" ht="6" customHeight="1" thickBot="1" x14ac:dyDescent="0.2">
      <c r="A15" s="145"/>
      <c r="B15" s="145"/>
      <c r="C15" s="145"/>
      <c r="D15" s="146"/>
      <c r="E15" s="145"/>
      <c r="F15" s="145"/>
    </row>
    <row r="16" spans="1:7" ht="13.5" customHeight="1" x14ac:dyDescent="0.15">
      <c r="A16" t="s">
        <v>174</v>
      </c>
    </row>
    <row r="17" spans="4:6" ht="12" customHeight="1" x14ac:dyDescent="0.15">
      <c r="D17" s="181"/>
      <c r="E17" s="181"/>
      <c r="F17" s="181"/>
    </row>
    <row r="18" spans="4:6" ht="12" customHeight="1" x14ac:dyDescent="0.15">
      <c r="F18" s="181"/>
    </row>
  </sheetData>
  <mergeCells count="2">
    <mergeCell ref="B5:B6"/>
    <mergeCell ref="D5:D6"/>
  </mergeCells>
  <phoneticPr fontId="9"/>
  <hyperlinks>
    <hyperlink ref="G1" location="'社会保障'!A1" display="目次（項目一覧表）へ戻る" xr:uid="{FD62370A-0EE7-4B4E-983A-CF6EA437FEFB}"/>
  </hyperlinks>
  <pageMargins left="0.51181102362204722" right="0.51181102362204722" top="0.51181102362204722" bottom="0.51181102362204722" header="0.51181102362204722" footer="0.51181102362204722"/>
  <pageSetup paperSize="9" scale="90"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社会保障</vt:lpstr>
      <vt:lpstr>16-1(1)</vt:lpstr>
      <vt:lpstr>16-1(2)</vt:lpstr>
      <vt:lpstr>16-1(3)</vt:lpstr>
      <vt:lpstr>16-1(4)</vt:lpstr>
      <vt:lpstr>16-1(5)</vt:lpstr>
      <vt:lpstr>16-1(6)</vt:lpstr>
      <vt:lpstr>16-1(7)</vt:lpstr>
      <vt:lpstr>16-1(8)イ</vt:lpstr>
      <vt:lpstr>16-1(8)ロ</vt:lpstr>
      <vt:lpstr>16-1(8)ハ</vt:lpstr>
      <vt:lpstr>16-1(8)ニ</vt:lpstr>
      <vt:lpstr>16-1(9)イ</vt:lpstr>
      <vt:lpstr>16-1(9)ロ</vt:lpstr>
      <vt:lpstr>16-1(10)</vt:lpstr>
      <vt:lpstr>16-1(11)</vt:lpstr>
      <vt:lpstr>16-1(12)</vt:lpstr>
      <vt:lpstr>16-1(13)</vt:lpstr>
      <vt:lpstr>16-2(1)イ</vt:lpstr>
      <vt:lpstr>16-2(1)ロ</vt:lpstr>
      <vt:lpstr>16-2(2)イ</vt:lpstr>
      <vt:lpstr>16-2(2)ロ</vt:lpstr>
      <vt:lpstr>16-2(3)イ</vt:lpstr>
      <vt:lpstr>16-2(3)ロ</vt:lpstr>
      <vt:lpstr>16-2(3)ハ</vt:lpstr>
      <vt:lpstr>16-2(3)ニ</vt:lpstr>
      <vt:lpstr>16-2(4)イ</vt:lpstr>
      <vt:lpstr>16-2(4)ロ</vt:lpstr>
      <vt:lpstr>16-2(5)イ</vt:lpstr>
      <vt:lpstr>16-2(5)ロ</vt:lpstr>
      <vt:lpstr>16-2(5)ハ</vt:lpstr>
      <vt:lpstr>16-2(6)イ</vt:lpstr>
      <vt:lpstr>16-2(6)ロ</vt:lpstr>
      <vt:lpstr>16-2(6)ハ</vt:lpstr>
      <vt:lpstr>16-2(6)ニ</vt:lpstr>
      <vt:lpstr>'16-1(1)'!DTP表</vt:lpstr>
      <vt:lpstr>'16-1(10)'!DTP表</vt:lpstr>
      <vt:lpstr>'16-1(11)'!DTP表</vt:lpstr>
      <vt:lpstr>'16-1(12)'!DTP表</vt:lpstr>
      <vt:lpstr>'16-1(13)'!DTP表</vt:lpstr>
      <vt:lpstr>'16-1(2)'!DTP表</vt:lpstr>
      <vt:lpstr>'16-1(3)'!DTP表</vt:lpstr>
      <vt:lpstr>'16-1(4)'!DTP表</vt:lpstr>
      <vt:lpstr>'16-1(5)'!DTP表</vt:lpstr>
      <vt:lpstr>'16-1(6)'!DTP表</vt:lpstr>
      <vt:lpstr>'16-1(7)'!DTP表</vt:lpstr>
      <vt:lpstr>'16-1(8)イ'!DTP表</vt:lpstr>
      <vt:lpstr>'16-1(8)ニ'!DTP表</vt:lpstr>
      <vt:lpstr>'16-1(8)ハ'!DTP表</vt:lpstr>
      <vt:lpstr>'16-1(8)ロ'!DTP表</vt:lpstr>
      <vt:lpstr>'16-1(9)イ'!DTP表</vt:lpstr>
      <vt:lpstr>'16-1(9)ロ'!DTP表</vt:lpstr>
      <vt:lpstr>'16-2(1)イ'!DTP表</vt:lpstr>
      <vt:lpstr>'16-2(1)ロ'!DTP表</vt:lpstr>
      <vt:lpstr>'16-2(2)イ'!DTP表</vt:lpstr>
      <vt:lpstr>'16-2(2)ロ'!DTP表</vt:lpstr>
      <vt:lpstr>'16-2(3)イ'!DTP表</vt:lpstr>
      <vt:lpstr>'16-2(3)ロ'!DTP表</vt:lpstr>
      <vt:lpstr>'16-2(4)イ'!DTP表</vt:lpstr>
      <vt:lpstr>'16-2(4)ロ'!DTP表</vt:lpstr>
      <vt:lpstr>'16-2(5)イ'!DTP表</vt:lpstr>
      <vt:lpstr>'16-2(5)ロ'!DTP表</vt:lpstr>
      <vt:lpstr>'16-2(6)イ'!DTP表</vt:lpstr>
      <vt:lpstr>'16-2(6)ニ'!DTP表</vt:lpstr>
      <vt:lpstr>'16-2(6)ハ'!DTP表</vt:lpstr>
      <vt:lpstr>'16-2(6)ロ'!DTP表</vt:lpstr>
      <vt:lpstr>DTP表1</vt:lpstr>
      <vt:lpstr>DTP表2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2022-02-14T04:43:52Z</dcterms:created>
  <dcterms:modified xsi:type="dcterms:W3CDTF">2026-04-06T04:22:22Z</dcterms:modified>
</cp:coreProperties>
</file>