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unseki\ホームページ\Homepage\◇変換作業用フォルダ◇\"/>
    </mc:Choice>
  </mc:AlternateContent>
  <bookViews>
    <workbookView xWindow="5715" yWindow="0" windowWidth="6255" windowHeight="6525" firstSheet="3" activeTab="3"/>
  </bookViews>
  <sheets>
    <sheet name="国調12(小)" sheetId="12" r:id="rId1"/>
    <sheet name="国調12(中)" sheetId="11" r:id="rId2"/>
    <sheet name="新旧組替" sheetId="13" r:id="rId3"/>
    <sheet name="13部門" sheetId="15" r:id="rId4"/>
    <sheet name="32部門" sheetId="14" r:id="rId5"/>
    <sheet name="104部門" sheetId="8" r:id="rId6"/>
  </sheets>
  <definedNames>
    <definedName name="_xlnm.Print_Area" localSheetId="5">'104部門'!$A$1:$V$109</definedName>
    <definedName name="_xlnm.Print_Area" localSheetId="3">'13部門'!$A$1:$X$21</definedName>
    <definedName name="_xlnm.Print_Area" localSheetId="4">'32部門'!$A$4:$T$41</definedName>
  </definedNames>
  <calcPr calcId="152511"/>
</workbook>
</file>

<file path=xl/calcChain.xml><?xml version="1.0" encoding="utf-8"?>
<calcChain xmlns="http://schemas.openxmlformats.org/spreadsheetml/2006/main">
  <c r="T13" i="11" l="1"/>
  <c r="S13" i="11"/>
  <c r="N14" i="12"/>
  <c r="M14" i="12"/>
  <c r="J98" i="13"/>
  <c r="H98" i="13"/>
  <c r="L73" i="13"/>
  <c r="L72" i="13"/>
  <c r="K73" i="13"/>
  <c r="K72" i="13"/>
  <c r="I73" i="13"/>
  <c r="I72" i="13"/>
  <c r="H72" i="13" s="1"/>
  <c r="J73" i="13"/>
  <c r="H73" i="13"/>
  <c r="E73" i="13" s="1"/>
  <c r="G73" i="13"/>
  <c r="G72" i="13"/>
  <c r="F73" i="13"/>
  <c r="F72" i="13"/>
  <c r="E28" i="13"/>
  <c r="E52" i="13"/>
  <c r="E60" i="13"/>
  <c r="E62" i="13"/>
  <c r="E63" i="13"/>
  <c r="E66" i="13"/>
  <c r="E68" i="13"/>
  <c r="E70" i="13"/>
  <c r="J72" i="13"/>
  <c r="E72" i="13"/>
  <c r="E76" i="13"/>
  <c r="E80" i="13"/>
  <c r="E82" i="13"/>
  <c r="E84" i="13"/>
  <c r="E86" i="13"/>
  <c r="E88" i="13"/>
  <c r="E90" i="13"/>
  <c r="E92" i="13"/>
  <c r="E94" i="13"/>
  <c r="E96" i="13"/>
  <c r="E98" i="13"/>
  <c r="E100" i="13"/>
  <c r="E104" i="13"/>
  <c r="E108" i="13"/>
  <c r="J69" i="13"/>
  <c r="H69" i="13"/>
  <c r="E69" i="13" s="1"/>
  <c r="J64" i="13"/>
  <c r="H64" i="13"/>
  <c r="E64" i="13" s="1"/>
  <c r="L60" i="13"/>
  <c r="L59" i="13"/>
  <c r="L58" i="13"/>
  <c r="L57" i="13"/>
  <c r="L56" i="13"/>
  <c r="K60" i="13"/>
  <c r="J60" i="13" s="1"/>
  <c r="H60" i="13" s="1"/>
  <c r="K59" i="13"/>
  <c r="K58" i="13"/>
  <c r="J58" i="13" s="1"/>
  <c r="H58" i="13" s="1"/>
  <c r="K57" i="13"/>
  <c r="K56" i="13"/>
  <c r="I60" i="13"/>
  <c r="I59" i="13"/>
  <c r="I58" i="13"/>
  <c r="I57" i="13"/>
  <c r="I56" i="13"/>
  <c r="G60" i="13"/>
  <c r="G59" i="13"/>
  <c r="G58" i="13"/>
  <c r="E58" i="13" s="1"/>
  <c r="G57" i="13"/>
  <c r="G56" i="13"/>
  <c r="F60" i="13"/>
  <c r="F59" i="13"/>
  <c r="F58" i="13"/>
  <c r="F57" i="13"/>
  <c r="F56" i="13"/>
  <c r="J57" i="13"/>
  <c r="J59" i="13"/>
  <c r="H57" i="13"/>
  <c r="H59" i="13"/>
  <c r="L46" i="13"/>
  <c r="L45" i="13"/>
  <c r="K46" i="13"/>
  <c r="K110" i="13" s="1"/>
  <c r="K45" i="13"/>
  <c r="I46" i="13"/>
  <c r="I45" i="13"/>
  <c r="G46" i="13"/>
  <c r="G110" i="13" s="1"/>
  <c r="G45" i="13"/>
  <c r="F46" i="13"/>
  <c r="F45" i="13"/>
  <c r="E45" i="13" s="1"/>
  <c r="J46" i="13"/>
  <c r="J29" i="13"/>
  <c r="H29" i="13" s="1"/>
  <c r="E29" i="13" s="1"/>
  <c r="J45" i="13"/>
  <c r="H45" i="13" s="1"/>
  <c r="J56" i="13"/>
  <c r="H56" i="13" s="1"/>
  <c r="E56" i="13" s="1"/>
  <c r="J110" i="13"/>
  <c r="L110" i="13"/>
  <c r="F110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7" i="13"/>
  <c r="J48" i="13"/>
  <c r="J49" i="13"/>
  <c r="J50" i="13"/>
  <c r="J51" i="13"/>
  <c r="J52" i="13"/>
  <c r="J53" i="13"/>
  <c r="J54" i="13"/>
  <c r="J55" i="13"/>
  <c r="J61" i="13"/>
  <c r="J62" i="13"/>
  <c r="J65" i="13"/>
  <c r="J66" i="13"/>
  <c r="J67" i="13"/>
  <c r="J68" i="13"/>
  <c r="J70" i="13"/>
  <c r="J71" i="13"/>
  <c r="J74" i="13"/>
  <c r="J75" i="13"/>
  <c r="J76" i="13"/>
  <c r="J77" i="13"/>
  <c r="J78" i="13"/>
  <c r="J79" i="13"/>
  <c r="J80" i="13"/>
  <c r="J81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9" i="13"/>
  <c r="J100" i="13"/>
  <c r="J101" i="13"/>
  <c r="J102" i="13"/>
  <c r="J103" i="13"/>
  <c r="J104" i="13"/>
  <c r="J105" i="13"/>
  <c r="J106" i="13"/>
  <c r="J107" i="13"/>
  <c r="J108" i="13"/>
  <c r="J109" i="13"/>
  <c r="H6" i="13"/>
  <c r="E6" i="13" s="1"/>
  <c r="H7" i="13"/>
  <c r="E7" i="13" s="1"/>
  <c r="H8" i="13"/>
  <c r="E8" i="13" s="1"/>
  <c r="H9" i="13"/>
  <c r="E9" i="13" s="1"/>
  <c r="H10" i="13"/>
  <c r="E10" i="13" s="1"/>
  <c r="H11" i="13"/>
  <c r="E11" i="13" s="1"/>
  <c r="H12" i="13"/>
  <c r="E12" i="13" s="1"/>
  <c r="H13" i="13"/>
  <c r="E13" i="13" s="1"/>
  <c r="H14" i="13"/>
  <c r="E14" i="13" s="1"/>
  <c r="H15" i="13"/>
  <c r="E15" i="13" s="1"/>
  <c r="H16" i="13"/>
  <c r="E16" i="13" s="1"/>
  <c r="H17" i="13"/>
  <c r="E17" i="13" s="1"/>
  <c r="H18" i="13"/>
  <c r="E18" i="13" s="1"/>
  <c r="H19" i="13"/>
  <c r="E19" i="13" s="1"/>
  <c r="H20" i="13"/>
  <c r="E20" i="13" s="1"/>
  <c r="H21" i="13"/>
  <c r="E21" i="13" s="1"/>
  <c r="H22" i="13"/>
  <c r="E22" i="13" s="1"/>
  <c r="H23" i="13"/>
  <c r="E23" i="13" s="1"/>
  <c r="H24" i="13"/>
  <c r="E24" i="13" s="1"/>
  <c r="H25" i="13"/>
  <c r="E25" i="13" s="1"/>
  <c r="H26" i="13"/>
  <c r="E26" i="13" s="1"/>
  <c r="H27" i="13"/>
  <c r="E27" i="13" s="1"/>
  <c r="H30" i="13"/>
  <c r="E30" i="13" s="1"/>
  <c r="H31" i="13"/>
  <c r="E31" i="13" s="1"/>
  <c r="H32" i="13"/>
  <c r="E32" i="13" s="1"/>
  <c r="H33" i="13"/>
  <c r="E33" i="13" s="1"/>
  <c r="H34" i="13"/>
  <c r="E34" i="13" s="1"/>
  <c r="H35" i="13"/>
  <c r="E35" i="13" s="1"/>
  <c r="H36" i="13"/>
  <c r="E36" i="13" s="1"/>
  <c r="H37" i="13"/>
  <c r="E37" i="13" s="1"/>
  <c r="H38" i="13"/>
  <c r="E38" i="13" s="1"/>
  <c r="H39" i="13"/>
  <c r="E39" i="13" s="1"/>
  <c r="H40" i="13"/>
  <c r="E40" i="13" s="1"/>
  <c r="H41" i="13"/>
  <c r="E41" i="13" s="1"/>
  <c r="H42" i="13"/>
  <c r="E42" i="13" s="1"/>
  <c r="H43" i="13"/>
  <c r="E43" i="13" s="1"/>
  <c r="H44" i="13"/>
  <c r="E44" i="13" s="1"/>
  <c r="H47" i="13"/>
  <c r="E47" i="13" s="1"/>
  <c r="H48" i="13"/>
  <c r="E48" i="13" s="1"/>
  <c r="H49" i="13"/>
  <c r="E49" i="13" s="1"/>
  <c r="H50" i="13"/>
  <c r="E50" i="13" s="1"/>
  <c r="H51" i="13"/>
  <c r="E51" i="13" s="1"/>
  <c r="H52" i="13"/>
  <c r="H53" i="13"/>
  <c r="E53" i="13" s="1"/>
  <c r="H54" i="13"/>
  <c r="E54" i="13" s="1"/>
  <c r="H55" i="13"/>
  <c r="E55" i="13" s="1"/>
  <c r="H61" i="13"/>
  <c r="E61" i="13" s="1"/>
  <c r="H62" i="13"/>
  <c r="H65" i="13"/>
  <c r="E65" i="13" s="1"/>
  <c r="H66" i="13"/>
  <c r="H67" i="13"/>
  <c r="E67" i="13" s="1"/>
  <c r="H68" i="13"/>
  <c r="H70" i="13"/>
  <c r="H71" i="13"/>
  <c r="E71" i="13" s="1"/>
  <c r="H74" i="13"/>
  <c r="E74" i="13" s="1"/>
  <c r="H75" i="13"/>
  <c r="E75" i="13" s="1"/>
  <c r="H76" i="13"/>
  <c r="H77" i="13"/>
  <c r="E77" i="13" s="1"/>
  <c r="H78" i="13"/>
  <c r="E78" i="13" s="1"/>
  <c r="H79" i="13"/>
  <c r="E79" i="13" s="1"/>
  <c r="H80" i="13"/>
  <c r="H81" i="13"/>
  <c r="E81" i="13" s="1"/>
  <c r="H83" i="13"/>
  <c r="E83" i="13" s="1"/>
  <c r="H84" i="13"/>
  <c r="H85" i="13"/>
  <c r="E85" i="13" s="1"/>
  <c r="H86" i="13"/>
  <c r="H87" i="13"/>
  <c r="E87" i="13" s="1"/>
  <c r="H88" i="13"/>
  <c r="H89" i="13"/>
  <c r="E89" i="13" s="1"/>
  <c r="H90" i="13"/>
  <c r="H91" i="13"/>
  <c r="E91" i="13" s="1"/>
  <c r="H92" i="13"/>
  <c r="H93" i="13"/>
  <c r="E93" i="13" s="1"/>
  <c r="H94" i="13"/>
  <c r="H95" i="13"/>
  <c r="E95" i="13" s="1"/>
  <c r="H96" i="13"/>
  <c r="H97" i="13"/>
  <c r="E97" i="13" s="1"/>
  <c r="H99" i="13"/>
  <c r="E99" i="13" s="1"/>
  <c r="H100" i="13"/>
  <c r="H101" i="13"/>
  <c r="E101" i="13" s="1"/>
  <c r="H102" i="13"/>
  <c r="E102" i="13" s="1"/>
  <c r="H103" i="13"/>
  <c r="E103" i="13" s="1"/>
  <c r="H104" i="13"/>
  <c r="H105" i="13"/>
  <c r="E105" i="13" s="1"/>
  <c r="H106" i="13"/>
  <c r="E106" i="13" s="1"/>
  <c r="H107" i="13"/>
  <c r="E107" i="13" s="1"/>
  <c r="H108" i="13"/>
  <c r="H109" i="13"/>
  <c r="E109" i="13" s="1"/>
  <c r="H46" i="13" l="1"/>
  <c r="E46" i="13" s="1"/>
  <c r="E110" i="13" s="1"/>
  <c r="I110" i="13"/>
  <c r="E57" i="13"/>
  <c r="E59" i="13"/>
  <c r="H110" i="13" l="1"/>
</calcChain>
</file>

<file path=xl/sharedStrings.xml><?xml version="1.0" encoding="utf-8"?>
<sst xmlns="http://schemas.openxmlformats.org/spreadsheetml/2006/main" count="1858" uniqueCount="872">
  <si>
    <t>Total</t>
  </si>
  <si>
    <t xml:space="preserve">農業          </t>
  </si>
  <si>
    <t>農業</t>
  </si>
  <si>
    <t>農業サービス業</t>
  </si>
  <si>
    <t>水産養殖業</t>
  </si>
  <si>
    <t>鉱業</t>
  </si>
  <si>
    <t>金属鉱業</t>
  </si>
  <si>
    <t>-</t>
  </si>
  <si>
    <t>石炭・亜炭鉱業</t>
  </si>
  <si>
    <t>原油・天然ガス鉱業</t>
  </si>
  <si>
    <t>非金属鉱業</t>
  </si>
  <si>
    <t>建設業</t>
  </si>
  <si>
    <t>製造業</t>
  </si>
  <si>
    <t>食料品製造業</t>
  </si>
  <si>
    <t>畜産食料品製造業　　　　　　　　　</t>
  </si>
  <si>
    <t>水産食料品製造業</t>
  </si>
  <si>
    <t>調味料製造業</t>
  </si>
  <si>
    <t>精穀・製粉業</t>
  </si>
  <si>
    <t>パン・菓子製造業</t>
  </si>
  <si>
    <t>動植物油脂製造業</t>
  </si>
  <si>
    <t>めん類製造業</t>
  </si>
  <si>
    <t>その他の食料品製造業</t>
  </si>
  <si>
    <t>飲料･たばこ･飼料製造業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</si>
  <si>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</si>
  <si>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</si>
  <si>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</si>
  <si>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</si>
  <si>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</si>
  <si>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</si>
  <si>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製糸業</t>
  </si>
  <si>
    <t>紡績業，ねん糸製造業</t>
  </si>
  <si>
    <t>織物業</t>
  </si>
  <si>
    <t>ニット生地製造業</t>
  </si>
  <si>
    <t>染色整理業</t>
  </si>
  <si>
    <t>その他の繊維工業</t>
  </si>
  <si>
    <t>製材業，木製品製造業</t>
  </si>
  <si>
    <t>家具･装備品製造業</t>
  </si>
  <si>
    <t>家具製造業</t>
  </si>
  <si>
    <t>建具製造業</t>
  </si>
  <si>
    <t>パルプ・紙製造業</t>
  </si>
  <si>
    <t>紙製容器製造業</t>
  </si>
  <si>
    <t>出版･印刷･同関連産業</t>
  </si>
  <si>
    <t>新聞業</t>
  </si>
  <si>
    <t>出版業</t>
  </si>
  <si>
    <t>製本業，印刷物加工業</t>
  </si>
  <si>
    <t>印刷関連サービス業</t>
  </si>
  <si>
    <t>化学工業</t>
  </si>
  <si>
    <t>化学肥料製造業</t>
  </si>
  <si>
    <t>化学工業製品製造業</t>
  </si>
  <si>
    <t>化学繊維製造業</t>
  </si>
  <si>
    <t>医薬品製造業</t>
  </si>
  <si>
    <t>その他の化学工業</t>
  </si>
  <si>
    <t>石油製品･石炭製品製造業</t>
  </si>
  <si>
    <t>石油精製業</t>
  </si>
  <si>
    <t>ゴム製品製造業</t>
  </si>
  <si>
    <t>タイヤ・チューブ製造業</t>
  </si>
  <si>
    <t>その他のゴム製品製造業</t>
  </si>
  <si>
    <t>なめし革製造業</t>
  </si>
  <si>
    <t>かばん・袋物製造業</t>
  </si>
  <si>
    <t>窯業･土石製品製造業</t>
  </si>
  <si>
    <t>ガラス・同製品製造業</t>
  </si>
  <si>
    <t>セメント・同製品製造業</t>
  </si>
  <si>
    <t>鉄鋼業</t>
  </si>
  <si>
    <t>非鉄金属製造業</t>
  </si>
  <si>
    <t>金属製品製造業</t>
  </si>
  <si>
    <t>一般機械器具製造業</t>
  </si>
  <si>
    <t>ボイラ・原動機製造業</t>
  </si>
  <si>
    <t>金属加工機械製造業</t>
  </si>
  <si>
    <t>電気機械器具製造業</t>
  </si>
  <si>
    <t>民生用電気機械器具製造業</t>
  </si>
  <si>
    <t>電気計測器製造業</t>
  </si>
  <si>
    <t>輸送用機械器具製造業</t>
  </si>
  <si>
    <t>自動車・同附属品製造業</t>
  </si>
  <si>
    <t>自転車・同部分品製造業</t>
  </si>
  <si>
    <t>航空機・同附属品製造業</t>
  </si>
  <si>
    <t>精密機械器具製造業</t>
  </si>
  <si>
    <t>時計・同部分品製造業</t>
  </si>
  <si>
    <t>その他の製造業</t>
  </si>
  <si>
    <t>武器製造業</t>
  </si>
  <si>
    <t>楽器製造業</t>
  </si>
  <si>
    <t>がん具・運動用具製造業</t>
  </si>
  <si>
    <t>他に分類されない製造業</t>
  </si>
  <si>
    <t>電気･ガス･熱供給･水道業</t>
  </si>
  <si>
    <t>電気業</t>
  </si>
  <si>
    <t>ガス業</t>
  </si>
  <si>
    <t>熱供給業</t>
  </si>
  <si>
    <t>水道業</t>
  </si>
  <si>
    <t>運輸･通信業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</si>
  <si>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</si>
  <si>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</si>
  <si>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</si>
  <si>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</si>
  <si>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</si>
  <si>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</si>
  <si>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</si>
  <si>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旅行業</t>
  </si>
  <si>
    <t>郵便業</t>
  </si>
  <si>
    <t>電気通信業</t>
  </si>
  <si>
    <t>その他の電気通信業</t>
  </si>
  <si>
    <t>卸売･小売業,飲食店</t>
  </si>
  <si>
    <t>卸売業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</si>
  <si>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</si>
  <si>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</si>
  <si>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</si>
  <si>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</si>
  <si>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</si>
  <si>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</si>
  <si>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</si>
  <si>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</si>
  <si>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</si>
  <si>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医薬品・化粧品等卸売業</t>
  </si>
  <si>
    <t>代理商，仲立業</t>
  </si>
  <si>
    <t>その他の卸売業</t>
  </si>
  <si>
    <t>各種商品小売業</t>
  </si>
  <si>
    <t>呉服・服地・寝具小売業</t>
  </si>
  <si>
    <t>男子・婦人・子供服小売業</t>
  </si>
  <si>
    <t>靴・履物小売業</t>
  </si>
  <si>
    <t>飲食料品小売業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</si>
  <si>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</si>
  <si>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</si>
  <si>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</si>
  <si>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</si>
  <si>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</si>
  <si>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</si>
  <si>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</si>
  <si>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</si>
  <si>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</si>
  <si>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</si>
  <si>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家具・建具・畳小売業</t>
  </si>
  <si>
    <t>金物・荒物小売業</t>
  </si>
  <si>
    <t>家庭用機械器具小売業</t>
  </si>
  <si>
    <t>その他の小売業</t>
  </si>
  <si>
    <t>医薬品・化粧品小売業</t>
  </si>
  <si>
    <t>燃料小売業</t>
  </si>
  <si>
    <t>書籍・文房具小売業</t>
  </si>
  <si>
    <t>他に分類されない小売業</t>
  </si>
  <si>
    <t>一般飲食店</t>
  </si>
  <si>
    <t>食堂，そば・すし店</t>
  </si>
  <si>
    <t>喫茶店</t>
  </si>
  <si>
    <t>その他の一般飲食店</t>
  </si>
  <si>
    <t>その他の飲食店</t>
  </si>
  <si>
    <t>金融・保険業</t>
  </si>
  <si>
    <t>預金取扱信用機関</t>
  </si>
  <si>
    <t>非預金信用機関</t>
  </si>
  <si>
    <t>証券業，商品先物取引業</t>
  </si>
  <si>
    <t>不動産業</t>
  </si>
  <si>
    <t>不動産取引業</t>
  </si>
  <si>
    <t>貸家業，貸間業</t>
  </si>
  <si>
    <t>サービス業</t>
  </si>
  <si>
    <t>洗濯･理容･浴場業</t>
  </si>
  <si>
    <t>洗濯・洗張・染物業</t>
  </si>
  <si>
    <t>理容業</t>
  </si>
  <si>
    <t>美容業</t>
  </si>
  <si>
    <t>浴場業</t>
  </si>
  <si>
    <t>駐車場業</t>
  </si>
  <si>
    <t>その他の生活関連ｻｰﾋﾞｽ業</t>
  </si>
  <si>
    <t>写真業</t>
  </si>
  <si>
    <t>衣服裁縫修理業</t>
  </si>
  <si>
    <t>旅館,その他の宿泊所</t>
  </si>
  <si>
    <t>旅館，その他の宿泊所</t>
  </si>
  <si>
    <t>遊戯場</t>
  </si>
  <si>
    <t>その他の娯楽業</t>
  </si>
  <si>
    <t>自動車整備業</t>
  </si>
  <si>
    <t>機械修理業</t>
  </si>
  <si>
    <t>他に分類されない修理業</t>
  </si>
  <si>
    <t>物品賃貸業</t>
  </si>
  <si>
    <t>映画･ビデオ制作業</t>
  </si>
  <si>
    <t>映画・ビデオ制作業</t>
  </si>
  <si>
    <t>放送業</t>
  </si>
  <si>
    <t>情報サービス･調査業</t>
  </si>
  <si>
    <t>ニュース供給業，興信所</t>
  </si>
  <si>
    <t>広告業</t>
  </si>
  <si>
    <t>獣医業</t>
  </si>
  <si>
    <t>土木建築サービス業</t>
  </si>
  <si>
    <t>個人教授所</t>
  </si>
  <si>
    <t>その他の専門サービス業</t>
  </si>
  <si>
    <t>その他の事業サービス業</t>
  </si>
  <si>
    <t>建物サービス業</t>
  </si>
  <si>
    <t>廃棄物処理業</t>
  </si>
  <si>
    <t>医療業</t>
  </si>
  <si>
    <t>病院</t>
  </si>
  <si>
    <t>一般診療所</t>
  </si>
  <si>
    <t>歯科診療所</t>
  </si>
  <si>
    <t>その他の医療業</t>
  </si>
  <si>
    <t>保健衛生</t>
  </si>
  <si>
    <t>保健所，健康相談施設</t>
  </si>
  <si>
    <t>その他の保健衛生</t>
  </si>
  <si>
    <t>社会保険,社会福祉</t>
  </si>
  <si>
    <t>児童福祉事業</t>
  </si>
  <si>
    <t>老人福祉事業</t>
  </si>
  <si>
    <t>専修学校，各種学校</t>
  </si>
  <si>
    <t>社会教育</t>
  </si>
  <si>
    <t>その他の教育施設</t>
  </si>
  <si>
    <t>学術研究機関</t>
  </si>
  <si>
    <t>宗教</t>
  </si>
  <si>
    <t>政治･経済･文化団体</t>
  </si>
  <si>
    <t>政治・経済・文化団体</t>
  </si>
  <si>
    <t>その他のサービス業</t>
  </si>
  <si>
    <t>外国公務</t>
  </si>
  <si>
    <t>国家公務</t>
  </si>
  <si>
    <t>地方公務</t>
  </si>
  <si>
    <t>分類不能の産業</t>
  </si>
  <si>
    <t>役員</t>
  </si>
  <si>
    <t>ある業主</t>
  </si>
  <si>
    <t>ない業主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</si>
  <si>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</si>
  <si>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</si>
  <si>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</si>
  <si>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</si>
  <si>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</si>
  <si>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</si>
  <si>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</si>
  <si>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</si>
  <si>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</si>
  <si>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</si>
  <si>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</si>
  <si>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L</t>
  </si>
  <si>
    <t>Ｍ</t>
  </si>
  <si>
    <t>Ｎ</t>
  </si>
  <si>
    <t>093</t>
  </si>
  <si>
    <t>部          門</t>
  </si>
  <si>
    <t>有給役員</t>
  </si>
  <si>
    <t>従業者総数</t>
  </si>
  <si>
    <t>自営業主</t>
  </si>
  <si>
    <t>家族従業者</t>
  </si>
  <si>
    <t>雇用者</t>
  </si>
  <si>
    <t>常用雇用者</t>
  </si>
  <si>
    <t>臨時・日雇</t>
  </si>
  <si>
    <t>001</t>
  </si>
  <si>
    <t>耕種農業</t>
  </si>
  <si>
    <t>002</t>
  </si>
  <si>
    <t>畜産・養蚕</t>
  </si>
  <si>
    <t>003</t>
  </si>
  <si>
    <t>農業サービス</t>
  </si>
  <si>
    <t>004</t>
  </si>
  <si>
    <t>林業</t>
  </si>
  <si>
    <t>005</t>
  </si>
  <si>
    <t>漁業</t>
  </si>
  <si>
    <t>006</t>
  </si>
  <si>
    <t>金属鉱物</t>
  </si>
  <si>
    <t>007</t>
  </si>
  <si>
    <t>非金属鉱物</t>
  </si>
  <si>
    <t>008</t>
  </si>
  <si>
    <t>石炭・亜炭</t>
  </si>
  <si>
    <t>009</t>
  </si>
  <si>
    <t>原油・天然ガス</t>
  </si>
  <si>
    <t>010</t>
  </si>
  <si>
    <t>食料品</t>
  </si>
  <si>
    <t>011</t>
  </si>
  <si>
    <t>飲料</t>
  </si>
  <si>
    <t>012</t>
  </si>
  <si>
    <t>飼料・有機質肥料（除別掲）</t>
  </si>
  <si>
    <t>013</t>
  </si>
  <si>
    <t>たばこ</t>
  </si>
  <si>
    <t>014</t>
  </si>
  <si>
    <t>繊維工業製品</t>
  </si>
  <si>
    <t>015</t>
  </si>
  <si>
    <t>衣服・その他の繊維製品</t>
  </si>
  <si>
    <t>016</t>
  </si>
  <si>
    <t>製材・木製品</t>
  </si>
  <si>
    <t>017</t>
  </si>
  <si>
    <t>家具・装備品</t>
  </si>
  <si>
    <t>018</t>
  </si>
  <si>
    <t>019</t>
  </si>
  <si>
    <t>紙加工品</t>
  </si>
  <si>
    <t>020</t>
  </si>
  <si>
    <t>出版・印刷</t>
  </si>
  <si>
    <t>021</t>
  </si>
  <si>
    <t>化学肥料</t>
  </si>
  <si>
    <t>022</t>
  </si>
  <si>
    <t>無機化学基礎製品</t>
  </si>
  <si>
    <t>023</t>
  </si>
  <si>
    <t>有機化学基礎・中間製品</t>
  </si>
  <si>
    <t>024</t>
  </si>
  <si>
    <t>合成樹脂</t>
  </si>
  <si>
    <t>025</t>
  </si>
  <si>
    <t>化学繊維</t>
  </si>
  <si>
    <t>026</t>
  </si>
  <si>
    <t>化学最終製品（除別掲）</t>
  </si>
  <si>
    <t>027</t>
  </si>
  <si>
    <t>石油製品</t>
  </si>
  <si>
    <t>028</t>
  </si>
  <si>
    <t>石炭製品</t>
  </si>
  <si>
    <t>029</t>
  </si>
  <si>
    <t>プラスチック製品</t>
  </si>
  <si>
    <t>030</t>
  </si>
  <si>
    <t>ゴム製品</t>
  </si>
  <si>
    <t>031</t>
  </si>
  <si>
    <t>なめし革・毛皮・同製品</t>
  </si>
  <si>
    <t>032</t>
  </si>
  <si>
    <t>ガラス・ガラス製品</t>
  </si>
  <si>
    <t>033</t>
  </si>
  <si>
    <t>セメント・セメント製品</t>
  </si>
  <si>
    <t>034</t>
  </si>
  <si>
    <t>陶磁器</t>
  </si>
  <si>
    <t>035</t>
  </si>
  <si>
    <t>その他の窯業・土石製品</t>
  </si>
  <si>
    <t>036</t>
  </si>
  <si>
    <t>銑鉄・粗鋼</t>
  </si>
  <si>
    <t>037</t>
  </si>
  <si>
    <t>鋼材</t>
  </si>
  <si>
    <t>038</t>
  </si>
  <si>
    <t>鋳鍛造品・その他の鉄鋼製品</t>
  </si>
  <si>
    <t>039</t>
  </si>
  <si>
    <t>非鉄金属精錬・精製</t>
  </si>
  <si>
    <t>040</t>
  </si>
  <si>
    <t>非鉄金属加工製品</t>
  </si>
  <si>
    <t>041</t>
  </si>
  <si>
    <t>建設・建築用金属製品</t>
  </si>
  <si>
    <t>042</t>
  </si>
  <si>
    <t>その他の金属製品</t>
  </si>
  <si>
    <t>043</t>
  </si>
  <si>
    <t>一般産業機械</t>
  </si>
  <si>
    <t>044</t>
  </si>
  <si>
    <t>特殊産業機械</t>
  </si>
  <si>
    <t>045</t>
  </si>
  <si>
    <t>その他の一般機械器具及び部品</t>
  </si>
  <si>
    <t>046</t>
  </si>
  <si>
    <t>事務用・サービス用機器</t>
  </si>
  <si>
    <t>047</t>
  </si>
  <si>
    <t>民生用電気機械</t>
  </si>
  <si>
    <t>048</t>
  </si>
  <si>
    <t>電子・通信機器</t>
  </si>
  <si>
    <t>049</t>
  </si>
  <si>
    <t>重電機器</t>
  </si>
  <si>
    <t>050</t>
  </si>
  <si>
    <t>その他の電気機器</t>
  </si>
  <si>
    <t>051</t>
  </si>
  <si>
    <t>自動車</t>
  </si>
  <si>
    <t>052</t>
  </si>
  <si>
    <t>船舶・同修理</t>
  </si>
  <si>
    <t>053</t>
  </si>
  <si>
    <t>その他の輸送機械・同修理</t>
  </si>
  <si>
    <t>054</t>
  </si>
  <si>
    <t>精密機械</t>
  </si>
  <si>
    <t>055</t>
  </si>
  <si>
    <t>その他の製造工業製品</t>
  </si>
  <si>
    <t>056</t>
  </si>
  <si>
    <t>建築</t>
  </si>
  <si>
    <t>057</t>
  </si>
  <si>
    <t>建設補修</t>
  </si>
  <si>
    <t>058</t>
  </si>
  <si>
    <t>土木</t>
  </si>
  <si>
    <t>059</t>
  </si>
  <si>
    <t>電力</t>
  </si>
  <si>
    <t>060</t>
  </si>
  <si>
    <t>ガス・熱供給</t>
  </si>
  <si>
    <t>061</t>
  </si>
  <si>
    <t>水道</t>
  </si>
  <si>
    <t>062</t>
  </si>
  <si>
    <t>廃棄物処理</t>
  </si>
  <si>
    <t>063</t>
  </si>
  <si>
    <t>商業</t>
  </si>
  <si>
    <t>064</t>
  </si>
  <si>
    <t>金融・保険</t>
  </si>
  <si>
    <t>065</t>
  </si>
  <si>
    <t>不動産仲介及び賃貸</t>
  </si>
  <si>
    <t>066</t>
  </si>
  <si>
    <t>住宅賃貸料</t>
  </si>
  <si>
    <t>067</t>
  </si>
  <si>
    <t>鉄道輸送</t>
  </si>
  <si>
    <t>068</t>
  </si>
  <si>
    <t>道路輸送（除自家輸送）</t>
  </si>
  <si>
    <t>069</t>
  </si>
  <si>
    <t>自家用自動車輸送</t>
  </si>
  <si>
    <t>070</t>
  </si>
  <si>
    <t>水運</t>
  </si>
  <si>
    <t>071</t>
  </si>
  <si>
    <t>航空輸送</t>
  </si>
  <si>
    <t>072</t>
  </si>
  <si>
    <t>倉庫</t>
  </si>
  <si>
    <t>073</t>
  </si>
  <si>
    <t>運輸付帯サービス</t>
  </si>
  <si>
    <t>074</t>
  </si>
  <si>
    <t>通信</t>
  </si>
  <si>
    <t>075</t>
  </si>
  <si>
    <t>放送</t>
  </si>
  <si>
    <t>076</t>
  </si>
  <si>
    <t>公務</t>
  </si>
  <si>
    <t>077</t>
  </si>
  <si>
    <t>教育</t>
  </si>
  <si>
    <t>078</t>
  </si>
  <si>
    <t>研究</t>
  </si>
  <si>
    <t>079</t>
  </si>
  <si>
    <t>医療・保健</t>
  </si>
  <si>
    <t>080</t>
  </si>
  <si>
    <t>社会保障</t>
  </si>
  <si>
    <t>081</t>
  </si>
  <si>
    <t>その他の公共サービス</t>
  </si>
  <si>
    <t>082</t>
  </si>
  <si>
    <t>広告・調査・情報サービス</t>
  </si>
  <si>
    <t>083</t>
  </si>
  <si>
    <t>物品賃貸サービス</t>
  </si>
  <si>
    <t>084</t>
  </si>
  <si>
    <t>自動車・機械修理</t>
  </si>
  <si>
    <t>085</t>
  </si>
  <si>
    <t>その他の対事業所サービス</t>
  </si>
  <si>
    <t>086</t>
  </si>
  <si>
    <t>娯楽サービス</t>
  </si>
  <si>
    <t>087</t>
  </si>
  <si>
    <t>飲食店</t>
  </si>
  <si>
    <t>088</t>
  </si>
  <si>
    <t>旅館・その他の宿泊所</t>
  </si>
  <si>
    <t>089</t>
  </si>
  <si>
    <t>その他の対個人サービス</t>
  </si>
  <si>
    <t>090</t>
  </si>
  <si>
    <t>事務用品</t>
  </si>
  <si>
    <t>091</t>
  </si>
  <si>
    <t>分類不明</t>
  </si>
  <si>
    <t>092</t>
  </si>
  <si>
    <t>内生部門合計</t>
  </si>
  <si>
    <t>従業者</t>
  </si>
  <si>
    <t>有給役員・</t>
    <rPh sb="0" eb="2">
      <t>ユウキュウ</t>
    </rPh>
    <rPh sb="2" eb="4">
      <t>ヤクイン</t>
    </rPh>
    <phoneticPr fontId="2"/>
  </si>
  <si>
    <t>従業者１人</t>
    <rPh sb="0" eb="3">
      <t>ジュウギョウシャ</t>
    </rPh>
    <rPh sb="4" eb="5">
      <t>ニン</t>
    </rPh>
    <phoneticPr fontId="2"/>
  </si>
  <si>
    <t>雇用者１人</t>
    <rPh sb="0" eb="3">
      <t>コヨウシャ</t>
    </rPh>
    <rPh sb="4" eb="5">
      <t>ニン</t>
    </rPh>
    <phoneticPr fontId="2"/>
  </si>
  <si>
    <t>当たり</t>
    <rPh sb="0" eb="1">
      <t>ア</t>
    </rPh>
    <phoneticPr fontId="2"/>
  </si>
  <si>
    <t>生産額</t>
    <rPh sb="0" eb="3">
      <t>セイサンガク</t>
    </rPh>
    <phoneticPr fontId="2"/>
  </si>
  <si>
    <t>雇用者所得</t>
    <rPh sb="0" eb="3">
      <t>コヨウシャ</t>
    </rPh>
    <rPh sb="3" eb="5">
      <t>ショトク</t>
    </rPh>
    <phoneticPr fontId="2"/>
  </si>
  <si>
    <t>就業者</t>
    <rPh sb="0" eb="3">
      <t>シュウギョウシャ</t>
    </rPh>
    <phoneticPr fontId="2"/>
  </si>
  <si>
    <t>雇用者</t>
    <rPh sb="0" eb="2">
      <t>コヨウ</t>
    </rPh>
    <rPh sb="2" eb="3">
      <t>シャ</t>
    </rPh>
    <phoneticPr fontId="2"/>
  </si>
  <si>
    <t>係数</t>
    <rPh sb="0" eb="2">
      <t>ケイスウ</t>
    </rPh>
    <phoneticPr fontId="2"/>
  </si>
  <si>
    <t>総</t>
    <phoneticPr fontId="15"/>
  </si>
  <si>
    <t>数</t>
    <phoneticPr fontId="15"/>
  </si>
  <si>
    <t>Both sexes</t>
    <phoneticPr fontId="15"/>
  </si>
  <si>
    <t>総数</t>
    <phoneticPr fontId="15"/>
  </si>
  <si>
    <r>
      <t>雇　用　者</t>
    </r>
    <r>
      <rPr>
        <sz val="9"/>
        <color indexed="8"/>
        <rFont val="ＭＳ 明朝"/>
        <family val="1"/>
        <charset val="128"/>
      </rPr>
      <t xml:space="preserve"> </t>
    </r>
    <r>
      <rPr>
        <sz val="9"/>
        <color indexed="8"/>
        <rFont val="Times New Roman"/>
        <family val="1"/>
      </rPr>
      <t xml:space="preserve"> Employees</t>
    </r>
    <phoneticPr fontId="15"/>
  </si>
  <si>
    <t>雇 人 の</t>
    <phoneticPr fontId="4"/>
  </si>
  <si>
    <t>家  族</t>
    <phoneticPr fontId="4"/>
  </si>
  <si>
    <t xml:space="preserve">         産　　業（中 分 類）</t>
    <phoneticPr fontId="15"/>
  </si>
  <si>
    <t>常雇</t>
    <phoneticPr fontId="15"/>
  </si>
  <si>
    <t>臨時雇</t>
  </si>
  <si>
    <t/>
  </si>
  <si>
    <t>Industry (medium groups)</t>
    <phoneticPr fontId="15"/>
  </si>
  <si>
    <r>
      <t xml:space="preserve">
Total
</t>
    </r>
    <r>
      <rPr>
        <sz val="9"/>
        <color indexed="8"/>
        <rFont val="ＭＳ 明朝"/>
        <family val="1"/>
        <charset val="128"/>
      </rPr>
      <t>1）</t>
    </r>
    <phoneticPr fontId="15"/>
  </si>
  <si>
    <t xml:space="preserve">
Total</t>
    <phoneticPr fontId="15"/>
  </si>
  <si>
    <t xml:space="preserve">
Regular employees</t>
    <phoneticPr fontId="15"/>
  </si>
  <si>
    <t xml:space="preserve">
Temporary employees</t>
    <phoneticPr fontId="15"/>
  </si>
  <si>
    <t xml:space="preserve">
Directors</t>
    <phoneticPr fontId="15"/>
  </si>
  <si>
    <t>(a)</t>
    <phoneticPr fontId="4"/>
  </si>
  <si>
    <r>
      <t xml:space="preserve">
(b)
</t>
    </r>
    <r>
      <rPr>
        <sz val="9"/>
        <color indexed="8"/>
        <rFont val="ＭＳ 明朝"/>
        <family val="1"/>
        <charset val="128"/>
      </rPr>
      <t>2)</t>
    </r>
    <phoneticPr fontId="4"/>
  </si>
  <si>
    <t xml:space="preserve">
Family
workers</t>
    <phoneticPr fontId="4"/>
  </si>
  <si>
    <t>総　数   All ages</t>
    <phoneticPr fontId="15"/>
  </si>
  <si>
    <t>37   香　　  川　　  県   Kagawa-ken</t>
    <phoneticPr fontId="15"/>
  </si>
  <si>
    <t xml:space="preserve">総               数   </t>
    <phoneticPr fontId="15"/>
  </si>
  <si>
    <t xml:space="preserve"> Total</t>
    <phoneticPr fontId="15"/>
  </si>
  <si>
    <t>(1)</t>
    <phoneticPr fontId="4"/>
  </si>
  <si>
    <t>Ｂ</t>
    <phoneticPr fontId="4"/>
  </si>
  <si>
    <t>林業</t>
    <rPh sb="0" eb="2">
      <t>リンギョウ</t>
    </rPh>
    <phoneticPr fontId="4"/>
  </si>
  <si>
    <t>(2)</t>
    <phoneticPr fontId="4"/>
  </si>
  <si>
    <t>Ｃ</t>
    <phoneticPr fontId="4"/>
  </si>
  <si>
    <t xml:space="preserve">漁業    </t>
  </si>
  <si>
    <t>(3)</t>
    <phoneticPr fontId="4"/>
  </si>
  <si>
    <t xml:space="preserve">漁業    </t>
    <phoneticPr fontId="4"/>
  </si>
  <si>
    <t>(4)</t>
    <phoneticPr fontId="4"/>
  </si>
  <si>
    <t xml:space="preserve">水産養殖業    </t>
    <phoneticPr fontId="4"/>
  </si>
  <si>
    <t>Ｄ</t>
    <phoneticPr fontId="4"/>
  </si>
  <si>
    <t xml:space="preserve">鉱業    </t>
    <phoneticPr fontId="4"/>
  </si>
  <si>
    <t>(5)</t>
    <phoneticPr fontId="4"/>
  </si>
  <si>
    <t xml:space="preserve">鉱業    </t>
    <phoneticPr fontId="4"/>
  </si>
  <si>
    <t>Ｅ</t>
    <phoneticPr fontId="4"/>
  </si>
  <si>
    <t xml:space="preserve">建設業    </t>
    <phoneticPr fontId="4"/>
  </si>
  <si>
    <t>(6)</t>
    <phoneticPr fontId="4"/>
  </si>
  <si>
    <t>Ｆ</t>
    <phoneticPr fontId="4"/>
  </si>
  <si>
    <t xml:space="preserve">製造業    </t>
    <phoneticPr fontId="4"/>
  </si>
  <si>
    <t>(7)</t>
    <phoneticPr fontId="4"/>
  </si>
  <si>
    <t xml:space="preserve">食料品製造業    </t>
    <phoneticPr fontId="4"/>
  </si>
  <si>
    <t>(8)</t>
    <phoneticPr fontId="4"/>
  </si>
  <si>
    <t xml:space="preserve">飲料･たばこ･飼料製造業    </t>
    <phoneticPr fontId="4"/>
  </si>
  <si>
    <t>(9)</t>
    <phoneticPr fontId="4"/>
  </si>
  <si>
    <t xml:space="preserve">繊維工業(衣服,その他の
繊維製品を除く）   </t>
    <phoneticPr fontId="4"/>
  </si>
  <si>
    <t>(10)</t>
    <phoneticPr fontId="4"/>
  </si>
  <si>
    <t xml:space="preserve">衣服・その他の繊維
製品製造業   </t>
    <phoneticPr fontId="4"/>
  </si>
  <si>
    <t>(11)</t>
    <phoneticPr fontId="4"/>
  </si>
  <si>
    <t xml:space="preserve">木材・木製品
製造業(家具を除く)    </t>
    <phoneticPr fontId="4"/>
  </si>
  <si>
    <t>(12)</t>
    <phoneticPr fontId="4"/>
  </si>
  <si>
    <t xml:space="preserve">家具・装備品製造業    </t>
    <phoneticPr fontId="4"/>
  </si>
  <si>
    <t>(13)</t>
    <phoneticPr fontId="4"/>
  </si>
  <si>
    <t xml:space="preserve">パルプ･紙･紙加工品製造業 </t>
    <phoneticPr fontId="4"/>
  </si>
  <si>
    <t>(14)</t>
    <phoneticPr fontId="4"/>
  </si>
  <si>
    <t xml:space="preserve">出版･印刷･同関連産業    </t>
    <phoneticPr fontId="4"/>
  </si>
  <si>
    <t>(15)</t>
    <phoneticPr fontId="4"/>
  </si>
  <si>
    <t xml:space="preserve">化学工業    </t>
    <phoneticPr fontId="4"/>
  </si>
  <si>
    <t>(16)</t>
    <phoneticPr fontId="4"/>
  </si>
  <si>
    <t>石油製品･石炭製品製造業</t>
    <phoneticPr fontId="4"/>
  </si>
  <si>
    <t>(17)</t>
    <phoneticPr fontId="4"/>
  </si>
  <si>
    <t xml:space="preserve">プラスチック製品
製造業(別掲を除く)    </t>
    <phoneticPr fontId="4"/>
  </si>
  <si>
    <t>(18)</t>
    <phoneticPr fontId="4"/>
  </si>
  <si>
    <t xml:space="preserve">ゴム製品製造業    </t>
    <phoneticPr fontId="4"/>
  </si>
  <si>
    <t>(19)</t>
    <phoneticPr fontId="4"/>
  </si>
  <si>
    <t xml:space="preserve">なめし革･同製品･毛皮製造業 </t>
    <phoneticPr fontId="4"/>
  </si>
  <si>
    <t>(20)</t>
    <phoneticPr fontId="4"/>
  </si>
  <si>
    <t xml:space="preserve">窯業･土石製品製造業    </t>
    <phoneticPr fontId="4"/>
  </si>
  <si>
    <t>(21)</t>
    <phoneticPr fontId="4"/>
  </si>
  <si>
    <t xml:space="preserve">鉄鋼業    </t>
    <phoneticPr fontId="4"/>
  </si>
  <si>
    <t>(22)</t>
    <phoneticPr fontId="4"/>
  </si>
  <si>
    <t xml:space="preserve">非鉄金属製造業    </t>
    <phoneticPr fontId="4"/>
  </si>
  <si>
    <t>(23)</t>
    <phoneticPr fontId="4"/>
  </si>
  <si>
    <t xml:space="preserve">金属製品製造業    </t>
    <phoneticPr fontId="4"/>
  </si>
  <si>
    <t>(24)</t>
    <phoneticPr fontId="4"/>
  </si>
  <si>
    <t xml:space="preserve">一般機械器具製造業    </t>
    <phoneticPr fontId="4"/>
  </si>
  <si>
    <t>(25)</t>
    <phoneticPr fontId="4"/>
  </si>
  <si>
    <t xml:space="preserve">電気機械器具製造業    </t>
    <phoneticPr fontId="4"/>
  </si>
  <si>
    <t>(26)</t>
    <phoneticPr fontId="4"/>
  </si>
  <si>
    <t xml:space="preserve">輸送用機械器具製造業    </t>
    <phoneticPr fontId="4"/>
  </si>
  <si>
    <t>(27)</t>
    <phoneticPr fontId="4"/>
  </si>
  <si>
    <t xml:space="preserve">精密機械器具製造業    </t>
    <phoneticPr fontId="4"/>
  </si>
  <si>
    <t>(28)</t>
    <phoneticPr fontId="4"/>
  </si>
  <si>
    <t xml:space="preserve">その他の製造業    </t>
    <phoneticPr fontId="4"/>
  </si>
  <si>
    <t>Ｇ</t>
    <phoneticPr fontId="4"/>
  </si>
  <si>
    <t xml:space="preserve">電気･ガス･熱供給･水道業    </t>
    <phoneticPr fontId="4"/>
  </si>
  <si>
    <t>(29)</t>
    <phoneticPr fontId="4"/>
  </si>
  <si>
    <t xml:space="preserve">電気･ガス･熱供給･水道業   </t>
    <phoneticPr fontId="4"/>
  </si>
  <si>
    <t>Ｈ</t>
    <phoneticPr fontId="4"/>
  </si>
  <si>
    <t xml:space="preserve">運輸・通信業    </t>
    <phoneticPr fontId="4"/>
  </si>
  <si>
    <t>(30)</t>
    <phoneticPr fontId="4"/>
  </si>
  <si>
    <t xml:space="preserve">鉄道業    </t>
    <phoneticPr fontId="4"/>
  </si>
  <si>
    <t>(31)</t>
    <phoneticPr fontId="4"/>
  </si>
  <si>
    <t xml:space="preserve">道路旅客運送業    </t>
    <phoneticPr fontId="4"/>
  </si>
  <si>
    <t>(32)</t>
    <phoneticPr fontId="4"/>
  </si>
  <si>
    <t xml:space="preserve">道路貨物運送業    </t>
    <phoneticPr fontId="4"/>
  </si>
  <si>
    <t>(33)</t>
    <phoneticPr fontId="4"/>
  </si>
  <si>
    <t xml:space="preserve">水運業    </t>
    <phoneticPr fontId="4"/>
  </si>
  <si>
    <t>(34)</t>
    <phoneticPr fontId="4"/>
  </si>
  <si>
    <t xml:space="preserve">航空運輸業    </t>
    <phoneticPr fontId="4"/>
  </si>
  <si>
    <t>(35)</t>
    <phoneticPr fontId="4"/>
  </si>
  <si>
    <t xml:space="preserve">倉庫業    </t>
    <phoneticPr fontId="4"/>
  </si>
  <si>
    <t>(36)</t>
    <phoneticPr fontId="4"/>
  </si>
  <si>
    <t xml:space="preserve">運輸に附帯するサービス業    </t>
    <phoneticPr fontId="4"/>
  </si>
  <si>
    <t>(37)</t>
    <phoneticPr fontId="4"/>
  </si>
  <si>
    <t xml:space="preserve">郵便業    </t>
    <phoneticPr fontId="4"/>
  </si>
  <si>
    <t>(38)</t>
    <phoneticPr fontId="4"/>
  </si>
  <si>
    <t xml:space="preserve">電気通信業    </t>
    <phoneticPr fontId="4"/>
  </si>
  <si>
    <t>Ｉ</t>
    <phoneticPr fontId="4"/>
  </si>
  <si>
    <t xml:space="preserve">卸売・小売業，飲食店    </t>
    <phoneticPr fontId="4"/>
  </si>
  <si>
    <t>(39)</t>
    <phoneticPr fontId="4"/>
  </si>
  <si>
    <t xml:space="preserve">卸売業    </t>
    <phoneticPr fontId="4"/>
  </si>
  <si>
    <t>(40)</t>
    <phoneticPr fontId="4"/>
  </si>
  <si>
    <t xml:space="preserve">各種商品小売業    </t>
    <phoneticPr fontId="4"/>
  </si>
  <si>
    <t>(41)</t>
    <phoneticPr fontId="4"/>
  </si>
  <si>
    <t xml:space="preserve">織物・衣服・身の回り品小売業 </t>
    <phoneticPr fontId="4"/>
  </si>
  <si>
    <t>(42)</t>
    <phoneticPr fontId="4"/>
  </si>
  <si>
    <t xml:space="preserve">飲食料品小売業    </t>
    <phoneticPr fontId="4"/>
  </si>
  <si>
    <t>(43)</t>
    <phoneticPr fontId="4"/>
  </si>
  <si>
    <t xml:space="preserve">自動車・自転車小売業    </t>
    <phoneticPr fontId="4"/>
  </si>
  <si>
    <t>(44)</t>
    <phoneticPr fontId="4"/>
  </si>
  <si>
    <t>家具・じゅう器・
家庭用機械器具小売業</t>
    <phoneticPr fontId="4"/>
  </si>
  <si>
    <t>(45)</t>
    <phoneticPr fontId="4"/>
  </si>
  <si>
    <t xml:space="preserve">その他の小売業    </t>
    <phoneticPr fontId="4"/>
  </si>
  <si>
    <t>(46)</t>
    <phoneticPr fontId="4"/>
  </si>
  <si>
    <t xml:space="preserve">一般飲食店    </t>
    <phoneticPr fontId="4"/>
  </si>
  <si>
    <t>(47)</t>
    <phoneticPr fontId="4"/>
  </si>
  <si>
    <t xml:space="preserve">その他の飲食店    </t>
    <phoneticPr fontId="4"/>
  </si>
  <si>
    <t>Ｊ</t>
    <phoneticPr fontId="4"/>
  </si>
  <si>
    <t xml:space="preserve">金融・保険業    </t>
    <phoneticPr fontId="4"/>
  </si>
  <si>
    <t>(48)</t>
    <phoneticPr fontId="4"/>
  </si>
  <si>
    <t>Ｋ</t>
    <phoneticPr fontId="4"/>
  </si>
  <si>
    <t xml:space="preserve">不動産業    </t>
    <phoneticPr fontId="4"/>
  </si>
  <si>
    <t>(49)</t>
    <phoneticPr fontId="4"/>
  </si>
  <si>
    <t>Ｌ</t>
    <phoneticPr fontId="4"/>
  </si>
  <si>
    <t xml:space="preserve">サービス業    </t>
    <phoneticPr fontId="4"/>
  </si>
  <si>
    <t>(50)</t>
    <phoneticPr fontId="4"/>
  </si>
  <si>
    <t xml:space="preserve">洗濯・理容・浴場業    </t>
    <phoneticPr fontId="4"/>
  </si>
  <si>
    <t>(51)</t>
    <phoneticPr fontId="4"/>
  </si>
  <si>
    <t xml:space="preserve">駐車場業    </t>
    <phoneticPr fontId="4"/>
  </si>
  <si>
    <t>(52)</t>
    <phoneticPr fontId="4"/>
  </si>
  <si>
    <t xml:space="preserve">その他の生活関連サービス業    </t>
    <phoneticPr fontId="4"/>
  </si>
  <si>
    <t>(53)</t>
  </si>
  <si>
    <t xml:space="preserve">旅館，その他の宿泊所    </t>
    <phoneticPr fontId="4"/>
  </si>
  <si>
    <t>(54)</t>
  </si>
  <si>
    <t>娯楽業
(映画･ﾋﾞﾃﾞｵ制作業を除く)</t>
    <phoneticPr fontId="4"/>
  </si>
  <si>
    <t>(55)</t>
  </si>
  <si>
    <t xml:space="preserve">自動車整備業    </t>
    <phoneticPr fontId="4"/>
  </si>
  <si>
    <t>(56)</t>
  </si>
  <si>
    <t>機械・家具等
修理業（別掲を除く）</t>
    <phoneticPr fontId="4"/>
  </si>
  <si>
    <t>(57)</t>
  </si>
  <si>
    <t xml:space="preserve">物品賃貸業    </t>
    <phoneticPr fontId="4"/>
  </si>
  <si>
    <t>(58)</t>
  </si>
  <si>
    <t xml:space="preserve">映画・ビデオ制作業    </t>
    <phoneticPr fontId="4"/>
  </si>
  <si>
    <t>(59)</t>
  </si>
  <si>
    <t xml:space="preserve">放送業    </t>
    <phoneticPr fontId="4"/>
  </si>
  <si>
    <t>(60)</t>
  </si>
  <si>
    <t xml:space="preserve">情報サービス・調査業    </t>
    <phoneticPr fontId="4"/>
  </si>
  <si>
    <t>(61)</t>
  </si>
  <si>
    <t xml:space="preserve">広告業    </t>
    <phoneticPr fontId="4"/>
  </si>
  <si>
    <t>(62)</t>
  </si>
  <si>
    <t xml:space="preserve">専門サービス業
(他に分類されないもの)  </t>
    <phoneticPr fontId="4"/>
  </si>
  <si>
    <t>(63)</t>
    <phoneticPr fontId="15"/>
  </si>
  <si>
    <t xml:space="preserve">協同組合
(他に分類されないもの) </t>
    <phoneticPr fontId="4"/>
  </si>
  <si>
    <t>(64)</t>
  </si>
  <si>
    <t xml:space="preserve">その他の事業サービス業    </t>
    <phoneticPr fontId="4"/>
  </si>
  <si>
    <t>(65)</t>
  </si>
  <si>
    <t xml:space="preserve">廃棄物処理業    </t>
    <phoneticPr fontId="4"/>
  </si>
  <si>
    <t>(66)</t>
  </si>
  <si>
    <t xml:space="preserve">医療業    </t>
    <phoneticPr fontId="4"/>
  </si>
  <si>
    <t>(67)</t>
  </si>
  <si>
    <t xml:space="preserve">保健衛生    </t>
    <phoneticPr fontId="4"/>
  </si>
  <si>
    <t>(68)</t>
  </si>
  <si>
    <t xml:space="preserve">社会保険，社会福祉    </t>
    <phoneticPr fontId="4"/>
  </si>
  <si>
    <t>(69)</t>
  </si>
  <si>
    <t xml:space="preserve">教育    </t>
    <phoneticPr fontId="4"/>
  </si>
  <si>
    <t>(70)</t>
  </si>
  <si>
    <t xml:space="preserve">学術研究機関    </t>
    <phoneticPr fontId="4"/>
  </si>
  <si>
    <t>(71)</t>
  </si>
  <si>
    <t xml:space="preserve">宗教    </t>
    <phoneticPr fontId="4"/>
  </si>
  <si>
    <t>(72)</t>
  </si>
  <si>
    <t xml:space="preserve">政治・経済・文化団体    </t>
    <phoneticPr fontId="4"/>
  </si>
  <si>
    <t>(73)</t>
  </si>
  <si>
    <t xml:space="preserve">その他のサービス業    </t>
    <phoneticPr fontId="4"/>
  </si>
  <si>
    <t>(74)</t>
  </si>
  <si>
    <t xml:space="preserve">外国公務    </t>
    <phoneticPr fontId="4"/>
  </si>
  <si>
    <t>Ｍ　</t>
    <phoneticPr fontId="4"/>
  </si>
  <si>
    <t xml:space="preserve">公務(他に分類されないもの)    </t>
    <phoneticPr fontId="4"/>
  </si>
  <si>
    <t>(75)</t>
    <phoneticPr fontId="4"/>
  </si>
  <si>
    <t xml:space="preserve">国家公務    </t>
    <phoneticPr fontId="4"/>
  </si>
  <si>
    <t xml:space="preserve">　（63）　協同組合
　　　　　（他に分類されないもの）    </t>
  </si>
  <si>
    <t>(76)</t>
    <phoneticPr fontId="4"/>
  </si>
  <si>
    <t xml:space="preserve">地方公務    </t>
    <phoneticPr fontId="4"/>
  </si>
  <si>
    <t>Ｎ　</t>
    <phoneticPr fontId="4"/>
  </si>
  <si>
    <t xml:space="preserve">分類不能の産業    </t>
  </si>
  <si>
    <t>(77)</t>
    <phoneticPr fontId="4"/>
  </si>
  <si>
    <t>第1表　産業（中分類），従業上の地位（6区分），</t>
    <phoneticPr fontId="15"/>
  </si>
  <si>
    <r>
      <t>年齢（5歳階級），男女別15歳以上就業者数　－　</t>
    </r>
    <r>
      <rPr>
        <sz val="12"/>
        <color indexed="8"/>
        <rFont val="明朝"/>
        <family val="1"/>
        <charset val="128"/>
      </rPr>
      <t>都道府県，13大都市　</t>
    </r>
    <phoneticPr fontId="15"/>
  </si>
  <si>
    <t>Table 1. Employed Persons 15 Years of Age and Over, by Industry (Medium Groups),</t>
    <phoneticPr fontId="15"/>
  </si>
  <si>
    <r>
      <t>第3表　産業（小分類），従業上の地位（3区分），男女別15歳以上就業者数　－　</t>
    </r>
    <r>
      <rPr>
        <sz val="12"/>
        <color indexed="8"/>
        <rFont val="明朝"/>
        <family val="1"/>
        <charset val="128"/>
      </rPr>
      <t>都道府県，13大都市　</t>
    </r>
    <phoneticPr fontId="15"/>
  </si>
  <si>
    <t>Table 3. Employed Persons 15 Years of Age and Over, by Industry (Minor Groups), Employment Status (3 Groups) and Sex</t>
    <phoneticPr fontId="15"/>
  </si>
  <si>
    <t xml:space="preserve">             - Prefecture and 13 Major Cities </t>
    <phoneticPr fontId="15"/>
  </si>
  <si>
    <t>総　　　数</t>
    <rPh sb="0" eb="1">
      <t>フサ</t>
    </rPh>
    <rPh sb="4" eb="5">
      <t>カズ</t>
    </rPh>
    <phoneticPr fontId="4"/>
  </si>
  <si>
    <t>Both sexes</t>
    <phoneticPr fontId="4"/>
  </si>
  <si>
    <t>産   業　（小 分 類）</t>
    <phoneticPr fontId="15"/>
  </si>
  <si>
    <t>総  数</t>
    <phoneticPr fontId="4"/>
  </si>
  <si>
    <t>雇用者</t>
    <rPh sb="0" eb="2">
      <t>コヨウ</t>
    </rPh>
    <rPh sb="2" eb="3">
      <t>シャ</t>
    </rPh>
    <phoneticPr fontId="4"/>
  </si>
  <si>
    <t>自 営
業 主</t>
    <rPh sb="0" eb="1">
      <t>ジ</t>
    </rPh>
    <rPh sb="2" eb="3">
      <t>エイ</t>
    </rPh>
    <rPh sb="4" eb="5">
      <t>ギョウ</t>
    </rPh>
    <rPh sb="6" eb="7">
      <t>シュ</t>
    </rPh>
    <phoneticPr fontId="4"/>
  </si>
  <si>
    <t>家  族
従業者</t>
    <rPh sb="5" eb="8">
      <t>ジュウギョウシャ</t>
    </rPh>
    <phoneticPr fontId="4"/>
  </si>
  <si>
    <t xml:space="preserve"> Industry (minor groups)</t>
    <phoneticPr fontId="4"/>
  </si>
  <si>
    <t>Employees</t>
    <phoneticPr fontId="4"/>
  </si>
  <si>
    <t>Self-
employed</t>
    <phoneticPr fontId="4"/>
  </si>
  <si>
    <t>Family
workers</t>
    <phoneticPr fontId="4"/>
  </si>
  <si>
    <t>1）</t>
    <phoneticPr fontId="15"/>
  </si>
  <si>
    <t>2）</t>
    <phoneticPr fontId="15"/>
  </si>
  <si>
    <t>3）</t>
    <phoneticPr fontId="15"/>
  </si>
  <si>
    <t>37   香　　  川　　  県   Kagawa-ken</t>
    <phoneticPr fontId="15"/>
  </si>
  <si>
    <r>
      <t xml:space="preserve">総             数   </t>
    </r>
    <r>
      <rPr>
        <sz val="9"/>
        <color indexed="8"/>
        <rFont val="Times New Roman"/>
        <family val="1"/>
      </rPr>
      <t xml:space="preserve"> Total</t>
    </r>
    <phoneticPr fontId="15"/>
  </si>
  <si>
    <r>
      <t xml:space="preserve">農業
</t>
    </r>
    <r>
      <rPr>
        <sz val="9"/>
        <rFont val="ＭＳ 明朝"/>
        <family val="1"/>
        <charset val="128"/>
      </rPr>
      <t>（農業サービス業を除く)</t>
    </r>
    <phoneticPr fontId="15"/>
  </si>
  <si>
    <t>野菜缶詰・果実缶詰・
農産保存食料品製造業</t>
    <phoneticPr fontId="15"/>
  </si>
  <si>
    <t>繊維工業(衣服,その他の繊維製品を除く)</t>
    <phoneticPr fontId="15"/>
  </si>
  <si>
    <t>衣服・その他の
繊維製品製造業</t>
    <phoneticPr fontId="15"/>
  </si>
  <si>
    <t>木材・木製品製造業
(家具を除く)</t>
    <phoneticPr fontId="15"/>
  </si>
  <si>
    <t>造作材・合板・
建築用組立材料製造業</t>
    <phoneticPr fontId="15"/>
  </si>
  <si>
    <t>木製容器製造業
(竹,とうを含む)</t>
    <phoneticPr fontId="4"/>
  </si>
  <si>
    <t>その他の木製品製造業
(竹,とうを含む)</t>
    <phoneticPr fontId="4"/>
  </si>
  <si>
    <t>その他の家具・
装備品製造業</t>
    <phoneticPr fontId="15"/>
  </si>
  <si>
    <t>パルプ･紙･紙加工品製造業</t>
    <phoneticPr fontId="15"/>
  </si>
  <si>
    <t>その他のパルプ・紙・
紙加工品製造業</t>
    <phoneticPr fontId="15"/>
  </si>
  <si>
    <t>印刷業
（謄写印刷業を除く）</t>
    <phoneticPr fontId="15"/>
  </si>
  <si>
    <t>油脂加工製品・石けん・
合成洗剤・界面活性剤・
塗料製造業</t>
    <phoneticPr fontId="4"/>
  </si>
  <si>
    <t>化粧品・歯磨・その他の
化粧用調整品製造業</t>
    <phoneticPr fontId="15"/>
  </si>
  <si>
    <t>その他の石油製品・
石炭製品製造業</t>
    <phoneticPr fontId="15"/>
  </si>
  <si>
    <t>ﾌﾟﾗｽﾁｯｸ製品製造業
（別掲を除く）</t>
    <phoneticPr fontId="4"/>
  </si>
  <si>
    <t>ゴム製･プラスチック製
履物・同附属品製造業</t>
    <phoneticPr fontId="4"/>
  </si>
  <si>
    <t>なめし革・同製品・
毛皮製造業</t>
    <phoneticPr fontId="15"/>
  </si>
  <si>
    <t>革製履物・同材料・
同附属品製造業</t>
    <phoneticPr fontId="15"/>
  </si>
  <si>
    <t>その他のなめし革
製品・毛皮製造業</t>
    <phoneticPr fontId="15"/>
  </si>
  <si>
    <t>建設用粘土製品製造業
（陶磁器製を除く）</t>
    <phoneticPr fontId="15"/>
  </si>
  <si>
    <t>陶磁器・同関連製品製造業</t>
    <phoneticPr fontId="15"/>
  </si>
  <si>
    <t>その他の窯業・
土石製品製造業</t>
    <phoneticPr fontId="15"/>
  </si>
  <si>
    <t>農業・建設・鉱山
機械製造業</t>
    <phoneticPr fontId="15"/>
  </si>
  <si>
    <r>
      <t xml:space="preserve">産業用機械製造業
</t>
    </r>
    <r>
      <rPr>
        <sz val="8"/>
        <rFont val="ＭＳ 明朝"/>
        <family val="1"/>
        <charset val="128"/>
      </rPr>
      <t>（他に分類されないもの）</t>
    </r>
    <phoneticPr fontId="15"/>
  </si>
  <si>
    <t>その他の一般機械
器具製造業</t>
    <phoneticPr fontId="15"/>
  </si>
  <si>
    <r>
      <t>発電用・送電用・配電用・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産業用電気機械器具製造業</t>
    </r>
    <phoneticPr fontId="15"/>
  </si>
  <si>
    <t>通信･電子機器･電子部品･
デバイス製造業</t>
    <phoneticPr fontId="4"/>
  </si>
  <si>
    <t>その他の電気機械
器具製造業</t>
    <phoneticPr fontId="15"/>
  </si>
  <si>
    <t>鉄道車両・同部分品製造業</t>
    <phoneticPr fontId="15"/>
  </si>
  <si>
    <t>船舶製造・修理業，
舶用機関製造業</t>
    <phoneticPr fontId="15"/>
  </si>
  <si>
    <t>その他の輸送用機械
器具製造業</t>
    <phoneticPr fontId="15"/>
  </si>
  <si>
    <t>光学機械器具・
レンズ製造業</t>
    <phoneticPr fontId="15"/>
  </si>
  <si>
    <t>その他の精密機械
器具製造業</t>
    <phoneticPr fontId="15"/>
  </si>
  <si>
    <t>その他の運輸に附帯
するサービス業</t>
    <phoneticPr fontId="15"/>
  </si>
  <si>
    <r>
      <t xml:space="preserve">国内・国際電気通信業
</t>
    </r>
    <r>
      <rPr>
        <sz val="8"/>
        <rFont val="ＭＳ 明朝"/>
        <family val="1"/>
        <charset val="128"/>
      </rPr>
      <t>（有線放送電話業を除く）</t>
    </r>
    <phoneticPr fontId="15"/>
  </si>
  <si>
    <t>繊維品卸売業（衣服，
身の回り品を除く）</t>
    <phoneticPr fontId="15"/>
  </si>
  <si>
    <t>家具・建具・
じゅう器等卸売業</t>
    <phoneticPr fontId="15"/>
  </si>
  <si>
    <t>織物・衣服・
身の回り品小売業</t>
    <phoneticPr fontId="15"/>
  </si>
  <si>
    <t>その他の織物・衣服・
身の回り品小売業</t>
    <phoneticPr fontId="15"/>
  </si>
  <si>
    <t>各種食料品小売業</t>
    <rPh sb="0" eb="2">
      <t>カクシュ</t>
    </rPh>
    <rPh sb="2" eb="5">
      <t>ショクリョウヒン</t>
    </rPh>
    <rPh sb="5" eb="8">
      <t>コウリギョウ</t>
    </rPh>
    <phoneticPr fontId="4"/>
  </si>
  <si>
    <t>家具・じゅう器・家庭用機械器具小売業</t>
    <phoneticPr fontId="15"/>
  </si>
  <si>
    <t>陶磁器・ガラス器・
じゅう器小売業</t>
    <phoneticPr fontId="15"/>
  </si>
  <si>
    <t>スポーツ用品･がん具･
娯楽用品・楽器小売業</t>
    <phoneticPr fontId="4"/>
  </si>
  <si>
    <r>
      <t>料亭，バー</t>
    </r>
    <r>
      <rPr>
        <sz val="11"/>
        <rFont val="ＭＳ Ｐゴシック"/>
        <family val="3"/>
        <charset val="128"/>
      </rPr>
      <t>，</t>
    </r>
    <r>
      <rPr>
        <sz val="9"/>
        <rFont val="ＭＳ 明朝"/>
        <family val="1"/>
        <charset val="128"/>
      </rPr>
      <t>キャバレー</t>
    </r>
    <r>
      <rPr>
        <sz val="11"/>
        <rFont val="ＭＳ Ｐゴシック"/>
        <family val="3"/>
        <charset val="128"/>
      </rPr>
      <t xml:space="preserve">,
</t>
    </r>
    <r>
      <rPr>
        <sz val="9"/>
        <rFont val="ＭＳ 明朝"/>
        <family val="1"/>
        <charset val="128"/>
      </rPr>
      <t>酒場</t>
    </r>
    <phoneticPr fontId="15"/>
  </si>
  <si>
    <r>
      <t>保険業</t>
    </r>
    <r>
      <rPr>
        <sz val="9"/>
        <rFont val="ＭＳ 明朝"/>
        <family val="1"/>
        <charset val="128"/>
      </rPr>
      <t>（保険媒介代理業,
保険サービス業を含む）</t>
    </r>
    <phoneticPr fontId="4"/>
  </si>
  <si>
    <r>
      <t>不動産賃貸・管理業</t>
    </r>
    <r>
      <rPr>
        <sz val="9"/>
        <rFont val="ＭＳ 明朝"/>
        <family val="1"/>
        <charset val="128"/>
      </rPr>
      <t>（貸家業，貸間業を除く）</t>
    </r>
    <phoneticPr fontId="15"/>
  </si>
  <si>
    <t>その他の洗濯・理容・
浴場業</t>
    <phoneticPr fontId="15"/>
  </si>
  <si>
    <t>家事サービス業
（住込みのもの）</t>
    <phoneticPr fontId="15"/>
  </si>
  <si>
    <t>家事サービス業
（住込みでないもの）</t>
    <phoneticPr fontId="15"/>
  </si>
  <si>
    <t>他に分類されない
生活関連サービス業</t>
    <phoneticPr fontId="15"/>
  </si>
  <si>
    <t>娯楽業(映画･ビデオ
制作業を除く)</t>
    <phoneticPr fontId="15"/>
  </si>
  <si>
    <t>劇場 , 興行場 (別掲を除く), 興行団</t>
    <phoneticPr fontId="4"/>
  </si>
  <si>
    <t>競輪・競馬等の競走場・競技団</t>
    <phoneticPr fontId="15"/>
  </si>
  <si>
    <t>スポーツ施設提供業,
公園,遊園地</t>
    <phoneticPr fontId="4"/>
  </si>
  <si>
    <t>機械・家具等修理業
(別掲を除く)</t>
    <phoneticPr fontId="15"/>
  </si>
  <si>
    <t xml:space="preserve">ソフトウェア業 </t>
    <phoneticPr fontId="4"/>
  </si>
  <si>
    <t>情報処理・提供サービス業</t>
    <rPh sb="0" eb="2">
      <t>ジョウホウ</t>
    </rPh>
    <rPh sb="2" eb="4">
      <t>ショリ</t>
    </rPh>
    <phoneticPr fontId="4"/>
  </si>
  <si>
    <r>
      <t xml:space="preserve">専門サービス業
</t>
    </r>
    <r>
      <rPr>
        <sz val="9"/>
        <rFont val="ＭＳ 明朝"/>
        <family val="1"/>
        <charset val="128"/>
      </rPr>
      <t>(他に分類されないもの)</t>
    </r>
    <phoneticPr fontId="15"/>
  </si>
  <si>
    <t>法律･特許･司法書士
事務所,公証人役場</t>
    <phoneticPr fontId="4"/>
  </si>
  <si>
    <t>公認会計士事務所，
税理士事務所</t>
    <phoneticPr fontId="15"/>
  </si>
  <si>
    <t>デザイン業</t>
    <rPh sb="4" eb="5">
      <t>ギョウ</t>
    </rPh>
    <phoneticPr fontId="4"/>
  </si>
  <si>
    <t>機械設計業</t>
    <rPh sb="0" eb="2">
      <t>キカイ</t>
    </rPh>
    <rPh sb="2" eb="4">
      <t>セッケイ</t>
    </rPh>
    <rPh sb="4" eb="5">
      <t>ギョウ</t>
    </rPh>
    <phoneticPr fontId="4"/>
  </si>
  <si>
    <r>
      <t xml:space="preserve">協同組合
</t>
    </r>
    <r>
      <rPr>
        <sz val="9"/>
        <rFont val="ＭＳ 明朝"/>
        <family val="1"/>
        <charset val="128"/>
      </rPr>
      <t>(他に分類されないもの)</t>
    </r>
    <phoneticPr fontId="15"/>
  </si>
  <si>
    <t>警備業</t>
    <rPh sb="0" eb="2">
      <t>ケイビ</t>
    </rPh>
    <rPh sb="2" eb="3">
      <t>ギョウ</t>
    </rPh>
    <phoneticPr fontId="4"/>
  </si>
  <si>
    <t>労働者派遣業</t>
    <rPh sb="0" eb="3">
      <t>ロウドウシャ</t>
    </rPh>
    <rPh sb="3" eb="5">
      <t>ハケン</t>
    </rPh>
    <rPh sb="5" eb="6">
      <t>ギョウ</t>
    </rPh>
    <phoneticPr fontId="4"/>
  </si>
  <si>
    <t>他に分類されない
事業サービス業</t>
    <phoneticPr fontId="15"/>
  </si>
  <si>
    <t>社会保険事業団体，
福祉事務所</t>
    <phoneticPr fontId="15"/>
  </si>
  <si>
    <t>その他の社会保険，
社会福祉</t>
    <phoneticPr fontId="15"/>
  </si>
  <si>
    <t>学  校  教  育 （専修
学校，各種学校を除く）</t>
    <phoneticPr fontId="15"/>
  </si>
  <si>
    <r>
      <t>公務</t>
    </r>
    <r>
      <rPr>
        <sz val="7"/>
        <rFont val="ＭＳ 明朝"/>
        <family val="1"/>
        <charset val="128"/>
      </rPr>
      <t>（他に分類されないもの）</t>
    </r>
    <phoneticPr fontId="15"/>
  </si>
  <si>
    <t>都道府県機関</t>
    <rPh sb="0" eb="4">
      <t>トドウフケン</t>
    </rPh>
    <rPh sb="4" eb="6">
      <t>キカン</t>
    </rPh>
    <phoneticPr fontId="4"/>
  </si>
  <si>
    <t>市町村機関</t>
    <rPh sb="0" eb="3">
      <t>シチョウソン</t>
    </rPh>
    <rPh sb="3" eb="5">
      <t>キカン</t>
    </rPh>
    <phoneticPr fontId="4"/>
  </si>
  <si>
    <t>1) 従業上の地位「不詳」を含む。</t>
    <phoneticPr fontId="4"/>
  </si>
  <si>
    <t>1) Includes "Employment status not reported".</t>
    <phoneticPr fontId="4"/>
  </si>
  <si>
    <t>2) 「役員」を含む。</t>
    <phoneticPr fontId="4"/>
  </si>
  <si>
    <t>2) Includes "Directors".</t>
    <phoneticPr fontId="4"/>
  </si>
  <si>
    <t>3) 「家庭内職者」を含む。</t>
    <phoneticPr fontId="4"/>
  </si>
  <si>
    <t>3) Includes "Persons doing home handicraft".</t>
    <phoneticPr fontId="4"/>
  </si>
  <si>
    <t>For the English presentation of the "Industrial classification", see "Explanation of Terms".</t>
    <phoneticPr fontId="4"/>
  </si>
  <si>
    <t>099</t>
  </si>
  <si>
    <t>畜産</t>
  </si>
  <si>
    <t>石炭</t>
  </si>
  <si>
    <t>飼料・有機質肥料
（除別掲）</t>
  </si>
  <si>
    <t>衣服・その他の繊維既製品</t>
  </si>
  <si>
    <t>パルプ・紙・板紙・加工紙</t>
  </si>
  <si>
    <t>有機化学基礎製品</t>
  </si>
  <si>
    <t>有機化学製品</t>
  </si>
  <si>
    <t>医薬品</t>
  </si>
  <si>
    <t>化学最終製品
（除医薬品）</t>
  </si>
  <si>
    <t>その他の窯業・
土石製品</t>
  </si>
  <si>
    <t>鋳鍛造品</t>
  </si>
  <si>
    <t>その他の鉄鋼製品</t>
  </si>
  <si>
    <t>非鉄金属製錬・精製</t>
  </si>
  <si>
    <t>094</t>
  </si>
  <si>
    <t>095</t>
  </si>
  <si>
    <t>その他の一般機器</t>
  </si>
  <si>
    <t>民生用電子・電気機器</t>
  </si>
  <si>
    <t>電子計算機・同付属装置</t>
  </si>
  <si>
    <t>通信機械</t>
  </si>
  <si>
    <t>半導体素子・集積回路</t>
  </si>
  <si>
    <t>電子部品</t>
  </si>
  <si>
    <t>乗用車</t>
  </si>
  <si>
    <t>その他の自動車</t>
  </si>
  <si>
    <t>101</t>
  </si>
  <si>
    <t>再生資源回収・
加工処理</t>
  </si>
  <si>
    <t>公共事業</t>
  </si>
  <si>
    <t>その他の土木建設</t>
  </si>
  <si>
    <t>住宅賃貸料（帰属家賃）</t>
  </si>
  <si>
    <t>道路輸送</t>
  </si>
  <si>
    <t>自家輸送</t>
  </si>
  <si>
    <t>貨物運送取扱</t>
  </si>
  <si>
    <t>介護</t>
  </si>
  <si>
    <t>096</t>
  </si>
  <si>
    <t>097</t>
  </si>
  <si>
    <t>098</t>
  </si>
  <si>
    <t>100</t>
  </si>
  <si>
    <t>102</t>
  </si>
  <si>
    <t>103</t>
  </si>
  <si>
    <t>104</t>
  </si>
  <si>
    <t>内生部門計</t>
  </si>
  <si>
    <t>105</t>
  </si>
  <si>
    <t>電子応用装置・
電気計測器</t>
    <rPh sb="12" eb="13">
      <t>キ</t>
    </rPh>
    <phoneticPr fontId="27"/>
  </si>
  <si>
    <t>その他の対事業所サービス</t>
    <phoneticPr fontId="27"/>
  </si>
  <si>
    <t>その他の対個人サービス</t>
    <phoneticPr fontId="27"/>
  </si>
  <si>
    <t>平成７年 雇用表 （93部門）</t>
    <rPh sb="12" eb="14">
      <t>ブモン</t>
    </rPh>
    <phoneticPr fontId="2"/>
  </si>
  <si>
    <t>パルプ・紙・板紙・加工紙</t>
    <rPh sb="6" eb="8">
      <t>イタガミ</t>
    </rPh>
    <rPh sb="9" eb="11">
      <t>カコウ</t>
    </rPh>
    <rPh sb="11" eb="12">
      <t>シ</t>
    </rPh>
    <phoneticPr fontId="2"/>
  </si>
  <si>
    <t>医薬品</t>
    <rPh sb="0" eb="3">
      <t>イヤクヒン</t>
    </rPh>
    <phoneticPr fontId="2"/>
  </si>
  <si>
    <t>貨物運送取扱</t>
    <rPh sb="0" eb="4">
      <t>カモツウンソウ</t>
    </rPh>
    <rPh sb="4" eb="6">
      <t>トリアツカイ</t>
    </rPh>
    <phoneticPr fontId="2"/>
  </si>
  <si>
    <t xml:space="preserve">平成12年 雇用表(104部門) </t>
    <rPh sb="13" eb="15">
      <t>ブモン</t>
    </rPh>
    <phoneticPr fontId="2"/>
  </si>
  <si>
    <t>従業者総数</t>
    <rPh sb="0" eb="3">
      <t>ジュウギョウシャ</t>
    </rPh>
    <rPh sb="3" eb="5">
      <t>ソウスウ</t>
    </rPh>
    <phoneticPr fontId="2"/>
  </si>
  <si>
    <t xml:space="preserve">H7 </t>
    <phoneticPr fontId="2"/>
  </si>
  <si>
    <t>平成12年 雇用表 （104部門）</t>
    <rPh sb="14" eb="16">
      <t>ブモン</t>
    </rPh>
    <phoneticPr fontId="2"/>
  </si>
  <si>
    <t>食料品</t>
    <phoneticPr fontId="4"/>
  </si>
  <si>
    <t>建築</t>
    <phoneticPr fontId="4"/>
  </si>
  <si>
    <t>電力</t>
    <phoneticPr fontId="4"/>
  </si>
  <si>
    <t>商業</t>
    <phoneticPr fontId="4"/>
  </si>
  <si>
    <t>金融・保険</t>
    <phoneticPr fontId="4"/>
  </si>
  <si>
    <t>不動産仲介及び賃貸</t>
    <phoneticPr fontId="4"/>
  </si>
  <si>
    <t>鉄道輸送</t>
    <phoneticPr fontId="4"/>
  </si>
  <si>
    <t>通信</t>
    <phoneticPr fontId="4"/>
  </si>
  <si>
    <t>公務</t>
    <phoneticPr fontId="4"/>
  </si>
  <si>
    <t>教育</t>
    <phoneticPr fontId="4"/>
  </si>
  <si>
    <t>分類不明</t>
    <phoneticPr fontId="4"/>
  </si>
  <si>
    <t>内生部門計</t>
    <phoneticPr fontId="4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</si>
  <si>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</si>
  <si>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>（単位:千円）</t>
    <rPh sb="1" eb="3">
      <t>タンイ</t>
    </rPh>
    <rPh sb="4" eb="6">
      <t>センエン</t>
    </rPh>
    <phoneticPr fontId="2"/>
  </si>
  <si>
    <t>７年国勢調査</t>
    <rPh sb="1" eb="2">
      <t>ネン</t>
    </rPh>
    <rPh sb="2" eb="4">
      <t>コクセイ</t>
    </rPh>
    <rPh sb="4" eb="6">
      <t>チョウサ</t>
    </rPh>
    <phoneticPr fontId="2"/>
  </si>
  <si>
    <t>１２年国勢調査</t>
    <rPh sb="2" eb="3">
      <t>ネン</t>
    </rPh>
    <rPh sb="3" eb="5">
      <t>コクセイ</t>
    </rPh>
    <rPh sb="5" eb="7">
      <t>チョウサ</t>
    </rPh>
    <phoneticPr fontId="2"/>
  </si>
  <si>
    <t>Employees</t>
  </si>
  <si>
    <t>Directors</t>
  </si>
  <si>
    <t>有給役員・</t>
  </si>
  <si>
    <t>従業者１人</t>
  </si>
  <si>
    <t>雇用者１人</t>
  </si>
  <si>
    <t>当たり</t>
  </si>
  <si>
    <t>就業者</t>
  </si>
  <si>
    <t>生産額</t>
  </si>
  <si>
    <t>雇用者所得</t>
  </si>
  <si>
    <t>01</t>
  </si>
  <si>
    <t>農林水産業　　　</t>
  </si>
  <si>
    <t>02</t>
  </si>
  <si>
    <t>鉱業　　　　　　</t>
  </si>
  <si>
    <t>03</t>
  </si>
  <si>
    <t>食料品　　　　　</t>
  </si>
  <si>
    <t>04</t>
  </si>
  <si>
    <t>繊維製品　　　　</t>
  </si>
  <si>
    <t>05</t>
  </si>
  <si>
    <t>06</t>
  </si>
  <si>
    <t>化学製品　　　　</t>
  </si>
  <si>
    <t>07</t>
  </si>
  <si>
    <t>08</t>
  </si>
  <si>
    <t>09</t>
  </si>
  <si>
    <t>鉄鋼　　　　　　</t>
  </si>
  <si>
    <t>非鉄金属　　　　</t>
  </si>
  <si>
    <t>金属製品　　　　</t>
  </si>
  <si>
    <t>一般機械　　　　</t>
  </si>
  <si>
    <t>電気機械　　　　</t>
  </si>
  <si>
    <t>輸送機械　　　　</t>
  </si>
  <si>
    <t>精密機械　　　　</t>
  </si>
  <si>
    <t>建設　　　　　　</t>
  </si>
  <si>
    <t>商業　　　　　　</t>
  </si>
  <si>
    <t>不動産　　　　　</t>
  </si>
  <si>
    <t>運輸　　　　　　</t>
  </si>
  <si>
    <t>公務　　　　　　</t>
  </si>
  <si>
    <t>対事業所サービス</t>
  </si>
  <si>
    <t>対個人サービス　</t>
  </si>
  <si>
    <t>事務用品　　　　</t>
  </si>
  <si>
    <t>分類不明　　　　</t>
  </si>
  <si>
    <t>内生部門計　　　</t>
  </si>
  <si>
    <t>平成12年 雇用表（32部門）</t>
    <phoneticPr fontId="35"/>
  </si>
  <si>
    <t>（単位：人、千円）</t>
    <rPh sb="1" eb="3">
      <t>タンイ</t>
    </rPh>
    <rPh sb="4" eb="5">
      <t>ニン</t>
    </rPh>
    <rPh sb="6" eb="8">
      <t>センエン</t>
    </rPh>
    <phoneticPr fontId="35"/>
  </si>
  <si>
    <t>　部　　　　門</t>
    <rPh sb="1" eb="2">
      <t>ブ</t>
    </rPh>
    <rPh sb="6" eb="7">
      <t>モン</t>
    </rPh>
    <phoneticPr fontId="35"/>
  </si>
  <si>
    <t>１人当たり</t>
    <rPh sb="1" eb="2">
      <t>ニン</t>
    </rPh>
    <rPh sb="2" eb="3">
      <t>ア</t>
    </rPh>
    <phoneticPr fontId="35"/>
  </si>
  <si>
    <t>自営業主</t>
    <rPh sb="0" eb="2">
      <t>ジエイ</t>
    </rPh>
    <rPh sb="2" eb="4">
      <t>ギョウシュ</t>
    </rPh>
    <phoneticPr fontId="35"/>
  </si>
  <si>
    <t>係  数</t>
    <rPh sb="0" eb="4">
      <t>ケイスウ</t>
    </rPh>
    <phoneticPr fontId="35"/>
  </si>
  <si>
    <t>雇用者所得</t>
    <rPh sb="0" eb="3">
      <t>コヨウシャ</t>
    </rPh>
    <rPh sb="3" eb="5">
      <t>ショトク</t>
    </rPh>
    <phoneticPr fontId="35"/>
  </si>
  <si>
    <t>生産額</t>
    <rPh sb="0" eb="3">
      <t>セイサンガク</t>
    </rPh>
    <phoneticPr fontId="35"/>
  </si>
  <si>
    <t>パルプ･紙･木製品</t>
    <rPh sb="8" eb="9">
      <t>ヒン</t>
    </rPh>
    <phoneticPr fontId="4"/>
  </si>
  <si>
    <t>石油･石炭製品　</t>
    <phoneticPr fontId="4"/>
  </si>
  <si>
    <t>窯業･土石製品　</t>
    <phoneticPr fontId="4"/>
  </si>
  <si>
    <t>その他の製造工業製品</t>
    <rPh sb="8" eb="10">
      <t>セイヒン</t>
    </rPh>
    <phoneticPr fontId="4"/>
  </si>
  <si>
    <t>電力･ガス･熱供給</t>
    <rPh sb="8" eb="9">
      <t>キュウ</t>
    </rPh>
    <phoneticPr fontId="4"/>
  </si>
  <si>
    <t>水道･廃棄物処理</t>
    <phoneticPr fontId="4"/>
  </si>
  <si>
    <t>金融･保険　　　</t>
    <phoneticPr fontId="4"/>
  </si>
  <si>
    <t>通信･放送　　　</t>
    <phoneticPr fontId="4"/>
  </si>
  <si>
    <t>教育･研究　　　</t>
    <phoneticPr fontId="4"/>
  </si>
  <si>
    <t>医療･保健･社会保障･介護</t>
    <rPh sb="8" eb="10">
      <t>ホショウ</t>
    </rPh>
    <rPh sb="11" eb="13">
      <t>カイゴ</t>
    </rPh>
    <phoneticPr fontId="4"/>
  </si>
  <si>
    <t>その他の公共サービス</t>
    <phoneticPr fontId="4"/>
  </si>
  <si>
    <t>（単位：人、千円）</t>
  </si>
  <si>
    <t>農  林  水  産</t>
  </si>
  <si>
    <t>鉱          業</t>
  </si>
  <si>
    <t>製    造    業</t>
  </si>
  <si>
    <t>建          設</t>
  </si>
  <si>
    <t>電力･ガス･水道</t>
  </si>
  <si>
    <t>商          業</t>
  </si>
  <si>
    <t>金 融 ・ 保 険</t>
  </si>
  <si>
    <t>不    動    産</t>
  </si>
  <si>
    <t>運          輸</t>
  </si>
  <si>
    <t>通 信 ・ 放 送</t>
  </si>
  <si>
    <t>公          務</t>
  </si>
  <si>
    <t>サ  ー  ビ  ス</t>
  </si>
  <si>
    <t>分  類  不  明</t>
  </si>
  <si>
    <t>0</t>
  </si>
  <si>
    <t>内 生 部 門 計</t>
  </si>
  <si>
    <t>　部　　　門</t>
    <rPh sb="1" eb="2">
      <t>ブ</t>
    </rPh>
    <rPh sb="5" eb="6">
      <t>モン</t>
    </rPh>
    <phoneticPr fontId="35"/>
  </si>
  <si>
    <t>係数</t>
    <rPh sb="0" eb="2">
      <t>ケイスウ</t>
    </rPh>
    <phoneticPr fontId="35"/>
  </si>
  <si>
    <t>粗付加価値率</t>
    <rPh sb="0" eb="1">
      <t>ソフ</t>
    </rPh>
    <rPh sb="1" eb="3">
      <t>フカ</t>
    </rPh>
    <rPh sb="3" eb="6">
      <t>カチリツ</t>
    </rPh>
    <phoneticPr fontId="35"/>
  </si>
  <si>
    <t>粗付加価値額</t>
    <rPh sb="0" eb="6">
      <t>ソ</t>
    </rPh>
    <phoneticPr fontId="35"/>
  </si>
  <si>
    <t>平成12年 雇用表（13部門）</t>
    <phoneticPr fontId="35"/>
  </si>
  <si>
    <t>平成12年 雇用表 （32部門）</t>
    <rPh sb="13" eb="15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</si>
</sst>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\(##\)"/>
    <numFmt numFmtId="177" formatCode="##\ ###\ ###"/>
    <numFmt numFmtId="178" formatCode="0_ "/>
    <numFmt numFmtId="179" formatCode="0_);[Red]\(0\)"/>
    <numFmt numFmtId="181" formatCode="#,##0_ "/>
    <numFmt numFmtId="182" formatCode="#,##0.000000_ "/>
    <numFmt numFmtId="184" formatCode="#,##0.000000"/>
    <numFmt numFmtId="189" formatCode="0.000000"/>
    <numFmt numFmtId="190" formatCode="##,###,##0;&quot;-&quot;#,###,##0"/>
    <numFmt numFmtId="191" formatCode="#,###,##0;&quot; -&quot;###,##0"/>
    <numFmt numFmtId="192" formatCode="###,##0;&quot;-&quot;##,##0"/>
    <numFmt numFmtId="193" formatCode="#,##0_ ;[Red]\-#,##0\ "/>
    <numFmt numFmtId="194" formatCode="#,##0_);[Red]\(#,##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標準明朝"/>
      <family val="1"/>
      <charset val="128"/>
    </font>
    <font>
      <sz val="9"/>
      <name val="Times New Roman"/>
      <family val="1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明朝"/>
      <family val="1"/>
      <charset val="128"/>
    </font>
    <font>
      <sz val="12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標準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12" fillId="0" borderId="0"/>
    <xf numFmtId="0" fontId="10" fillId="0" borderId="0"/>
    <xf numFmtId="0" fontId="31" fillId="0" borderId="0"/>
    <xf numFmtId="0" fontId="32" fillId="0" borderId="0"/>
  </cellStyleXfs>
  <cellXfs count="492">
    <xf numFmtId="0" fontId="0" fillId="0" borderId="0" xfId="0"/>
    <xf numFmtId="3" fontId="9" fillId="0" borderId="0" xfId="0" applyNumberFormat="1" applyFont="1"/>
    <xf numFmtId="3" fontId="3" fillId="0" borderId="0" xfId="0" applyNumberFormat="1" applyFont="1"/>
    <xf numFmtId="3" fontId="9" fillId="0" borderId="0" xfId="0" applyNumberFormat="1" applyFont="1" applyFill="1"/>
    <xf numFmtId="3" fontId="9" fillId="0" borderId="0" xfId="0" applyNumberFormat="1" applyFont="1" applyAlignment="1">
      <alignment horizontal="right"/>
    </xf>
    <xf numFmtId="3" fontId="9" fillId="0" borderId="1" xfId="0" applyNumberFormat="1" applyFont="1" applyFill="1" applyBorder="1"/>
    <xf numFmtId="3" fontId="9" fillId="0" borderId="2" xfId="0" applyNumberFormat="1" applyFont="1" applyFill="1" applyBorder="1"/>
    <xf numFmtId="3" fontId="9" fillId="0" borderId="0" xfId="0" applyNumberFormat="1" applyFont="1" applyBorder="1"/>
    <xf numFmtId="3" fontId="3" fillId="0" borderId="0" xfId="0" applyNumberFormat="1" applyFont="1" applyBorder="1"/>
    <xf numFmtId="3" fontId="9" fillId="0" borderId="3" xfId="0" applyNumberFormat="1" applyFont="1" applyFill="1" applyBorder="1"/>
    <xf numFmtId="3" fontId="9" fillId="0" borderId="3" xfId="0" applyNumberFormat="1" applyFont="1" applyBorder="1"/>
    <xf numFmtId="3" fontId="9" fillId="0" borderId="4" xfId="0" applyNumberFormat="1" applyFont="1" applyBorder="1"/>
    <xf numFmtId="3" fontId="9" fillId="0" borderId="4" xfId="0" applyNumberFormat="1" applyFont="1" applyFill="1" applyBorder="1"/>
    <xf numFmtId="3" fontId="10" fillId="0" borderId="3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10" fillId="0" borderId="5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9" fillId="0" borderId="6" xfId="0" applyNumberFormat="1" applyFont="1" applyBorder="1"/>
    <xf numFmtId="3" fontId="9" fillId="0" borderId="7" xfId="0" applyNumberFormat="1" applyFont="1" applyFill="1" applyBorder="1"/>
    <xf numFmtId="3" fontId="9" fillId="0" borderId="8" xfId="0" applyNumberFormat="1" applyFont="1" applyFill="1" applyBorder="1"/>
    <xf numFmtId="3" fontId="9" fillId="0" borderId="9" xfId="0" applyNumberFormat="1" applyFont="1" applyFill="1" applyBorder="1"/>
    <xf numFmtId="3" fontId="3" fillId="0" borderId="10" xfId="0" applyNumberFormat="1" applyFont="1" applyFill="1" applyBorder="1"/>
    <xf numFmtId="3" fontId="9" fillId="0" borderId="10" xfId="0" applyNumberFormat="1" applyFont="1" applyFill="1" applyBorder="1"/>
    <xf numFmtId="3" fontId="9" fillId="0" borderId="11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3" fillId="0" borderId="13" xfId="0" applyNumberFormat="1" applyFont="1" applyFill="1" applyBorder="1"/>
    <xf numFmtId="38" fontId="9" fillId="0" borderId="13" xfId="1" applyFont="1" applyFill="1" applyBorder="1"/>
    <xf numFmtId="3" fontId="9" fillId="0" borderId="14" xfId="0" applyNumberFormat="1" applyFont="1" applyFill="1" applyBorder="1"/>
    <xf numFmtId="177" fontId="9" fillId="0" borderId="0" xfId="3" applyNumberFormat="1" applyFont="1" applyFill="1" applyBorder="1"/>
    <xf numFmtId="3" fontId="9" fillId="0" borderId="12" xfId="0" applyNumberFormat="1" applyFont="1" applyBorder="1"/>
    <xf numFmtId="179" fontId="9" fillId="0" borderId="0" xfId="0" applyNumberFormat="1" applyFont="1"/>
    <xf numFmtId="179" fontId="9" fillId="0" borderId="0" xfId="0" applyNumberFormat="1" applyFont="1" applyFill="1"/>
    <xf numFmtId="3" fontId="9" fillId="0" borderId="15" xfId="0" applyNumberFormat="1" applyFont="1" applyFill="1" applyBorder="1"/>
    <xf numFmtId="3" fontId="9" fillId="0" borderId="16" xfId="0" applyNumberFormat="1" applyFont="1" applyFill="1" applyBorder="1"/>
    <xf numFmtId="3" fontId="10" fillId="0" borderId="5" xfId="0" applyNumberFormat="1" applyFont="1" applyFill="1" applyBorder="1" applyAlignment="1">
      <alignment horizontal="center"/>
    </xf>
    <xf numFmtId="3" fontId="9" fillId="0" borderId="17" xfId="0" applyNumberFormat="1" applyFont="1" applyFill="1" applyBorder="1"/>
    <xf numFmtId="3" fontId="10" fillId="0" borderId="18" xfId="0" applyNumberFormat="1" applyFont="1" applyFill="1" applyBorder="1" applyAlignment="1">
      <alignment horizontal="center"/>
    </xf>
    <xf numFmtId="3" fontId="9" fillId="0" borderId="6" xfId="0" applyNumberFormat="1" applyFont="1" applyFill="1" applyBorder="1"/>
    <xf numFmtId="3" fontId="9" fillId="0" borderId="13" xfId="0" applyNumberFormat="1" applyFont="1" applyFill="1" applyBorder="1"/>
    <xf numFmtId="3" fontId="9" fillId="0" borderId="8" xfId="0" applyNumberFormat="1" applyFont="1" applyFill="1" applyBorder="1" applyAlignment="1">
      <alignment horizontal="right"/>
    </xf>
    <xf numFmtId="178" fontId="9" fillId="0" borderId="19" xfId="0" applyNumberFormat="1" applyFont="1" applyFill="1" applyBorder="1"/>
    <xf numFmtId="178" fontId="9" fillId="0" borderId="20" xfId="0" applyNumberFormat="1" applyFont="1" applyFill="1" applyBorder="1"/>
    <xf numFmtId="178" fontId="9" fillId="0" borderId="0" xfId="0" applyNumberFormat="1" applyFont="1" applyFill="1" applyBorder="1"/>
    <xf numFmtId="3" fontId="9" fillId="0" borderId="21" xfId="0" applyNumberFormat="1" applyFont="1" applyFill="1" applyBorder="1"/>
    <xf numFmtId="3" fontId="10" fillId="0" borderId="4" xfId="0" applyNumberFormat="1" applyFont="1" applyFill="1" applyBorder="1" applyAlignment="1">
      <alignment horizontal="center"/>
    </xf>
    <xf numFmtId="3" fontId="9" fillId="0" borderId="22" xfId="0" applyNumberFormat="1" applyFont="1" applyFill="1" applyBorder="1"/>
    <xf numFmtId="3" fontId="9" fillId="0" borderId="23" xfId="0" applyNumberFormat="1" applyFont="1" applyFill="1" applyBorder="1"/>
    <xf numFmtId="3" fontId="9" fillId="0" borderId="24" xfId="0" applyNumberFormat="1" applyFont="1" applyFill="1" applyBorder="1"/>
    <xf numFmtId="38" fontId="9" fillId="0" borderId="25" xfId="1" applyFont="1" applyFill="1" applyBorder="1"/>
    <xf numFmtId="3" fontId="9" fillId="0" borderId="25" xfId="0" applyNumberFormat="1" applyFont="1" applyFill="1" applyBorder="1"/>
    <xf numFmtId="178" fontId="9" fillId="0" borderId="22" xfId="0" applyNumberFormat="1" applyFont="1" applyFill="1" applyBorder="1"/>
    <xf numFmtId="3" fontId="9" fillId="0" borderId="26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38" fontId="9" fillId="0" borderId="24" xfId="1" applyFont="1" applyFill="1" applyBorder="1"/>
    <xf numFmtId="3" fontId="9" fillId="0" borderId="27" xfId="0" applyNumberFormat="1" applyFont="1" applyFill="1" applyBorder="1"/>
    <xf numFmtId="38" fontId="3" fillId="0" borderId="28" xfId="1" applyFont="1" applyFill="1" applyBorder="1"/>
    <xf numFmtId="38" fontId="3" fillId="0" borderId="3" xfId="1" applyFont="1" applyFill="1" applyBorder="1"/>
    <xf numFmtId="3" fontId="3" fillId="0" borderId="22" xfId="0" applyNumberFormat="1" applyFont="1" applyFill="1" applyBorder="1"/>
    <xf numFmtId="3" fontId="3" fillId="0" borderId="27" xfId="0" applyNumberFormat="1" applyFont="1" applyFill="1" applyBorder="1"/>
    <xf numFmtId="3" fontId="9" fillId="0" borderId="29" xfId="0" applyNumberFormat="1" applyFont="1" applyBorder="1"/>
    <xf numFmtId="3" fontId="3" fillId="0" borderId="30" xfId="0" applyNumberFormat="1" applyFont="1" applyBorder="1" applyAlignment="1">
      <alignment horizontal="distributed"/>
    </xf>
    <xf numFmtId="3" fontId="3" fillId="0" borderId="6" xfId="0" applyNumberFormat="1" applyFont="1" applyBorder="1" applyAlignment="1">
      <alignment horizontal="distributed"/>
    </xf>
    <xf numFmtId="3" fontId="3" fillId="0" borderId="19" xfId="0" applyNumberFormat="1" applyFont="1" applyBorder="1" applyAlignment="1">
      <alignment horizontal="distributed"/>
    </xf>
    <xf numFmtId="3" fontId="3" fillId="0" borderId="31" xfId="0" applyNumberFormat="1" applyFont="1" applyBorder="1" applyAlignment="1">
      <alignment horizontal="distributed"/>
    </xf>
    <xf numFmtId="3" fontId="3" fillId="0" borderId="32" xfId="0" applyNumberFormat="1" applyFont="1" applyBorder="1" applyAlignment="1">
      <alignment horizontal="distributed"/>
    </xf>
    <xf numFmtId="3" fontId="9" fillId="0" borderId="33" xfId="0" applyNumberFormat="1" applyFont="1" applyBorder="1"/>
    <xf numFmtId="3" fontId="3" fillId="0" borderId="33" xfId="0" applyNumberFormat="1" applyFont="1" applyBorder="1"/>
    <xf numFmtId="3" fontId="9" fillId="0" borderId="34" xfId="0" applyNumberFormat="1" applyFont="1" applyFill="1" applyBorder="1"/>
    <xf numFmtId="3" fontId="9" fillId="0" borderId="35" xfId="0" applyNumberFormat="1" applyFont="1" applyBorder="1"/>
    <xf numFmtId="3" fontId="9" fillId="0" borderId="35" xfId="0" applyNumberFormat="1" applyFont="1" applyFill="1" applyBorder="1"/>
    <xf numFmtId="3" fontId="9" fillId="0" borderId="36" xfId="0" applyNumberFormat="1" applyFont="1" applyBorder="1"/>
    <xf numFmtId="3" fontId="9" fillId="0" borderId="6" xfId="0" applyNumberFormat="1" applyFont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3" fontId="9" fillId="0" borderId="39" xfId="0" applyNumberFormat="1" applyFont="1" applyBorder="1"/>
    <xf numFmtId="38" fontId="3" fillId="0" borderId="0" xfId="1" applyFont="1" applyBorder="1"/>
    <xf numFmtId="38" fontId="3" fillId="0" borderId="6" xfId="1" applyFont="1" applyBorder="1"/>
    <xf numFmtId="38" fontId="3" fillId="0" borderId="19" xfId="1" applyFont="1" applyBorder="1"/>
    <xf numFmtId="38" fontId="3" fillId="0" borderId="7" xfId="1" applyFont="1" applyFill="1" applyBorder="1"/>
    <xf numFmtId="38" fontId="3" fillId="0" borderId="9" xfId="1" applyFont="1" applyFill="1" applyBorder="1"/>
    <xf numFmtId="38" fontId="3" fillId="0" borderId="0" xfId="1" applyFont="1" applyFill="1" applyBorder="1"/>
    <xf numFmtId="38" fontId="3" fillId="0" borderId="12" xfId="1" applyFont="1" applyFill="1" applyBorder="1"/>
    <xf numFmtId="38" fontId="3" fillId="0" borderId="32" xfId="1" applyFont="1" applyFill="1" applyBorder="1"/>
    <xf numFmtId="3" fontId="3" fillId="0" borderId="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189" fontId="3" fillId="0" borderId="6" xfId="1" applyNumberFormat="1" applyFont="1" applyBorder="1"/>
    <xf numFmtId="189" fontId="3" fillId="0" borderId="19" xfId="1" applyNumberFormat="1" applyFont="1" applyBorder="1"/>
    <xf numFmtId="3" fontId="10" fillId="0" borderId="0" xfId="0" applyNumberFormat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" fontId="9" fillId="0" borderId="40" xfId="0" applyNumberFormat="1" applyFont="1" applyBorder="1"/>
    <xf numFmtId="3" fontId="10" fillId="0" borderId="41" xfId="0" applyNumberFormat="1" applyFont="1" applyBorder="1" applyAlignment="1">
      <alignment horizontal="right"/>
    </xf>
    <xf numFmtId="38" fontId="3" fillId="0" borderId="42" xfId="1" applyFont="1" applyFill="1" applyBorder="1"/>
    <xf numFmtId="49" fontId="11" fillId="0" borderId="0" xfId="5" applyNumberFormat="1" applyFont="1" applyFill="1" applyBorder="1" applyAlignment="1">
      <alignment vertical="top"/>
    </xf>
    <xf numFmtId="49" fontId="11" fillId="0" borderId="0" xfId="5" applyNumberFormat="1" applyFont="1" applyAlignment="1">
      <alignment vertical="top"/>
    </xf>
    <xf numFmtId="0" fontId="13" fillId="0" borderId="0" xfId="5" applyNumberFormat="1" applyFont="1" applyFill="1" applyBorder="1" applyAlignment="1">
      <alignment horizontal="left" vertical="top"/>
    </xf>
    <xf numFmtId="49" fontId="11" fillId="0" borderId="33" xfId="5" applyNumberFormat="1" applyFont="1" applyFill="1" applyBorder="1" applyAlignment="1">
      <alignment horizontal="left" vertical="top"/>
    </xf>
    <xf numFmtId="49" fontId="11" fillId="0" borderId="43" xfId="5" applyNumberFormat="1" applyFont="1" applyFill="1" applyBorder="1" applyAlignment="1">
      <alignment horizontal="left" vertical="top"/>
    </xf>
    <xf numFmtId="49" fontId="11" fillId="0" borderId="39" xfId="5" applyNumberFormat="1" applyFont="1" applyFill="1" applyBorder="1" applyAlignment="1">
      <alignment horizontal="center" vertical="top"/>
    </xf>
    <xf numFmtId="49" fontId="11" fillId="0" borderId="44" xfId="5" applyNumberFormat="1" applyFont="1" applyFill="1" applyBorder="1" applyAlignment="1">
      <alignment horizontal="center" vertical="top"/>
    </xf>
    <xf numFmtId="49" fontId="14" fillId="0" borderId="44" xfId="5" applyNumberFormat="1" applyFont="1" applyFill="1" applyBorder="1" applyAlignment="1">
      <alignment horizontal="center" vertical="center"/>
    </xf>
    <xf numFmtId="49" fontId="14" fillId="0" borderId="44" xfId="5" applyNumberFormat="1" applyFont="1" applyFill="1" applyBorder="1" applyAlignment="1">
      <alignment horizontal="right" vertical="center"/>
    </xf>
    <xf numFmtId="49" fontId="16" fillId="0" borderId="44" xfId="5" applyNumberFormat="1" applyFont="1" applyFill="1" applyBorder="1" applyAlignment="1">
      <alignment horizontal="left" vertical="center"/>
    </xf>
    <xf numFmtId="49" fontId="11" fillId="0" borderId="45" xfId="5" applyNumberFormat="1" applyFont="1" applyFill="1" applyBorder="1" applyAlignment="1">
      <alignment horizontal="center" vertical="top"/>
    </xf>
    <xf numFmtId="49" fontId="14" fillId="0" borderId="0" xfId="5" applyNumberFormat="1" applyFont="1" applyFill="1" applyBorder="1" applyAlignment="1">
      <alignment vertical="top"/>
    </xf>
    <xf numFmtId="49" fontId="14" fillId="0" borderId="19" xfId="5" applyNumberFormat="1" applyFont="1" applyFill="1" applyBorder="1" applyAlignment="1">
      <alignment horizontal="distributed" wrapText="1" justifyLastLine="1"/>
    </xf>
    <xf numFmtId="49" fontId="14" fillId="0" borderId="30" xfId="5" applyNumberFormat="1" applyFont="1" applyFill="1" applyBorder="1" applyAlignment="1">
      <alignment horizontal="center"/>
    </xf>
    <xf numFmtId="49" fontId="11" fillId="0" borderId="19" xfId="5" applyNumberFormat="1" applyFont="1" applyFill="1" applyBorder="1" applyAlignment="1">
      <alignment horizontal="center" vertical="top" wrapText="1"/>
    </xf>
    <xf numFmtId="49" fontId="14" fillId="0" borderId="19" xfId="5" applyNumberFormat="1" applyFont="1" applyFill="1" applyBorder="1" applyAlignment="1">
      <alignment horizontal="center" vertical="top"/>
    </xf>
    <xf numFmtId="49" fontId="11" fillId="0" borderId="0" xfId="5" applyNumberFormat="1" applyFont="1" applyFill="1" applyBorder="1" applyAlignment="1">
      <alignment horizontal="left" vertical="top"/>
    </xf>
    <xf numFmtId="49" fontId="11" fillId="0" borderId="22" xfId="5" applyNumberFormat="1" applyFont="1" applyFill="1" applyBorder="1" applyAlignment="1">
      <alignment horizontal="left" vertical="top"/>
    </xf>
    <xf numFmtId="49" fontId="16" fillId="0" borderId="19" xfId="5" applyNumberFormat="1" applyFont="1" applyFill="1" applyBorder="1" applyAlignment="1">
      <alignment horizontal="center" vertical="top" wrapText="1"/>
    </xf>
    <xf numFmtId="49" fontId="16" fillId="0" borderId="19" xfId="5" applyNumberFormat="1" applyFont="1" applyFill="1" applyBorder="1" applyAlignment="1">
      <alignment horizontal="center" vertical="center"/>
    </xf>
    <xf numFmtId="49" fontId="16" fillId="0" borderId="19" xfId="5" applyNumberFormat="1" applyFont="1" applyFill="1" applyBorder="1" applyAlignment="1">
      <alignment horizontal="center" vertical="center" wrapText="1"/>
    </xf>
    <xf numFmtId="49" fontId="11" fillId="0" borderId="26" xfId="5" applyNumberFormat="1" applyFont="1" applyFill="1" applyBorder="1" applyAlignment="1">
      <alignment horizontal="left" vertical="top"/>
    </xf>
    <xf numFmtId="49" fontId="11" fillId="0" borderId="27" xfId="5" applyNumberFormat="1" applyFont="1" applyFill="1" applyBorder="1" applyAlignment="1">
      <alignment horizontal="left" vertical="top"/>
    </xf>
    <xf numFmtId="49" fontId="11" fillId="0" borderId="32" xfId="5" applyNumberFormat="1" applyFont="1" applyFill="1" applyBorder="1" applyAlignment="1">
      <alignment horizontal="center" vertical="top" wrapText="1"/>
    </xf>
    <xf numFmtId="49" fontId="11" fillId="0" borderId="32" xfId="5" applyNumberFormat="1" applyFont="1" applyFill="1" applyBorder="1" applyAlignment="1">
      <alignment horizontal="center" vertical="center"/>
    </xf>
    <xf numFmtId="49" fontId="11" fillId="0" borderId="32" xfId="5" applyNumberFormat="1" applyFont="1" applyFill="1" applyBorder="1" applyAlignment="1">
      <alignment horizontal="center" vertical="top"/>
    </xf>
    <xf numFmtId="49" fontId="16" fillId="0" borderId="32" xfId="5" applyNumberFormat="1" applyFont="1" applyFill="1" applyBorder="1" applyAlignment="1">
      <alignment horizontal="center" vertical="top"/>
    </xf>
    <xf numFmtId="190" fontId="11" fillId="0" borderId="29" xfId="5" applyNumberFormat="1" applyFont="1" applyFill="1" applyBorder="1" applyAlignment="1">
      <alignment horizontal="right" vertical="top"/>
    </xf>
    <xf numFmtId="190" fontId="11" fillId="0" borderId="0" xfId="5" applyNumberFormat="1" applyFont="1" applyFill="1" applyBorder="1" applyAlignment="1">
      <alignment horizontal="right" vertical="top"/>
    </xf>
    <xf numFmtId="49" fontId="17" fillId="0" borderId="0" xfId="5" applyNumberFormat="1" applyFont="1" applyFill="1" applyBorder="1" applyAlignment="1">
      <alignment vertical="top"/>
    </xf>
    <xf numFmtId="49" fontId="18" fillId="0" borderId="0" xfId="5" applyNumberFormat="1" applyFont="1" applyFill="1" applyAlignment="1">
      <alignment vertical="top"/>
    </xf>
    <xf numFmtId="0" fontId="17" fillId="0" borderId="0" xfId="5" applyNumberFormat="1" applyFont="1" applyFill="1" applyBorder="1" applyAlignment="1">
      <alignment horizontal="left" vertical="top"/>
    </xf>
    <xf numFmtId="49" fontId="17" fillId="0" borderId="0" xfId="5" applyNumberFormat="1" applyFont="1" applyAlignment="1">
      <alignment vertical="top"/>
    </xf>
    <xf numFmtId="49" fontId="19" fillId="0" borderId="0" xfId="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9" fillId="0" borderId="0" xfId="5" applyNumberFormat="1" applyFont="1" applyFill="1" applyBorder="1" applyAlignment="1">
      <alignment horizontal="left" vertical="center"/>
    </xf>
    <xf numFmtId="190" fontId="11" fillId="0" borderId="6" xfId="5" applyNumberFormat="1" applyFont="1" applyFill="1" applyBorder="1" applyAlignment="1">
      <alignment horizontal="right" vertical="top"/>
    </xf>
    <xf numFmtId="49" fontId="11" fillId="0" borderId="0" xfId="5" applyNumberFormat="1" applyFont="1" applyFill="1" applyAlignment="1">
      <alignment vertical="top"/>
    </xf>
    <xf numFmtId="49" fontId="16" fillId="0" borderId="0" xfId="5" applyNumberFormat="1" applyFont="1" applyFill="1" applyBorder="1" applyAlignment="1">
      <alignment vertical="top"/>
    </xf>
    <xf numFmtId="49" fontId="11" fillId="0" borderId="22" xfId="5" applyNumberFormat="1" applyFont="1" applyFill="1" applyBorder="1" applyAlignment="1">
      <alignment vertical="top"/>
    </xf>
    <xf numFmtId="190" fontId="20" fillId="0" borderId="6" xfId="5" applyNumberFormat="1" applyFont="1" applyFill="1" applyBorder="1" applyAlignment="1">
      <alignment horizontal="right" vertical="top"/>
    </xf>
    <xf numFmtId="190" fontId="20" fillId="0" borderId="0" xfId="5" applyNumberFormat="1" applyFont="1" applyFill="1" applyBorder="1" applyAlignment="1">
      <alignment horizontal="right" vertical="top"/>
    </xf>
    <xf numFmtId="191" fontId="20" fillId="0" borderId="0" xfId="5" applyNumberFormat="1" applyFont="1" applyFill="1" applyBorder="1" applyAlignment="1">
      <alignment horizontal="right" vertical="top"/>
    </xf>
    <xf numFmtId="0" fontId="3" fillId="0" borderId="0" xfId="3" applyFont="1" applyFill="1" applyAlignment="1">
      <alignment horizontal="center" vertical="center"/>
    </xf>
    <xf numFmtId="49" fontId="14" fillId="0" borderId="0" xfId="5" applyNumberFormat="1" applyFont="1" applyFill="1" applyBorder="1" applyAlignment="1">
      <alignment horizontal="right" vertical="center"/>
    </xf>
    <xf numFmtId="49" fontId="14" fillId="0" borderId="0" xfId="5" applyNumberFormat="1" applyFont="1" applyFill="1" applyAlignment="1">
      <alignment horizontal="center" vertical="center"/>
    </xf>
    <xf numFmtId="49" fontId="14" fillId="0" borderId="0" xfId="5" applyNumberFormat="1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vertical="center"/>
    </xf>
    <xf numFmtId="49" fontId="14" fillId="0" borderId="0" xfId="5" applyNumberFormat="1" applyFont="1" applyFill="1" applyBorder="1" applyAlignment="1">
      <alignment horizontal="right" vertical="top"/>
    </xf>
    <xf numFmtId="49" fontId="11" fillId="0" borderId="0" xfId="5" applyNumberFormat="1" applyFont="1" applyFill="1" applyBorder="1" applyAlignment="1">
      <alignment vertical="top" wrapText="1"/>
    </xf>
    <xf numFmtId="0" fontId="10" fillId="0" borderId="0" xfId="0" applyFont="1" applyFill="1"/>
    <xf numFmtId="0" fontId="10" fillId="0" borderId="0" xfId="0" applyFont="1"/>
    <xf numFmtId="0" fontId="22" fillId="0" borderId="0" xfId="5" applyNumberFormat="1" applyFont="1" applyFill="1" applyBorder="1" applyAlignment="1">
      <alignment horizontal="right" vertical="center"/>
    </xf>
    <xf numFmtId="0" fontId="22" fillId="0" borderId="0" xfId="5" applyNumberFormat="1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center" vertical="top" wrapText="1"/>
    </xf>
    <xf numFmtId="49" fontId="11" fillId="0" borderId="0" xfId="5" applyNumberFormat="1" applyFont="1" applyBorder="1" applyAlignment="1">
      <alignment vertical="top"/>
    </xf>
    <xf numFmtId="0" fontId="24" fillId="0" borderId="0" xfId="5" applyNumberFormat="1" applyFont="1" applyFill="1" applyBorder="1" applyAlignment="1">
      <alignment horizontal="right" vertical="center"/>
    </xf>
    <xf numFmtId="0" fontId="17" fillId="0" borderId="22" xfId="5" applyNumberFormat="1" applyFont="1" applyFill="1" applyBorder="1" applyAlignment="1">
      <alignment horizontal="left" vertical="top"/>
    </xf>
    <xf numFmtId="0" fontId="24" fillId="0" borderId="0" xfId="0" applyFont="1" applyFill="1"/>
    <xf numFmtId="0" fontId="24" fillId="0" borderId="0" xfId="5" applyNumberFormat="1" applyFont="1" applyFill="1" applyBorder="1" applyAlignment="1">
      <alignment horizontal="left" vertical="top"/>
    </xf>
    <xf numFmtId="49" fontId="14" fillId="0" borderId="29" xfId="5" applyNumberFormat="1" applyFont="1" applyFill="1" applyBorder="1" applyAlignment="1">
      <alignment horizontal="center" vertical="top"/>
    </xf>
    <xf numFmtId="49" fontId="25" fillId="0" borderId="33" xfId="5" applyNumberFormat="1" applyFont="1" applyFill="1" applyBorder="1" applyAlignment="1">
      <alignment horizontal="left" vertical="center"/>
    </xf>
    <xf numFmtId="49" fontId="14" fillId="0" borderId="19" xfId="5" applyNumberFormat="1" applyFont="1" applyFill="1" applyBorder="1" applyAlignment="1">
      <alignment horizontal="center" vertical="top" wrapText="1"/>
    </xf>
    <xf numFmtId="49" fontId="16" fillId="0" borderId="19" xfId="5" applyNumberFormat="1" applyFont="1" applyFill="1" applyBorder="1" applyAlignment="1">
      <alignment horizontal="center" wrapText="1"/>
    </xf>
    <xf numFmtId="49" fontId="16" fillId="0" borderId="19" xfId="5" applyNumberFormat="1" applyFont="1" applyFill="1" applyBorder="1" applyAlignment="1">
      <alignment horizontal="center"/>
    </xf>
    <xf numFmtId="49" fontId="11" fillId="0" borderId="0" xfId="5" applyNumberFormat="1" applyFont="1" applyFill="1" applyAlignment="1">
      <alignment horizontal="center" vertical="top"/>
    </xf>
    <xf numFmtId="49" fontId="11" fillId="0" borderId="26" xfId="5" applyNumberFormat="1" applyFont="1" applyFill="1" applyBorder="1" applyAlignment="1">
      <alignment horizontal="center" vertical="top"/>
    </xf>
    <xf numFmtId="49" fontId="11" fillId="0" borderId="32" xfId="5" applyNumberFormat="1" applyFont="1" applyFill="1" applyBorder="1" applyAlignment="1">
      <alignment vertical="top"/>
    </xf>
    <xf numFmtId="49" fontId="11" fillId="0" borderId="29" xfId="5" applyNumberFormat="1" applyFont="1" applyFill="1" applyBorder="1" applyAlignment="1">
      <alignment vertical="top"/>
    </xf>
    <xf numFmtId="49" fontId="19" fillId="0" borderId="0" xfId="5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distributed" vertical="top"/>
    </xf>
    <xf numFmtId="191" fontId="20" fillId="0" borderId="6" xfId="5" applyNumberFormat="1" applyFont="1" applyFill="1" applyBorder="1" applyAlignment="1">
      <alignment horizontal="right" vertical="top"/>
    </xf>
    <xf numFmtId="192" fontId="20" fillId="0" borderId="0" xfId="5" applyNumberFormat="1" applyFont="1" applyFill="1" applyBorder="1" applyAlignment="1">
      <alignment horizontal="right" vertical="top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distributed" vertical="center"/>
    </xf>
    <xf numFmtId="0" fontId="3" fillId="0" borderId="0" xfId="3" applyFont="1" applyFill="1"/>
    <xf numFmtId="176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distributed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>
      <alignment horizontal="distributed" wrapText="1"/>
    </xf>
    <xf numFmtId="0" fontId="10" fillId="0" borderId="0" xfId="3" applyFont="1" applyFill="1" applyAlignment="1">
      <alignment horizontal="distributed"/>
    </xf>
    <xf numFmtId="176" fontId="3" fillId="0" borderId="0" xfId="3" applyNumberFormat="1" applyFont="1" applyFill="1" applyAlignment="1">
      <alignment vertical="top"/>
    </xf>
    <xf numFmtId="0" fontId="3" fillId="0" borderId="0" xfId="3" applyFont="1" applyFill="1" applyBorder="1"/>
    <xf numFmtId="0" fontId="10" fillId="0" borderId="0" xfId="3" applyFont="1" applyFill="1" applyAlignment="1">
      <alignment horizontal="distributed" vertical="top" wrapText="1"/>
    </xf>
    <xf numFmtId="0" fontId="10" fillId="0" borderId="0" xfId="3" applyFont="1" applyFill="1" applyAlignment="1">
      <alignment horizontal="distributed" wrapText="1"/>
    </xf>
    <xf numFmtId="49" fontId="17" fillId="0" borderId="0" xfId="5" applyNumberFormat="1" applyFont="1" applyFill="1" applyAlignment="1">
      <alignment vertical="top"/>
    </xf>
    <xf numFmtId="0" fontId="5" fillId="0" borderId="0" xfId="3" applyFont="1" applyFill="1" applyAlignment="1">
      <alignment horizontal="distributed" vertical="top" wrapText="1"/>
    </xf>
    <xf numFmtId="0" fontId="10" fillId="0" borderId="0" xfId="3" applyFont="1" applyFill="1" applyAlignment="1">
      <alignment horizontal="distributed" vertical="center"/>
    </xf>
    <xf numFmtId="49" fontId="17" fillId="0" borderId="0" xfId="5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horizontal="distributed" wrapText="1" shrinkToFit="1"/>
    </xf>
    <xf numFmtId="0" fontId="10" fillId="0" borderId="0" xfId="3" applyFont="1" applyFill="1" applyAlignment="1">
      <alignment wrapText="1"/>
    </xf>
    <xf numFmtId="0" fontId="3" fillId="0" borderId="0" xfId="3" applyFont="1" applyFill="1" applyAlignment="1">
      <alignment wrapText="1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distributed"/>
    </xf>
    <xf numFmtId="0" fontId="3" fillId="0" borderId="0" xfId="3" applyFont="1" applyFill="1" applyAlignment="1">
      <alignment wrapText="1" shrinkToFit="1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49" fontId="11" fillId="0" borderId="26" xfId="5" applyNumberFormat="1" applyFont="1" applyFill="1" applyBorder="1" applyAlignment="1">
      <alignment vertical="top"/>
    </xf>
    <xf numFmtId="49" fontId="11" fillId="0" borderId="31" xfId="5" applyNumberFormat="1" applyFont="1" applyFill="1" applyBorder="1" applyAlignment="1">
      <alignment vertical="top"/>
    </xf>
    <xf numFmtId="49" fontId="11" fillId="0" borderId="0" xfId="5" applyNumberFormat="1" applyFont="1" applyFill="1" applyBorder="1" applyAlignment="1"/>
    <xf numFmtId="49" fontId="16" fillId="0" borderId="0" xfId="5" applyNumberFormat="1" applyFont="1" applyFill="1" applyBorder="1" applyAlignment="1"/>
    <xf numFmtId="0" fontId="7" fillId="0" borderId="0" xfId="3" applyFont="1" applyFill="1" applyAlignment="1"/>
    <xf numFmtId="49" fontId="3" fillId="0" borderId="19" xfId="6" applyNumberFormat="1" applyFont="1" applyFill="1" applyBorder="1" applyAlignment="1">
      <alignment horizontal="center" vertical="top" shrinkToFit="1"/>
    </xf>
    <xf numFmtId="49" fontId="3" fillId="0" borderId="32" xfId="6" applyNumberFormat="1" applyFont="1" applyFill="1" applyBorder="1" applyAlignment="1">
      <alignment horizontal="center" vertical="top" shrinkToFit="1"/>
    </xf>
    <xf numFmtId="49" fontId="9" fillId="0" borderId="0" xfId="0" applyNumberFormat="1" applyFont="1" applyFill="1" applyBorder="1"/>
    <xf numFmtId="49" fontId="9" fillId="0" borderId="46" xfId="0" applyNumberFormat="1" applyFont="1" applyFill="1" applyBorder="1"/>
    <xf numFmtId="49" fontId="9" fillId="0" borderId="4" xfId="0" applyNumberFormat="1" applyFont="1" applyFill="1" applyBorder="1"/>
    <xf numFmtId="49" fontId="9" fillId="0" borderId="0" xfId="0" applyNumberFormat="1" applyFont="1" applyFill="1"/>
    <xf numFmtId="49" fontId="3" fillId="0" borderId="47" xfId="6" applyNumberFormat="1" applyFont="1" applyFill="1" applyBorder="1" applyAlignment="1">
      <alignment vertical="top" shrinkToFit="1"/>
    </xf>
    <xf numFmtId="49" fontId="3" fillId="0" borderId="19" xfId="6" applyNumberFormat="1" applyFont="1" applyFill="1" applyBorder="1" applyAlignment="1">
      <alignment vertical="top" shrinkToFit="1"/>
    </xf>
    <xf numFmtId="49" fontId="3" fillId="0" borderId="19" xfId="6" applyNumberFormat="1" applyFont="1" applyFill="1" applyBorder="1" applyAlignment="1">
      <alignment vertical="top"/>
    </xf>
    <xf numFmtId="49" fontId="3" fillId="0" borderId="19" xfId="6" applyNumberFormat="1" applyFont="1" applyFill="1" applyBorder="1" applyAlignment="1">
      <alignment vertical="top" wrapText="1" shrinkToFit="1"/>
    </xf>
    <xf numFmtId="49" fontId="10" fillId="0" borderId="19" xfId="6" applyNumberFormat="1" applyFont="1" applyFill="1" applyBorder="1" applyAlignment="1">
      <alignment vertical="top" wrapText="1" shrinkToFit="1"/>
    </xf>
    <xf numFmtId="49" fontId="10" fillId="0" borderId="19" xfId="6" applyNumberFormat="1" applyFont="1" applyFill="1" applyBorder="1" applyAlignment="1">
      <alignment vertical="top" shrinkToFit="1"/>
    </xf>
    <xf numFmtId="49" fontId="3" fillId="0" borderId="32" xfId="6" applyNumberFormat="1" applyFont="1" applyFill="1" applyBorder="1" applyAlignment="1">
      <alignment vertical="top" shrinkToFit="1"/>
    </xf>
    <xf numFmtId="49" fontId="3" fillId="0" borderId="48" xfId="6" applyNumberFormat="1" applyFont="1" applyFill="1" applyBorder="1" applyAlignment="1">
      <alignment vertical="top" shrinkToFit="1"/>
    </xf>
    <xf numFmtId="49" fontId="3" fillId="0" borderId="48" xfId="6" applyNumberFormat="1" applyFont="1" applyFill="1" applyBorder="1" applyAlignment="1">
      <alignment horizontal="center" vertical="top" shrinkToFit="1"/>
    </xf>
    <xf numFmtId="3" fontId="9" fillId="0" borderId="48" xfId="0" applyNumberFormat="1" applyFont="1" applyFill="1" applyBorder="1"/>
    <xf numFmtId="49" fontId="9" fillId="0" borderId="49" xfId="0" applyNumberFormat="1" applyFont="1" applyFill="1" applyBorder="1"/>
    <xf numFmtId="49" fontId="9" fillId="0" borderId="22" xfId="0" applyNumberFormat="1" applyFont="1" applyFill="1" applyBorder="1"/>
    <xf numFmtId="3" fontId="28" fillId="0" borderId="0" xfId="0" applyNumberFormat="1" applyFont="1"/>
    <xf numFmtId="49" fontId="29" fillId="0" borderId="0" xfId="0" applyNumberFormat="1" applyFont="1" applyFill="1" applyBorder="1"/>
    <xf numFmtId="3" fontId="3" fillId="0" borderId="22" xfId="0" applyNumberFormat="1" applyFont="1" applyBorder="1"/>
    <xf numFmtId="49" fontId="9" fillId="0" borderId="50" xfId="0" applyNumberFormat="1" applyFont="1" applyFill="1" applyBorder="1"/>
    <xf numFmtId="49" fontId="3" fillId="0" borderId="22" xfId="0" applyNumberFormat="1" applyFont="1" applyFill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49" fontId="9" fillId="0" borderId="53" xfId="0" applyNumberFormat="1" applyFont="1" applyFill="1" applyBorder="1"/>
    <xf numFmtId="3" fontId="3" fillId="0" borderId="53" xfId="0" applyNumberFormat="1" applyFont="1" applyBorder="1"/>
    <xf numFmtId="3" fontId="9" fillId="2" borderId="6" xfId="0" applyNumberFormat="1" applyFont="1" applyFill="1" applyBorder="1" applyAlignment="1">
      <alignment horizontal="right"/>
    </xf>
    <xf numFmtId="3" fontId="9" fillId="2" borderId="0" xfId="0" applyNumberFormat="1" applyFont="1" applyFill="1"/>
    <xf numFmtId="3" fontId="3" fillId="2" borderId="22" xfId="0" applyNumberFormat="1" applyFont="1" applyFill="1" applyBorder="1"/>
    <xf numFmtId="3" fontId="9" fillId="2" borderId="3" xfId="0" applyNumberFormat="1" applyFont="1" applyFill="1" applyBorder="1"/>
    <xf numFmtId="3" fontId="9" fillId="2" borderId="0" xfId="0" applyNumberFormat="1" applyFont="1" applyFill="1" applyBorder="1"/>
    <xf numFmtId="3" fontId="9" fillId="2" borderId="8" xfId="0" applyNumberFormat="1" applyFont="1" applyFill="1" applyBorder="1"/>
    <xf numFmtId="3" fontId="9" fillId="0" borderId="54" xfId="0" applyNumberFormat="1" applyFont="1" applyFill="1" applyBorder="1"/>
    <xf numFmtId="3" fontId="9" fillId="2" borderId="22" xfId="0" applyNumberFormat="1" applyFont="1" applyFill="1" applyBorder="1"/>
    <xf numFmtId="3" fontId="9" fillId="2" borderId="42" xfId="0" applyNumberFormat="1" applyFont="1" applyFill="1" applyBorder="1"/>
    <xf numFmtId="3" fontId="9" fillId="0" borderId="42" xfId="0" applyNumberFormat="1" applyFont="1" applyFill="1" applyBorder="1"/>
    <xf numFmtId="3" fontId="9" fillId="0" borderId="55" xfId="0" applyNumberFormat="1" applyFont="1" applyFill="1" applyBorder="1"/>
    <xf numFmtId="3" fontId="9" fillId="0" borderId="56" xfId="0" applyNumberFormat="1" applyFont="1" applyFill="1" applyBorder="1"/>
    <xf numFmtId="3" fontId="9" fillId="2" borderId="20" xfId="0" applyNumberFormat="1" applyFont="1" applyFill="1" applyBorder="1"/>
    <xf numFmtId="3" fontId="9" fillId="0" borderId="20" xfId="0" applyNumberFormat="1" applyFont="1" applyFill="1" applyBorder="1"/>
    <xf numFmtId="3" fontId="9" fillId="0" borderId="57" xfId="0" applyNumberFormat="1" applyFont="1" applyFill="1" applyBorder="1"/>
    <xf numFmtId="3" fontId="9" fillId="0" borderId="58" xfId="0" applyNumberFormat="1" applyFont="1" applyFill="1" applyBorder="1"/>
    <xf numFmtId="3" fontId="9" fillId="0" borderId="59" xfId="0" applyNumberFormat="1" applyFont="1" applyFill="1" applyBorder="1"/>
    <xf numFmtId="0" fontId="0" fillId="0" borderId="52" xfId="0" applyBorder="1"/>
    <xf numFmtId="0" fontId="9" fillId="2" borderId="22" xfId="0" applyFont="1" applyFill="1" applyBorder="1"/>
    <xf numFmtId="0" fontId="9" fillId="2" borderId="20" xfId="0" applyFont="1" applyFill="1" applyBorder="1"/>
    <xf numFmtId="0" fontId="9" fillId="0" borderId="0" xfId="0" applyFont="1"/>
    <xf numFmtId="3" fontId="9" fillId="2" borderId="19" xfId="0" applyNumberFormat="1" applyFont="1" applyFill="1" applyBorder="1"/>
    <xf numFmtId="49" fontId="3" fillId="2" borderId="19" xfId="6" applyNumberFormat="1" applyFont="1" applyFill="1" applyBorder="1" applyAlignment="1">
      <alignment horizontal="center" vertical="top" shrinkToFit="1"/>
    </xf>
    <xf numFmtId="3" fontId="9" fillId="2" borderId="60" xfId="0" applyNumberFormat="1" applyFont="1" applyFill="1" applyBorder="1"/>
    <xf numFmtId="0" fontId="9" fillId="2" borderId="19" xfId="0" applyFont="1" applyFill="1" applyBorder="1"/>
    <xf numFmtId="181" fontId="9" fillId="2" borderId="19" xfId="0" applyNumberFormat="1" applyFont="1" applyFill="1" applyBorder="1"/>
    <xf numFmtId="181" fontId="9" fillId="2" borderId="20" xfId="0" applyNumberFormat="1" applyFont="1" applyFill="1" applyBorder="1" applyAlignment="1"/>
    <xf numFmtId="3" fontId="9" fillId="0" borderId="61" xfId="0" applyNumberFormat="1" applyFont="1" applyFill="1" applyBorder="1"/>
    <xf numFmtId="3" fontId="3" fillId="0" borderId="27" xfId="0" applyNumberFormat="1" applyFont="1" applyBorder="1"/>
    <xf numFmtId="3" fontId="9" fillId="0" borderId="19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3" fontId="3" fillId="0" borderId="24" xfId="0" applyNumberFormat="1" applyFont="1" applyFill="1" applyBorder="1"/>
    <xf numFmtId="3" fontId="3" fillId="0" borderId="45" xfId="0" applyNumberFormat="1" applyFont="1" applyBorder="1"/>
    <xf numFmtId="38" fontId="3" fillId="0" borderId="62" xfId="1" applyFont="1" applyFill="1" applyBorder="1"/>
    <xf numFmtId="3" fontId="3" fillId="0" borderId="43" xfId="0" applyNumberFormat="1" applyFont="1" applyBorder="1"/>
    <xf numFmtId="3" fontId="9" fillId="0" borderId="22" xfId="0" applyNumberFormat="1" applyFont="1" applyBorder="1"/>
    <xf numFmtId="3" fontId="9" fillId="0" borderId="26" xfId="0" applyNumberFormat="1" applyFont="1" applyBorder="1"/>
    <xf numFmtId="3" fontId="9" fillId="0" borderId="63" xfId="0" applyNumberFormat="1" applyFont="1" applyBorder="1" applyAlignment="1">
      <alignment horizontal="right"/>
    </xf>
    <xf numFmtId="3" fontId="9" fillId="0" borderId="62" xfId="0" applyNumberFormat="1" applyFont="1" applyBorder="1"/>
    <xf numFmtId="38" fontId="3" fillId="0" borderId="31" xfId="1" applyFont="1" applyFill="1" applyBorder="1"/>
    <xf numFmtId="38" fontId="3" fillId="0" borderId="39" xfId="1" applyFont="1" applyFill="1" applyBorder="1"/>
    <xf numFmtId="49" fontId="3" fillId="0" borderId="0" xfId="0" applyNumberFormat="1" applyFont="1" applyAlignment="1">
      <alignment horizontal="left"/>
    </xf>
    <xf numFmtId="49" fontId="3" fillId="0" borderId="3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64" xfId="7" applyNumberFormat="1" applyFont="1" applyBorder="1" applyAlignment="1">
      <alignment horizontal="left"/>
    </xf>
    <xf numFmtId="49" fontId="3" fillId="0" borderId="0" xfId="7" applyNumberFormat="1" applyFont="1" applyBorder="1" applyAlignment="1">
      <alignment horizontal="left"/>
    </xf>
    <xf numFmtId="49" fontId="3" fillId="0" borderId="26" xfId="7" applyNumberFormat="1" applyFont="1" applyBorder="1" applyAlignment="1">
      <alignment horizontal="left"/>
    </xf>
    <xf numFmtId="49" fontId="3" fillId="0" borderId="0" xfId="7" applyNumberFormat="1" applyFont="1" applyFill="1" applyBorder="1" applyAlignment="1">
      <alignment horizontal="left"/>
    </xf>
    <xf numFmtId="49" fontId="3" fillId="0" borderId="13" xfId="7" applyNumberFormat="1" applyFont="1" applyBorder="1" applyAlignment="1">
      <alignment horizontal="left"/>
    </xf>
    <xf numFmtId="3" fontId="9" fillId="0" borderId="65" xfId="0" applyNumberFormat="1" applyFont="1" applyFill="1" applyBorder="1" applyAlignment="1">
      <alignment horizontal="right"/>
    </xf>
    <xf numFmtId="3" fontId="9" fillId="0" borderId="66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9" fillId="0" borderId="63" xfId="0" applyNumberFormat="1" applyFont="1" applyFill="1" applyBorder="1" applyAlignment="1">
      <alignment horizontal="right"/>
    </xf>
    <xf numFmtId="3" fontId="9" fillId="0" borderId="56" xfId="0" applyNumberFormat="1" applyFont="1" applyBorder="1" applyAlignment="1">
      <alignment horizontal="right"/>
    </xf>
    <xf numFmtId="3" fontId="9" fillId="0" borderId="38" xfId="0" applyNumberFormat="1" applyFont="1" applyBorder="1"/>
    <xf numFmtId="49" fontId="3" fillId="0" borderId="44" xfId="7" applyNumberFormat="1" applyFont="1" applyBorder="1" applyAlignment="1">
      <alignment horizontal="left"/>
    </xf>
    <xf numFmtId="3" fontId="9" fillId="0" borderId="65" xfId="0" applyNumberFormat="1" applyFont="1" applyBorder="1" applyAlignment="1">
      <alignment horizontal="right"/>
    </xf>
    <xf numFmtId="3" fontId="3" fillId="0" borderId="25" xfId="0" applyNumberFormat="1" applyFont="1" applyFill="1" applyBorder="1"/>
    <xf numFmtId="3" fontId="3" fillId="0" borderId="67" xfId="0" applyNumberFormat="1" applyFont="1" applyFill="1" applyBorder="1"/>
    <xf numFmtId="3" fontId="3" fillId="0" borderId="68" xfId="0" applyNumberFormat="1" applyFont="1" applyFill="1" applyBorder="1"/>
    <xf numFmtId="3" fontId="3" fillId="0" borderId="25" xfId="0" applyNumberFormat="1" applyFont="1" applyBorder="1"/>
    <xf numFmtId="3" fontId="3" fillId="0" borderId="68" xfId="0" applyNumberFormat="1" applyFont="1" applyBorder="1"/>
    <xf numFmtId="38" fontId="3" fillId="0" borderId="65" xfId="1" applyFont="1" applyFill="1" applyBorder="1"/>
    <xf numFmtId="38" fontId="3" fillId="0" borderId="69" xfId="1" applyFont="1" applyFill="1" applyBorder="1"/>
    <xf numFmtId="38" fontId="3" fillId="0" borderId="55" xfId="1" applyFont="1" applyFill="1" applyBorder="1"/>
    <xf numFmtId="38" fontId="3" fillId="0" borderId="70" xfId="1" applyFont="1" applyFill="1" applyBorder="1"/>
    <xf numFmtId="38" fontId="3" fillId="0" borderId="56" xfId="1" applyFont="1" applyFill="1" applyBorder="1"/>
    <xf numFmtId="38" fontId="3" fillId="0" borderId="62" xfId="1" applyFont="1" applyBorder="1"/>
    <xf numFmtId="38" fontId="3" fillId="0" borderId="39" xfId="1" applyFont="1" applyBorder="1"/>
    <xf numFmtId="189" fontId="3" fillId="0" borderId="39" xfId="1" applyNumberFormat="1" applyFont="1" applyBorder="1"/>
    <xf numFmtId="189" fontId="3" fillId="0" borderId="62" xfId="1" applyNumberFormat="1" applyFont="1" applyBorder="1"/>
    <xf numFmtId="38" fontId="3" fillId="0" borderId="56" xfId="1" applyFont="1" applyBorder="1"/>
    <xf numFmtId="38" fontId="3" fillId="0" borderId="38" xfId="1" applyFont="1" applyBorder="1"/>
    <xf numFmtId="189" fontId="3" fillId="0" borderId="38" xfId="1" applyNumberFormat="1" applyFont="1" applyBorder="1"/>
    <xf numFmtId="189" fontId="3" fillId="0" borderId="56" xfId="1" applyNumberFormat="1" applyFont="1" applyBorder="1"/>
    <xf numFmtId="38" fontId="3" fillId="0" borderId="69" xfId="1" applyFont="1" applyBorder="1"/>
    <xf numFmtId="38" fontId="3" fillId="0" borderId="71" xfId="1" applyFont="1" applyBorder="1"/>
    <xf numFmtId="38" fontId="3" fillId="0" borderId="72" xfId="1" applyFont="1" applyBorder="1"/>
    <xf numFmtId="189" fontId="3" fillId="0" borderId="72" xfId="1" applyNumberFormat="1" applyFont="1" applyBorder="1"/>
    <xf numFmtId="189" fontId="3" fillId="0" borderId="71" xfId="1" applyNumberFormat="1" applyFont="1" applyBorder="1"/>
    <xf numFmtId="38" fontId="3" fillId="0" borderId="73" xfId="1" applyFont="1" applyBorder="1"/>
    <xf numFmtId="3" fontId="3" fillId="0" borderId="45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0" fillId="0" borderId="29" xfId="0" applyNumberFormat="1" applyFont="1" applyBorder="1"/>
    <xf numFmtId="193" fontId="11" fillId="0" borderId="0" xfId="5" applyNumberFormat="1" applyFont="1" applyFill="1" applyBorder="1" applyAlignment="1">
      <alignment vertical="top"/>
    </xf>
    <xf numFmtId="192" fontId="20" fillId="2" borderId="0" xfId="5" applyNumberFormat="1" applyFont="1" applyFill="1" applyBorder="1" applyAlignment="1">
      <alignment horizontal="right" vertical="top"/>
    </xf>
    <xf numFmtId="181" fontId="11" fillId="0" borderId="0" xfId="5" applyNumberFormat="1" applyFont="1" applyFill="1" applyBorder="1" applyAlignment="1">
      <alignment vertical="top"/>
    </xf>
    <xf numFmtId="49" fontId="14" fillId="0" borderId="43" xfId="5" applyNumberFormat="1" applyFont="1" applyFill="1" applyBorder="1" applyAlignment="1">
      <alignment horizontal="center"/>
    </xf>
    <xf numFmtId="49" fontId="14" fillId="0" borderId="22" xfId="5" applyNumberFormat="1" applyFont="1" applyFill="1" applyBorder="1" applyAlignment="1">
      <alignment horizontal="center" vertical="top" wrapText="1"/>
    </xf>
    <xf numFmtId="49" fontId="16" fillId="0" borderId="22" xfId="5" applyNumberFormat="1" applyFont="1" applyFill="1" applyBorder="1" applyAlignment="1">
      <alignment horizontal="center" wrapText="1"/>
    </xf>
    <xf numFmtId="49" fontId="11" fillId="0" borderId="19" xfId="5" applyNumberFormat="1" applyFont="1" applyFill="1" applyBorder="1" applyAlignment="1">
      <alignment vertical="top"/>
    </xf>
    <xf numFmtId="3" fontId="9" fillId="0" borderId="74" xfId="0" applyNumberFormat="1" applyFont="1" applyFill="1" applyBorder="1" applyAlignment="1">
      <alignment horizontal="center"/>
    </xf>
    <xf numFmtId="0" fontId="11" fillId="3" borderId="0" xfId="5" applyNumberFormat="1" applyFont="1" applyFill="1" applyBorder="1" applyAlignment="1">
      <alignment vertical="top"/>
    </xf>
    <xf numFmtId="38" fontId="9" fillId="0" borderId="61" xfId="1" applyFont="1" applyFill="1" applyBorder="1"/>
    <xf numFmtId="193" fontId="8" fillId="4" borderId="0" xfId="3" applyNumberFormat="1" applyFont="1" applyFill="1" applyBorder="1" applyAlignment="1">
      <alignment horizontal="right"/>
    </xf>
    <xf numFmtId="190" fontId="20" fillId="2" borderId="0" xfId="5" applyNumberFormat="1" applyFont="1" applyFill="1" applyBorder="1" applyAlignment="1">
      <alignment horizontal="right" vertical="top"/>
    </xf>
    <xf numFmtId="0" fontId="33" fillId="0" borderId="19" xfId="2" applyFont="1" applyBorder="1" applyAlignment="1">
      <alignment horizontal="distributed" justifyLastLine="1"/>
    </xf>
    <xf numFmtId="0" fontId="33" fillId="0" borderId="19" xfId="2" applyFont="1" applyBorder="1" applyAlignment="1">
      <alignment horizontal="distributed"/>
    </xf>
    <xf numFmtId="0" fontId="7" fillId="0" borderId="19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33" fillId="0" borderId="32" xfId="2" applyFont="1" applyBorder="1"/>
    <xf numFmtId="0" fontId="33" fillId="0" borderId="0" xfId="2" applyFont="1" applyBorder="1"/>
    <xf numFmtId="177" fontId="8" fillId="0" borderId="0" xfId="2" applyNumberFormat="1" applyFont="1" applyBorder="1" applyAlignment="1">
      <alignment horizontal="right"/>
    </xf>
    <xf numFmtId="194" fontId="8" fillId="4" borderId="0" xfId="2" applyNumberFormat="1" applyFont="1" applyFill="1" applyBorder="1" applyAlignment="1">
      <alignment horizontal="right"/>
    </xf>
    <xf numFmtId="0" fontId="33" fillId="0" borderId="26" xfId="2" applyFont="1" applyBorder="1" applyAlignment="1">
      <alignment horizontal="center"/>
    </xf>
    <xf numFmtId="182" fontId="11" fillId="0" borderId="0" xfId="5" applyNumberFormat="1" applyFont="1" applyAlignment="1">
      <alignment vertical="top"/>
    </xf>
    <xf numFmtId="182" fontId="11" fillId="3" borderId="0" xfId="5" applyNumberFormat="1" applyFont="1" applyFill="1" applyAlignment="1">
      <alignment vertical="top"/>
    </xf>
    <xf numFmtId="3" fontId="9" fillId="0" borderId="75" xfId="0" applyNumberFormat="1" applyFont="1" applyFill="1" applyBorder="1"/>
    <xf numFmtId="3" fontId="10" fillId="0" borderId="76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9" fillId="0" borderId="74" xfId="0" applyNumberFormat="1" applyFont="1" applyBorder="1"/>
    <xf numFmtId="3" fontId="3" fillId="0" borderId="40" xfId="0" applyNumberFormat="1" applyFont="1" applyBorder="1"/>
    <xf numFmtId="3" fontId="3" fillId="0" borderId="54" xfId="0" applyNumberFormat="1" applyFont="1" applyFill="1" applyBorder="1"/>
    <xf numFmtId="3" fontId="3" fillId="0" borderId="61" xfId="0" applyNumberFormat="1" applyFont="1" applyFill="1" applyBorder="1"/>
    <xf numFmtId="3" fontId="3" fillId="0" borderId="58" xfId="0" applyNumberFormat="1" applyFont="1" applyBorder="1"/>
    <xf numFmtId="3" fontId="34" fillId="0" borderId="0" xfId="0" applyNumberFormat="1" applyFont="1"/>
    <xf numFmtId="3" fontId="34" fillId="0" borderId="0" xfId="0" applyNumberFormat="1" applyFont="1" applyBorder="1"/>
    <xf numFmtId="3" fontId="34" fillId="0" borderId="0" xfId="0" applyNumberFormat="1" applyFont="1" applyAlignment="1">
      <alignment horizontal="right"/>
    </xf>
    <xf numFmtId="184" fontId="34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10" fillId="0" borderId="29" xfId="0" applyNumberFormat="1" applyFont="1" applyBorder="1"/>
    <xf numFmtId="3" fontId="3" fillId="0" borderId="34" xfId="0" applyNumberFormat="1" applyFont="1" applyBorder="1"/>
    <xf numFmtId="3" fontId="3" fillId="0" borderId="44" xfId="0" applyNumberFormat="1" applyFont="1" applyBorder="1"/>
    <xf numFmtId="3" fontId="3" fillId="0" borderId="35" xfId="0" applyNumberFormat="1" applyFont="1" applyBorder="1"/>
    <xf numFmtId="3" fontId="3" fillId="0" borderId="77" xfId="0" applyNumberFormat="1" applyFont="1" applyBorder="1"/>
    <xf numFmtId="3" fontId="3" fillId="0" borderId="29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0" fillId="0" borderId="0" xfId="0" applyNumberFormat="1"/>
    <xf numFmtId="3" fontId="10" fillId="0" borderId="6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0" xfId="0" applyNumberFormat="1" applyFont="1" applyBorder="1"/>
    <xf numFmtId="3" fontId="10" fillId="0" borderId="36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0" borderId="32" xfId="0" applyNumberFormat="1" applyFont="1" applyBorder="1"/>
    <xf numFmtId="3" fontId="10" fillId="0" borderId="4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distributed"/>
    </xf>
    <xf numFmtId="3" fontId="3" fillId="0" borderId="19" xfId="0" applyNumberFormat="1" applyFont="1" applyBorder="1"/>
    <xf numFmtId="3" fontId="3" fillId="0" borderId="6" xfId="0" applyNumberFormat="1" applyFont="1" applyBorder="1"/>
    <xf numFmtId="189" fontId="3" fillId="0" borderId="6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3" fontId="3" fillId="0" borderId="78" xfId="0" applyNumberFormat="1" applyFont="1" applyBorder="1"/>
    <xf numFmtId="3" fontId="10" fillId="0" borderId="19" xfId="0" applyNumberFormat="1" applyFont="1" applyBorder="1" applyAlignment="1">
      <alignment horizontal="right"/>
    </xf>
    <xf numFmtId="3" fontId="3" fillId="0" borderId="42" xfId="0" applyNumberFormat="1" applyFont="1" applyBorder="1"/>
    <xf numFmtId="3" fontId="10" fillId="0" borderId="5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distributed"/>
    </xf>
    <xf numFmtId="3" fontId="3" fillId="0" borderId="12" xfId="0" applyNumberFormat="1" applyFont="1" applyBorder="1"/>
    <xf numFmtId="3" fontId="3" fillId="0" borderId="69" xfId="0" applyNumberFormat="1" applyFont="1" applyBorder="1"/>
    <xf numFmtId="3" fontId="3" fillId="0" borderId="79" xfId="0" applyNumberFormat="1" applyFont="1" applyBorder="1"/>
    <xf numFmtId="3" fontId="3" fillId="0" borderId="37" xfId="0" applyNumberFormat="1" applyFont="1" applyBorder="1"/>
    <xf numFmtId="189" fontId="3" fillId="0" borderId="37" xfId="0" applyNumberFormat="1" applyFont="1" applyBorder="1" applyAlignment="1">
      <alignment horizontal="right"/>
    </xf>
    <xf numFmtId="189" fontId="3" fillId="0" borderId="79" xfId="0" applyNumberFormat="1" applyFont="1" applyBorder="1" applyAlignment="1">
      <alignment horizontal="right"/>
    </xf>
    <xf numFmtId="3" fontId="10" fillId="0" borderId="19" xfId="0" applyNumberFormat="1" applyFont="1" applyBorder="1"/>
    <xf numFmtId="3" fontId="3" fillId="0" borderId="56" xfId="0" applyNumberFormat="1" applyFont="1" applyBorder="1"/>
    <xf numFmtId="3" fontId="3" fillId="0" borderId="38" xfId="0" applyNumberFormat="1" applyFont="1" applyBorder="1"/>
    <xf numFmtId="189" fontId="3" fillId="0" borderId="38" xfId="0" applyNumberFormat="1" applyFont="1" applyBorder="1" applyAlignment="1">
      <alignment horizontal="right"/>
    </xf>
    <xf numFmtId="189" fontId="3" fillId="0" borderId="56" xfId="0" applyNumberFormat="1" applyFont="1" applyBorder="1" applyAlignment="1">
      <alignment horizontal="right"/>
    </xf>
    <xf numFmtId="3" fontId="10" fillId="0" borderId="79" xfId="0" applyNumberFormat="1" applyFont="1" applyBorder="1"/>
    <xf numFmtId="49" fontId="3" fillId="0" borderId="10" xfId="0" applyNumberFormat="1" applyFont="1" applyBorder="1" applyAlignment="1">
      <alignment horizontal="distributed"/>
    </xf>
    <xf numFmtId="3" fontId="3" fillId="0" borderId="9" xfId="0" applyNumberFormat="1" applyFont="1" applyBorder="1"/>
    <xf numFmtId="3" fontId="3" fillId="0" borderId="55" xfId="0" applyNumberFormat="1" applyFont="1" applyBorder="1"/>
    <xf numFmtId="3" fontId="10" fillId="0" borderId="56" xfId="0" applyNumberFormat="1" applyFont="1" applyBorder="1"/>
    <xf numFmtId="49" fontId="10" fillId="0" borderId="0" xfId="0" applyNumberFormat="1" applyFont="1" applyBorder="1" applyAlignment="1">
      <alignment vertical="center" wrapText="1"/>
    </xf>
    <xf numFmtId="3" fontId="10" fillId="0" borderId="32" xfId="0" applyNumberFormat="1" applyFont="1" applyBorder="1"/>
    <xf numFmtId="49" fontId="3" fillId="0" borderId="26" xfId="0" applyNumberFormat="1" applyFont="1" applyBorder="1" applyAlignment="1">
      <alignment horizontal="distributed"/>
    </xf>
    <xf numFmtId="3" fontId="3" fillId="0" borderId="15" xfId="0" applyNumberFormat="1" applyFont="1" applyBorder="1"/>
    <xf numFmtId="3" fontId="3" fillId="0" borderId="31" xfId="0" applyNumberFormat="1" applyFont="1" applyBorder="1"/>
    <xf numFmtId="189" fontId="3" fillId="0" borderId="31" xfId="0" applyNumberFormat="1" applyFont="1" applyBorder="1" applyAlignment="1">
      <alignment horizontal="right"/>
    </xf>
    <xf numFmtId="189" fontId="3" fillId="0" borderId="32" xfId="0" applyNumberFormat="1" applyFont="1" applyBorder="1" applyAlignment="1">
      <alignment horizontal="right"/>
    </xf>
    <xf numFmtId="3" fontId="3" fillId="0" borderId="80" xfId="0" applyNumberFormat="1" applyFont="1" applyBorder="1"/>
    <xf numFmtId="3" fontId="3" fillId="0" borderId="0" xfId="0" applyNumberFormat="1" applyFont="1" applyAlignment="1">
      <alignment horizontal="right"/>
    </xf>
    <xf numFmtId="184" fontId="3" fillId="0" borderId="0" xfId="0" applyNumberFormat="1" applyFont="1" applyAlignment="1">
      <alignment horizontal="right"/>
    </xf>
    <xf numFmtId="3" fontId="9" fillId="0" borderId="0" xfId="4" applyNumberFormat="1" applyFont="1"/>
    <xf numFmtId="3" fontId="9" fillId="0" borderId="0" xfId="4" applyNumberFormat="1" applyFont="1" applyBorder="1"/>
    <xf numFmtId="3" fontId="3" fillId="0" borderId="0" xfId="4" applyNumberFormat="1" applyFont="1" applyBorder="1"/>
    <xf numFmtId="3" fontId="9" fillId="0" borderId="0" xfId="4" applyNumberFormat="1" applyFont="1" applyFill="1" applyBorder="1"/>
    <xf numFmtId="3" fontId="9" fillId="0" borderId="0" xfId="4" applyNumberFormat="1" applyFont="1" applyBorder="1" applyAlignment="1">
      <alignment horizontal="right"/>
    </xf>
    <xf numFmtId="3" fontId="36" fillId="0" borderId="0" xfId="4" applyNumberFormat="1" applyFont="1" applyBorder="1"/>
    <xf numFmtId="3" fontId="3" fillId="0" borderId="0" xfId="4" applyNumberFormat="1" applyFont="1" applyAlignment="1">
      <alignment horizontal="right"/>
    </xf>
    <xf numFmtId="3" fontId="3" fillId="0" borderId="29" xfId="0" applyNumberFormat="1" applyFont="1" applyBorder="1"/>
    <xf numFmtId="3" fontId="10" fillId="0" borderId="34" xfId="0" applyNumberFormat="1" applyFont="1" applyBorder="1"/>
    <xf numFmtId="3" fontId="10" fillId="0" borderId="35" xfId="0" applyNumberFormat="1" applyFont="1" applyBorder="1"/>
    <xf numFmtId="3" fontId="10" fillId="0" borderId="29" xfId="4" applyNumberFormat="1" applyFont="1" applyBorder="1" applyAlignment="1">
      <alignment horizontal="left"/>
    </xf>
    <xf numFmtId="3" fontId="10" fillId="0" borderId="30" xfId="4" applyNumberFormat="1" applyFont="1" applyBorder="1" applyAlignment="1">
      <alignment horizontal="center"/>
    </xf>
    <xf numFmtId="3" fontId="10" fillId="0" borderId="29" xfId="4" applyNumberFormat="1" applyFont="1" applyBorder="1" applyAlignment="1">
      <alignment horizontal="distributed"/>
    </xf>
    <xf numFmtId="3" fontId="10" fillId="0" borderId="30" xfId="4" applyNumberFormat="1" applyFont="1" applyBorder="1" applyAlignment="1">
      <alignment horizontal="distributed"/>
    </xf>
    <xf numFmtId="3" fontId="10" fillId="0" borderId="3" xfId="0" applyNumberFormat="1" applyFont="1" applyBorder="1"/>
    <xf numFmtId="3" fontId="10" fillId="0" borderId="4" xfId="0" applyNumberFormat="1" applyFont="1" applyBorder="1"/>
    <xf numFmtId="3" fontId="10" fillId="0" borderId="6" xfId="4" applyNumberFormat="1" applyFont="1" applyBorder="1" applyAlignment="1">
      <alignment horizontal="right"/>
    </xf>
    <xf numFmtId="3" fontId="10" fillId="0" borderId="19" xfId="4" applyNumberFormat="1" applyFont="1" applyBorder="1" applyAlignment="1">
      <alignment horizontal="center"/>
    </xf>
    <xf numFmtId="3" fontId="10" fillId="0" borderId="6" xfId="4" applyNumberFormat="1" applyFont="1" applyBorder="1" applyAlignment="1">
      <alignment horizontal="distributed"/>
    </xf>
    <xf numFmtId="3" fontId="10" fillId="0" borderId="19" xfId="4" applyNumberFormat="1" applyFont="1" applyBorder="1" applyAlignment="1">
      <alignment horizontal="distributed"/>
    </xf>
    <xf numFmtId="3" fontId="10" fillId="0" borderId="3" xfId="0" applyNumberFormat="1" applyFont="1" applyBorder="1" applyAlignment="1">
      <alignment horizontal="right"/>
    </xf>
    <xf numFmtId="3" fontId="10" fillId="0" borderId="6" xfId="4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84" fontId="10" fillId="0" borderId="19" xfId="0" applyNumberFormat="1" applyFont="1" applyBorder="1" applyAlignment="1">
      <alignment horizontal="center"/>
    </xf>
    <xf numFmtId="3" fontId="3" fillId="0" borderId="36" xfId="0" applyNumberFormat="1" applyFont="1" applyBorder="1"/>
    <xf numFmtId="3" fontId="10" fillId="0" borderId="31" xfId="4" applyNumberFormat="1" applyFont="1" applyBorder="1" applyAlignment="1">
      <alignment horizontal="center"/>
    </xf>
    <xf numFmtId="3" fontId="10" fillId="0" borderId="32" xfId="4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184" fontId="10" fillId="0" borderId="32" xfId="0" applyNumberFormat="1" applyFont="1" applyBorder="1" applyAlignment="1">
      <alignment horizontal="center"/>
    </xf>
    <xf numFmtId="3" fontId="3" fillId="0" borderId="81" xfId="0" applyNumberFormat="1" applyFont="1" applyBorder="1"/>
    <xf numFmtId="3" fontId="3" fillId="0" borderId="8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83" xfId="0" applyNumberFormat="1" applyFont="1" applyBorder="1" applyAlignment="1">
      <alignment horizontal="center"/>
    </xf>
    <xf numFmtId="3" fontId="3" fillId="0" borderId="6" xfId="4" applyNumberFormat="1" applyFont="1" applyBorder="1"/>
    <xf numFmtId="3" fontId="3" fillId="0" borderId="19" xfId="4" applyNumberFormat="1" applyFont="1" applyBorder="1"/>
    <xf numFmtId="184" fontId="3" fillId="0" borderId="6" xfId="0" applyNumberFormat="1" applyFont="1" applyBorder="1"/>
    <xf numFmtId="184" fontId="3" fillId="0" borderId="19" xfId="0" applyNumberFormat="1" applyFont="1" applyBorder="1"/>
    <xf numFmtId="3" fontId="3" fillId="0" borderId="84" xfId="0" applyNumberFormat="1" applyFont="1" applyBorder="1"/>
    <xf numFmtId="182" fontId="3" fillId="0" borderId="84" xfId="0" applyNumberFormat="1" applyFont="1" applyBorder="1"/>
    <xf numFmtId="3" fontId="9" fillId="0" borderId="0" xfId="4" applyNumberFormat="1" applyFont="1" applyFill="1"/>
    <xf numFmtId="3" fontId="3" fillId="0" borderId="85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/>
    </xf>
    <xf numFmtId="3" fontId="3" fillId="0" borderId="6" xfId="4" applyNumberFormat="1" applyFont="1" applyFill="1" applyBorder="1"/>
    <xf numFmtId="3" fontId="3" fillId="0" borderId="19" xfId="4" applyNumberFormat="1" applyFont="1" applyFill="1" applyBorder="1"/>
    <xf numFmtId="3" fontId="3" fillId="0" borderId="85" xfId="0" applyNumberFormat="1" applyFont="1" applyBorder="1"/>
    <xf numFmtId="3" fontId="3" fillId="0" borderId="86" xfId="0" applyNumberFormat="1" applyFont="1" applyBorder="1"/>
    <xf numFmtId="3" fontId="3" fillId="0" borderId="26" xfId="0" applyNumberFormat="1" applyFont="1" applyBorder="1" applyAlignment="1">
      <alignment horizontal="center"/>
    </xf>
    <xf numFmtId="3" fontId="3" fillId="0" borderId="87" xfId="0" applyNumberFormat="1" applyFont="1" applyBorder="1" applyAlignment="1">
      <alignment horizontal="center"/>
    </xf>
    <xf numFmtId="3" fontId="3" fillId="0" borderId="31" xfId="4" applyNumberFormat="1" applyFont="1" applyBorder="1"/>
    <xf numFmtId="3" fontId="3" fillId="0" borderId="32" xfId="4" applyNumberFormat="1" applyFont="1" applyBorder="1"/>
    <xf numFmtId="184" fontId="3" fillId="0" borderId="31" xfId="0" applyNumberFormat="1" applyFont="1" applyBorder="1"/>
    <xf numFmtId="184" fontId="3" fillId="0" borderId="32" xfId="0" applyNumberFormat="1" applyFont="1" applyBorder="1"/>
    <xf numFmtId="182" fontId="3" fillId="0" borderId="81" xfId="0" applyNumberFormat="1" applyFont="1" applyBorder="1"/>
    <xf numFmtId="3" fontId="3" fillId="0" borderId="0" xfId="4" applyNumberFormat="1" applyFont="1" applyFill="1"/>
    <xf numFmtId="3" fontId="3" fillId="0" borderId="0" xfId="4" applyNumberFormat="1" applyFont="1"/>
    <xf numFmtId="3" fontId="3" fillId="0" borderId="81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88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9" xfId="0" applyNumberFormat="1" applyFont="1" applyBorder="1"/>
    <xf numFmtId="182" fontId="3" fillId="0" borderId="81" xfId="0" applyNumberFormat="1" applyFont="1" applyBorder="1" applyAlignment="1">
      <alignment horizontal="right"/>
    </xf>
    <xf numFmtId="3" fontId="3" fillId="0" borderId="90" xfId="0" applyNumberFormat="1" applyFont="1" applyBorder="1"/>
    <xf numFmtId="3" fontId="37" fillId="0" borderId="0" xfId="0" applyNumberFormat="1" applyFont="1" applyBorder="1"/>
    <xf numFmtId="49" fontId="16" fillId="0" borderId="44" xfId="5" applyNumberFormat="1" applyFont="1" applyFill="1" applyBorder="1" applyAlignment="1">
      <alignment horizontal="center" vertical="center"/>
    </xf>
    <xf numFmtId="49" fontId="16" fillId="0" borderId="45" xfId="5" applyNumberFormat="1" applyFont="1" applyFill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center" vertical="center"/>
    </xf>
    <xf numFmtId="49" fontId="14" fillId="0" borderId="22" xfId="5" applyNumberFormat="1" applyFont="1" applyFill="1" applyBorder="1" applyAlignment="1">
      <alignment horizontal="center" vertical="center"/>
    </xf>
    <xf numFmtId="49" fontId="16" fillId="0" borderId="0" xfId="5" applyNumberFormat="1" applyFont="1" applyFill="1" applyBorder="1" applyAlignment="1">
      <alignment horizontal="center"/>
    </xf>
    <xf numFmtId="49" fontId="16" fillId="0" borderId="22" xfId="5" applyNumberFormat="1" applyFont="1" applyFill="1" applyBorder="1" applyAlignment="1">
      <alignment horizontal="center"/>
    </xf>
    <xf numFmtId="49" fontId="14" fillId="0" borderId="0" xfId="5" applyNumberFormat="1" applyFont="1" applyFill="1" applyBorder="1" applyAlignment="1">
      <alignment vertical="top"/>
    </xf>
    <xf numFmtId="49" fontId="14" fillId="0" borderId="22" xfId="5" applyNumberFormat="1" applyFont="1" applyFill="1" applyBorder="1" applyAlignment="1">
      <alignment vertical="top"/>
    </xf>
    <xf numFmtId="49" fontId="14" fillId="0" borderId="39" xfId="5" applyNumberFormat="1" applyFont="1" applyFill="1" applyBorder="1" applyAlignment="1">
      <alignment horizontal="center" wrapText="1"/>
    </xf>
    <xf numFmtId="0" fontId="0" fillId="0" borderId="44" xfId="0" applyBorder="1" applyAlignment="1"/>
    <xf numFmtId="0" fontId="0" fillId="0" borderId="45" xfId="0" applyBorder="1" applyAlignment="1"/>
    <xf numFmtId="49" fontId="16" fillId="0" borderId="0" xfId="5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3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0" fillId="0" borderId="0" xfId="0" applyFill="1" applyAlignment="1"/>
    <xf numFmtId="0" fontId="21" fillId="0" borderId="0" xfId="3" applyFont="1" applyFill="1" applyBorder="1" applyAlignment="1">
      <alignment horizontal="distributed" vertical="center"/>
    </xf>
  </cellXfs>
  <cellStyles count="9">
    <cellStyle name="桁区切り" xfId="1" builtinId="6"/>
    <cellStyle name="標準" xfId="0" builtinId="0"/>
    <cellStyle name="標準_002" xfId="2"/>
    <cellStyle name="標準_00502" xfId="3"/>
    <cellStyle name="標準_９３部門" xfId="4"/>
    <cellStyle name="標準_JB16" xfId="5"/>
    <cellStyle name="標準_Sheet1" xfId="6"/>
    <cellStyle name="標準_Sheet1_1" xfId="7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1"/>
  <sheetViews>
    <sheetView workbookViewId="0">
      <selection activeCell="M16" sqref="M16"/>
    </sheetView>
  </sheetViews>
  <sheetFormatPr defaultColWidth="9.875" defaultRowHeight="14.65" customHeight="1"/>
  <cols>
    <col min="1" max="1" width="1.625" style="150" customWidth="1"/>
    <col min="2" max="3" width="1.125" style="151" customWidth="1"/>
    <col min="4" max="4" width="2.375" style="151" customWidth="1"/>
    <col min="5" max="5" width="4.125" style="151" customWidth="1"/>
    <col min="6" max="6" width="19.125" style="151" customWidth="1"/>
    <col min="7" max="7" width="0.625" style="151" customWidth="1"/>
    <col min="8" max="9" width="7.375" style="151" customWidth="1"/>
    <col min="10" max="11" width="6.875" style="151" customWidth="1"/>
    <col min="12" max="12" width="10.75" style="151" customWidth="1"/>
    <col min="13" max="13" width="11.5" style="151" customWidth="1"/>
    <col min="14" max="14" width="10.75" style="151" customWidth="1"/>
    <col min="15" max="24" width="9.375" style="151" customWidth="1"/>
    <col min="25" max="16384" width="9.875" style="151"/>
  </cols>
  <sheetData>
    <row r="1" spans="1:42" ht="9" customHeight="1"/>
    <row r="2" spans="1:42" s="101" customFormat="1" ht="17.25" customHeight="1">
      <c r="A2" s="100"/>
      <c r="B2" s="137"/>
      <c r="C2" s="153" t="s">
        <v>623</v>
      </c>
      <c r="D2" s="137"/>
      <c r="E2" s="137"/>
      <c r="F2" s="102"/>
      <c r="G2" s="102"/>
      <c r="H2" s="102"/>
      <c r="I2" s="102"/>
      <c r="J2" s="102"/>
      <c r="K2" s="102"/>
      <c r="L2" s="154"/>
      <c r="M2" s="100"/>
      <c r="N2" s="100"/>
      <c r="O2" s="100"/>
      <c r="P2" s="100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</row>
    <row r="3" spans="1:42" s="101" customFormat="1" ht="17.25" customHeight="1">
      <c r="A3" s="100"/>
      <c r="B3" s="137"/>
      <c r="C3" s="102"/>
      <c r="D3" s="137"/>
      <c r="E3" s="137"/>
      <c r="F3" s="158" t="s">
        <v>624</v>
      </c>
      <c r="G3" s="102"/>
      <c r="H3" s="102"/>
      <c r="I3" s="102"/>
      <c r="J3" s="102"/>
      <c r="K3" s="102"/>
      <c r="L3" s="154"/>
      <c r="M3" s="100"/>
      <c r="N3" s="100"/>
      <c r="O3" s="100"/>
      <c r="P3" s="100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</row>
    <row r="4" spans="1:42" s="101" customFormat="1" ht="17.25" customHeight="1">
      <c r="A4" s="100"/>
      <c r="B4" s="158"/>
      <c r="C4" s="102"/>
      <c r="D4" s="137"/>
      <c r="E4" s="137"/>
      <c r="F4" s="159" t="s">
        <v>625</v>
      </c>
      <c r="G4" s="102"/>
      <c r="H4" s="102"/>
      <c r="I4" s="102"/>
      <c r="J4" s="102"/>
      <c r="K4" s="102"/>
      <c r="L4" s="154"/>
      <c r="M4" s="100"/>
      <c r="N4" s="100"/>
      <c r="O4" s="100"/>
      <c r="P4" s="100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</row>
    <row r="5" spans="1:42" s="101" customFormat="1" ht="7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</row>
    <row r="6" spans="1:42" s="101" customFormat="1" ht="15" customHeight="1">
      <c r="A6" s="100"/>
      <c r="B6" s="103"/>
      <c r="C6" s="103"/>
      <c r="D6" s="103"/>
      <c r="E6" s="103"/>
      <c r="F6" s="103"/>
      <c r="G6" s="103"/>
      <c r="H6" s="160" t="s">
        <v>431</v>
      </c>
      <c r="I6" s="161" t="s">
        <v>626</v>
      </c>
      <c r="J6" s="473" t="s">
        <v>627</v>
      </c>
      <c r="K6" s="474"/>
      <c r="L6" s="321"/>
      <c r="M6" s="473" t="s">
        <v>627</v>
      </c>
      <c r="N6" s="474"/>
      <c r="O6" s="100"/>
      <c r="P6" s="137"/>
    </row>
    <row r="7" spans="1:42" s="101" customFormat="1" ht="7.5" customHeight="1">
      <c r="A7" s="100"/>
      <c r="B7" s="116"/>
      <c r="C7" s="116"/>
      <c r="D7" s="116"/>
      <c r="E7" s="116"/>
      <c r="F7" s="116"/>
      <c r="G7" s="116"/>
      <c r="H7" s="113"/>
      <c r="I7" s="113"/>
      <c r="J7" s="113"/>
      <c r="K7" s="113"/>
      <c r="L7" s="321"/>
      <c r="M7" s="318"/>
      <c r="N7" s="113"/>
      <c r="O7" s="100"/>
      <c r="P7" s="137"/>
    </row>
    <row r="8" spans="1:42" s="101" customFormat="1" ht="26.25" customHeight="1">
      <c r="A8" s="100"/>
      <c r="B8" s="475" t="s">
        <v>628</v>
      </c>
      <c r="C8" s="475"/>
      <c r="D8" s="475"/>
      <c r="E8" s="475"/>
      <c r="F8" s="475"/>
      <c r="G8" s="476"/>
      <c r="H8" s="115" t="s">
        <v>629</v>
      </c>
      <c r="I8" s="115" t="s">
        <v>630</v>
      </c>
      <c r="J8" s="162" t="s">
        <v>631</v>
      </c>
      <c r="K8" s="162" t="s">
        <v>632</v>
      </c>
      <c r="L8" s="321"/>
      <c r="M8" s="319" t="s">
        <v>631</v>
      </c>
      <c r="N8" s="162" t="s">
        <v>632</v>
      </c>
      <c r="O8" s="100"/>
      <c r="P8" s="137"/>
    </row>
    <row r="9" spans="1:42" s="101" customFormat="1" ht="30.75" customHeight="1">
      <c r="A9" s="100"/>
      <c r="B9" s="477" t="s">
        <v>633</v>
      </c>
      <c r="C9" s="477"/>
      <c r="D9" s="477"/>
      <c r="E9" s="477"/>
      <c r="F9" s="477"/>
      <c r="G9" s="478"/>
      <c r="H9" s="163" t="s">
        <v>0</v>
      </c>
      <c r="I9" s="164" t="s">
        <v>634</v>
      </c>
      <c r="J9" s="163" t="s">
        <v>635</v>
      </c>
      <c r="K9" s="163" t="s">
        <v>636</v>
      </c>
      <c r="L9" s="321"/>
      <c r="M9" s="320" t="s">
        <v>635</v>
      </c>
      <c r="N9" s="163" t="s">
        <v>636</v>
      </c>
      <c r="O9" s="100"/>
      <c r="P9" s="137"/>
    </row>
    <row r="10" spans="1:42" s="101" customFormat="1" ht="17.25" customHeight="1">
      <c r="A10" s="100"/>
      <c r="B10" s="121"/>
      <c r="C10" s="121"/>
      <c r="D10" s="121"/>
      <c r="E10" s="121"/>
      <c r="F10" s="121"/>
      <c r="G10" s="122"/>
      <c r="H10" s="165" t="s">
        <v>637</v>
      </c>
      <c r="I10" s="125" t="s">
        <v>638</v>
      </c>
      <c r="J10" s="166" t="s">
        <v>639</v>
      </c>
      <c r="K10" s="167"/>
      <c r="L10" s="321"/>
      <c r="M10" s="166" t="s">
        <v>639</v>
      </c>
      <c r="N10" s="167"/>
      <c r="O10" s="100"/>
      <c r="P10" s="137"/>
    </row>
    <row r="11" spans="1:42" s="101" customFormat="1" ht="12" customHeight="1">
      <c r="A11" s="100"/>
      <c r="B11" s="116"/>
      <c r="C11" s="116"/>
      <c r="D11" s="116"/>
      <c r="E11" s="116"/>
      <c r="F11" s="116"/>
      <c r="G11" s="116"/>
      <c r="H11" s="168"/>
      <c r="I11" s="100"/>
      <c r="J11" s="100"/>
      <c r="K11" s="100"/>
      <c r="L11" s="100"/>
      <c r="M11" s="100"/>
      <c r="N11" s="100"/>
      <c r="O11" s="100"/>
      <c r="P11" s="137"/>
    </row>
    <row r="12" spans="1:42" s="101" customFormat="1" ht="13.5" customHeight="1">
      <c r="A12" s="100"/>
      <c r="B12" s="169" t="s">
        <v>640</v>
      </c>
      <c r="C12" s="170"/>
      <c r="D12" s="171"/>
      <c r="E12" s="171"/>
      <c r="F12" s="170"/>
      <c r="G12" s="116"/>
      <c r="H12" s="136"/>
      <c r="I12" s="128"/>
      <c r="J12" s="101" t="s">
        <v>790</v>
      </c>
      <c r="L12" s="100"/>
      <c r="M12" s="100" t="s">
        <v>789</v>
      </c>
      <c r="N12" s="100"/>
      <c r="O12" s="100"/>
      <c r="P12" s="137"/>
    </row>
    <row r="13" spans="1:42" s="101" customFormat="1" ht="12" customHeight="1">
      <c r="A13" s="100"/>
      <c r="B13" s="137"/>
      <c r="C13" s="111" t="s">
        <v>641</v>
      </c>
      <c r="D13" s="100"/>
      <c r="E13" s="100"/>
      <c r="F13" s="100"/>
      <c r="G13" s="100"/>
      <c r="H13" s="172">
        <v>510431</v>
      </c>
      <c r="I13" s="142">
        <v>417675</v>
      </c>
      <c r="J13" s="316">
        <v>62889</v>
      </c>
      <c r="K13" s="316">
        <v>29867</v>
      </c>
      <c r="L13" s="100"/>
      <c r="M13" s="325">
        <v>72611</v>
      </c>
      <c r="N13" s="325">
        <v>35852</v>
      </c>
      <c r="O13" s="100"/>
      <c r="P13" s="137"/>
    </row>
    <row r="14" spans="1:42" s="101" customFormat="1" ht="12" customHeight="1">
      <c r="A14" s="100"/>
      <c r="B14" s="137"/>
      <c r="C14" s="100"/>
      <c r="D14" s="174" t="s">
        <v>205</v>
      </c>
      <c r="E14" s="137"/>
      <c r="F14" s="175" t="s">
        <v>1</v>
      </c>
      <c r="G14" s="100"/>
      <c r="H14" s="172">
        <v>33590</v>
      </c>
      <c r="I14" s="142">
        <v>2376</v>
      </c>
      <c r="J14" s="173">
        <v>17912</v>
      </c>
      <c r="K14" s="173">
        <v>13302</v>
      </c>
      <c r="L14" s="100"/>
      <c r="M14" s="323">
        <f>J13/M13</f>
        <v>0.86610844086984062</v>
      </c>
      <c r="N14" s="323">
        <f>K13/N13</f>
        <v>0.83306370634832083</v>
      </c>
      <c r="O14" s="100"/>
      <c r="P14" s="137"/>
    </row>
    <row r="15" spans="1:42" s="101" customFormat="1" ht="12" customHeight="1">
      <c r="A15" s="100"/>
      <c r="B15" s="137"/>
      <c r="C15" s="100"/>
      <c r="D15" s="176"/>
      <c r="E15" s="177">
        <v>1</v>
      </c>
      <c r="F15" s="178" t="s">
        <v>2</v>
      </c>
      <c r="G15" s="100"/>
      <c r="H15" s="172">
        <v>33590</v>
      </c>
      <c r="I15" s="142">
        <v>2376</v>
      </c>
      <c r="J15" s="173">
        <v>17912</v>
      </c>
      <c r="K15" s="173">
        <v>13302</v>
      </c>
      <c r="L15" s="100"/>
      <c r="M15" s="100"/>
      <c r="N15" s="100"/>
      <c r="O15" s="100"/>
      <c r="P15" s="137"/>
    </row>
    <row r="16" spans="1:42" s="101" customFormat="1" ht="24" customHeight="1">
      <c r="A16" s="100"/>
      <c r="B16" s="137"/>
      <c r="C16" s="100"/>
      <c r="D16" s="176"/>
      <c r="E16" s="179">
        <v>1</v>
      </c>
      <c r="F16" s="180" t="s">
        <v>642</v>
      </c>
      <c r="G16" s="100"/>
      <c r="H16" s="172">
        <v>32158</v>
      </c>
      <c r="I16" s="142">
        <v>1418</v>
      </c>
      <c r="J16" s="173">
        <v>17488</v>
      </c>
      <c r="K16" s="173">
        <v>13252</v>
      </c>
      <c r="L16" s="100"/>
      <c r="M16" s="317"/>
      <c r="N16" s="317"/>
      <c r="O16" s="100"/>
      <c r="P16" s="137"/>
    </row>
    <row r="17" spans="1:16" s="101" customFormat="1" ht="12" customHeight="1">
      <c r="A17" s="100"/>
      <c r="B17" s="137"/>
      <c r="C17" s="100"/>
      <c r="D17" s="176"/>
      <c r="E17" s="174">
        <v>2</v>
      </c>
      <c r="F17" s="178" t="s">
        <v>3</v>
      </c>
      <c r="G17" s="100"/>
      <c r="H17" s="172">
        <v>1432</v>
      </c>
      <c r="I17" s="142">
        <v>958</v>
      </c>
      <c r="J17" s="173">
        <v>424</v>
      </c>
      <c r="K17" s="173">
        <v>50</v>
      </c>
      <c r="L17" s="100"/>
      <c r="M17" s="100"/>
      <c r="N17" s="100"/>
      <c r="O17" s="100"/>
      <c r="P17" s="137"/>
    </row>
    <row r="18" spans="1:16" s="101" customFormat="1" ht="12" customHeight="1">
      <c r="A18" s="100"/>
      <c r="B18" s="137"/>
      <c r="C18" s="100"/>
      <c r="D18" s="174" t="s">
        <v>206</v>
      </c>
      <c r="E18" s="137"/>
      <c r="F18" s="175" t="s">
        <v>235</v>
      </c>
      <c r="G18" s="100"/>
      <c r="H18" s="172">
        <v>85</v>
      </c>
      <c r="I18" s="142">
        <v>38</v>
      </c>
      <c r="J18" s="173">
        <v>26</v>
      </c>
      <c r="K18" s="173">
        <v>21</v>
      </c>
      <c r="L18" s="100"/>
      <c r="M18" s="100"/>
      <c r="N18" s="100"/>
      <c r="O18" s="100"/>
      <c r="P18" s="137"/>
    </row>
    <row r="19" spans="1:16" s="101" customFormat="1" ht="12" customHeight="1">
      <c r="A19" s="100"/>
      <c r="B19" s="137"/>
      <c r="C19" s="100"/>
      <c r="D19" s="176"/>
      <c r="E19" s="177">
        <v>2</v>
      </c>
      <c r="F19" s="178" t="s">
        <v>235</v>
      </c>
      <c r="G19" s="100"/>
      <c r="H19" s="172">
        <v>85</v>
      </c>
      <c r="I19" s="142">
        <v>38</v>
      </c>
      <c r="J19" s="173">
        <v>26</v>
      </c>
      <c r="K19" s="173">
        <v>21</v>
      </c>
      <c r="L19" s="100"/>
      <c r="M19" s="315"/>
      <c r="N19" s="100"/>
      <c r="O19" s="100"/>
      <c r="P19" s="137"/>
    </row>
    <row r="20" spans="1:16" s="101" customFormat="1" ht="12" customHeight="1">
      <c r="A20" s="100"/>
      <c r="B20" s="137"/>
      <c r="C20" s="100"/>
      <c r="D20" s="176"/>
      <c r="E20" s="174">
        <v>3</v>
      </c>
      <c r="F20" s="178" t="s">
        <v>235</v>
      </c>
      <c r="G20" s="100"/>
      <c r="H20" s="172">
        <v>85</v>
      </c>
      <c r="I20" s="142">
        <v>38</v>
      </c>
      <c r="J20" s="173">
        <v>26</v>
      </c>
      <c r="K20" s="173">
        <v>21</v>
      </c>
      <c r="L20" s="100"/>
      <c r="M20" s="100"/>
      <c r="N20" s="100"/>
      <c r="O20" s="100"/>
      <c r="P20" s="137"/>
    </row>
    <row r="21" spans="1:16" s="101" customFormat="1" ht="12" customHeight="1">
      <c r="A21" s="100"/>
      <c r="B21" s="137"/>
      <c r="C21" s="100"/>
      <c r="D21" s="177" t="s">
        <v>207</v>
      </c>
      <c r="E21" s="137"/>
      <c r="F21" s="175" t="s">
        <v>237</v>
      </c>
      <c r="G21" s="100"/>
      <c r="H21" s="172">
        <v>3736</v>
      </c>
      <c r="I21" s="142">
        <v>770</v>
      </c>
      <c r="J21" s="173">
        <v>1948</v>
      </c>
      <c r="K21" s="173">
        <v>1018</v>
      </c>
      <c r="L21" s="100"/>
      <c r="M21" s="100"/>
      <c r="N21" s="100"/>
      <c r="O21" s="100"/>
      <c r="P21" s="137"/>
    </row>
    <row r="22" spans="1:16" s="101" customFormat="1" ht="12" customHeight="1">
      <c r="A22" s="100"/>
      <c r="B22" s="137"/>
      <c r="C22" s="100"/>
      <c r="D22" s="176"/>
      <c r="E22" s="177">
        <v>3</v>
      </c>
      <c r="F22" s="178" t="s">
        <v>237</v>
      </c>
      <c r="G22" s="100"/>
      <c r="H22" s="172">
        <v>2684</v>
      </c>
      <c r="I22" s="142">
        <v>407</v>
      </c>
      <c r="J22" s="173">
        <v>1574</v>
      </c>
      <c r="K22" s="173">
        <v>703</v>
      </c>
      <c r="L22" s="100"/>
      <c r="M22" s="100"/>
      <c r="N22" s="100"/>
      <c r="O22" s="100"/>
      <c r="P22" s="137"/>
    </row>
    <row r="23" spans="1:16" s="101" customFormat="1" ht="12" customHeight="1">
      <c r="A23" s="100"/>
      <c r="B23" s="137"/>
      <c r="C23" s="100"/>
      <c r="D23" s="176"/>
      <c r="E23" s="174">
        <v>4</v>
      </c>
      <c r="F23" s="178" t="s">
        <v>237</v>
      </c>
      <c r="G23" s="100"/>
      <c r="H23" s="172">
        <v>2684</v>
      </c>
      <c r="I23" s="142">
        <v>407</v>
      </c>
      <c r="J23" s="173">
        <v>1574</v>
      </c>
      <c r="K23" s="173">
        <v>703</v>
      </c>
      <c r="L23" s="100"/>
      <c r="M23" s="100"/>
      <c r="N23" s="100"/>
      <c r="O23" s="100"/>
      <c r="P23" s="137"/>
    </row>
    <row r="24" spans="1:16" s="101" customFormat="1" ht="12" customHeight="1">
      <c r="A24" s="100"/>
      <c r="B24" s="137"/>
      <c r="C24" s="100"/>
      <c r="D24" s="176"/>
      <c r="E24" s="177">
        <v>4</v>
      </c>
      <c r="F24" s="178" t="s">
        <v>4</v>
      </c>
      <c r="G24" s="100"/>
      <c r="H24" s="172">
        <v>1052</v>
      </c>
      <c r="I24" s="142">
        <v>363</v>
      </c>
      <c r="J24" s="173">
        <v>374</v>
      </c>
      <c r="K24" s="173">
        <v>315</v>
      </c>
      <c r="L24" s="100"/>
      <c r="M24" s="100"/>
      <c r="N24" s="100"/>
      <c r="O24" s="100"/>
      <c r="P24" s="137"/>
    </row>
    <row r="25" spans="1:16" s="101" customFormat="1" ht="12" customHeight="1">
      <c r="A25" s="100"/>
      <c r="B25" s="137"/>
      <c r="C25" s="100"/>
      <c r="D25" s="176"/>
      <c r="E25" s="174">
        <v>5</v>
      </c>
      <c r="F25" s="178" t="s">
        <v>4</v>
      </c>
      <c r="G25" s="100"/>
      <c r="H25" s="172">
        <v>1052</v>
      </c>
      <c r="I25" s="142">
        <v>363</v>
      </c>
      <c r="J25" s="173">
        <v>374</v>
      </c>
      <c r="K25" s="173">
        <v>315</v>
      </c>
      <c r="L25" s="100"/>
      <c r="M25" s="100"/>
      <c r="N25" s="100"/>
      <c r="O25" s="100"/>
      <c r="P25" s="137"/>
    </row>
    <row r="26" spans="1:16" s="101" customFormat="1" ht="12" customHeight="1">
      <c r="A26" s="100"/>
      <c r="B26" s="137"/>
      <c r="C26" s="100"/>
      <c r="D26" s="174" t="s">
        <v>208</v>
      </c>
      <c r="E26" s="137"/>
      <c r="F26" s="175" t="s">
        <v>5</v>
      </c>
      <c r="G26" s="100"/>
      <c r="H26" s="172">
        <v>675</v>
      </c>
      <c r="I26" s="142">
        <v>571</v>
      </c>
      <c r="J26" s="173">
        <v>70</v>
      </c>
      <c r="K26" s="173">
        <v>34</v>
      </c>
      <c r="L26" s="100"/>
      <c r="M26" s="100"/>
      <c r="N26" s="100"/>
      <c r="O26" s="100"/>
      <c r="P26" s="137"/>
    </row>
    <row r="27" spans="1:16" s="101" customFormat="1" ht="12" customHeight="1">
      <c r="A27" s="100"/>
      <c r="B27" s="137"/>
      <c r="C27" s="100"/>
      <c r="D27" s="176"/>
      <c r="E27" s="177">
        <v>5</v>
      </c>
      <c r="F27" s="178" t="s">
        <v>5</v>
      </c>
      <c r="G27" s="100"/>
      <c r="H27" s="172">
        <v>675</v>
      </c>
      <c r="I27" s="142">
        <v>571</v>
      </c>
      <c r="J27" s="173">
        <v>70</v>
      </c>
      <c r="K27" s="173">
        <v>34</v>
      </c>
      <c r="L27" s="100"/>
      <c r="M27" s="100"/>
      <c r="N27" s="100"/>
      <c r="O27" s="100"/>
      <c r="P27" s="137"/>
    </row>
    <row r="28" spans="1:16" s="101" customFormat="1" ht="12" customHeight="1">
      <c r="A28" s="100"/>
      <c r="B28" s="137"/>
      <c r="C28" s="100"/>
      <c r="D28" s="176"/>
      <c r="E28" s="174">
        <v>6</v>
      </c>
      <c r="F28" s="178" t="s">
        <v>6</v>
      </c>
      <c r="G28" s="100"/>
      <c r="H28" s="172" t="s">
        <v>7</v>
      </c>
      <c r="I28" s="142" t="s">
        <v>7</v>
      </c>
      <c r="J28" s="173" t="s">
        <v>7</v>
      </c>
      <c r="K28" s="173" t="s">
        <v>7</v>
      </c>
      <c r="L28" s="100"/>
      <c r="M28" s="100"/>
      <c r="N28" s="100"/>
      <c r="O28" s="100"/>
      <c r="P28" s="137"/>
    </row>
    <row r="29" spans="1:16" s="101" customFormat="1" ht="12" customHeight="1">
      <c r="A29" s="100"/>
      <c r="B29" s="137"/>
      <c r="C29" s="100"/>
      <c r="D29" s="176"/>
      <c r="E29" s="174">
        <v>7</v>
      </c>
      <c r="F29" s="178" t="s">
        <v>8</v>
      </c>
      <c r="G29" s="100"/>
      <c r="H29" s="172" t="s">
        <v>7</v>
      </c>
      <c r="I29" s="142" t="s">
        <v>7</v>
      </c>
      <c r="J29" s="173" t="s">
        <v>7</v>
      </c>
      <c r="K29" s="173" t="s">
        <v>7</v>
      </c>
      <c r="L29" s="100"/>
      <c r="M29" s="100"/>
      <c r="N29" s="100"/>
      <c r="O29" s="100"/>
      <c r="P29" s="137"/>
    </row>
    <row r="30" spans="1:16" s="101" customFormat="1" ht="12" customHeight="1">
      <c r="A30" s="100"/>
      <c r="B30" s="137"/>
      <c r="C30" s="100"/>
      <c r="D30" s="176"/>
      <c r="E30" s="174">
        <v>8</v>
      </c>
      <c r="F30" s="178" t="s">
        <v>9</v>
      </c>
      <c r="G30" s="100"/>
      <c r="H30" s="172" t="s">
        <v>7</v>
      </c>
      <c r="I30" s="142" t="s">
        <v>7</v>
      </c>
      <c r="J30" s="173" t="s">
        <v>7</v>
      </c>
      <c r="K30" s="173" t="s">
        <v>7</v>
      </c>
      <c r="L30" s="100"/>
      <c r="M30" s="100"/>
      <c r="N30" s="100"/>
      <c r="O30" s="100"/>
      <c r="P30" s="137"/>
    </row>
    <row r="31" spans="1:16" s="101" customFormat="1" ht="12" customHeight="1">
      <c r="A31" s="100"/>
      <c r="B31" s="137"/>
      <c r="C31" s="100"/>
      <c r="D31" s="176"/>
      <c r="E31" s="174">
        <v>9</v>
      </c>
      <c r="F31" s="178" t="s">
        <v>10</v>
      </c>
      <c r="G31" s="100"/>
      <c r="H31" s="172">
        <v>675</v>
      </c>
      <c r="I31" s="142">
        <v>571</v>
      </c>
      <c r="J31" s="173">
        <v>70</v>
      </c>
      <c r="K31" s="173">
        <v>34</v>
      </c>
      <c r="L31" s="100"/>
      <c r="M31" s="100"/>
      <c r="N31" s="100"/>
      <c r="O31" s="100"/>
      <c r="P31" s="137"/>
    </row>
    <row r="32" spans="1:16" s="101" customFormat="1" ht="12" customHeight="1">
      <c r="A32" s="100"/>
      <c r="B32" s="137"/>
      <c r="C32" s="100"/>
      <c r="D32" s="174" t="s">
        <v>209</v>
      </c>
      <c r="E32" s="137"/>
      <c r="F32" s="175" t="s">
        <v>11</v>
      </c>
      <c r="G32" s="100"/>
      <c r="H32" s="172">
        <v>51588</v>
      </c>
      <c r="I32" s="142">
        <v>43425</v>
      </c>
      <c r="J32" s="173">
        <v>6436</v>
      </c>
      <c r="K32" s="173">
        <v>1727</v>
      </c>
      <c r="L32" s="100"/>
      <c r="M32" s="100"/>
      <c r="N32" s="100"/>
      <c r="O32" s="100"/>
      <c r="P32" s="137"/>
    </row>
    <row r="33" spans="1:16" s="101" customFormat="1" ht="12" customHeight="1">
      <c r="A33" s="100"/>
      <c r="B33" s="137"/>
      <c r="C33" s="100"/>
      <c r="D33" s="176"/>
      <c r="E33" s="177">
        <v>6</v>
      </c>
      <c r="F33" s="178" t="s">
        <v>11</v>
      </c>
      <c r="G33" s="100"/>
      <c r="H33" s="172">
        <v>51588</v>
      </c>
      <c r="I33" s="142">
        <v>43425</v>
      </c>
      <c r="J33" s="173">
        <v>6436</v>
      </c>
      <c r="K33" s="173">
        <v>1727</v>
      </c>
      <c r="L33" s="100"/>
      <c r="M33" s="100"/>
      <c r="N33" s="100"/>
      <c r="O33" s="100"/>
      <c r="P33" s="137"/>
    </row>
    <row r="34" spans="1:16" s="101" customFormat="1" ht="12" customHeight="1">
      <c r="A34" s="100"/>
      <c r="B34" s="137"/>
      <c r="C34" s="100"/>
      <c r="D34" s="176"/>
      <c r="E34" s="174">
        <v>10</v>
      </c>
      <c r="F34" s="178" t="s">
        <v>11</v>
      </c>
      <c r="G34" s="100"/>
      <c r="H34" s="172">
        <v>51588</v>
      </c>
      <c r="I34" s="142">
        <v>43425</v>
      </c>
      <c r="J34" s="173">
        <v>6436</v>
      </c>
      <c r="K34" s="173">
        <v>1727</v>
      </c>
      <c r="L34" s="100"/>
      <c r="M34" s="100"/>
      <c r="N34" s="100"/>
      <c r="O34" s="100"/>
      <c r="P34" s="137"/>
    </row>
    <row r="35" spans="1:16" s="101" customFormat="1" ht="12" customHeight="1">
      <c r="A35" s="100"/>
      <c r="B35" s="137"/>
      <c r="C35" s="100"/>
      <c r="D35" s="174" t="s">
        <v>210</v>
      </c>
      <c r="E35" s="137"/>
      <c r="F35" s="175" t="s">
        <v>12</v>
      </c>
      <c r="G35" s="100"/>
      <c r="H35" s="172">
        <v>97883</v>
      </c>
      <c r="I35" s="142">
        <v>89478</v>
      </c>
      <c r="J35" s="173">
        <v>5990</v>
      </c>
      <c r="K35" s="173">
        <v>2415</v>
      </c>
      <c r="L35" s="100"/>
      <c r="M35" s="100"/>
      <c r="N35" s="100"/>
      <c r="O35" s="100"/>
      <c r="P35" s="137"/>
    </row>
    <row r="36" spans="1:16" s="101" customFormat="1" ht="12" customHeight="1">
      <c r="A36" s="100"/>
      <c r="B36" s="137"/>
      <c r="C36" s="100"/>
      <c r="D36" s="176"/>
      <c r="E36" s="177">
        <v>7</v>
      </c>
      <c r="F36" s="178" t="s">
        <v>13</v>
      </c>
      <c r="G36" s="100"/>
      <c r="H36" s="172">
        <v>17369</v>
      </c>
      <c r="I36" s="142">
        <v>16340</v>
      </c>
      <c r="J36" s="173">
        <v>525</v>
      </c>
      <c r="K36" s="173">
        <v>504</v>
      </c>
      <c r="L36" s="100"/>
      <c r="M36" s="100"/>
      <c r="N36" s="100"/>
      <c r="O36" s="100"/>
      <c r="P36" s="137"/>
    </row>
    <row r="37" spans="1:16" s="101" customFormat="1" ht="12" customHeight="1">
      <c r="A37" s="100"/>
      <c r="B37" s="137"/>
      <c r="C37" s="100"/>
      <c r="D37" s="176"/>
      <c r="E37" s="174">
        <v>11</v>
      </c>
      <c r="F37" s="178" t="s">
        <v>14</v>
      </c>
      <c r="G37" s="100"/>
      <c r="H37" s="172">
        <v>1637</v>
      </c>
      <c r="I37" s="142">
        <v>1627</v>
      </c>
      <c r="J37" s="173">
        <v>7</v>
      </c>
      <c r="K37" s="173">
        <v>3</v>
      </c>
      <c r="L37" s="100"/>
      <c r="M37" s="100"/>
      <c r="N37" s="100"/>
      <c r="O37" s="100"/>
      <c r="P37" s="137"/>
    </row>
    <row r="38" spans="1:16" s="101" customFormat="1" ht="12" customHeight="1">
      <c r="A38" s="100"/>
      <c r="B38" s="137"/>
      <c r="C38" s="100"/>
      <c r="D38" s="176"/>
      <c r="E38" s="174">
        <v>12</v>
      </c>
      <c r="F38" s="178" t="s">
        <v>15</v>
      </c>
      <c r="G38" s="100"/>
      <c r="H38" s="172">
        <v>2027</v>
      </c>
      <c r="I38" s="142">
        <v>1857</v>
      </c>
      <c r="J38" s="173">
        <v>89</v>
      </c>
      <c r="K38" s="173">
        <v>81</v>
      </c>
      <c r="L38" s="100"/>
      <c r="M38" s="100"/>
      <c r="N38" s="100"/>
      <c r="O38" s="100"/>
      <c r="P38" s="137"/>
    </row>
    <row r="39" spans="1:16" s="101" customFormat="1" ht="24" customHeight="1">
      <c r="A39" s="100"/>
      <c r="B39" s="137"/>
      <c r="C39" s="100"/>
      <c r="D39" s="176"/>
      <c r="E39" s="179">
        <v>13</v>
      </c>
      <c r="F39" s="180" t="s">
        <v>643</v>
      </c>
      <c r="G39" s="100"/>
      <c r="H39" s="172">
        <v>614</v>
      </c>
      <c r="I39" s="142">
        <v>594</v>
      </c>
      <c r="J39" s="173">
        <v>17</v>
      </c>
      <c r="K39" s="173">
        <v>3</v>
      </c>
      <c r="L39" s="100"/>
      <c r="M39" s="100"/>
      <c r="N39" s="100"/>
      <c r="O39" s="100"/>
      <c r="P39" s="137"/>
    </row>
    <row r="40" spans="1:16" s="101" customFormat="1" ht="12" customHeight="1">
      <c r="A40" s="100"/>
      <c r="B40" s="137"/>
      <c r="C40" s="100"/>
      <c r="D40" s="176"/>
      <c r="E40" s="174">
        <v>14</v>
      </c>
      <c r="F40" s="178" t="s">
        <v>16</v>
      </c>
      <c r="G40" s="100"/>
      <c r="H40" s="172">
        <v>706</v>
      </c>
      <c r="I40" s="142">
        <v>702</v>
      </c>
      <c r="J40" s="173">
        <v>4</v>
      </c>
      <c r="K40" s="173" t="s">
        <v>7</v>
      </c>
      <c r="L40" s="100"/>
      <c r="M40" s="100"/>
      <c r="N40" s="100"/>
      <c r="O40" s="100"/>
      <c r="P40" s="137"/>
    </row>
    <row r="41" spans="1:16" s="101" customFormat="1" ht="12" customHeight="1">
      <c r="A41" s="100"/>
      <c r="B41" s="137"/>
      <c r="C41" s="100"/>
      <c r="D41" s="176"/>
      <c r="E41" s="174">
        <v>15</v>
      </c>
      <c r="F41" s="178" t="s">
        <v>17</v>
      </c>
      <c r="G41" s="100"/>
      <c r="H41" s="172">
        <v>275</v>
      </c>
      <c r="I41" s="142">
        <v>268</v>
      </c>
      <c r="J41" s="173" t="s">
        <v>7</v>
      </c>
      <c r="K41" s="173">
        <v>7</v>
      </c>
      <c r="L41" s="100"/>
      <c r="M41" s="100"/>
      <c r="N41" s="100"/>
      <c r="O41" s="100"/>
      <c r="P41" s="137"/>
    </row>
    <row r="42" spans="1:16" s="101" customFormat="1" ht="12" customHeight="1">
      <c r="A42" s="100"/>
      <c r="B42" s="137"/>
      <c r="C42" s="100"/>
      <c r="D42" s="176"/>
      <c r="E42" s="174">
        <v>16</v>
      </c>
      <c r="F42" s="178" t="s">
        <v>18</v>
      </c>
      <c r="G42" s="100"/>
      <c r="H42" s="172">
        <v>1924</v>
      </c>
      <c r="I42" s="142">
        <v>1806</v>
      </c>
      <c r="J42" s="173">
        <v>65</v>
      </c>
      <c r="K42" s="173">
        <v>53</v>
      </c>
      <c r="L42" s="100"/>
      <c r="M42" s="100"/>
      <c r="N42" s="100"/>
      <c r="O42" s="100"/>
      <c r="P42" s="137"/>
    </row>
    <row r="43" spans="1:16" s="101" customFormat="1" ht="12" customHeight="1">
      <c r="A43" s="100"/>
      <c r="B43" s="137"/>
      <c r="C43" s="100"/>
      <c r="D43" s="176"/>
      <c r="E43" s="174">
        <v>17</v>
      </c>
      <c r="F43" s="178" t="s">
        <v>19</v>
      </c>
      <c r="G43" s="100"/>
      <c r="H43" s="172">
        <v>173</v>
      </c>
      <c r="I43" s="142">
        <v>170</v>
      </c>
      <c r="J43" s="173" t="s">
        <v>7</v>
      </c>
      <c r="K43" s="173">
        <v>3</v>
      </c>
      <c r="L43" s="100"/>
      <c r="M43" s="100"/>
      <c r="N43" s="100"/>
      <c r="O43" s="100"/>
      <c r="P43" s="137"/>
    </row>
    <row r="44" spans="1:16" s="101" customFormat="1" ht="12" customHeight="1">
      <c r="A44" s="100"/>
      <c r="B44" s="137"/>
      <c r="C44" s="100"/>
      <c r="D44" s="176"/>
      <c r="E44" s="174">
        <v>18</v>
      </c>
      <c r="F44" s="178" t="s">
        <v>20</v>
      </c>
      <c r="G44" s="100"/>
      <c r="H44" s="172">
        <v>2613</v>
      </c>
      <c r="I44" s="142">
        <v>2050</v>
      </c>
      <c r="J44" s="173">
        <v>260</v>
      </c>
      <c r="K44" s="173">
        <v>303</v>
      </c>
      <c r="L44" s="100"/>
      <c r="M44" s="100"/>
      <c r="N44" s="100"/>
      <c r="O44" s="100"/>
      <c r="P44" s="137"/>
    </row>
    <row r="45" spans="1:16" s="101" customFormat="1" ht="12" customHeight="1">
      <c r="A45" s="100"/>
      <c r="B45" s="137"/>
      <c r="C45" s="100"/>
      <c r="D45" s="176"/>
      <c r="E45" s="174">
        <v>19</v>
      </c>
      <c r="F45" s="178" t="s">
        <v>21</v>
      </c>
      <c r="G45" s="100"/>
      <c r="H45" s="172">
        <v>7400</v>
      </c>
      <c r="I45" s="142">
        <v>7266</v>
      </c>
      <c r="J45" s="173">
        <v>83</v>
      </c>
      <c r="K45" s="173">
        <v>51</v>
      </c>
      <c r="L45" s="100"/>
      <c r="M45" s="100"/>
      <c r="N45" s="100"/>
      <c r="O45" s="100"/>
      <c r="P45" s="137"/>
    </row>
    <row r="46" spans="1:16" s="101" customFormat="1" ht="12" customHeight="1">
      <c r="A46" s="100"/>
      <c r="B46" s="137"/>
      <c r="C46" s="100"/>
      <c r="D46" s="176"/>
      <c r="E46" s="177">
        <v>8</v>
      </c>
      <c r="F46" s="178" t="s">
        <v>22</v>
      </c>
      <c r="G46" s="100"/>
      <c r="H46" s="172">
        <v>1242</v>
      </c>
      <c r="I46" s="142">
        <v>1222</v>
      </c>
      <c r="J46" s="173">
        <v>20</v>
      </c>
      <c r="K46" s="173" t="s">
        <v>7</v>
      </c>
      <c r="L46" s="100"/>
      <c r="M46" s="100"/>
      <c r="N46" s="100"/>
      <c r="O46" s="100"/>
      <c r="P46" s="137"/>
    </row>
    <row r="47" spans="1:16" s="101" customFormat="1" ht="12" customHeight="1">
      <c r="A47" s="100"/>
      <c r="B47" s="137"/>
      <c r="C47" s="100"/>
      <c r="D47" s="176"/>
      <c r="E47" s="174">
        <v>20</v>
      </c>
      <c r="F47" s="178" t="s">
        <v>23</v>
      </c>
      <c r="G47" s="100"/>
      <c r="H47" s="172">
        <v>146</v>
      </c>
      <c r="I47" s="142">
        <v>146</v>
      </c>
      <c r="J47" s="173" t="s">
        <v>7</v>
      </c>
      <c r="K47" s="173" t="s">
        <v>7</v>
      </c>
      <c r="L47" s="100"/>
      <c r="M47" s="100"/>
      <c r="N47" s="100"/>
      <c r="O47" s="100"/>
      <c r="P47" s="137"/>
    </row>
    <row r="48" spans="1:16" s="101" customFormat="1" ht="12" customHeight="1">
      <c r="A48" s="100"/>
      <c r="B48" s="137"/>
      <c r="C48" s="100"/>
      <c r="D48" s="176"/>
      <c r="E48" s="174">
        <v>21</v>
      </c>
      <c r="F48" s="178" t="s">
        <v>24</v>
      </c>
      <c r="G48" s="100"/>
      <c r="H48" s="172">
        <v>280</v>
      </c>
      <c r="I48" s="142">
        <v>280</v>
      </c>
      <c r="J48" s="173" t="s">
        <v>7</v>
      </c>
      <c r="K48" s="173" t="s">
        <v>7</v>
      </c>
      <c r="L48" s="100"/>
      <c r="M48" s="100"/>
      <c r="N48" s="100"/>
      <c r="O48" s="100"/>
      <c r="P48" s="137"/>
    </row>
    <row r="49" spans="1:16" s="101" customFormat="1" ht="12" customHeight="1">
      <c r="A49" s="100"/>
      <c r="B49" s="137"/>
      <c r="C49" s="100"/>
      <c r="D49" s="176"/>
      <c r="E49" s="174">
        <v>22</v>
      </c>
      <c r="F49" s="178" t="s">
        <v>25</v>
      </c>
      <c r="G49" s="100"/>
      <c r="H49" s="172">
        <v>72</v>
      </c>
      <c r="I49" s="142">
        <v>72</v>
      </c>
      <c r="J49" s="173" t="s">
        <v>7</v>
      </c>
      <c r="K49" s="173" t="s">
        <v>7</v>
      </c>
      <c r="L49" s="100"/>
      <c r="M49" s="100"/>
      <c r="N49" s="100"/>
      <c r="O49" s="100"/>
      <c r="P49" s="137"/>
    </row>
    <row r="50" spans="1:16" s="101" customFormat="1" ht="12" customHeight="1">
      <c r="A50" s="100"/>
      <c r="B50" s="137"/>
      <c r="C50" s="149"/>
      <c r="D50" s="176"/>
      <c r="E50" s="174">
        <v>23</v>
      </c>
      <c r="F50" s="178" t="s">
        <v>26</v>
      </c>
      <c r="G50" s="149"/>
      <c r="H50" s="172" t="s">
        <v>7</v>
      </c>
      <c r="I50" s="142" t="s">
        <v>7</v>
      </c>
      <c r="J50" s="173" t="s">
        <v>7</v>
      </c>
      <c r="K50" s="173" t="s">
        <v>7</v>
      </c>
      <c r="L50" s="100"/>
      <c r="M50" s="100"/>
      <c r="N50" s="100"/>
      <c r="O50" s="100"/>
      <c r="P50" s="137"/>
    </row>
    <row r="51" spans="1:16" s="101" customFormat="1" ht="12" customHeight="1">
      <c r="A51" s="100"/>
      <c r="B51" s="137"/>
      <c r="C51" s="100"/>
      <c r="D51" s="176"/>
      <c r="E51" s="174">
        <v>24</v>
      </c>
      <c r="F51" s="178" t="s">
        <v>27</v>
      </c>
      <c r="G51" s="100"/>
      <c r="H51" s="172">
        <v>344</v>
      </c>
      <c r="I51" s="142">
        <v>344</v>
      </c>
      <c r="J51" s="173" t="s">
        <v>7</v>
      </c>
      <c r="K51" s="173" t="s">
        <v>7</v>
      </c>
      <c r="L51" s="100"/>
      <c r="M51" s="100"/>
      <c r="N51" s="100"/>
      <c r="O51" s="100"/>
      <c r="P51" s="137"/>
    </row>
    <row r="52" spans="1:16" s="101" customFormat="1" ht="12" customHeight="1">
      <c r="A52" s="100"/>
      <c r="B52" s="137"/>
      <c r="C52" s="100"/>
      <c r="D52" s="176"/>
      <c r="E52" s="174">
        <v>25</v>
      </c>
      <c r="F52" s="181" t="s">
        <v>28</v>
      </c>
      <c r="G52" s="100"/>
      <c r="H52" s="172">
        <v>400</v>
      </c>
      <c r="I52" s="142">
        <v>380</v>
      </c>
      <c r="J52" s="173">
        <v>20</v>
      </c>
      <c r="K52" s="173" t="s">
        <v>7</v>
      </c>
      <c r="L52" s="100"/>
      <c r="M52" s="100"/>
      <c r="N52" s="100"/>
      <c r="O52" s="100"/>
      <c r="P52" s="137"/>
    </row>
    <row r="53" spans="1:16" s="101" customFormat="1" ht="24" customHeight="1">
      <c r="A53" s="100"/>
      <c r="B53" s="137"/>
      <c r="C53" s="100"/>
      <c r="D53" s="176"/>
      <c r="E53" s="182">
        <v>9</v>
      </c>
      <c r="F53" s="180" t="s">
        <v>644</v>
      </c>
      <c r="G53" s="100"/>
      <c r="H53" s="172">
        <v>973</v>
      </c>
      <c r="I53" s="142">
        <v>814</v>
      </c>
      <c r="J53" s="173">
        <v>125</v>
      </c>
      <c r="K53" s="173">
        <v>34</v>
      </c>
      <c r="L53" s="100"/>
      <c r="M53" s="100"/>
      <c r="N53" s="100"/>
      <c r="O53" s="100"/>
      <c r="P53" s="137"/>
    </row>
    <row r="54" spans="1:16" s="101" customFormat="1" ht="12" customHeight="1">
      <c r="A54" s="100"/>
      <c r="B54" s="137"/>
      <c r="C54" s="100"/>
      <c r="D54" s="176"/>
      <c r="E54" s="174">
        <v>26</v>
      </c>
      <c r="F54" s="178" t="s">
        <v>29</v>
      </c>
      <c r="G54" s="100"/>
      <c r="H54" s="172">
        <v>4</v>
      </c>
      <c r="I54" s="142" t="s">
        <v>7</v>
      </c>
      <c r="J54" s="173">
        <v>4</v>
      </c>
      <c r="K54" s="173" t="s">
        <v>7</v>
      </c>
      <c r="L54" s="100"/>
      <c r="M54" s="100"/>
      <c r="N54" s="100"/>
      <c r="O54" s="100"/>
      <c r="P54" s="137"/>
    </row>
    <row r="55" spans="1:16" s="101" customFormat="1" ht="12" customHeight="1">
      <c r="A55" s="100"/>
      <c r="B55" s="137"/>
      <c r="C55" s="100"/>
      <c r="D55" s="176"/>
      <c r="E55" s="174">
        <v>27</v>
      </c>
      <c r="F55" s="178" t="s">
        <v>30</v>
      </c>
      <c r="G55" s="100"/>
      <c r="H55" s="172">
        <v>489</v>
      </c>
      <c r="I55" s="142">
        <v>484</v>
      </c>
      <c r="J55" s="173">
        <v>5</v>
      </c>
      <c r="K55" s="173" t="s">
        <v>7</v>
      </c>
      <c r="L55" s="100"/>
      <c r="M55" s="100"/>
      <c r="N55" s="100"/>
      <c r="O55" s="100"/>
      <c r="P55" s="137"/>
    </row>
    <row r="56" spans="1:16" s="101" customFormat="1" ht="12" customHeight="1">
      <c r="A56" s="100"/>
      <c r="B56" s="137"/>
      <c r="C56" s="100"/>
      <c r="D56" s="176"/>
      <c r="E56" s="174">
        <v>28</v>
      </c>
      <c r="F56" s="178" t="s">
        <v>31</v>
      </c>
      <c r="G56" s="100"/>
      <c r="H56" s="172">
        <v>29</v>
      </c>
      <c r="I56" s="142">
        <v>18</v>
      </c>
      <c r="J56" s="173">
        <v>11</v>
      </c>
      <c r="K56" s="173" t="s">
        <v>7</v>
      </c>
      <c r="L56" s="100"/>
      <c r="M56" s="100"/>
      <c r="N56" s="100"/>
      <c r="O56" s="100"/>
      <c r="P56" s="137"/>
    </row>
    <row r="57" spans="1:16" s="101" customFormat="1" ht="12" customHeight="1">
      <c r="A57" s="100"/>
      <c r="B57" s="137"/>
      <c r="C57" s="100"/>
      <c r="D57" s="176"/>
      <c r="E57" s="174">
        <v>29</v>
      </c>
      <c r="F57" s="178" t="s">
        <v>32</v>
      </c>
      <c r="G57" s="100"/>
      <c r="H57" s="172">
        <v>19</v>
      </c>
      <c r="I57" s="142">
        <v>10</v>
      </c>
      <c r="J57" s="173">
        <v>6</v>
      </c>
      <c r="K57" s="173">
        <v>3</v>
      </c>
      <c r="L57" s="100"/>
      <c r="M57" s="100"/>
      <c r="N57" s="100"/>
      <c r="O57" s="100"/>
      <c r="P57" s="137"/>
    </row>
    <row r="58" spans="1:16" s="101" customFormat="1" ht="12" customHeight="1">
      <c r="A58" s="100"/>
      <c r="B58" s="137"/>
      <c r="C58" s="100"/>
      <c r="D58" s="176"/>
      <c r="E58" s="174">
        <v>30</v>
      </c>
      <c r="F58" s="178" t="s">
        <v>33</v>
      </c>
      <c r="G58" s="100"/>
      <c r="H58" s="172">
        <v>159</v>
      </c>
      <c r="I58" s="142">
        <v>110</v>
      </c>
      <c r="J58" s="173">
        <v>46</v>
      </c>
      <c r="K58" s="173">
        <v>3</v>
      </c>
      <c r="L58" s="100"/>
      <c r="M58" s="100"/>
      <c r="N58" s="100"/>
      <c r="O58" s="100"/>
      <c r="P58" s="137"/>
    </row>
    <row r="59" spans="1:16" s="101" customFormat="1" ht="12" customHeight="1">
      <c r="A59" s="100"/>
      <c r="B59" s="137"/>
      <c r="C59" s="100"/>
      <c r="D59" s="176"/>
      <c r="E59" s="174">
        <v>31</v>
      </c>
      <c r="F59" s="178" t="s">
        <v>34</v>
      </c>
      <c r="G59" s="100"/>
      <c r="H59" s="172">
        <v>273</v>
      </c>
      <c r="I59" s="142">
        <v>192</v>
      </c>
      <c r="J59" s="173">
        <v>53</v>
      </c>
      <c r="K59" s="173">
        <v>28</v>
      </c>
      <c r="L59" s="100"/>
      <c r="M59" s="100"/>
      <c r="N59" s="100"/>
      <c r="O59" s="100"/>
      <c r="P59" s="137"/>
    </row>
    <row r="60" spans="1:16" s="101" customFormat="1" ht="24" customHeight="1">
      <c r="A60" s="100"/>
      <c r="B60" s="137"/>
      <c r="C60" s="100"/>
      <c r="D60" s="176"/>
      <c r="E60" s="182">
        <v>10</v>
      </c>
      <c r="F60" s="180" t="s">
        <v>645</v>
      </c>
      <c r="G60" s="100"/>
      <c r="H60" s="172">
        <v>10393</v>
      </c>
      <c r="I60" s="142">
        <v>7746</v>
      </c>
      <c r="J60" s="173">
        <v>2207</v>
      </c>
      <c r="K60" s="173">
        <v>440</v>
      </c>
      <c r="L60" s="100"/>
      <c r="M60" s="100"/>
      <c r="N60" s="100"/>
      <c r="O60" s="100"/>
      <c r="P60" s="137"/>
    </row>
    <row r="61" spans="1:16" s="101" customFormat="1" ht="24" customHeight="1">
      <c r="A61" s="100"/>
      <c r="B61" s="137"/>
      <c r="C61" s="100"/>
      <c r="D61" s="176"/>
      <c r="E61" s="179">
        <v>32</v>
      </c>
      <c r="F61" s="180" t="s">
        <v>645</v>
      </c>
      <c r="G61" s="100"/>
      <c r="H61" s="172">
        <v>10393</v>
      </c>
      <c r="I61" s="142">
        <v>7746</v>
      </c>
      <c r="J61" s="173">
        <v>2207</v>
      </c>
      <c r="K61" s="173">
        <v>440</v>
      </c>
      <c r="L61" s="100"/>
      <c r="M61" s="100"/>
      <c r="N61" s="100"/>
      <c r="O61" s="100"/>
      <c r="P61" s="137"/>
    </row>
    <row r="62" spans="1:16" s="101" customFormat="1" ht="24" customHeight="1">
      <c r="A62" s="100"/>
      <c r="B62" s="137"/>
      <c r="C62" s="100"/>
      <c r="D62" s="176"/>
      <c r="E62" s="182">
        <v>11</v>
      </c>
      <c r="F62" s="180" t="s">
        <v>646</v>
      </c>
      <c r="G62" s="100"/>
      <c r="H62" s="172">
        <v>3053</v>
      </c>
      <c r="I62" s="142">
        <v>2948</v>
      </c>
      <c r="J62" s="173">
        <v>71</v>
      </c>
      <c r="K62" s="173">
        <v>34</v>
      </c>
      <c r="L62" s="100"/>
      <c r="M62" s="100"/>
      <c r="N62" s="100"/>
      <c r="O62" s="100"/>
      <c r="P62" s="137"/>
    </row>
    <row r="63" spans="1:16" s="101" customFormat="1" ht="12" customHeight="1">
      <c r="A63" s="100"/>
      <c r="B63" s="137"/>
      <c r="C63" s="100"/>
      <c r="D63" s="176"/>
      <c r="E63" s="174">
        <v>33</v>
      </c>
      <c r="F63" s="178" t="s">
        <v>35</v>
      </c>
      <c r="G63" s="100"/>
      <c r="H63" s="172">
        <v>869</v>
      </c>
      <c r="I63" s="142">
        <v>837</v>
      </c>
      <c r="J63" s="173">
        <v>17</v>
      </c>
      <c r="K63" s="173">
        <v>15</v>
      </c>
      <c r="L63" s="100"/>
      <c r="M63" s="100"/>
      <c r="N63" s="100"/>
      <c r="O63" s="100"/>
      <c r="P63" s="137"/>
    </row>
    <row r="64" spans="1:16" s="101" customFormat="1" ht="24" customHeight="1">
      <c r="A64" s="100"/>
      <c r="B64" s="137"/>
      <c r="C64" s="100"/>
      <c r="D64" s="176"/>
      <c r="E64" s="179">
        <v>34</v>
      </c>
      <c r="F64" s="180" t="s">
        <v>647</v>
      </c>
      <c r="G64" s="100"/>
      <c r="H64" s="172">
        <v>1815</v>
      </c>
      <c r="I64" s="142">
        <v>1809</v>
      </c>
      <c r="J64" s="173">
        <v>3</v>
      </c>
      <c r="K64" s="173">
        <v>3</v>
      </c>
      <c r="L64" s="100"/>
      <c r="M64" s="100"/>
      <c r="N64" s="100"/>
      <c r="O64" s="100"/>
      <c r="P64" s="137"/>
    </row>
    <row r="65" spans="1:16" s="101" customFormat="1" ht="24" customHeight="1">
      <c r="A65" s="100"/>
      <c r="B65" s="137"/>
      <c r="C65" s="100"/>
      <c r="D65" s="176"/>
      <c r="E65" s="179">
        <v>35</v>
      </c>
      <c r="F65" s="180" t="s">
        <v>648</v>
      </c>
      <c r="G65" s="100"/>
      <c r="H65" s="172">
        <v>47</v>
      </c>
      <c r="I65" s="142">
        <v>37</v>
      </c>
      <c r="J65" s="173">
        <v>7</v>
      </c>
      <c r="K65" s="173">
        <v>3</v>
      </c>
      <c r="L65" s="100"/>
      <c r="M65" s="100"/>
      <c r="N65" s="100"/>
      <c r="O65" s="100"/>
      <c r="P65" s="137"/>
    </row>
    <row r="66" spans="1:16" s="101" customFormat="1" ht="24" customHeight="1">
      <c r="A66" s="100"/>
      <c r="B66" s="137"/>
      <c r="C66" s="100"/>
      <c r="D66" s="183"/>
      <c r="E66" s="179">
        <v>36</v>
      </c>
      <c r="F66" s="180" t="s">
        <v>649</v>
      </c>
      <c r="G66" s="100"/>
      <c r="H66" s="172">
        <v>322</v>
      </c>
      <c r="I66" s="142">
        <v>265</v>
      </c>
      <c r="J66" s="173">
        <v>44</v>
      </c>
      <c r="K66" s="173">
        <v>13</v>
      </c>
      <c r="L66" s="100"/>
      <c r="M66" s="100"/>
      <c r="N66" s="100"/>
      <c r="O66" s="100"/>
      <c r="P66" s="137"/>
    </row>
    <row r="67" spans="1:16" s="101" customFormat="1" ht="12" customHeight="1">
      <c r="A67" s="100"/>
      <c r="B67" s="137"/>
      <c r="C67" s="100"/>
      <c r="D67" s="176"/>
      <c r="E67" s="177">
        <v>12</v>
      </c>
      <c r="F67" s="178" t="s">
        <v>36</v>
      </c>
      <c r="G67" s="100"/>
      <c r="H67" s="172">
        <v>2412</v>
      </c>
      <c r="I67" s="142">
        <v>1850</v>
      </c>
      <c r="J67" s="173">
        <v>309</v>
      </c>
      <c r="K67" s="173">
        <v>253</v>
      </c>
      <c r="L67" s="100"/>
      <c r="M67" s="100"/>
      <c r="N67" s="100"/>
      <c r="O67" s="100"/>
      <c r="P67" s="137"/>
    </row>
    <row r="68" spans="1:16" s="101" customFormat="1" ht="12" customHeight="1">
      <c r="A68" s="100"/>
      <c r="B68" s="137"/>
      <c r="C68" s="149"/>
      <c r="D68" s="176"/>
      <c r="E68" s="174">
        <v>37</v>
      </c>
      <c r="F68" s="178" t="s">
        <v>37</v>
      </c>
      <c r="G68" s="149"/>
      <c r="H68" s="172">
        <v>1493</v>
      </c>
      <c r="I68" s="142">
        <v>1369</v>
      </c>
      <c r="J68" s="173">
        <v>71</v>
      </c>
      <c r="K68" s="173">
        <v>53</v>
      </c>
      <c r="L68" s="100"/>
      <c r="M68" s="100"/>
      <c r="N68" s="100"/>
      <c r="O68" s="100"/>
      <c r="P68" s="137"/>
    </row>
    <row r="69" spans="1:16" s="101" customFormat="1" ht="12" customHeight="1">
      <c r="A69" s="100"/>
      <c r="B69" s="137"/>
      <c r="C69" s="100"/>
      <c r="D69" s="176"/>
      <c r="E69" s="174">
        <v>38</v>
      </c>
      <c r="F69" s="178" t="s">
        <v>38</v>
      </c>
      <c r="G69" s="100"/>
      <c r="H69" s="172">
        <v>665</v>
      </c>
      <c r="I69" s="142">
        <v>290</v>
      </c>
      <c r="J69" s="173">
        <v>202</v>
      </c>
      <c r="K69" s="173">
        <v>173</v>
      </c>
      <c r="L69" s="100"/>
      <c r="M69" s="100"/>
      <c r="N69" s="100"/>
      <c r="O69" s="100"/>
      <c r="P69" s="137"/>
    </row>
    <row r="70" spans="1:16" s="101" customFormat="1" ht="24" customHeight="1">
      <c r="A70" s="100"/>
      <c r="B70" s="137"/>
      <c r="C70" s="100"/>
      <c r="D70" s="176"/>
      <c r="E70" s="179">
        <v>39</v>
      </c>
      <c r="F70" s="180" t="s">
        <v>650</v>
      </c>
      <c r="G70" s="100"/>
      <c r="H70" s="172">
        <v>254</v>
      </c>
      <c r="I70" s="142">
        <v>191</v>
      </c>
      <c r="J70" s="173">
        <v>36</v>
      </c>
      <c r="K70" s="173">
        <v>27</v>
      </c>
      <c r="L70" s="100"/>
      <c r="M70" s="100"/>
      <c r="N70" s="100"/>
      <c r="O70" s="100"/>
      <c r="P70" s="137"/>
    </row>
    <row r="71" spans="1:16" s="101" customFormat="1" ht="12" customHeight="1">
      <c r="A71" s="100"/>
      <c r="B71" s="137"/>
      <c r="C71" s="100"/>
      <c r="D71" s="176"/>
      <c r="E71" s="177">
        <v>13</v>
      </c>
      <c r="F71" s="181" t="s">
        <v>651</v>
      </c>
      <c r="G71" s="100"/>
      <c r="H71" s="172">
        <v>4276</v>
      </c>
      <c r="I71" s="142">
        <v>3975</v>
      </c>
      <c r="J71" s="173">
        <v>243</v>
      </c>
      <c r="K71" s="173">
        <v>58</v>
      </c>
      <c r="L71" s="100"/>
      <c r="M71" s="100"/>
      <c r="N71" s="100"/>
      <c r="O71" s="100"/>
      <c r="P71" s="137"/>
    </row>
    <row r="72" spans="1:16" s="101" customFormat="1" ht="12" customHeight="1">
      <c r="A72" s="100"/>
      <c r="B72" s="137"/>
      <c r="C72" s="100"/>
      <c r="D72" s="176"/>
      <c r="E72" s="174">
        <v>40</v>
      </c>
      <c r="F72" s="178" t="s">
        <v>39</v>
      </c>
      <c r="G72" s="100"/>
      <c r="H72" s="172">
        <v>949</v>
      </c>
      <c r="I72" s="142">
        <v>934</v>
      </c>
      <c r="J72" s="173">
        <v>11</v>
      </c>
      <c r="K72" s="173">
        <v>4</v>
      </c>
      <c r="L72" s="100"/>
      <c r="M72" s="100"/>
      <c r="N72" s="100"/>
      <c r="O72" s="100"/>
      <c r="P72" s="137"/>
    </row>
    <row r="73" spans="1:16" s="101" customFormat="1" ht="12" customHeight="1">
      <c r="A73" s="100"/>
      <c r="B73" s="137"/>
      <c r="C73" s="100"/>
      <c r="D73" s="176"/>
      <c r="E73" s="174">
        <v>41</v>
      </c>
      <c r="F73" s="178" t="s">
        <v>40</v>
      </c>
      <c r="G73" s="100"/>
      <c r="H73" s="172">
        <v>1140</v>
      </c>
      <c r="I73" s="142">
        <v>985</v>
      </c>
      <c r="J73" s="173">
        <v>129</v>
      </c>
      <c r="K73" s="173">
        <v>26</v>
      </c>
      <c r="L73" s="100"/>
      <c r="M73" s="100"/>
      <c r="N73" s="100"/>
      <c r="O73" s="100"/>
      <c r="P73" s="137"/>
    </row>
    <row r="74" spans="1:16" s="101" customFormat="1" ht="24" customHeight="1">
      <c r="A74" s="100"/>
      <c r="B74" s="137"/>
      <c r="C74" s="100"/>
      <c r="D74" s="176"/>
      <c r="E74" s="179">
        <v>42</v>
      </c>
      <c r="F74" s="180" t="s">
        <v>652</v>
      </c>
      <c r="G74" s="100"/>
      <c r="H74" s="172">
        <v>2187</v>
      </c>
      <c r="I74" s="142">
        <v>2056</v>
      </c>
      <c r="J74" s="173">
        <v>103</v>
      </c>
      <c r="K74" s="173">
        <v>28</v>
      </c>
      <c r="L74" s="100"/>
      <c r="M74" s="100"/>
      <c r="N74" s="100"/>
      <c r="O74" s="100"/>
      <c r="P74" s="137"/>
    </row>
    <row r="75" spans="1:16" s="101" customFormat="1" ht="12" customHeight="1">
      <c r="A75" s="100"/>
      <c r="B75" s="137"/>
      <c r="C75" s="100"/>
      <c r="D75" s="176"/>
      <c r="E75" s="177">
        <v>14</v>
      </c>
      <c r="F75" s="178" t="s">
        <v>41</v>
      </c>
      <c r="G75" s="100"/>
      <c r="H75" s="172">
        <v>5532</v>
      </c>
      <c r="I75" s="142">
        <v>5278</v>
      </c>
      <c r="J75" s="173">
        <v>145</v>
      </c>
      <c r="K75" s="173">
        <v>109</v>
      </c>
      <c r="L75" s="100"/>
      <c r="M75" s="100"/>
      <c r="N75" s="100"/>
      <c r="O75" s="100"/>
      <c r="P75" s="137"/>
    </row>
    <row r="76" spans="1:16" s="101" customFormat="1" ht="12" customHeight="1">
      <c r="A76" s="100"/>
      <c r="B76" s="137"/>
      <c r="C76" s="100"/>
      <c r="D76" s="176"/>
      <c r="E76" s="174">
        <v>43</v>
      </c>
      <c r="F76" s="178" t="s">
        <v>42</v>
      </c>
      <c r="G76" s="100"/>
      <c r="H76" s="172">
        <v>373</v>
      </c>
      <c r="I76" s="142">
        <v>373</v>
      </c>
      <c r="J76" s="173" t="s">
        <v>7</v>
      </c>
      <c r="K76" s="173" t="s">
        <v>7</v>
      </c>
      <c r="L76" s="100"/>
      <c r="M76" s="100"/>
      <c r="N76" s="100"/>
      <c r="O76" s="100"/>
      <c r="P76" s="137"/>
    </row>
    <row r="77" spans="1:16" s="101" customFormat="1" ht="12" customHeight="1">
      <c r="A77" s="100"/>
      <c r="B77" s="137"/>
      <c r="C77" s="100"/>
      <c r="D77" s="176"/>
      <c r="E77" s="174">
        <v>44</v>
      </c>
      <c r="F77" s="178" t="s">
        <v>43</v>
      </c>
      <c r="G77" s="100"/>
      <c r="H77" s="172">
        <v>421</v>
      </c>
      <c r="I77" s="142">
        <v>421</v>
      </c>
      <c r="J77" s="173" t="s">
        <v>7</v>
      </c>
      <c r="K77" s="173" t="s">
        <v>7</v>
      </c>
      <c r="L77" s="100"/>
      <c r="M77" s="100"/>
      <c r="N77" s="100"/>
      <c r="O77" s="100"/>
      <c r="P77" s="137"/>
    </row>
    <row r="78" spans="1:16" s="101" customFormat="1" ht="24" customHeight="1">
      <c r="A78" s="100"/>
      <c r="B78" s="137"/>
      <c r="C78" s="100"/>
      <c r="D78" s="176"/>
      <c r="E78" s="179">
        <v>45</v>
      </c>
      <c r="F78" s="180" t="s">
        <v>653</v>
      </c>
      <c r="G78" s="100"/>
      <c r="H78" s="172">
        <v>4323</v>
      </c>
      <c r="I78" s="142">
        <v>4122</v>
      </c>
      <c r="J78" s="173">
        <v>114</v>
      </c>
      <c r="K78" s="173">
        <v>87</v>
      </c>
      <c r="L78" s="100"/>
      <c r="M78" s="100"/>
      <c r="N78" s="100"/>
      <c r="O78" s="100"/>
      <c r="P78" s="137"/>
    </row>
    <row r="79" spans="1:16" s="101" customFormat="1" ht="12" customHeight="1">
      <c r="A79" s="100"/>
      <c r="B79" s="137"/>
      <c r="C79" s="100"/>
      <c r="D79" s="176"/>
      <c r="E79" s="174">
        <v>46</v>
      </c>
      <c r="F79" s="178" t="s">
        <v>44</v>
      </c>
      <c r="G79" s="100"/>
      <c r="H79" s="172">
        <v>128</v>
      </c>
      <c r="I79" s="142">
        <v>80</v>
      </c>
      <c r="J79" s="173">
        <v>26</v>
      </c>
      <c r="K79" s="173">
        <v>22</v>
      </c>
      <c r="L79" s="100"/>
      <c r="M79" s="100"/>
      <c r="N79" s="100"/>
      <c r="O79" s="100"/>
      <c r="P79" s="137"/>
    </row>
    <row r="80" spans="1:16" s="101" customFormat="1" ht="12" customHeight="1">
      <c r="A80" s="100"/>
      <c r="B80" s="137"/>
      <c r="C80" s="100"/>
      <c r="D80" s="176"/>
      <c r="E80" s="174">
        <v>47</v>
      </c>
      <c r="F80" s="178" t="s">
        <v>45</v>
      </c>
      <c r="G80" s="100"/>
      <c r="H80" s="172">
        <v>287</v>
      </c>
      <c r="I80" s="142">
        <v>282</v>
      </c>
      <c r="J80" s="173">
        <v>5</v>
      </c>
      <c r="K80" s="173" t="s">
        <v>7</v>
      </c>
      <c r="L80" s="100"/>
      <c r="M80" s="100"/>
      <c r="N80" s="100"/>
      <c r="O80" s="100"/>
      <c r="P80" s="137"/>
    </row>
    <row r="81" spans="1:16" s="101" customFormat="1" ht="12" customHeight="1">
      <c r="A81" s="100"/>
      <c r="B81" s="137"/>
      <c r="C81" s="100"/>
      <c r="D81" s="176"/>
      <c r="E81" s="177">
        <v>15</v>
      </c>
      <c r="F81" s="178" t="s">
        <v>46</v>
      </c>
      <c r="G81" s="100"/>
      <c r="H81" s="172">
        <v>3539</v>
      </c>
      <c r="I81" s="142">
        <v>3534</v>
      </c>
      <c r="J81" s="173">
        <v>5</v>
      </c>
      <c r="K81" s="173" t="s">
        <v>7</v>
      </c>
      <c r="L81" s="100"/>
      <c r="M81" s="100"/>
      <c r="N81" s="100"/>
      <c r="O81" s="100"/>
      <c r="P81" s="137"/>
    </row>
    <row r="82" spans="1:16" s="101" customFormat="1" ht="12" customHeight="1">
      <c r="A82" s="100"/>
      <c r="B82" s="137"/>
      <c r="C82" s="100"/>
      <c r="D82" s="176"/>
      <c r="E82" s="174">
        <v>48</v>
      </c>
      <c r="F82" s="178" t="s">
        <v>47</v>
      </c>
      <c r="G82" s="100"/>
      <c r="H82" s="172">
        <v>18</v>
      </c>
      <c r="I82" s="142">
        <v>18</v>
      </c>
      <c r="J82" s="173" t="s">
        <v>7</v>
      </c>
      <c r="K82" s="173" t="s">
        <v>7</v>
      </c>
      <c r="L82" s="100"/>
      <c r="M82" s="100"/>
      <c r="N82" s="100"/>
      <c r="O82" s="100"/>
      <c r="P82" s="137"/>
    </row>
    <row r="83" spans="1:16" s="101" customFormat="1" ht="12" customHeight="1">
      <c r="A83" s="100"/>
      <c r="B83" s="137"/>
      <c r="C83" s="100"/>
      <c r="D83" s="176"/>
      <c r="E83" s="174">
        <v>49</v>
      </c>
      <c r="F83" s="178" t="s">
        <v>48</v>
      </c>
      <c r="G83" s="100"/>
      <c r="H83" s="172">
        <v>1646</v>
      </c>
      <c r="I83" s="142">
        <v>1646</v>
      </c>
      <c r="J83" s="173" t="s">
        <v>7</v>
      </c>
      <c r="K83" s="173" t="s">
        <v>7</v>
      </c>
      <c r="L83" s="100"/>
      <c r="M83" s="100"/>
      <c r="N83" s="100"/>
      <c r="O83" s="100"/>
      <c r="P83" s="137"/>
    </row>
    <row r="84" spans="1:16" s="101" customFormat="1" ht="12" customHeight="1">
      <c r="A84" s="100"/>
      <c r="B84" s="137"/>
      <c r="C84" s="100"/>
      <c r="D84" s="176"/>
      <c r="E84" s="174">
        <v>50</v>
      </c>
      <c r="F84" s="178" t="s">
        <v>49</v>
      </c>
      <c r="G84" s="100"/>
      <c r="H84" s="172">
        <v>36</v>
      </c>
      <c r="I84" s="142">
        <v>36</v>
      </c>
      <c r="J84" s="173" t="s">
        <v>7</v>
      </c>
      <c r="K84" s="173" t="s">
        <v>7</v>
      </c>
      <c r="L84" s="100"/>
      <c r="M84" s="100"/>
      <c r="N84" s="100"/>
      <c r="O84" s="100"/>
      <c r="P84" s="137"/>
    </row>
    <row r="85" spans="1:16" s="101" customFormat="1" ht="39" customHeight="1">
      <c r="A85" s="100"/>
      <c r="B85" s="137"/>
      <c r="C85" s="100"/>
      <c r="D85" s="176"/>
      <c r="E85" s="179">
        <v>51</v>
      </c>
      <c r="F85" s="184" t="s">
        <v>654</v>
      </c>
      <c r="G85" s="100"/>
      <c r="H85" s="172">
        <v>200</v>
      </c>
      <c r="I85" s="142">
        <v>195</v>
      </c>
      <c r="J85" s="173">
        <v>5</v>
      </c>
      <c r="K85" s="173" t="s">
        <v>7</v>
      </c>
      <c r="L85" s="100"/>
      <c r="M85" s="100"/>
      <c r="N85" s="100"/>
      <c r="O85" s="100"/>
      <c r="P85" s="137"/>
    </row>
    <row r="86" spans="1:16" s="101" customFormat="1" ht="12" customHeight="1">
      <c r="A86" s="100"/>
      <c r="B86" s="137"/>
      <c r="C86" s="100"/>
      <c r="D86" s="176"/>
      <c r="E86" s="174">
        <v>52</v>
      </c>
      <c r="F86" s="178" t="s">
        <v>50</v>
      </c>
      <c r="G86" s="100"/>
      <c r="H86" s="172">
        <v>1428</v>
      </c>
      <c r="I86" s="142">
        <v>1428</v>
      </c>
      <c r="J86" s="173" t="s">
        <v>7</v>
      </c>
      <c r="K86" s="173" t="s">
        <v>7</v>
      </c>
      <c r="L86" s="100"/>
      <c r="M86" s="100"/>
      <c r="N86" s="100"/>
      <c r="O86" s="100"/>
      <c r="P86" s="137"/>
    </row>
    <row r="87" spans="1:16" s="101" customFormat="1" ht="24" customHeight="1">
      <c r="A87" s="100"/>
      <c r="B87" s="137"/>
      <c r="C87" s="100"/>
      <c r="D87" s="176"/>
      <c r="E87" s="179">
        <v>53</v>
      </c>
      <c r="F87" s="185" t="s">
        <v>655</v>
      </c>
      <c r="G87" s="100"/>
      <c r="H87" s="172">
        <v>51</v>
      </c>
      <c r="I87" s="142">
        <v>51</v>
      </c>
      <c r="J87" s="173" t="s">
        <v>7</v>
      </c>
      <c r="K87" s="173" t="s">
        <v>7</v>
      </c>
      <c r="L87" s="100"/>
      <c r="M87" s="100"/>
      <c r="N87" s="100"/>
      <c r="O87" s="100"/>
      <c r="P87" s="137"/>
    </row>
    <row r="88" spans="1:16" s="101" customFormat="1" ht="12" customHeight="1">
      <c r="A88" s="100"/>
      <c r="B88" s="137"/>
      <c r="C88" s="100"/>
      <c r="D88" s="176"/>
      <c r="E88" s="174">
        <v>54</v>
      </c>
      <c r="F88" s="178" t="s">
        <v>51</v>
      </c>
      <c r="G88" s="100"/>
      <c r="H88" s="172">
        <v>160</v>
      </c>
      <c r="I88" s="142">
        <v>160</v>
      </c>
      <c r="J88" s="173" t="s">
        <v>7</v>
      </c>
      <c r="K88" s="173" t="s">
        <v>7</v>
      </c>
      <c r="L88" s="100"/>
      <c r="M88" s="100"/>
      <c r="N88" s="100"/>
      <c r="O88" s="100"/>
      <c r="P88" s="137"/>
    </row>
    <row r="89" spans="1:16" s="101" customFormat="1" ht="12" customHeight="1">
      <c r="A89" s="100"/>
      <c r="B89" s="137"/>
      <c r="C89" s="100"/>
      <c r="D89" s="176"/>
      <c r="E89" s="177">
        <v>16</v>
      </c>
      <c r="F89" s="181" t="s">
        <v>52</v>
      </c>
      <c r="G89" s="100"/>
      <c r="H89" s="172">
        <v>795</v>
      </c>
      <c r="I89" s="142">
        <v>795</v>
      </c>
      <c r="J89" s="173" t="s">
        <v>7</v>
      </c>
      <c r="K89" s="173" t="s">
        <v>7</v>
      </c>
      <c r="L89" s="100"/>
      <c r="M89" s="100"/>
      <c r="N89" s="100"/>
      <c r="O89" s="100"/>
      <c r="P89" s="137"/>
    </row>
    <row r="90" spans="1:16" s="101" customFormat="1" ht="12" customHeight="1">
      <c r="A90" s="100"/>
      <c r="B90" s="137"/>
      <c r="C90" s="100"/>
      <c r="D90" s="176"/>
      <c r="E90" s="174">
        <v>55</v>
      </c>
      <c r="F90" s="178" t="s">
        <v>53</v>
      </c>
      <c r="G90" s="100"/>
      <c r="H90" s="172">
        <v>234</v>
      </c>
      <c r="I90" s="142">
        <v>234</v>
      </c>
      <c r="J90" s="173" t="s">
        <v>7</v>
      </c>
      <c r="K90" s="173" t="s">
        <v>7</v>
      </c>
      <c r="L90" s="100"/>
      <c r="M90" s="100"/>
      <c r="N90" s="100"/>
      <c r="O90" s="100"/>
      <c r="P90" s="137"/>
    </row>
    <row r="91" spans="1:16" s="101" customFormat="1" ht="24" customHeight="1">
      <c r="A91" s="100"/>
      <c r="B91" s="137"/>
      <c r="C91" s="100"/>
      <c r="D91" s="176"/>
      <c r="E91" s="179">
        <v>56</v>
      </c>
      <c r="F91" s="180" t="s">
        <v>656</v>
      </c>
      <c r="G91" s="100"/>
      <c r="H91" s="172">
        <v>561</v>
      </c>
      <c r="I91" s="142">
        <v>561</v>
      </c>
      <c r="J91" s="173" t="s">
        <v>7</v>
      </c>
      <c r="K91" s="173" t="s">
        <v>7</v>
      </c>
      <c r="L91" s="100"/>
      <c r="M91" s="100"/>
      <c r="N91" s="100"/>
      <c r="O91" s="100"/>
      <c r="P91" s="137"/>
    </row>
    <row r="92" spans="1:16" s="101" customFormat="1" ht="24" customHeight="1">
      <c r="A92" s="100"/>
      <c r="B92" s="137"/>
      <c r="C92" s="100"/>
      <c r="D92" s="176"/>
      <c r="E92" s="182">
        <v>17</v>
      </c>
      <c r="F92" s="180" t="s">
        <v>657</v>
      </c>
      <c r="G92" s="100"/>
      <c r="H92" s="172">
        <v>4224</v>
      </c>
      <c r="I92" s="142">
        <v>3969</v>
      </c>
      <c r="J92" s="173">
        <v>163</v>
      </c>
      <c r="K92" s="173">
        <v>92</v>
      </c>
      <c r="L92" s="100"/>
      <c r="M92" s="100"/>
      <c r="N92" s="100"/>
      <c r="O92" s="100"/>
      <c r="P92" s="137"/>
    </row>
    <row r="93" spans="1:16" s="101" customFormat="1" ht="24" customHeight="1">
      <c r="A93" s="100"/>
      <c r="B93" s="137"/>
      <c r="C93" s="100"/>
      <c r="D93" s="176"/>
      <c r="E93" s="179">
        <v>57</v>
      </c>
      <c r="F93" s="180" t="s">
        <v>657</v>
      </c>
      <c r="G93" s="100"/>
      <c r="H93" s="172">
        <v>4224</v>
      </c>
      <c r="I93" s="142">
        <v>3969</v>
      </c>
      <c r="J93" s="173">
        <v>163</v>
      </c>
      <c r="K93" s="173">
        <v>92</v>
      </c>
      <c r="L93" s="100"/>
      <c r="M93" s="100"/>
      <c r="N93" s="100"/>
      <c r="O93" s="100"/>
      <c r="P93" s="137"/>
    </row>
    <row r="94" spans="1:16" s="101" customFormat="1" ht="12" customHeight="1">
      <c r="A94" s="100"/>
      <c r="B94" s="137"/>
      <c r="C94" s="100"/>
      <c r="D94" s="176"/>
      <c r="E94" s="177">
        <v>18</v>
      </c>
      <c r="F94" s="178" t="s">
        <v>54</v>
      </c>
      <c r="G94" s="100"/>
      <c r="H94" s="172">
        <v>917</v>
      </c>
      <c r="I94" s="142">
        <v>904</v>
      </c>
      <c r="J94" s="173">
        <v>13</v>
      </c>
      <c r="K94" s="173" t="s">
        <v>7</v>
      </c>
      <c r="L94" s="100"/>
      <c r="M94" s="100"/>
      <c r="N94" s="100"/>
      <c r="O94" s="100"/>
      <c r="P94" s="137"/>
    </row>
    <row r="95" spans="1:16" s="101" customFormat="1" ht="12" customHeight="1">
      <c r="A95" s="100"/>
      <c r="B95" s="137"/>
      <c r="C95" s="100"/>
      <c r="D95" s="176"/>
      <c r="E95" s="174">
        <v>58</v>
      </c>
      <c r="F95" s="181" t="s">
        <v>55</v>
      </c>
      <c r="G95" s="100"/>
      <c r="H95" s="172">
        <v>32</v>
      </c>
      <c r="I95" s="142">
        <v>32</v>
      </c>
      <c r="J95" s="173" t="s">
        <v>7</v>
      </c>
      <c r="K95" s="173" t="s">
        <v>7</v>
      </c>
      <c r="L95" s="100"/>
      <c r="M95" s="100"/>
      <c r="N95" s="100"/>
      <c r="O95" s="100"/>
      <c r="P95" s="137"/>
    </row>
    <row r="96" spans="1:16" s="101" customFormat="1" ht="24" customHeight="1">
      <c r="A96" s="100"/>
      <c r="B96" s="137"/>
      <c r="C96" s="100"/>
      <c r="D96" s="176"/>
      <c r="E96" s="179">
        <v>59</v>
      </c>
      <c r="F96" s="180" t="s">
        <v>658</v>
      </c>
      <c r="G96" s="100"/>
      <c r="H96" s="172">
        <v>73</v>
      </c>
      <c r="I96" s="142">
        <v>73</v>
      </c>
      <c r="J96" s="173" t="s">
        <v>7</v>
      </c>
      <c r="K96" s="173" t="s">
        <v>7</v>
      </c>
      <c r="L96" s="100"/>
      <c r="M96" s="100"/>
      <c r="N96" s="100"/>
      <c r="O96" s="100"/>
      <c r="P96" s="137"/>
    </row>
    <row r="97" spans="1:16" s="101" customFormat="1" ht="12" customHeight="1">
      <c r="A97" s="100"/>
      <c r="B97" s="137"/>
      <c r="C97" s="100"/>
      <c r="D97" s="176"/>
      <c r="E97" s="174">
        <v>60</v>
      </c>
      <c r="F97" s="181" t="s">
        <v>56</v>
      </c>
      <c r="G97" s="100"/>
      <c r="H97" s="172">
        <v>812</v>
      </c>
      <c r="I97" s="142">
        <v>799</v>
      </c>
      <c r="J97" s="173">
        <v>13</v>
      </c>
      <c r="K97" s="173" t="s">
        <v>7</v>
      </c>
      <c r="L97" s="100"/>
      <c r="M97" s="100"/>
      <c r="N97" s="100"/>
      <c r="O97" s="100"/>
      <c r="P97" s="137"/>
    </row>
    <row r="98" spans="1:16" s="101" customFormat="1" ht="24" customHeight="1">
      <c r="A98" s="100"/>
      <c r="B98" s="137"/>
      <c r="C98" s="100"/>
      <c r="D98" s="176"/>
      <c r="E98" s="182">
        <v>19</v>
      </c>
      <c r="F98" s="180" t="s">
        <v>659</v>
      </c>
      <c r="G98" s="100"/>
      <c r="H98" s="172">
        <v>1560</v>
      </c>
      <c r="I98" s="142">
        <v>1065</v>
      </c>
      <c r="J98" s="173">
        <v>365</v>
      </c>
      <c r="K98" s="173">
        <v>130</v>
      </c>
      <c r="L98" s="100"/>
      <c r="M98" s="100"/>
      <c r="N98" s="100"/>
      <c r="O98" s="100"/>
      <c r="P98" s="137"/>
    </row>
    <row r="99" spans="1:16" s="101" customFormat="1" ht="12" customHeight="1">
      <c r="A99" s="100"/>
      <c r="B99" s="137"/>
      <c r="C99" s="100"/>
      <c r="D99" s="176"/>
      <c r="E99" s="174">
        <v>61</v>
      </c>
      <c r="F99" s="178" t="s">
        <v>57</v>
      </c>
      <c r="G99" s="100"/>
      <c r="H99" s="172" t="s">
        <v>7</v>
      </c>
      <c r="I99" s="142" t="s">
        <v>7</v>
      </c>
      <c r="J99" s="173" t="s">
        <v>7</v>
      </c>
      <c r="K99" s="173" t="s">
        <v>7</v>
      </c>
      <c r="L99" s="100"/>
      <c r="M99" s="100"/>
      <c r="N99" s="100"/>
      <c r="O99" s="100"/>
      <c r="P99" s="137"/>
    </row>
    <row r="100" spans="1:16" s="101" customFormat="1" ht="24" customHeight="1">
      <c r="A100" s="100"/>
      <c r="B100" s="137"/>
      <c r="C100" s="100"/>
      <c r="D100" s="176"/>
      <c r="E100" s="179">
        <v>62</v>
      </c>
      <c r="F100" s="180" t="s">
        <v>660</v>
      </c>
      <c r="G100" s="100"/>
      <c r="H100" s="172">
        <v>94</v>
      </c>
      <c r="I100" s="142">
        <v>72</v>
      </c>
      <c r="J100" s="173">
        <v>14</v>
      </c>
      <c r="K100" s="173">
        <v>8</v>
      </c>
      <c r="L100" s="100"/>
      <c r="M100" s="100"/>
      <c r="N100" s="100"/>
      <c r="O100" s="100"/>
      <c r="P100" s="137"/>
    </row>
    <row r="101" spans="1:16" s="101" customFormat="1" ht="12" customHeight="1">
      <c r="A101" s="100"/>
      <c r="B101" s="137"/>
      <c r="C101" s="100"/>
      <c r="D101" s="176"/>
      <c r="E101" s="174">
        <v>63</v>
      </c>
      <c r="F101" s="178" t="s">
        <v>58</v>
      </c>
      <c r="G101" s="100"/>
      <c r="H101" s="172">
        <v>608</v>
      </c>
      <c r="I101" s="142">
        <v>378</v>
      </c>
      <c r="J101" s="173">
        <v>174</v>
      </c>
      <c r="K101" s="173">
        <v>56</v>
      </c>
      <c r="L101" s="100"/>
      <c r="M101" s="100"/>
      <c r="N101" s="100"/>
      <c r="O101" s="100"/>
      <c r="P101" s="137"/>
    </row>
    <row r="102" spans="1:16" s="101" customFormat="1" ht="24" customHeight="1">
      <c r="A102" s="100"/>
      <c r="B102" s="137"/>
      <c r="C102" s="100"/>
      <c r="D102" s="176"/>
      <c r="E102" s="179">
        <v>64</v>
      </c>
      <c r="F102" s="180" t="s">
        <v>661</v>
      </c>
      <c r="G102" s="100"/>
      <c r="H102" s="172">
        <v>858</v>
      </c>
      <c r="I102" s="142">
        <v>615</v>
      </c>
      <c r="J102" s="173">
        <v>177</v>
      </c>
      <c r="K102" s="173">
        <v>66</v>
      </c>
      <c r="L102" s="100"/>
      <c r="M102" s="100"/>
      <c r="N102" s="100"/>
      <c r="O102" s="100"/>
      <c r="P102" s="137"/>
    </row>
    <row r="103" spans="1:16" s="101" customFormat="1" ht="12" customHeight="1">
      <c r="A103" s="100"/>
      <c r="B103" s="137"/>
      <c r="C103" s="100"/>
      <c r="D103" s="176"/>
      <c r="E103" s="177">
        <v>20</v>
      </c>
      <c r="F103" s="178" t="s">
        <v>59</v>
      </c>
      <c r="G103" s="100"/>
      <c r="H103" s="172">
        <v>5606</v>
      </c>
      <c r="I103" s="142">
        <v>4996</v>
      </c>
      <c r="J103" s="173">
        <v>394</v>
      </c>
      <c r="K103" s="173">
        <v>216</v>
      </c>
      <c r="L103" s="100"/>
      <c r="M103" s="100"/>
      <c r="N103" s="100"/>
      <c r="O103" s="100"/>
      <c r="P103" s="137"/>
    </row>
    <row r="104" spans="1:16" s="101" customFormat="1" ht="12" customHeight="1">
      <c r="A104" s="100"/>
      <c r="B104" s="137"/>
      <c r="C104" s="100"/>
      <c r="D104" s="176"/>
      <c r="E104" s="174">
        <v>65</v>
      </c>
      <c r="F104" s="178" t="s">
        <v>60</v>
      </c>
      <c r="G104" s="100"/>
      <c r="H104" s="172">
        <v>24</v>
      </c>
      <c r="I104" s="142">
        <v>24</v>
      </c>
      <c r="J104" s="173" t="s">
        <v>7</v>
      </c>
      <c r="K104" s="173" t="s">
        <v>7</v>
      </c>
      <c r="L104" s="100"/>
      <c r="M104" s="100"/>
      <c r="N104" s="100"/>
      <c r="O104" s="100"/>
      <c r="P104" s="137"/>
    </row>
    <row r="105" spans="1:16" s="101" customFormat="1" ht="12" customHeight="1">
      <c r="A105" s="100"/>
      <c r="B105" s="137"/>
      <c r="C105" s="100"/>
      <c r="D105" s="176"/>
      <c r="E105" s="174">
        <v>66</v>
      </c>
      <c r="F105" s="181" t="s">
        <v>61</v>
      </c>
      <c r="G105" s="100"/>
      <c r="H105" s="172">
        <v>1843</v>
      </c>
      <c r="I105" s="142">
        <v>1815</v>
      </c>
      <c r="J105" s="173">
        <v>18</v>
      </c>
      <c r="K105" s="173">
        <v>10</v>
      </c>
      <c r="L105" s="100"/>
      <c r="M105" s="100"/>
      <c r="N105" s="100"/>
      <c r="O105" s="100"/>
      <c r="P105" s="137"/>
    </row>
    <row r="106" spans="1:16" s="101" customFormat="1" ht="24" customHeight="1">
      <c r="A106" s="100"/>
      <c r="B106" s="137"/>
      <c r="C106" s="100"/>
      <c r="D106" s="176"/>
      <c r="E106" s="179">
        <v>67</v>
      </c>
      <c r="F106" s="180" t="s">
        <v>662</v>
      </c>
      <c r="G106" s="100"/>
      <c r="H106" s="172">
        <v>370</v>
      </c>
      <c r="I106" s="142">
        <v>317</v>
      </c>
      <c r="J106" s="173">
        <v>29</v>
      </c>
      <c r="K106" s="173">
        <v>24</v>
      </c>
      <c r="L106" s="100"/>
      <c r="M106" s="100"/>
      <c r="N106" s="100"/>
      <c r="O106" s="100"/>
      <c r="P106" s="137"/>
    </row>
    <row r="107" spans="1:16" s="101" customFormat="1" ht="12" customHeight="1">
      <c r="A107" s="100"/>
      <c r="B107" s="137"/>
      <c r="C107" s="100"/>
      <c r="D107" s="176"/>
      <c r="E107" s="174">
        <v>68</v>
      </c>
      <c r="F107" s="181" t="s">
        <v>663</v>
      </c>
      <c r="G107" s="100"/>
      <c r="H107" s="172">
        <v>205</v>
      </c>
      <c r="I107" s="142">
        <v>128</v>
      </c>
      <c r="J107" s="173">
        <v>69</v>
      </c>
      <c r="K107" s="173">
        <v>8</v>
      </c>
      <c r="L107" s="100"/>
      <c r="M107" s="100"/>
      <c r="N107" s="100"/>
      <c r="O107" s="100"/>
      <c r="P107" s="137"/>
    </row>
    <row r="108" spans="1:16" s="101" customFormat="1" ht="24" customHeight="1">
      <c r="A108" s="100"/>
      <c r="B108" s="137"/>
      <c r="C108" s="100"/>
      <c r="D108" s="176"/>
      <c r="E108" s="179">
        <v>69</v>
      </c>
      <c r="F108" s="180" t="s">
        <v>664</v>
      </c>
      <c r="G108" s="139"/>
      <c r="H108" s="172">
        <v>3164</v>
      </c>
      <c r="I108" s="142">
        <v>2712</v>
      </c>
      <c r="J108" s="173">
        <v>278</v>
      </c>
      <c r="K108" s="173">
        <v>174</v>
      </c>
      <c r="L108" s="100"/>
      <c r="M108" s="100"/>
      <c r="N108" s="100"/>
      <c r="O108" s="100"/>
      <c r="P108" s="137"/>
    </row>
    <row r="109" spans="1:16" s="132" customFormat="1" ht="12" customHeight="1">
      <c r="A109" s="129"/>
      <c r="B109" s="137"/>
      <c r="C109" s="100"/>
      <c r="D109" s="176"/>
      <c r="E109" s="177">
        <v>21</v>
      </c>
      <c r="F109" s="178" t="s">
        <v>62</v>
      </c>
      <c r="G109" s="129"/>
      <c r="H109" s="172">
        <v>1164</v>
      </c>
      <c r="I109" s="142">
        <v>1146</v>
      </c>
      <c r="J109" s="173">
        <v>16</v>
      </c>
      <c r="K109" s="173">
        <v>2</v>
      </c>
      <c r="L109" s="129"/>
      <c r="M109" s="129"/>
      <c r="N109" s="129"/>
      <c r="O109" s="129"/>
      <c r="P109" s="186"/>
    </row>
    <row r="110" spans="1:16" s="132" customFormat="1" ht="12" customHeight="1">
      <c r="A110" s="129"/>
      <c r="B110" s="137"/>
      <c r="C110" s="100"/>
      <c r="D110" s="176"/>
      <c r="E110" s="174">
        <v>70</v>
      </c>
      <c r="F110" s="178" t="s">
        <v>62</v>
      </c>
      <c r="G110" s="129"/>
      <c r="H110" s="172">
        <v>1164</v>
      </c>
      <c r="I110" s="142">
        <v>1146</v>
      </c>
      <c r="J110" s="173">
        <v>16</v>
      </c>
      <c r="K110" s="173">
        <v>2</v>
      </c>
      <c r="L110" s="129"/>
      <c r="M110" s="129"/>
      <c r="N110" s="129"/>
      <c r="O110" s="129"/>
      <c r="P110" s="186"/>
    </row>
    <row r="111" spans="1:16" s="132" customFormat="1" ht="12" customHeight="1">
      <c r="A111" s="100"/>
      <c r="B111" s="137"/>
      <c r="C111" s="100"/>
      <c r="D111" s="176"/>
      <c r="E111" s="177">
        <v>22</v>
      </c>
      <c r="F111" s="178" t="s">
        <v>63</v>
      </c>
      <c r="G111" s="129"/>
      <c r="H111" s="172">
        <v>1092</v>
      </c>
      <c r="I111" s="142">
        <v>1073</v>
      </c>
      <c r="J111" s="173">
        <v>10</v>
      </c>
      <c r="K111" s="173">
        <v>9</v>
      </c>
      <c r="L111" s="129"/>
      <c r="M111" s="129"/>
      <c r="N111" s="129"/>
      <c r="O111" s="129"/>
      <c r="P111" s="186"/>
    </row>
    <row r="112" spans="1:16" s="132" customFormat="1" ht="12" customHeight="1">
      <c r="A112" s="100"/>
      <c r="B112" s="137"/>
      <c r="C112" s="100"/>
      <c r="D112" s="176"/>
      <c r="E112" s="174">
        <v>71</v>
      </c>
      <c r="F112" s="178" t="s">
        <v>63</v>
      </c>
      <c r="G112" s="129"/>
      <c r="H112" s="172">
        <v>1092</v>
      </c>
      <c r="I112" s="142">
        <v>1073</v>
      </c>
      <c r="J112" s="173">
        <v>10</v>
      </c>
      <c r="K112" s="173">
        <v>9</v>
      </c>
      <c r="L112" s="129"/>
      <c r="M112" s="129"/>
      <c r="N112" s="129"/>
      <c r="O112" s="129"/>
      <c r="P112" s="186"/>
    </row>
    <row r="113" spans="1:16" s="132" customFormat="1" ht="12" customHeight="1">
      <c r="A113" s="100"/>
      <c r="B113" s="137"/>
      <c r="C113" s="100"/>
      <c r="D113" s="176"/>
      <c r="E113" s="177">
        <v>23</v>
      </c>
      <c r="F113" s="178" t="s">
        <v>64</v>
      </c>
      <c r="G113" s="129"/>
      <c r="H113" s="172">
        <v>9807</v>
      </c>
      <c r="I113" s="142">
        <v>9075</v>
      </c>
      <c r="J113" s="173">
        <v>473</v>
      </c>
      <c r="K113" s="173">
        <v>259</v>
      </c>
      <c r="L113" s="129"/>
      <c r="M113" s="129"/>
      <c r="N113" s="129"/>
      <c r="O113" s="129"/>
      <c r="P113" s="186"/>
    </row>
    <row r="114" spans="1:16" s="132" customFormat="1" ht="12" customHeight="1">
      <c r="A114" s="100"/>
      <c r="B114" s="137"/>
      <c r="C114" s="100"/>
      <c r="D114" s="176"/>
      <c r="E114" s="174">
        <v>72</v>
      </c>
      <c r="F114" s="178" t="s">
        <v>64</v>
      </c>
      <c r="G114" s="129"/>
      <c r="H114" s="172">
        <v>9807</v>
      </c>
      <c r="I114" s="142">
        <v>9075</v>
      </c>
      <c r="J114" s="173">
        <v>473</v>
      </c>
      <c r="K114" s="173">
        <v>259</v>
      </c>
      <c r="L114" s="129"/>
      <c r="M114" s="129"/>
      <c r="N114" s="129"/>
      <c r="O114" s="129"/>
      <c r="P114" s="186"/>
    </row>
    <row r="115" spans="1:16" s="101" customFormat="1" ht="12" customHeight="1">
      <c r="A115" s="100"/>
      <c r="B115" s="137"/>
      <c r="C115" s="100"/>
      <c r="D115" s="176"/>
      <c r="E115" s="177">
        <v>24</v>
      </c>
      <c r="F115" s="178" t="s">
        <v>65</v>
      </c>
      <c r="G115" s="100"/>
      <c r="H115" s="172">
        <v>7332</v>
      </c>
      <c r="I115" s="142">
        <v>7077</v>
      </c>
      <c r="J115" s="173">
        <v>141</v>
      </c>
      <c r="K115" s="173">
        <v>114</v>
      </c>
      <c r="L115" s="100"/>
      <c r="M115" s="100"/>
      <c r="N115" s="100"/>
      <c r="O115" s="100"/>
      <c r="P115" s="137"/>
    </row>
    <row r="116" spans="1:16" s="101" customFormat="1" ht="12" customHeight="1">
      <c r="A116" s="100"/>
      <c r="B116" s="137"/>
      <c r="C116" s="100"/>
      <c r="D116" s="176"/>
      <c r="E116" s="174">
        <v>73</v>
      </c>
      <c r="F116" s="178" t="s">
        <v>66</v>
      </c>
      <c r="G116" s="100"/>
      <c r="H116" s="172">
        <v>252</v>
      </c>
      <c r="I116" s="142">
        <v>252</v>
      </c>
      <c r="J116" s="173" t="s">
        <v>7</v>
      </c>
      <c r="K116" s="173" t="s">
        <v>7</v>
      </c>
      <c r="L116" s="100"/>
      <c r="M116" s="100"/>
      <c r="N116" s="100"/>
      <c r="O116" s="100"/>
      <c r="P116" s="137"/>
    </row>
    <row r="117" spans="1:16" s="101" customFormat="1" ht="24" customHeight="1">
      <c r="A117" s="100"/>
      <c r="B117" s="137"/>
      <c r="C117" s="100"/>
      <c r="D117" s="176"/>
      <c r="E117" s="179">
        <v>74</v>
      </c>
      <c r="F117" s="180" t="s">
        <v>665</v>
      </c>
      <c r="G117" s="100"/>
      <c r="H117" s="172">
        <v>1976</v>
      </c>
      <c r="I117" s="142">
        <v>1894</v>
      </c>
      <c r="J117" s="173">
        <v>40</v>
      </c>
      <c r="K117" s="173">
        <v>42</v>
      </c>
      <c r="L117" s="100"/>
      <c r="M117" s="100"/>
      <c r="N117" s="100"/>
      <c r="O117" s="100"/>
      <c r="P117" s="137"/>
    </row>
    <row r="118" spans="1:16" s="101" customFormat="1" ht="12" customHeight="1">
      <c r="A118" s="100"/>
      <c r="B118" s="137"/>
      <c r="C118" s="100"/>
      <c r="D118" s="176"/>
      <c r="E118" s="174">
        <v>75</v>
      </c>
      <c r="F118" s="178" t="s">
        <v>67</v>
      </c>
      <c r="G118" s="100"/>
      <c r="H118" s="172">
        <v>404</v>
      </c>
      <c r="I118" s="142">
        <v>384</v>
      </c>
      <c r="J118" s="173">
        <v>12</v>
      </c>
      <c r="K118" s="173">
        <v>8</v>
      </c>
      <c r="L118" s="100"/>
      <c r="M118" s="100"/>
      <c r="N118" s="100"/>
      <c r="O118" s="100"/>
      <c r="P118" s="137"/>
    </row>
    <row r="119" spans="1:16" s="101" customFormat="1" ht="24" customHeight="1">
      <c r="A119" s="100"/>
      <c r="B119" s="137"/>
      <c r="C119" s="100"/>
      <c r="D119" s="176"/>
      <c r="E119" s="179">
        <v>76</v>
      </c>
      <c r="F119" s="180" t="s">
        <v>666</v>
      </c>
      <c r="G119" s="100"/>
      <c r="H119" s="172">
        <v>2917</v>
      </c>
      <c r="I119" s="142">
        <v>2856</v>
      </c>
      <c r="J119" s="173">
        <v>32</v>
      </c>
      <c r="K119" s="173">
        <v>29</v>
      </c>
      <c r="L119" s="100"/>
      <c r="M119" s="100"/>
      <c r="N119" s="100"/>
      <c r="O119" s="100"/>
      <c r="P119" s="137"/>
    </row>
    <row r="120" spans="1:16" s="101" customFormat="1" ht="24" customHeight="1">
      <c r="A120" s="100"/>
      <c r="B120" s="137"/>
      <c r="C120" s="100"/>
      <c r="D120" s="176"/>
      <c r="E120" s="179">
        <v>77</v>
      </c>
      <c r="F120" s="180" t="s">
        <v>667</v>
      </c>
      <c r="G120" s="100"/>
      <c r="H120" s="172">
        <v>1783</v>
      </c>
      <c r="I120" s="142">
        <v>1691</v>
      </c>
      <c r="J120" s="173">
        <v>57</v>
      </c>
      <c r="K120" s="173">
        <v>35</v>
      </c>
      <c r="L120" s="100"/>
      <c r="M120" s="100"/>
      <c r="N120" s="100"/>
      <c r="O120" s="100"/>
      <c r="P120" s="137"/>
    </row>
    <row r="121" spans="1:16" s="101" customFormat="1" ht="12" customHeight="1">
      <c r="A121" s="100"/>
      <c r="B121" s="137"/>
      <c r="C121" s="100"/>
      <c r="D121" s="176"/>
      <c r="E121" s="177">
        <v>25</v>
      </c>
      <c r="F121" s="178" t="s">
        <v>68</v>
      </c>
      <c r="G121" s="100"/>
      <c r="H121" s="172">
        <v>8550</v>
      </c>
      <c r="I121" s="142">
        <v>8381</v>
      </c>
      <c r="J121" s="173">
        <v>161</v>
      </c>
      <c r="K121" s="173">
        <v>8</v>
      </c>
      <c r="L121" s="100"/>
      <c r="M121" s="100"/>
      <c r="N121" s="100"/>
      <c r="O121" s="100"/>
      <c r="P121" s="137"/>
    </row>
    <row r="122" spans="1:16" s="101" customFormat="1" ht="24" customHeight="1">
      <c r="A122" s="100"/>
      <c r="B122" s="137"/>
      <c r="C122" s="100"/>
      <c r="D122" s="176"/>
      <c r="E122" s="179">
        <v>78</v>
      </c>
      <c r="F122" s="187" t="s">
        <v>668</v>
      </c>
      <c r="G122" s="100"/>
      <c r="H122" s="172">
        <v>3341</v>
      </c>
      <c r="I122" s="142">
        <v>3279</v>
      </c>
      <c r="J122" s="173">
        <v>57</v>
      </c>
      <c r="K122" s="173">
        <v>5</v>
      </c>
      <c r="L122" s="100"/>
      <c r="M122" s="100"/>
      <c r="N122" s="100"/>
      <c r="O122" s="100"/>
      <c r="P122" s="137"/>
    </row>
    <row r="123" spans="1:16" s="101" customFormat="1" ht="12" customHeight="1">
      <c r="A123" s="100"/>
      <c r="B123" s="137"/>
      <c r="C123" s="100"/>
      <c r="D123" s="176"/>
      <c r="E123" s="174">
        <v>79</v>
      </c>
      <c r="F123" s="181" t="s">
        <v>69</v>
      </c>
      <c r="G123" s="100"/>
      <c r="H123" s="172">
        <v>522</v>
      </c>
      <c r="I123" s="142">
        <v>519</v>
      </c>
      <c r="J123" s="173" t="s">
        <v>7</v>
      </c>
      <c r="K123" s="173">
        <v>3</v>
      </c>
      <c r="L123" s="100"/>
      <c r="M123" s="100"/>
      <c r="N123" s="100"/>
      <c r="O123" s="100"/>
      <c r="P123" s="137"/>
    </row>
    <row r="124" spans="1:16" s="101" customFormat="1" ht="24" customHeight="1">
      <c r="A124" s="100"/>
      <c r="B124" s="137"/>
      <c r="C124" s="100"/>
      <c r="D124" s="176"/>
      <c r="E124" s="179">
        <v>80</v>
      </c>
      <c r="F124" s="187" t="s">
        <v>669</v>
      </c>
      <c r="G124" s="100"/>
      <c r="H124" s="172">
        <v>3614</v>
      </c>
      <c r="I124" s="142">
        <v>3537</v>
      </c>
      <c r="J124" s="173">
        <v>77</v>
      </c>
      <c r="K124" s="173" t="s">
        <v>7</v>
      </c>
      <c r="L124" s="100"/>
      <c r="M124" s="100"/>
      <c r="N124" s="100"/>
      <c r="O124" s="100"/>
      <c r="P124" s="137"/>
    </row>
    <row r="125" spans="1:16" s="101" customFormat="1" ht="12" customHeight="1">
      <c r="A125" s="100"/>
      <c r="B125" s="137"/>
      <c r="C125" s="100"/>
      <c r="D125" s="176"/>
      <c r="E125" s="174">
        <v>81</v>
      </c>
      <c r="F125" s="178" t="s">
        <v>70</v>
      </c>
      <c r="G125" s="100"/>
      <c r="H125" s="172">
        <v>336</v>
      </c>
      <c r="I125" s="142">
        <v>336</v>
      </c>
      <c r="J125" s="173" t="s">
        <v>7</v>
      </c>
      <c r="K125" s="173" t="s">
        <v>7</v>
      </c>
      <c r="L125" s="100"/>
      <c r="M125" s="100"/>
      <c r="N125" s="100"/>
      <c r="O125" s="100"/>
      <c r="P125" s="137"/>
    </row>
    <row r="126" spans="1:16" s="101" customFormat="1" ht="24" customHeight="1">
      <c r="A126" s="100"/>
      <c r="B126" s="137"/>
      <c r="C126" s="100"/>
      <c r="D126" s="176"/>
      <c r="E126" s="179">
        <v>82</v>
      </c>
      <c r="F126" s="180" t="s">
        <v>670</v>
      </c>
      <c r="G126" s="100"/>
      <c r="H126" s="172">
        <v>737</v>
      </c>
      <c r="I126" s="142">
        <v>710</v>
      </c>
      <c r="J126" s="173">
        <v>27</v>
      </c>
      <c r="K126" s="173" t="s">
        <v>7</v>
      </c>
      <c r="L126" s="100"/>
      <c r="M126" s="100"/>
      <c r="N126" s="100"/>
      <c r="O126" s="100"/>
      <c r="P126" s="137"/>
    </row>
    <row r="127" spans="1:16" s="101" customFormat="1" ht="12" customHeight="1">
      <c r="A127" s="100"/>
      <c r="B127" s="137"/>
      <c r="C127" s="100"/>
      <c r="D127" s="176"/>
      <c r="E127" s="177">
        <v>26</v>
      </c>
      <c r="F127" s="178" t="s">
        <v>71</v>
      </c>
      <c r="G127" s="100"/>
      <c r="H127" s="172">
        <v>4869</v>
      </c>
      <c r="I127" s="142">
        <v>4767</v>
      </c>
      <c r="J127" s="173">
        <v>73</v>
      </c>
      <c r="K127" s="173">
        <v>29</v>
      </c>
      <c r="L127" s="100"/>
      <c r="M127" s="100"/>
      <c r="N127" s="100"/>
      <c r="O127" s="100"/>
      <c r="P127" s="137"/>
    </row>
    <row r="128" spans="1:16" s="101" customFormat="1" ht="12" customHeight="1">
      <c r="A128" s="100"/>
      <c r="B128" s="137"/>
      <c r="C128" s="100"/>
      <c r="D128" s="176"/>
      <c r="E128" s="174">
        <v>83</v>
      </c>
      <c r="F128" s="181" t="s">
        <v>72</v>
      </c>
      <c r="G128" s="100"/>
      <c r="H128" s="172">
        <v>261</v>
      </c>
      <c r="I128" s="142">
        <v>244</v>
      </c>
      <c r="J128" s="173">
        <v>13</v>
      </c>
      <c r="K128" s="173">
        <v>4</v>
      </c>
      <c r="L128" s="100"/>
      <c r="M128" s="100"/>
      <c r="N128" s="100"/>
      <c r="O128" s="100"/>
      <c r="P128" s="137"/>
    </row>
    <row r="129" spans="1:16" s="101" customFormat="1" ht="12" customHeight="1">
      <c r="A129" s="100"/>
      <c r="B129" s="137"/>
      <c r="C129" s="100"/>
      <c r="D129" s="176"/>
      <c r="E129" s="174">
        <v>84</v>
      </c>
      <c r="F129" s="181" t="s">
        <v>671</v>
      </c>
      <c r="G129" s="100"/>
      <c r="H129" s="172">
        <v>106</v>
      </c>
      <c r="I129" s="142">
        <v>106</v>
      </c>
      <c r="J129" s="173" t="s">
        <v>7</v>
      </c>
      <c r="K129" s="173" t="s">
        <v>7</v>
      </c>
      <c r="L129" s="100"/>
      <c r="M129" s="100"/>
      <c r="N129" s="100"/>
      <c r="O129" s="100"/>
      <c r="P129" s="137"/>
    </row>
    <row r="130" spans="1:16" s="101" customFormat="1" ht="12" customHeight="1">
      <c r="A130" s="100"/>
      <c r="B130" s="137"/>
      <c r="C130" s="149"/>
      <c r="D130" s="176"/>
      <c r="E130" s="174">
        <v>85</v>
      </c>
      <c r="F130" s="181" t="s">
        <v>73</v>
      </c>
      <c r="G130" s="149"/>
      <c r="H130" s="172" t="s">
        <v>7</v>
      </c>
      <c r="I130" s="142" t="s">
        <v>7</v>
      </c>
      <c r="J130" s="173" t="s">
        <v>7</v>
      </c>
      <c r="K130" s="173" t="s">
        <v>7</v>
      </c>
      <c r="L130" s="100"/>
      <c r="M130" s="100"/>
      <c r="N130" s="100"/>
      <c r="O130" s="100"/>
      <c r="P130" s="137"/>
    </row>
    <row r="131" spans="1:16" s="101" customFormat="1" ht="24" customHeight="1">
      <c r="A131" s="100"/>
      <c r="B131" s="137"/>
      <c r="C131" s="100"/>
      <c r="D131" s="176"/>
      <c r="E131" s="179">
        <v>86</v>
      </c>
      <c r="F131" s="180" t="s">
        <v>672</v>
      </c>
      <c r="G131" s="100"/>
      <c r="H131" s="172">
        <v>4431</v>
      </c>
      <c r="I131" s="142">
        <v>4346</v>
      </c>
      <c r="J131" s="173">
        <v>60</v>
      </c>
      <c r="K131" s="173">
        <v>25</v>
      </c>
      <c r="L131" s="100"/>
      <c r="M131" s="100"/>
      <c r="N131" s="100"/>
      <c r="O131" s="100"/>
      <c r="P131" s="137"/>
    </row>
    <row r="132" spans="1:16" s="101" customFormat="1" ht="12" customHeight="1">
      <c r="A132" s="100"/>
      <c r="B132" s="137"/>
      <c r="C132" s="100"/>
      <c r="D132" s="176"/>
      <c r="E132" s="174">
        <v>87</v>
      </c>
      <c r="F132" s="178" t="s">
        <v>74</v>
      </c>
      <c r="G132" s="100"/>
      <c r="H132" s="172" t="s">
        <v>7</v>
      </c>
      <c r="I132" s="142" t="s">
        <v>7</v>
      </c>
      <c r="J132" s="173" t="s">
        <v>7</v>
      </c>
      <c r="K132" s="173" t="s">
        <v>7</v>
      </c>
      <c r="L132" s="100"/>
      <c r="M132" s="100"/>
      <c r="N132" s="100"/>
      <c r="O132" s="100"/>
      <c r="P132" s="137"/>
    </row>
    <row r="133" spans="1:16" s="101" customFormat="1" ht="24" customHeight="1">
      <c r="A133" s="100"/>
      <c r="B133" s="137"/>
      <c r="C133" s="100"/>
      <c r="D133" s="176"/>
      <c r="E133" s="179">
        <v>88</v>
      </c>
      <c r="F133" s="180" t="s">
        <v>673</v>
      </c>
      <c r="G133" s="100"/>
      <c r="H133" s="172">
        <v>71</v>
      </c>
      <c r="I133" s="142">
        <v>71</v>
      </c>
      <c r="J133" s="173" t="s">
        <v>7</v>
      </c>
      <c r="K133" s="173" t="s">
        <v>7</v>
      </c>
      <c r="L133" s="100"/>
      <c r="M133" s="100"/>
      <c r="N133" s="100"/>
      <c r="O133" s="100"/>
      <c r="P133" s="137"/>
    </row>
    <row r="134" spans="1:16" s="101" customFormat="1" ht="12" customHeight="1">
      <c r="A134" s="100"/>
      <c r="B134" s="137"/>
      <c r="C134" s="100"/>
      <c r="D134" s="176"/>
      <c r="E134" s="177">
        <v>27</v>
      </c>
      <c r="F134" s="178" t="s">
        <v>75</v>
      </c>
      <c r="G134" s="100"/>
      <c r="H134" s="172">
        <v>734</v>
      </c>
      <c r="I134" s="142">
        <v>708</v>
      </c>
      <c r="J134" s="173">
        <v>26</v>
      </c>
      <c r="K134" s="173" t="s">
        <v>7</v>
      </c>
      <c r="L134" s="100"/>
      <c r="M134" s="100"/>
      <c r="N134" s="100"/>
      <c r="O134" s="100"/>
      <c r="P134" s="137"/>
    </row>
    <row r="135" spans="1:16" s="101" customFormat="1" ht="24" customHeight="1">
      <c r="A135" s="100"/>
      <c r="B135" s="137"/>
      <c r="C135" s="100"/>
      <c r="D135" s="176"/>
      <c r="E135" s="179">
        <v>89</v>
      </c>
      <c r="F135" s="180" t="s">
        <v>674</v>
      </c>
      <c r="G135" s="100"/>
      <c r="H135" s="172">
        <v>99</v>
      </c>
      <c r="I135" s="142">
        <v>99</v>
      </c>
      <c r="J135" s="173" t="s">
        <v>7</v>
      </c>
      <c r="K135" s="173" t="s">
        <v>7</v>
      </c>
      <c r="L135" s="100"/>
      <c r="M135" s="100"/>
      <c r="N135" s="100"/>
      <c r="O135" s="100"/>
      <c r="P135" s="137"/>
    </row>
    <row r="136" spans="1:16" s="101" customFormat="1" ht="12" customHeight="1">
      <c r="A136" s="100"/>
      <c r="B136" s="137"/>
      <c r="C136" s="100"/>
      <c r="D136" s="176"/>
      <c r="E136" s="174">
        <v>90</v>
      </c>
      <c r="F136" s="178" t="s">
        <v>76</v>
      </c>
      <c r="G136" s="100"/>
      <c r="H136" s="172">
        <v>4</v>
      </c>
      <c r="I136" s="142">
        <v>4</v>
      </c>
      <c r="J136" s="173" t="s">
        <v>7</v>
      </c>
      <c r="K136" s="173" t="s">
        <v>7</v>
      </c>
      <c r="L136" s="100"/>
      <c r="M136" s="100"/>
      <c r="N136" s="100"/>
      <c r="O136" s="100"/>
      <c r="P136" s="137"/>
    </row>
    <row r="137" spans="1:16" s="101" customFormat="1" ht="24" customHeight="1">
      <c r="A137" s="100"/>
      <c r="B137" s="137"/>
      <c r="C137" s="100"/>
      <c r="D137" s="176"/>
      <c r="E137" s="179">
        <v>91</v>
      </c>
      <c r="F137" s="180" t="s">
        <v>675</v>
      </c>
      <c r="G137" s="100"/>
      <c r="H137" s="172">
        <v>631</v>
      </c>
      <c r="I137" s="142">
        <v>605</v>
      </c>
      <c r="J137" s="173">
        <v>26</v>
      </c>
      <c r="K137" s="173" t="s">
        <v>7</v>
      </c>
      <c r="L137" s="100"/>
      <c r="M137" s="100"/>
      <c r="N137" s="100"/>
      <c r="O137" s="100"/>
      <c r="P137" s="137"/>
    </row>
    <row r="138" spans="1:16" s="101" customFormat="1" ht="12" customHeight="1">
      <c r="A138" s="100"/>
      <c r="B138" s="137"/>
      <c r="C138" s="100"/>
      <c r="D138" s="176"/>
      <c r="E138" s="177">
        <v>28</v>
      </c>
      <c r="F138" s="178" t="s">
        <v>77</v>
      </c>
      <c r="G138" s="100"/>
      <c r="H138" s="172">
        <v>2444</v>
      </c>
      <c r="I138" s="142">
        <v>1815</v>
      </c>
      <c r="J138" s="173">
        <v>505</v>
      </c>
      <c r="K138" s="173">
        <v>124</v>
      </c>
      <c r="L138" s="100"/>
      <c r="M138" s="100"/>
      <c r="N138" s="100"/>
      <c r="O138" s="100"/>
      <c r="P138" s="137"/>
    </row>
    <row r="139" spans="1:16" s="101" customFormat="1" ht="12" customHeight="1">
      <c r="A139" s="100"/>
      <c r="B139" s="137"/>
      <c r="C139" s="100"/>
      <c r="D139" s="176"/>
      <c r="E139" s="174">
        <v>92</v>
      </c>
      <c r="F139" s="178" t="s">
        <v>78</v>
      </c>
      <c r="G139" s="100"/>
      <c r="H139" s="172" t="s">
        <v>7</v>
      </c>
      <c r="I139" s="142" t="s">
        <v>7</v>
      </c>
      <c r="J139" s="173" t="s">
        <v>7</v>
      </c>
      <c r="K139" s="173" t="s">
        <v>7</v>
      </c>
      <c r="L139" s="100"/>
      <c r="M139" s="100"/>
      <c r="N139" s="100"/>
      <c r="O139" s="100"/>
      <c r="P139" s="137"/>
    </row>
    <row r="140" spans="1:16" s="101" customFormat="1" ht="12" customHeight="1">
      <c r="A140" s="100"/>
      <c r="B140" s="137"/>
      <c r="C140" s="100"/>
      <c r="D140" s="176"/>
      <c r="E140" s="174">
        <v>93</v>
      </c>
      <c r="F140" s="178" t="s">
        <v>79</v>
      </c>
      <c r="G140" s="100"/>
      <c r="H140" s="172">
        <v>5</v>
      </c>
      <c r="I140" s="142">
        <v>5</v>
      </c>
      <c r="J140" s="173" t="s">
        <v>7</v>
      </c>
      <c r="K140" s="173" t="s">
        <v>7</v>
      </c>
      <c r="L140" s="100"/>
      <c r="M140" s="100"/>
      <c r="N140" s="100"/>
      <c r="O140" s="100"/>
      <c r="P140" s="137"/>
    </row>
    <row r="141" spans="1:16" s="101" customFormat="1" ht="12" customHeight="1">
      <c r="A141" s="100"/>
      <c r="B141" s="137"/>
      <c r="C141" s="100"/>
      <c r="D141" s="176"/>
      <c r="E141" s="174">
        <v>94</v>
      </c>
      <c r="F141" s="181" t="s">
        <v>80</v>
      </c>
      <c r="G141" s="100"/>
      <c r="H141" s="172">
        <v>538</v>
      </c>
      <c r="I141" s="142">
        <v>470</v>
      </c>
      <c r="J141" s="173">
        <v>58</v>
      </c>
      <c r="K141" s="173">
        <v>10</v>
      </c>
      <c r="L141" s="100"/>
      <c r="M141" s="100"/>
      <c r="N141" s="100"/>
      <c r="O141" s="100"/>
      <c r="P141" s="137"/>
    </row>
    <row r="142" spans="1:16" s="101" customFormat="1" ht="12" customHeight="1">
      <c r="A142" s="100"/>
      <c r="B142" s="137"/>
      <c r="C142" s="100"/>
      <c r="D142" s="176"/>
      <c r="E142" s="174">
        <v>95</v>
      </c>
      <c r="F142" s="181" t="s">
        <v>81</v>
      </c>
      <c r="G142" s="100"/>
      <c r="H142" s="172">
        <v>1901</v>
      </c>
      <c r="I142" s="142">
        <v>1340</v>
      </c>
      <c r="J142" s="173">
        <v>447</v>
      </c>
      <c r="K142" s="173">
        <v>114</v>
      </c>
      <c r="L142" s="100"/>
      <c r="M142" s="100"/>
      <c r="N142" s="100"/>
      <c r="O142" s="100"/>
      <c r="P142" s="137"/>
    </row>
    <row r="143" spans="1:16" s="101" customFormat="1" ht="12" customHeight="1">
      <c r="A143" s="100"/>
      <c r="B143" s="137"/>
      <c r="C143" s="100"/>
      <c r="D143" s="174" t="s">
        <v>211</v>
      </c>
      <c r="E143" s="137"/>
      <c r="F143" s="188" t="s">
        <v>82</v>
      </c>
      <c r="G143" s="100"/>
      <c r="H143" s="172">
        <v>3410</v>
      </c>
      <c r="I143" s="142">
        <v>3410</v>
      </c>
      <c r="J143" s="173" t="s">
        <v>7</v>
      </c>
      <c r="K143" s="173" t="s">
        <v>7</v>
      </c>
      <c r="L143" s="100"/>
      <c r="M143" s="100"/>
      <c r="N143" s="100"/>
      <c r="O143" s="100"/>
      <c r="P143" s="137"/>
    </row>
    <row r="144" spans="1:16" s="101" customFormat="1" ht="12" customHeight="1">
      <c r="A144" s="100"/>
      <c r="B144" s="137"/>
      <c r="C144" s="100"/>
      <c r="D144" s="176"/>
      <c r="E144" s="177">
        <v>29</v>
      </c>
      <c r="F144" s="181" t="s">
        <v>82</v>
      </c>
      <c r="G144" s="100"/>
      <c r="H144" s="172">
        <v>3410</v>
      </c>
      <c r="I144" s="142">
        <v>3410</v>
      </c>
      <c r="J144" s="173" t="s">
        <v>7</v>
      </c>
      <c r="K144" s="173" t="s">
        <v>7</v>
      </c>
      <c r="L144" s="100"/>
      <c r="M144" s="100"/>
      <c r="N144" s="100"/>
      <c r="O144" s="100"/>
      <c r="P144" s="137"/>
    </row>
    <row r="145" spans="1:16" s="101" customFormat="1" ht="12" customHeight="1">
      <c r="A145" s="100"/>
      <c r="B145" s="137"/>
      <c r="C145" s="100"/>
      <c r="D145" s="176"/>
      <c r="E145" s="174">
        <v>96</v>
      </c>
      <c r="F145" s="178" t="s">
        <v>83</v>
      </c>
      <c r="G145" s="100"/>
      <c r="H145" s="172">
        <v>2055</v>
      </c>
      <c r="I145" s="142">
        <v>2055</v>
      </c>
      <c r="J145" s="173" t="s">
        <v>7</v>
      </c>
      <c r="K145" s="173" t="s">
        <v>7</v>
      </c>
      <c r="L145" s="100"/>
      <c r="M145" s="100"/>
      <c r="N145" s="100"/>
      <c r="O145" s="100"/>
      <c r="P145" s="137"/>
    </row>
    <row r="146" spans="1:16" s="101" customFormat="1" ht="12" customHeight="1">
      <c r="A146" s="100"/>
      <c r="B146" s="137"/>
      <c r="C146" s="100"/>
      <c r="D146" s="176"/>
      <c r="E146" s="174">
        <v>97</v>
      </c>
      <c r="F146" s="178" t="s">
        <v>84</v>
      </c>
      <c r="G146" s="100"/>
      <c r="H146" s="172">
        <v>140</v>
      </c>
      <c r="I146" s="142">
        <v>140</v>
      </c>
      <c r="J146" s="173" t="s">
        <v>7</v>
      </c>
      <c r="K146" s="173" t="s">
        <v>7</v>
      </c>
      <c r="L146" s="100"/>
      <c r="M146" s="100"/>
      <c r="N146" s="100"/>
      <c r="O146" s="100"/>
      <c r="P146" s="137"/>
    </row>
    <row r="147" spans="1:16" s="101" customFormat="1" ht="12" customHeight="1">
      <c r="A147" s="100"/>
      <c r="B147" s="137"/>
      <c r="C147" s="100"/>
      <c r="D147" s="176"/>
      <c r="E147" s="174">
        <v>98</v>
      </c>
      <c r="F147" s="178" t="s">
        <v>85</v>
      </c>
      <c r="G147" s="100"/>
      <c r="H147" s="172" t="s">
        <v>7</v>
      </c>
      <c r="I147" s="142" t="s">
        <v>7</v>
      </c>
      <c r="J147" s="173" t="s">
        <v>7</v>
      </c>
      <c r="K147" s="173" t="s">
        <v>7</v>
      </c>
      <c r="L147" s="100"/>
      <c r="M147" s="100"/>
      <c r="N147" s="100"/>
      <c r="O147" s="100"/>
      <c r="P147" s="137"/>
    </row>
    <row r="148" spans="1:16" s="101" customFormat="1" ht="12" customHeight="1">
      <c r="A148" s="100"/>
      <c r="B148" s="137"/>
      <c r="C148" s="149"/>
      <c r="D148" s="176"/>
      <c r="E148" s="174">
        <v>99</v>
      </c>
      <c r="F148" s="178" t="s">
        <v>86</v>
      </c>
      <c r="G148" s="149"/>
      <c r="H148" s="172">
        <v>1215</v>
      </c>
      <c r="I148" s="142">
        <v>1215</v>
      </c>
      <c r="J148" s="173" t="s">
        <v>7</v>
      </c>
      <c r="K148" s="173" t="s">
        <v>7</v>
      </c>
      <c r="L148" s="100"/>
      <c r="M148" s="100"/>
      <c r="N148" s="100"/>
      <c r="O148" s="100"/>
      <c r="P148" s="137"/>
    </row>
    <row r="149" spans="1:16" s="101" customFormat="1" ht="12" customHeight="1">
      <c r="A149" s="100"/>
      <c r="B149" s="137"/>
      <c r="C149" s="100"/>
      <c r="D149" s="174" t="s">
        <v>212</v>
      </c>
      <c r="E149" s="137"/>
      <c r="F149" s="175" t="s">
        <v>87</v>
      </c>
      <c r="G149" s="149"/>
      <c r="H149" s="172">
        <v>32555</v>
      </c>
      <c r="I149" s="142">
        <v>31464</v>
      </c>
      <c r="J149" s="173">
        <v>928</v>
      </c>
      <c r="K149" s="173">
        <v>163</v>
      </c>
      <c r="L149" s="100"/>
      <c r="M149" s="100"/>
      <c r="N149" s="100"/>
      <c r="O149" s="100"/>
      <c r="P149" s="137"/>
    </row>
    <row r="150" spans="1:16" s="101" customFormat="1" ht="12" customHeight="1">
      <c r="A150" s="100"/>
      <c r="B150" s="137"/>
      <c r="C150" s="100"/>
      <c r="D150" s="176"/>
      <c r="E150" s="177">
        <v>30</v>
      </c>
      <c r="F150" s="178" t="s">
        <v>88</v>
      </c>
      <c r="G150" s="149"/>
      <c r="H150" s="172">
        <v>2021</v>
      </c>
      <c r="I150" s="142">
        <v>2021</v>
      </c>
      <c r="J150" s="173" t="s">
        <v>7</v>
      </c>
      <c r="K150" s="173" t="s">
        <v>7</v>
      </c>
      <c r="L150" s="100"/>
      <c r="M150" s="100"/>
      <c r="N150" s="100"/>
      <c r="O150" s="100"/>
      <c r="P150" s="137"/>
    </row>
    <row r="151" spans="1:16" s="101" customFormat="1" ht="12" customHeight="1">
      <c r="A151" s="100"/>
      <c r="B151" s="137"/>
      <c r="C151" s="100"/>
      <c r="D151" s="176"/>
      <c r="E151" s="174">
        <v>100</v>
      </c>
      <c r="F151" s="178" t="s">
        <v>88</v>
      </c>
      <c r="G151" s="149"/>
      <c r="H151" s="172">
        <v>2021</v>
      </c>
      <c r="I151" s="142">
        <v>2021</v>
      </c>
      <c r="J151" s="173" t="s">
        <v>7</v>
      </c>
      <c r="K151" s="173" t="s">
        <v>7</v>
      </c>
      <c r="L151" s="100"/>
      <c r="M151" s="100"/>
      <c r="N151" s="100"/>
      <c r="O151" s="100"/>
      <c r="P151" s="137"/>
    </row>
    <row r="152" spans="1:16" s="101" customFormat="1" ht="12" customHeight="1">
      <c r="A152" s="100"/>
      <c r="B152" s="137"/>
      <c r="C152" s="100"/>
      <c r="D152" s="176"/>
      <c r="E152" s="177">
        <v>31</v>
      </c>
      <c r="F152" s="178" t="s">
        <v>89</v>
      </c>
      <c r="G152" s="149"/>
      <c r="H152" s="172">
        <v>4065</v>
      </c>
      <c r="I152" s="142">
        <v>3973</v>
      </c>
      <c r="J152" s="173">
        <v>88</v>
      </c>
      <c r="K152" s="173">
        <v>4</v>
      </c>
      <c r="L152" s="100"/>
      <c r="M152" s="100"/>
      <c r="N152" s="100"/>
      <c r="O152" s="100"/>
      <c r="P152" s="137"/>
    </row>
    <row r="153" spans="1:16" s="101" customFormat="1" ht="12" customHeight="1">
      <c r="A153" s="100"/>
      <c r="B153" s="137"/>
      <c r="C153" s="149"/>
      <c r="D153" s="176"/>
      <c r="E153" s="174">
        <v>101</v>
      </c>
      <c r="F153" s="178" t="s">
        <v>89</v>
      </c>
      <c r="G153" s="149"/>
      <c r="H153" s="172">
        <v>4065</v>
      </c>
      <c r="I153" s="142">
        <v>3973</v>
      </c>
      <c r="J153" s="173">
        <v>88</v>
      </c>
      <c r="K153" s="173">
        <v>4</v>
      </c>
      <c r="L153" s="100"/>
      <c r="M153" s="100"/>
      <c r="N153" s="100"/>
      <c r="O153" s="100"/>
      <c r="P153" s="137"/>
    </row>
    <row r="154" spans="1:16" s="101" customFormat="1" ht="12" customHeight="1">
      <c r="A154" s="100"/>
      <c r="B154" s="137"/>
      <c r="C154" s="100"/>
      <c r="D154" s="176"/>
      <c r="E154" s="177">
        <v>32</v>
      </c>
      <c r="F154" s="178" t="s">
        <v>90</v>
      </c>
      <c r="G154" s="149"/>
      <c r="H154" s="172">
        <v>15602</v>
      </c>
      <c r="I154" s="142">
        <v>14743</v>
      </c>
      <c r="J154" s="173">
        <v>726</v>
      </c>
      <c r="K154" s="173">
        <v>133</v>
      </c>
      <c r="L154" s="100"/>
      <c r="M154" s="100"/>
      <c r="N154" s="100"/>
      <c r="O154" s="100"/>
      <c r="P154" s="137"/>
    </row>
    <row r="155" spans="1:16" s="101" customFormat="1" ht="12" customHeight="1">
      <c r="A155" s="100"/>
      <c r="B155" s="137"/>
      <c r="C155" s="100"/>
      <c r="D155" s="176"/>
      <c r="E155" s="174">
        <v>102</v>
      </c>
      <c r="F155" s="178" t="s">
        <v>90</v>
      </c>
      <c r="G155" s="149"/>
      <c r="H155" s="172">
        <v>15602</v>
      </c>
      <c r="I155" s="142">
        <v>14743</v>
      </c>
      <c r="J155" s="173">
        <v>726</v>
      </c>
      <c r="K155" s="173">
        <v>133</v>
      </c>
      <c r="L155" s="100"/>
      <c r="M155" s="100"/>
      <c r="N155" s="100"/>
      <c r="O155" s="100"/>
      <c r="P155" s="137"/>
    </row>
    <row r="156" spans="1:16" s="101" customFormat="1" ht="12" customHeight="1">
      <c r="A156" s="100"/>
      <c r="B156" s="137"/>
      <c r="C156" s="149"/>
      <c r="D156" s="176"/>
      <c r="E156" s="177">
        <v>33</v>
      </c>
      <c r="F156" s="178" t="s">
        <v>91</v>
      </c>
      <c r="G156" s="149"/>
      <c r="H156" s="172">
        <v>1794</v>
      </c>
      <c r="I156" s="142">
        <v>1750</v>
      </c>
      <c r="J156" s="173">
        <v>37</v>
      </c>
      <c r="K156" s="173">
        <v>7</v>
      </c>
      <c r="L156" s="100"/>
      <c r="M156" s="100"/>
      <c r="N156" s="100"/>
      <c r="O156" s="100"/>
      <c r="P156" s="137"/>
    </row>
    <row r="157" spans="1:16" s="101" customFormat="1" ht="12" customHeight="1">
      <c r="A157" s="100"/>
      <c r="B157" s="137"/>
      <c r="C157" s="100"/>
      <c r="D157" s="176"/>
      <c r="E157" s="174">
        <v>103</v>
      </c>
      <c r="F157" s="178" t="s">
        <v>91</v>
      </c>
      <c r="G157" s="149"/>
      <c r="H157" s="172">
        <v>1794</v>
      </c>
      <c r="I157" s="142">
        <v>1750</v>
      </c>
      <c r="J157" s="173">
        <v>37</v>
      </c>
      <c r="K157" s="173">
        <v>7</v>
      </c>
      <c r="L157" s="100"/>
      <c r="M157" s="100"/>
      <c r="N157" s="100"/>
      <c r="O157" s="100"/>
      <c r="P157" s="137"/>
    </row>
    <row r="158" spans="1:16" s="101" customFormat="1" ht="12" customHeight="1">
      <c r="A158" s="100"/>
      <c r="B158" s="137"/>
      <c r="C158" s="100"/>
      <c r="D158" s="176"/>
      <c r="E158" s="177">
        <v>34</v>
      </c>
      <c r="F158" s="178" t="s">
        <v>92</v>
      </c>
      <c r="G158" s="149"/>
      <c r="H158" s="172">
        <v>291</v>
      </c>
      <c r="I158" s="142">
        <v>291</v>
      </c>
      <c r="J158" s="173" t="s">
        <v>7</v>
      </c>
      <c r="K158" s="173" t="s">
        <v>7</v>
      </c>
      <c r="L158" s="100"/>
      <c r="M158" s="100"/>
      <c r="N158" s="100"/>
      <c r="O158" s="100"/>
      <c r="P158" s="137"/>
    </row>
    <row r="159" spans="1:16" s="101" customFormat="1" ht="12" customHeight="1">
      <c r="A159" s="100"/>
      <c r="B159" s="137"/>
      <c r="C159" s="100"/>
      <c r="D159" s="176"/>
      <c r="E159" s="174">
        <v>104</v>
      </c>
      <c r="F159" s="178" t="s">
        <v>92</v>
      </c>
      <c r="G159" s="149"/>
      <c r="H159" s="172">
        <v>291</v>
      </c>
      <c r="I159" s="142">
        <v>291</v>
      </c>
      <c r="J159" s="173" t="s">
        <v>7</v>
      </c>
      <c r="K159" s="173" t="s">
        <v>7</v>
      </c>
      <c r="L159" s="100"/>
      <c r="M159" s="100"/>
      <c r="N159" s="100"/>
      <c r="O159" s="100"/>
      <c r="P159" s="137"/>
    </row>
    <row r="160" spans="1:16" s="101" customFormat="1" ht="12" customHeight="1">
      <c r="A160" s="100"/>
      <c r="B160" s="137"/>
      <c r="C160" s="100"/>
      <c r="D160" s="176"/>
      <c r="E160" s="177">
        <v>35</v>
      </c>
      <c r="F160" s="178" t="s">
        <v>93</v>
      </c>
      <c r="G160" s="149"/>
      <c r="H160" s="172">
        <v>715</v>
      </c>
      <c r="I160" s="142">
        <v>715</v>
      </c>
      <c r="J160" s="173" t="s">
        <v>7</v>
      </c>
      <c r="K160" s="173" t="s">
        <v>7</v>
      </c>
      <c r="L160" s="100"/>
      <c r="M160" s="100"/>
      <c r="N160" s="100"/>
      <c r="O160" s="100"/>
      <c r="P160" s="137"/>
    </row>
    <row r="161" spans="1:16" s="101" customFormat="1" ht="12" customHeight="1">
      <c r="A161" s="100"/>
      <c r="B161" s="137"/>
      <c r="C161" s="100"/>
      <c r="D161" s="176"/>
      <c r="E161" s="174">
        <v>105</v>
      </c>
      <c r="F161" s="178" t="s">
        <v>93</v>
      </c>
      <c r="G161" s="149"/>
      <c r="H161" s="172">
        <v>715</v>
      </c>
      <c r="I161" s="142">
        <v>715</v>
      </c>
      <c r="J161" s="173" t="s">
        <v>7</v>
      </c>
      <c r="K161" s="173" t="s">
        <v>7</v>
      </c>
      <c r="L161" s="100"/>
      <c r="M161" s="100"/>
      <c r="N161" s="100"/>
      <c r="O161" s="100"/>
      <c r="P161" s="137"/>
    </row>
    <row r="162" spans="1:16" s="132" customFormat="1" ht="12" customHeight="1">
      <c r="A162" s="100"/>
      <c r="B162" s="137"/>
      <c r="C162" s="100"/>
      <c r="D162" s="176"/>
      <c r="E162" s="177">
        <v>36</v>
      </c>
      <c r="F162" s="181" t="s">
        <v>94</v>
      </c>
      <c r="G162" s="189"/>
      <c r="H162" s="172">
        <v>2332</v>
      </c>
      <c r="I162" s="142">
        <v>2297</v>
      </c>
      <c r="J162" s="173">
        <v>31</v>
      </c>
      <c r="K162" s="173">
        <v>4</v>
      </c>
      <c r="L162" s="129"/>
      <c r="M162" s="129"/>
      <c r="N162" s="129"/>
      <c r="O162" s="129"/>
      <c r="P162" s="186"/>
    </row>
    <row r="163" spans="1:16" s="101" customFormat="1" ht="12" customHeight="1">
      <c r="A163" s="100"/>
      <c r="B163" s="137"/>
      <c r="C163" s="100"/>
      <c r="D163" s="176"/>
      <c r="E163" s="174">
        <v>106</v>
      </c>
      <c r="F163" s="178" t="s">
        <v>95</v>
      </c>
      <c r="G163" s="116"/>
      <c r="H163" s="172">
        <v>747</v>
      </c>
      <c r="I163" s="142">
        <v>736</v>
      </c>
      <c r="J163" s="173">
        <v>11</v>
      </c>
      <c r="K163" s="173" t="s">
        <v>7</v>
      </c>
      <c r="L163" s="100"/>
      <c r="M163" s="100"/>
      <c r="N163" s="100"/>
      <c r="O163" s="100"/>
      <c r="P163" s="137"/>
    </row>
    <row r="164" spans="1:16" s="101" customFormat="1" ht="24" customHeight="1">
      <c r="A164" s="129"/>
      <c r="B164" s="137"/>
      <c r="C164" s="100"/>
      <c r="D164" s="176"/>
      <c r="E164" s="179">
        <v>107</v>
      </c>
      <c r="F164" s="180" t="s">
        <v>676</v>
      </c>
      <c r="G164" s="116"/>
      <c r="H164" s="172">
        <v>1585</v>
      </c>
      <c r="I164" s="142">
        <v>1561</v>
      </c>
      <c r="J164" s="173">
        <v>20</v>
      </c>
      <c r="K164" s="173">
        <v>4</v>
      </c>
      <c r="L164" s="100"/>
      <c r="M164" s="100"/>
      <c r="N164" s="100"/>
      <c r="O164" s="100"/>
      <c r="P164" s="137"/>
    </row>
    <row r="165" spans="1:16" s="101" customFormat="1" ht="12" customHeight="1">
      <c r="A165" s="100"/>
      <c r="B165" s="137"/>
      <c r="C165" s="100"/>
      <c r="D165" s="176"/>
      <c r="E165" s="177">
        <v>37</v>
      </c>
      <c r="F165" s="178" t="s">
        <v>96</v>
      </c>
      <c r="G165" s="100"/>
      <c r="H165" s="172">
        <v>2981</v>
      </c>
      <c r="I165" s="142">
        <v>2960</v>
      </c>
      <c r="J165" s="173">
        <v>18</v>
      </c>
      <c r="K165" s="173">
        <v>3</v>
      </c>
      <c r="L165" s="100"/>
      <c r="M165" s="100"/>
      <c r="N165" s="100"/>
      <c r="O165" s="100"/>
      <c r="P165" s="137"/>
    </row>
    <row r="166" spans="1:16" s="101" customFormat="1" ht="12" customHeight="1">
      <c r="A166" s="100"/>
      <c r="B166" s="137"/>
      <c r="C166" s="100"/>
      <c r="D166" s="176"/>
      <c r="E166" s="174">
        <v>108</v>
      </c>
      <c r="F166" s="178" t="s">
        <v>96</v>
      </c>
      <c r="G166" s="100"/>
      <c r="H166" s="172">
        <v>2981</v>
      </c>
      <c r="I166" s="142">
        <v>2960</v>
      </c>
      <c r="J166" s="173">
        <v>18</v>
      </c>
      <c r="K166" s="173">
        <v>3</v>
      </c>
      <c r="L166" s="100"/>
      <c r="M166" s="100"/>
      <c r="N166" s="100"/>
      <c r="O166" s="100"/>
      <c r="P166" s="137"/>
    </row>
    <row r="167" spans="1:16" s="101" customFormat="1" ht="12" customHeight="1">
      <c r="A167" s="100"/>
      <c r="B167" s="137"/>
      <c r="C167" s="100"/>
      <c r="D167" s="176"/>
      <c r="E167" s="177">
        <v>38</v>
      </c>
      <c r="F167" s="178" t="s">
        <v>97</v>
      </c>
      <c r="G167" s="100"/>
      <c r="H167" s="172">
        <v>2754</v>
      </c>
      <c r="I167" s="142">
        <v>2714</v>
      </c>
      <c r="J167" s="173">
        <v>28</v>
      </c>
      <c r="K167" s="173">
        <v>12</v>
      </c>
      <c r="L167" s="100"/>
      <c r="M167" s="100"/>
      <c r="N167" s="100"/>
      <c r="O167" s="100"/>
      <c r="P167" s="137"/>
    </row>
    <row r="168" spans="1:16" s="101" customFormat="1" ht="24" customHeight="1">
      <c r="A168" s="100"/>
      <c r="B168" s="137"/>
      <c r="C168" s="100"/>
      <c r="D168" s="176"/>
      <c r="E168" s="179">
        <v>109</v>
      </c>
      <c r="F168" s="185" t="s">
        <v>677</v>
      </c>
      <c r="G168" s="100"/>
      <c r="H168" s="172">
        <v>2029</v>
      </c>
      <c r="I168" s="142">
        <v>2029</v>
      </c>
      <c r="J168" s="173" t="s">
        <v>7</v>
      </c>
      <c r="K168" s="173" t="s">
        <v>7</v>
      </c>
      <c r="L168" s="100"/>
      <c r="M168" s="100"/>
      <c r="N168" s="100"/>
      <c r="O168" s="100"/>
      <c r="P168" s="137"/>
    </row>
    <row r="169" spans="1:16" s="101" customFormat="1" ht="12" customHeight="1">
      <c r="A169" s="100"/>
      <c r="B169" s="137"/>
      <c r="C169" s="100"/>
      <c r="D169" s="183"/>
      <c r="E169" s="174">
        <v>110</v>
      </c>
      <c r="F169" s="178" t="s">
        <v>98</v>
      </c>
      <c r="G169" s="100"/>
      <c r="H169" s="172">
        <v>725</v>
      </c>
      <c r="I169" s="142">
        <v>685</v>
      </c>
      <c r="J169" s="173">
        <v>28</v>
      </c>
      <c r="K169" s="173">
        <v>12</v>
      </c>
      <c r="L169" s="100"/>
      <c r="M169" s="100"/>
      <c r="N169" s="100"/>
      <c r="O169" s="100"/>
      <c r="P169" s="137"/>
    </row>
    <row r="170" spans="1:16" s="101" customFormat="1" ht="12" customHeight="1">
      <c r="A170" s="100"/>
      <c r="B170" s="137"/>
      <c r="C170" s="100"/>
      <c r="D170" s="177" t="s">
        <v>213</v>
      </c>
      <c r="E170" s="137"/>
      <c r="F170" s="175" t="s">
        <v>99</v>
      </c>
      <c r="G170" s="100"/>
      <c r="H170" s="172">
        <v>118051</v>
      </c>
      <c r="I170" s="142">
        <v>96550</v>
      </c>
      <c r="J170" s="173">
        <v>14115</v>
      </c>
      <c r="K170" s="173">
        <v>7386</v>
      </c>
      <c r="L170" s="100"/>
      <c r="M170" s="100"/>
      <c r="N170" s="100"/>
      <c r="O170" s="100"/>
      <c r="P170" s="137"/>
    </row>
    <row r="171" spans="1:16" s="101" customFormat="1" ht="12" customHeight="1">
      <c r="A171" s="100"/>
      <c r="B171" s="137"/>
      <c r="C171" s="100"/>
      <c r="D171" s="176"/>
      <c r="E171" s="177">
        <v>39</v>
      </c>
      <c r="F171" s="178" t="s">
        <v>100</v>
      </c>
      <c r="G171" s="100"/>
      <c r="H171" s="172">
        <v>33097</v>
      </c>
      <c r="I171" s="142">
        <v>31592</v>
      </c>
      <c r="J171" s="173">
        <v>1023</v>
      </c>
      <c r="K171" s="173">
        <v>482</v>
      </c>
      <c r="L171" s="100"/>
      <c r="M171" s="100"/>
      <c r="N171" s="100"/>
      <c r="O171" s="100"/>
      <c r="P171" s="137"/>
    </row>
    <row r="172" spans="1:16" s="101" customFormat="1" ht="12" customHeight="1">
      <c r="A172" s="100"/>
      <c r="B172" s="137"/>
      <c r="C172" s="100"/>
      <c r="D172" s="176"/>
      <c r="E172" s="174">
        <v>111</v>
      </c>
      <c r="F172" s="178" t="s">
        <v>101</v>
      </c>
      <c r="G172" s="100"/>
      <c r="H172" s="172">
        <v>292</v>
      </c>
      <c r="I172" s="142">
        <v>292</v>
      </c>
      <c r="J172" s="173" t="s">
        <v>7</v>
      </c>
      <c r="K172" s="173" t="s">
        <v>7</v>
      </c>
      <c r="L172" s="100"/>
      <c r="M172" s="100"/>
      <c r="N172" s="100"/>
      <c r="O172" s="100"/>
      <c r="P172" s="137"/>
    </row>
    <row r="173" spans="1:16" s="101" customFormat="1" ht="24" customHeight="1">
      <c r="A173" s="100"/>
      <c r="B173" s="137"/>
      <c r="C173" s="100"/>
      <c r="D173" s="176"/>
      <c r="E173" s="179">
        <v>112</v>
      </c>
      <c r="F173" s="180" t="s">
        <v>678</v>
      </c>
      <c r="G173" s="100"/>
      <c r="H173" s="172">
        <v>372</v>
      </c>
      <c r="I173" s="142">
        <v>372</v>
      </c>
      <c r="J173" s="173" t="s">
        <v>7</v>
      </c>
      <c r="K173" s="173" t="s">
        <v>7</v>
      </c>
      <c r="L173" s="100"/>
      <c r="M173" s="100"/>
      <c r="N173" s="100"/>
      <c r="O173" s="100"/>
      <c r="P173" s="137"/>
    </row>
    <row r="174" spans="1:16" s="101" customFormat="1" ht="12" customHeight="1">
      <c r="A174" s="100"/>
      <c r="B174" s="137"/>
      <c r="C174" s="100"/>
      <c r="D174" s="176"/>
      <c r="E174" s="174">
        <v>113</v>
      </c>
      <c r="F174" s="178" t="s">
        <v>102</v>
      </c>
      <c r="G174" s="100"/>
      <c r="H174" s="172">
        <v>1258</v>
      </c>
      <c r="I174" s="142">
        <v>1165</v>
      </c>
      <c r="J174" s="173">
        <v>59</v>
      </c>
      <c r="K174" s="173">
        <v>34</v>
      </c>
      <c r="L174" s="100"/>
      <c r="M174" s="100"/>
      <c r="N174" s="100"/>
      <c r="O174" s="100"/>
      <c r="P174" s="137"/>
    </row>
    <row r="175" spans="1:16" s="101" customFormat="1" ht="12" customHeight="1">
      <c r="A175" s="100"/>
      <c r="B175" s="137"/>
      <c r="C175" s="100"/>
      <c r="D175" s="176"/>
      <c r="E175" s="174">
        <v>114</v>
      </c>
      <c r="F175" s="178" t="s">
        <v>103</v>
      </c>
      <c r="G175" s="100"/>
      <c r="H175" s="172">
        <v>2139</v>
      </c>
      <c r="I175" s="142">
        <v>2017</v>
      </c>
      <c r="J175" s="173">
        <v>84</v>
      </c>
      <c r="K175" s="173">
        <v>38</v>
      </c>
      <c r="L175" s="100"/>
      <c r="M175" s="100"/>
      <c r="N175" s="100"/>
      <c r="O175" s="100"/>
      <c r="P175" s="137"/>
    </row>
    <row r="176" spans="1:16" s="101" customFormat="1" ht="12" customHeight="1">
      <c r="A176" s="100"/>
      <c r="B176" s="137"/>
      <c r="C176" s="100"/>
      <c r="D176" s="176"/>
      <c r="E176" s="174">
        <v>115</v>
      </c>
      <c r="F176" s="178" t="s">
        <v>104</v>
      </c>
      <c r="G176" s="100"/>
      <c r="H176" s="172">
        <v>4234</v>
      </c>
      <c r="I176" s="142">
        <v>4077</v>
      </c>
      <c r="J176" s="173">
        <v>109</v>
      </c>
      <c r="K176" s="173">
        <v>48</v>
      </c>
      <c r="L176" s="100"/>
      <c r="M176" s="100"/>
      <c r="N176" s="100"/>
      <c r="O176" s="100"/>
      <c r="P176" s="137"/>
    </row>
    <row r="177" spans="1:16" s="101" customFormat="1" ht="12" customHeight="1">
      <c r="A177" s="100"/>
      <c r="B177" s="137"/>
      <c r="C177" s="100"/>
      <c r="D177" s="176"/>
      <c r="E177" s="174">
        <v>116</v>
      </c>
      <c r="F177" s="178" t="s">
        <v>105</v>
      </c>
      <c r="G177" s="100"/>
      <c r="H177" s="172">
        <v>4161</v>
      </c>
      <c r="I177" s="142">
        <v>3894</v>
      </c>
      <c r="J177" s="173">
        <v>199</v>
      </c>
      <c r="K177" s="173">
        <v>68</v>
      </c>
      <c r="L177" s="100"/>
      <c r="M177" s="100"/>
      <c r="N177" s="100"/>
      <c r="O177" s="100"/>
      <c r="P177" s="137"/>
    </row>
    <row r="178" spans="1:16" s="101" customFormat="1" ht="12" customHeight="1">
      <c r="A178" s="100"/>
      <c r="B178" s="137"/>
      <c r="C178" s="100"/>
      <c r="D178" s="176"/>
      <c r="E178" s="174">
        <v>117</v>
      </c>
      <c r="F178" s="178" t="s">
        <v>106</v>
      </c>
      <c r="G178" s="100"/>
      <c r="H178" s="172">
        <v>920</v>
      </c>
      <c r="I178" s="142">
        <v>899</v>
      </c>
      <c r="J178" s="173">
        <v>14</v>
      </c>
      <c r="K178" s="173">
        <v>7</v>
      </c>
      <c r="L178" s="100"/>
      <c r="M178" s="100"/>
      <c r="N178" s="100"/>
      <c r="O178" s="100"/>
      <c r="P178" s="137"/>
    </row>
    <row r="179" spans="1:16" s="101" customFormat="1" ht="12" customHeight="1">
      <c r="A179" s="100"/>
      <c r="B179" s="137"/>
      <c r="C179" s="100"/>
      <c r="D179" s="176"/>
      <c r="E179" s="174">
        <v>118</v>
      </c>
      <c r="F179" s="178" t="s">
        <v>107</v>
      </c>
      <c r="G179" s="100"/>
      <c r="H179" s="172">
        <v>1206</v>
      </c>
      <c r="I179" s="142">
        <v>1184</v>
      </c>
      <c r="J179" s="173">
        <v>13</v>
      </c>
      <c r="K179" s="173">
        <v>9</v>
      </c>
      <c r="L179" s="100"/>
      <c r="M179" s="100"/>
      <c r="N179" s="100"/>
      <c r="O179" s="100"/>
      <c r="P179" s="137"/>
    </row>
    <row r="180" spans="1:16" s="101" customFormat="1" ht="12" customHeight="1">
      <c r="A180" s="100"/>
      <c r="B180" s="137"/>
      <c r="C180" s="100"/>
      <c r="D180" s="176"/>
      <c r="E180" s="174">
        <v>119</v>
      </c>
      <c r="F180" s="178" t="s">
        <v>108</v>
      </c>
      <c r="G180" s="100"/>
      <c r="H180" s="172">
        <v>488</v>
      </c>
      <c r="I180" s="142">
        <v>377</v>
      </c>
      <c r="J180" s="173">
        <v>83</v>
      </c>
      <c r="K180" s="173">
        <v>28</v>
      </c>
      <c r="L180" s="100"/>
      <c r="M180" s="100"/>
      <c r="N180" s="100"/>
      <c r="O180" s="100"/>
      <c r="P180" s="137"/>
    </row>
    <row r="181" spans="1:16" s="101" customFormat="1" ht="12" customHeight="1">
      <c r="A181" s="100"/>
      <c r="B181" s="137"/>
      <c r="C181" s="100"/>
      <c r="D181" s="176"/>
      <c r="E181" s="174">
        <v>120</v>
      </c>
      <c r="F181" s="178" t="s">
        <v>109</v>
      </c>
      <c r="G181" s="100"/>
      <c r="H181" s="172">
        <v>10536</v>
      </c>
      <c r="I181" s="142">
        <v>10319</v>
      </c>
      <c r="J181" s="173">
        <v>168</v>
      </c>
      <c r="K181" s="173">
        <v>49</v>
      </c>
      <c r="L181" s="100"/>
      <c r="M181" s="100"/>
      <c r="N181" s="100"/>
      <c r="O181" s="100"/>
      <c r="P181" s="137"/>
    </row>
    <row r="182" spans="1:16" s="101" customFormat="1" ht="24" customHeight="1">
      <c r="A182" s="100"/>
      <c r="B182" s="137"/>
      <c r="C182" s="100"/>
      <c r="D182" s="176"/>
      <c r="E182" s="179">
        <v>121</v>
      </c>
      <c r="F182" s="180" t="s">
        <v>679</v>
      </c>
      <c r="G182" s="100"/>
      <c r="H182" s="172">
        <v>1090</v>
      </c>
      <c r="I182" s="142">
        <v>1079</v>
      </c>
      <c r="J182" s="173">
        <v>11</v>
      </c>
      <c r="K182" s="173" t="s">
        <v>7</v>
      </c>
      <c r="L182" s="100"/>
      <c r="M182" s="100"/>
      <c r="N182" s="100"/>
      <c r="O182" s="100"/>
      <c r="P182" s="137"/>
    </row>
    <row r="183" spans="1:16" s="101" customFormat="1" ht="12" customHeight="1">
      <c r="A183" s="100"/>
      <c r="B183" s="137"/>
      <c r="C183" s="100"/>
      <c r="D183" s="176"/>
      <c r="E183" s="174">
        <v>122</v>
      </c>
      <c r="F183" s="178" t="s">
        <v>110</v>
      </c>
      <c r="G183" s="100"/>
      <c r="H183" s="172">
        <v>2854</v>
      </c>
      <c r="I183" s="142">
        <v>2751</v>
      </c>
      <c r="J183" s="173">
        <v>74</v>
      </c>
      <c r="K183" s="173">
        <v>29</v>
      </c>
      <c r="L183" s="100"/>
      <c r="M183" s="100"/>
      <c r="N183" s="100"/>
      <c r="O183" s="100"/>
      <c r="P183" s="137"/>
    </row>
    <row r="184" spans="1:16" s="101" customFormat="1" ht="12" customHeight="1">
      <c r="A184" s="100"/>
      <c r="B184" s="137"/>
      <c r="C184" s="100"/>
      <c r="D184" s="176"/>
      <c r="E184" s="174">
        <v>123</v>
      </c>
      <c r="F184" s="178" t="s">
        <v>111</v>
      </c>
      <c r="G184" s="100"/>
      <c r="H184" s="172">
        <v>84</v>
      </c>
      <c r="I184" s="142">
        <v>67</v>
      </c>
      <c r="J184" s="173">
        <v>14</v>
      </c>
      <c r="K184" s="173">
        <v>3</v>
      </c>
      <c r="L184" s="100"/>
      <c r="M184" s="100"/>
      <c r="N184" s="100"/>
      <c r="O184" s="100"/>
      <c r="P184" s="137"/>
    </row>
    <row r="185" spans="1:16" s="101" customFormat="1" ht="12" customHeight="1">
      <c r="A185" s="100"/>
      <c r="B185" s="137"/>
      <c r="C185" s="100"/>
      <c r="D185" s="176"/>
      <c r="E185" s="174">
        <v>124</v>
      </c>
      <c r="F185" s="178" t="s">
        <v>112</v>
      </c>
      <c r="G185" s="100"/>
      <c r="H185" s="172">
        <v>3463</v>
      </c>
      <c r="I185" s="142">
        <v>3099</v>
      </c>
      <c r="J185" s="173">
        <v>195</v>
      </c>
      <c r="K185" s="173">
        <v>169</v>
      </c>
      <c r="L185" s="100"/>
      <c r="M185" s="100"/>
      <c r="N185" s="100"/>
      <c r="O185" s="100"/>
      <c r="P185" s="137"/>
    </row>
    <row r="186" spans="1:16" s="101" customFormat="1" ht="12" customHeight="1">
      <c r="A186" s="100"/>
      <c r="B186" s="137"/>
      <c r="C186" s="100"/>
      <c r="D186" s="176"/>
      <c r="E186" s="177">
        <v>40</v>
      </c>
      <c r="F186" s="178" t="s">
        <v>113</v>
      </c>
      <c r="G186" s="100"/>
      <c r="H186" s="172">
        <v>4198</v>
      </c>
      <c r="I186" s="142">
        <v>4139</v>
      </c>
      <c r="J186" s="173">
        <v>23</v>
      </c>
      <c r="K186" s="173">
        <v>36</v>
      </c>
      <c r="L186" s="100"/>
      <c r="M186" s="100"/>
      <c r="N186" s="100"/>
      <c r="O186" s="100"/>
      <c r="P186" s="137"/>
    </row>
    <row r="187" spans="1:16" s="101" customFormat="1" ht="12" customHeight="1">
      <c r="A187" s="100"/>
      <c r="B187" s="137"/>
      <c r="C187" s="100"/>
      <c r="D187" s="176"/>
      <c r="E187" s="174">
        <v>125</v>
      </c>
      <c r="F187" s="178" t="s">
        <v>113</v>
      </c>
      <c r="G187" s="100"/>
      <c r="H187" s="172">
        <v>4198</v>
      </c>
      <c r="I187" s="142">
        <v>4139</v>
      </c>
      <c r="J187" s="173">
        <v>23</v>
      </c>
      <c r="K187" s="173">
        <v>36</v>
      </c>
      <c r="L187" s="100"/>
      <c r="M187" s="100"/>
      <c r="N187" s="100"/>
      <c r="O187" s="100"/>
      <c r="P187" s="137"/>
    </row>
    <row r="188" spans="1:16" s="101" customFormat="1" ht="24" customHeight="1">
      <c r="A188" s="100"/>
      <c r="B188" s="137"/>
      <c r="C188" s="100"/>
      <c r="D188" s="176"/>
      <c r="E188" s="182">
        <v>41</v>
      </c>
      <c r="F188" s="180" t="s">
        <v>680</v>
      </c>
      <c r="G188" s="100"/>
      <c r="H188" s="172">
        <v>8623</v>
      </c>
      <c r="I188" s="142">
        <v>6771</v>
      </c>
      <c r="J188" s="173">
        <v>1133</v>
      </c>
      <c r="K188" s="173">
        <v>719</v>
      </c>
      <c r="L188" s="100"/>
      <c r="M188" s="100"/>
      <c r="N188" s="100"/>
      <c r="O188" s="100"/>
      <c r="P188" s="137"/>
    </row>
    <row r="189" spans="1:16" s="101" customFormat="1" ht="12" customHeight="1">
      <c r="A189" s="100"/>
      <c r="B189" s="137"/>
      <c r="C189" s="100"/>
      <c r="D189" s="176"/>
      <c r="E189" s="174">
        <v>126</v>
      </c>
      <c r="F189" s="178" t="s">
        <v>114</v>
      </c>
      <c r="G189" s="100"/>
      <c r="H189" s="172">
        <v>1206</v>
      </c>
      <c r="I189" s="142">
        <v>684</v>
      </c>
      <c r="J189" s="173">
        <v>266</v>
      </c>
      <c r="K189" s="173">
        <v>256</v>
      </c>
      <c r="L189" s="100"/>
      <c r="M189" s="100"/>
      <c r="N189" s="100"/>
      <c r="O189" s="100"/>
      <c r="P189" s="137"/>
    </row>
    <row r="190" spans="1:16" s="101" customFormat="1" ht="12" customHeight="1">
      <c r="A190" s="100"/>
      <c r="B190" s="137"/>
      <c r="C190" s="100"/>
      <c r="D190" s="176"/>
      <c r="E190" s="174">
        <v>127</v>
      </c>
      <c r="F190" s="181" t="s">
        <v>115</v>
      </c>
      <c r="G190" s="100"/>
      <c r="H190" s="172">
        <v>4210</v>
      </c>
      <c r="I190" s="142">
        <v>3167</v>
      </c>
      <c r="J190" s="173">
        <v>670</v>
      </c>
      <c r="K190" s="173">
        <v>373</v>
      </c>
      <c r="L190" s="100"/>
      <c r="M190" s="100"/>
      <c r="N190" s="100"/>
      <c r="O190" s="100"/>
      <c r="P190" s="137"/>
    </row>
    <row r="191" spans="1:16" s="101" customFormat="1" ht="12" customHeight="1">
      <c r="A191" s="100"/>
      <c r="B191" s="137"/>
      <c r="C191" s="100"/>
      <c r="D191" s="176"/>
      <c r="E191" s="174">
        <v>128</v>
      </c>
      <c r="F191" s="178" t="s">
        <v>116</v>
      </c>
      <c r="G191" s="100"/>
      <c r="H191" s="172">
        <v>344</v>
      </c>
      <c r="I191" s="142">
        <v>278</v>
      </c>
      <c r="J191" s="173">
        <v>41</v>
      </c>
      <c r="K191" s="173">
        <v>25</v>
      </c>
      <c r="L191" s="100"/>
      <c r="M191" s="100"/>
      <c r="N191" s="100"/>
      <c r="O191" s="100"/>
      <c r="P191" s="137"/>
    </row>
    <row r="192" spans="1:16" s="101" customFormat="1" ht="24" customHeight="1">
      <c r="A192" s="100"/>
      <c r="B192" s="137"/>
      <c r="C192" s="100"/>
      <c r="D192" s="176"/>
      <c r="E192" s="179">
        <v>129</v>
      </c>
      <c r="F192" s="190" t="s">
        <v>681</v>
      </c>
      <c r="G192" s="100"/>
      <c r="H192" s="172">
        <v>2863</v>
      </c>
      <c r="I192" s="142">
        <v>2642</v>
      </c>
      <c r="J192" s="173">
        <v>156</v>
      </c>
      <c r="K192" s="173">
        <v>65</v>
      </c>
      <c r="L192" s="100"/>
      <c r="M192" s="100"/>
      <c r="N192" s="100"/>
      <c r="O192" s="100"/>
      <c r="P192" s="137"/>
    </row>
    <row r="193" spans="1:16" s="101" customFormat="1" ht="12" customHeight="1">
      <c r="A193" s="100"/>
      <c r="B193" s="137"/>
      <c r="C193" s="100"/>
      <c r="D193" s="176"/>
      <c r="E193" s="177">
        <v>42</v>
      </c>
      <c r="F193" s="178" t="s">
        <v>117</v>
      </c>
      <c r="G193" s="100"/>
      <c r="H193" s="172">
        <v>23841</v>
      </c>
      <c r="I193" s="142">
        <v>19061</v>
      </c>
      <c r="J193" s="173">
        <v>3034</v>
      </c>
      <c r="K193" s="173">
        <v>1746</v>
      </c>
      <c r="L193" s="100"/>
      <c r="M193" s="100"/>
      <c r="N193" s="100"/>
      <c r="O193" s="100"/>
      <c r="P193" s="137"/>
    </row>
    <row r="194" spans="1:16" s="101" customFormat="1" ht="12" customHeight="1">
      <c r="A194" s="100"/>
      <c r="B194" s="137"/>
      <c r="C194" s="100"/>
      <c r="D194" s="176"/>
      <c r="E194" s="174">
        <v>130</v>
      </c>
      <c r="F194" s="178" t="s">
        <v>682</v>
      </c>
      <c r="G194" s="100"/>
      <c r="H194" s="172">
        <v>9907</v>
      </c>
      <c r="I194" s="142">
        <v>9377</v>
      </c>
      <c r="J194" s="173">
        <v>303</v>
      </c>
      <c r="K194" s="173">
        <v>227</v>
      </c>
      <c r="L194" s="100"/>
      <c r="M194" s="100"/>
      <c r="N194" s="100"/>
      <c r="O194" s="100"/>
      <c r="P194" s="137"/>
    </row>
    <row r="195" spans="1:16" s="101" customFormat="1" ht="12" customHeight="1">
      <c r="A195" s="100"/>
      <c r="B195" s="137"/>
      <c r="C195" s="100"/>
      <c r="D195" s="176"/>
      <c r="E195" s="174">
        <v>131</v>
      </c>
      <c r="F195" s="178" t="s">
        <v>118</v>
      </c>
      <c r="G195" s="100"/>
      <c r="H195" s="172">
        <v>1435</v>
      </c>
      <c r="I195" s="142">
        <v>757</v>
      </c>
      <c r="J195" s="173">
        <v>475</v>
      </c>
      <c r="K195" s="173">
        <v>203</v>
      </c>
      <c r="L195" s="100"/>
      <c r="M195" s="100"/>
      <c r="N195" s="100"/>
      <c r="O195" s="100"/>
      <c r="P195" s="137"/>
    </row>
    <row r="196" spans="1:16" s="101" customFormat="1" ht="12" customHeight="1">
      <c r="A196" s="100"/>
      <c r="B196" s="137"/>
      <c r="C196" s="100"/>
      <c r="D196" s="176"/>
      <c r="E196" s="174">
        <v>132</v>
      </c>
      <c r="F196" s="178" t="s">
        <v>119</v>
      </c>
      <c r="G196" s="100"/>
      <c r="H196" s="172">
        <v>496</v>
      </c>
      <c r="I196" s="142">
        <v>337</v>
      </c>
      <c r="J196" s="173">
        <v>91</v>
      </c>
      <c r="K196" s="173">
        <v>68</v>
      </c>
      <c r="L196" s="100"/>
      <c r="M196" s="100"/>
      <c r="N196" s="100"/>
      <c r="O196" s="100"/>
      <c r="P196" s="137"/>
    </row>
    <row r="197" spans="1:16" s="101" customFormat="1" ht="12" customHeight="1">
      <c r="A197" s="100"/>
      <c r="B197" s="137"/>
      <c r="C197" s="100"/>
      <c r="D197" s="176"/>
      <c r="E197" s="174">
        <v>133</v>
      </c>
      <c r="F197" s="178" t="s">
        <v>120</v>
      </c>
      <c r="G197" s="100"/>
      <c r="H197" s="172">
        <v>850</v>
      </c>
      <c r="I197" s="142">
        <v>294</v>
      </c>
      <c r="J197" s="173">
        <v>320</v>
      </c>
      <c r="K197" s="173">
        <v>236</v>
      </c>
      <c r="L197" s="100"/>
      <c r="M197" s="100"/>
      <c r="N197" s="100"/>
      <c r="O197" s="100"/>
      <c r="P197" s="137"/>
    </row>
    <row r="198" spans="1:16" s="101" customFormat="1" ht="12" customHeight="1">
      <c r="A198" s="100"/>
      <c r="B198" s="137"/>
      <c r="C198" s="100"/>
      <c r="D198" s="176"/>
      <c r="E198" s="174">
        <v>134</v>
      </c>
      <c r="F198" s="178" t="s">
        <v>121</v>
      </c>
      <c r="G198" s="100"/>
      <c r="H198" s="172">
        <v>378</v>
      </c>
      <c r="I198" s="142">
        <v>180</v>
      </c>
      <c r="J198" s="173">
        <v>97</v>
      </c>
      <c r="K198" s="173">
        <v>101</v>
      </c>
      <c r="L198" s="100"/>
      <c r="M198" s="100"/>
      <c r="N198" s="100"/>
      <c r="O198" s="100"/>
      <c r="P198" s="137"/>
    </row>
    <row r="199" spans="1:16" s="101" customFormat="1" ht="12" customHeight="1">
      <c r="A199" s="100"/>
      <c r="B199" s="137"/>
      <c r="C199" s="100"/>
      <c r="D199" s="176"/>
      <c r="E199" s="174">
        <v>135</v>
      </c>
      <c r="F199" s="178" t="s">
        <v>122</v>
      </c>
      <c r="G199" s="100"/>
      <c r="H199" s="172">
        <v>2814</v>
      </c>
      <c r="I199" s="142">
        <v>2167</v>
      </c>
      <c r="J199" s="173">
        <v>372</v>
      </c>
      <c r="K199" s="173">
        <v>275</v>
      </c>
      <c r="L199" s="100"/>
      <c r="M199" s="100"/>
      <c r="N199" s="100"/>
      <c r="O199" s="100"/>
      <c r="P199" s="137"/>
    </row>
    <row r="200" spans="1:16" s="101" customFormat="1" ht="12" customHeight="1">
      <c r="A200" s="100"/>
      <c r="B200" s="137"/>
      <c r="C200" s="100"/>
      <c r="D200" s="176"/>
      <c r="E200" s="174">
        <v>136</v>
      </c>
      <c r="F200" s="178" t="s">
        <v>123</v>
      </c>
      <c r="G200" s="100"/>
      <c r="H200" s="172">
        <v>505</v>
      </c>
      <c r="I200" s="142">
        <v>167</v>
      </c>
      <c r="J200" s="173">
        <v>206</v>
      </c>
      <c r="K200" s="173">
        <v>132</v>
      </c>
      <c r="L200" s="100"/>
      <c r="M200" s="100"/>
      <c r="N200" s="100"/>
      <c r="O200" s="100"/>
      <c r="P200" s="137"/>
    </row>
    <row r="201" spans="1:16" s="101" customFormat="1" ht="12" customHeight="1">
      <c r="A201" s="100"/>
      <c r="B201" s="137"/>
      <c r="C201" s="100"/>
      <c r="D201" s="176"/>
      <c r="E201" s="174">
        <v>137</v>
      </c>
      <c r="F201" s="178" t="s">
        <v>124</v>
      </c>
      <c r="G201" s="100"/>
      <c r="H201" s="172">
        <v>7456</v>
      </c>
      <c r="I201" s="142">
        <v>5782</v>
      </c>
      <c r="J201" s="173">
        <v>1170</v>
      </c>
      <c r="K201" s="173">
        <v>504</v>
      </c>
      <c r="L201" s="100"/>
      <c r="M201" s="100"/>
      <c r="N201" s="100"/>
      <c r="O201" s="100"/>
      <c r="P201" s="137"/>
    </row>
    <row r="202" spans="1:16" s="101" customFormat="1" ht="12" customHeight="1">
      <c r="A202" s="100"/>
      <c r="B202" s="137"/>
      <c r="C202" s="100"/>
      <c r="D202" s="176"/>
      <c r="E202" s="177">
        <v>43</v>
      </c>
      <c r="F202" s="178" t="s">
        <v>125</v>
      </c>
      <c r="G202" s="137"/>
      <c r="H202" s="172">
        <v>6534</v>
      </c>
      <c r="I202" s="142">
        <v>5561</v>
      </c>
      <c r="J202" s="173">
        <v>579</v>
      </c>
      <c r="K202" s="173">
        <v>394</v>
      </c>
      <c r="L202" s="100"/>
      <c r="M202" s="100"/>
      <c r="N202" s="100"/>
      <c r="O202" s="100"/>
      <c r="P202" s="137"/>
    </row>
    <row r="203" spans="1:16" s="101" customFormat="1" ht="12" customHeight="1">
      <c r="A203" s="100"/>
      <c r="B203" s="137"/>
      <c r="C203" s="100"/>
      <c r="D203" s="176"/>
      <c r="E203" s="174">
        <v>138</v>
      </c>
      <c r="F203" s="178" t="s">
        <v>126</v>
      </c>
      <c r="G203" s="137"/>
      <c r="H203" s="172">
        <v>6002</v>
      </c>
      <c r="I203" s="142">
        <v>5380</v>
      </c>
      <c r="J203" s="173">
        <v>356</v>
      </c>
      <c r="K203" s="173">
        <v>266</v>
      </c>
      <c r="L203" s="100"/>
      <c r="M203" s="100"/>
      <c r="N203" s="100"/>
      <c r="O203" s="100"/>
      <c r="P203" s="137"/>
    </row>
    <row r="204" spans="1:16" s="101" customFormat="1" ht="12" customHeight="1">
      <c r="A204" s="100"/>
      <c r="B204" s="137"/>
      <c r="C204" s="100"/>
      <c r="D204" s="176"/>
      <c r="E204" s="174">
        <v>139</v>
      </c>
      <c r="F204" s="178" t="s">
        <v>127</v>
      </c>
      <c r="G204" s="137"/>
      <c r="H204" s="172">
        <v>532</v>
      </c>
      <c r="I204" s="142">
        <v>181</v>
      </c>
      <c r="J204" s="173">
        <v>223</v>
      </c>
      <c r="K204" s="173">
        <v>128</v>
      </c>
      <c r="L204" s="100"/>
      <c r="M204" s="100"/>
      <c r="N204" s="100"/>
      <c r="O204" s="100"/>
      <c r="P204" s="137"/>
    </row>
    <row r="205" spans="1:16" s="101" customFormat="1" ht="24" customHeight="1">
      <c r="A205" s="100"/>
      <c r="B205" s="137"/>
      <c r="C205" s="100"/>
      <c r="D205" s="176"/>
      <c r="E205" s="182">
        <v>44</v>
      </c>
      <c r="F205" s="180" t="s">
        <v>683</v>
      </c>
      <c r="G205" s="137"/>
      <c r="H205" s="172">
        <v>5066</v>
      </c>
      <c r="I205" s="142">
        <v>3719</v>
      </c>
      <c r="J205" s="173">
        <v>825</v>
      </c>
      <c r="K205" s="173">
        <v>522</v>
      </c>
      <c r="L205" s="100"/>
      <c r="M205" s="100"/>
      <c r="N205" s="100"/>
      <c r="O205" s="100"/>
      <c r="P205" s="137"/>
    </row>
    <row r="206" spans="1:16" s="101" customFormat="1" ht="12" customHeight="1">
      <c r="A206" s="100"/>
      <c r="B206" s="137"/>
      <c r="C206" s="100"/>
      <c r="D206" s="176"/>
      <c r="E206" s="174">
        <v>140</v>
      </c>
      <c r="F206" s="178" t="s">
        <v>128</v>
      </c>
      <c r="G206" s="137"/>
      <c r="H206" s="172">
        <v>1225</v>
      </c>
      <c r="I206" s="142">
        <v>844</v>
      </c>
      <c r="J206" s="173">
        <v>229</v>
      </c>
      <c r="K206" s="173">
        <v>152</v>
      </c>
      <c r="L206" s="100"/>
      <c r="M206" s="100"/>
      <c r="N206" s="100"/>
      <c r="O206" s="100"/>
      <c r="P206" s="137"/>
    </row>
    <row r="207" spans="1:16" s="101" customFormat="1" ht="12" customHeight="1">
      <c r="A207" s="100"/>
      <c r="B207" s="137"/>
      <c r="C207" s="100"/>
      <c r="D207" s="176"/>
      <c r="E207" s="174">
        <v>141</v>
      </c>
      <c r="F207" s="178" t="s">
        <v>129</v>
      </c>
      <c r="G207" s="137"/>
      <c r="H207" s="172">
        <v>852</v>
      </c>
      <c r="I207" s="142">
        <v>671</v>
      </c>
      <c r="J207" s="173">
        <v>143</v>
      </c>
      <c r="K207" s="173">
        <v>38</v>
      </c>
      <c r="L207" s="100"/>
      <c r="M207" s="100"/>
      <c r="N207" s="100"/>
      <c r="O207" s="100"/>
      <c r="P207" s="137"/>
    </row>
    <row r="208" spans="1:16" s="101" customFormat="1" ht="24" customHeight="1">
      <c r="A208" s="100"/>
      <c r="B208" s="137"/>
      <c r="C208" s="100"/>
      <c r="D208" s="176"/>
      <c r="E208" s="179">
        <v>142</v>
      </c>
      <c r="F208" s="180" t="s">
        <v>684</v>
      </c>
      <c r="G208" s="137"/>
      <c r="H208" s="172">
        <v>291</v>
      </c>
      <c r="I208" s="142">
        <v>181</v>
      </c>
      <c r="J208" s="173">
        <v>85</v>
      </c>
      <c r="K208" s="173">
        <v>25</v>
      </c>
      <c r="L208" s="100"/>
      <c r="M208" s="100"/>
      <c r="N208" s="100"/>
      <c r="O208" s="100"/>
      <c r="P208" s="137"/>
    </row>
    <row r="209" spans="1:16" s="101" customFormat="1" ht="12" customHeight="1">
      <c r="A209" s="100"/>
      <c r="B209" s="137"/>
      <c r="C209" s="100"/>
      <c r="D209" s="176"/>
      <c r="E209" s="174">
        <v>143</v>
      </c>
      <c r="F209" s="178" t="s">
        <v>130</v>
      </c>
      <c r="G209" s="137"/>
      <c r="H209" s="172">
        <v>2698</v>
      </c>
      <c r="I209" s="142">
        <v>2023</v>
      </c>
      <c r="J209" s="173">
        <v>368</v>
      </c>
      <c r="K209" s="173">
        <v>307</v>
      </c>
      <c r="L209" s="100"/>
      <c r="M209" s="100"/>
      <c r="N209" s="100"/>
      <c r="O209" s="100"/>
      <c r="P209" s="137"/>
    </row>
    <row r="210" spans="1:16" s="101" customFormat="1" ht="12" customHeight="1">
      <c r="A210" s="100"/>
      <c r="B210" s="137"/>
      <c r="C210" s="100"/>
      <c r="D210" s="176"/>
      <c r="E210" s="177">
        <v>45</v>
      </c>
      <c r="F210" s="178" t="s">
        <v>131</v>
      </c>
      <c r="G210" s="137"/>
      <c r="H210" s="172">
        <v>17508</v>
      </c>
      <c r="I210" s="142">
        <v>13736</v>
      </c>
      <c r="J210" s="173">
        <v>2657</v>
      </c>
      <c r="K210" s="173">
        <v>1115</v>
      </c>
      <c r="L210" s="100"/>
      <c r="M210" s="100"/>
      <c r="N210" s="100"/>
      <c r="O210" s="100"/>
      <c r="P210" s="137"/>
    </row>
    <row r="211" spans="1:16" s="101" customFormat="1" ht="12" customHeight="1">
      <c r="A211" s="100"/>
      <c r="B211" s="137"/>
      <c r="C211" s="100"/>
      <c r="D211" s="176"/>
      <c r="E211" s="174">
        <v>144</v>
      </c>
      <c r="F211" s="178" t="s">
        <v>132</v>
      </c>
      <c r="G211" s="137"/>
      <c r="H211" s="172">
        <v>2991</v>
      </c>
      <c r="I211" s="142">
        <v>2205</v>
      </c>
      <c r="J211" s="173">
        <v>683</v>
      </c>
      <c r="K211" s="173">
        <v>103</v>
      </c>
      <c r="L211" s="100"/>
      <c r="M211" s="100"/>
      <c r="N211" s="100"/>
      <c r="O211" s="100"/>
      <c r="P211" s="137"/>
    </row>
    <row r="212" spans="1:16" s="101" customFormat="1" ht="12" customHeight="1">
      <c r="A212" s="100"/>
      <c r="B212" s="137"/>
      <c r="C212" s="100"/>
      <c r="D212" s="176"/>
      <c r="E212" s="174">
        <v>145</v>
      </c>
      <c r="F212" s="178" t="s">
        <v>133</v>
      </c>
      <c r="G212" s="137"/>
      <c r="H212" s="172">
        <v>3997</v>
      </c>
      <c r="I212" s="142">
        <v>3716</v>
      </c>
      <c r="J212" s="173">
        <v>153</v>
      </c>
      <c r="K212" s="173">
        <v>128</v>
      </c>
      <c r="L212" s="100"/>
      <c r="M212" s="100"/>
      <c r="N212" s="100"/>
      <c r="O212" s="100"/>
      <c r="P212" s="137"/>
    </row>
    <row r="213" spans="1:16" s="101" customFormat="1" ht="12" customHeight="1">
      <c r="A213" s="100"/>
      <c r="B213" s="137"/>
      <c r="C213" s="149"/>
      <c r="D213" s="176"/>
      <c r="E213" s="174">
        <v>146</v>
      </c>
      <c r="F213" s="178" t="s">
        <v>134</v>
      </c>
      <c r="G213" s="137"/>
      <c r="H213" s="172">
        <v>3097</v>
      </c>
      <c r="I213" s="142">
        <v>2373</v>
      </c>
      <c r="J213" s="173">
        <v>459</v>
      </c>
      <c r="K213" s="173">
        <v>265</v>
      </c>
      <c r="L213" s="100"/>
      <c r="M213" s="100"/>
      <c r="N213" s="100"/>
      <c r="O213" s="100"/>
      <c r="P213" s="137"/>
    </row>
    <row r="214" spans="1:16" s="101" customFormat="1" ht="24" customHeight="1">
      <c r="A214" s="100"/>
      <c r="B214" s="137"/>
      <c r="C214" s="100"/>
      <c r="D214" s="176"/>
      <c r="E214" s="179">
        <v>147</v>
      </c>
      <c r="F214" s="180" t="s">
        <v>685</v>
      </c>
      <c r="G214" s="137"/>
      <c r="H214" s="172">
        <v>1265</v>
      </c>
      <c r="I214" s="142">
        <v>1006</v>
      </c>
      <c r="J214" s="173">
        <v>149</v>
      </c>
      <c r="K214" s="173">
        <v>110</v>
      </c>
      <c r="L214" s="100"/>
      <c r="M214" s="100"/>
      <c r="N214" s="100"/>
      <c r="O214" s="100"/>
      <c r="P214" s="137"/>
    </row>
    <row r="215" spans="1:16" s="101" customFormat="1" ht="12" customHeight="1">
      <c r="A215" s="100"/>
      <c r="B215" s="137"/>
      <c r="C215" s="100"/>
      <c r="D215" s="176"/>
      <c r="E215" s="174">
        <v>148</v>
      </c>
      <c r="F215" s="178" t="s">
        <v>135</v>
      </c>
      <c r="G215" s="137"/>
      <c r="H215" s="172">
        <v>6158</v>
      </c>
      <c r="I215" s="142">
        <v>4436</v>
      </c>
      <c r="J215" s="173">
        <v>1213</v>
      </c>
      <c r="K215" s="173">
        <v>509</v>
      </c>
      <c r="L215" s="100"/>
      <c r="M215" s="100"/>
      <c r="N215" s="100"/>
      <c r="O215" s="100"/>
      <c r="P215" s="137"/>
    </row>
    <row r="216" spans="1:16" s="101" customFormat="1" ht="12" customHeight="1">
      <c r="A216" s="100"/>
      <c r="B216" s="137"/>
      <c r="C216" s="100"/>
      <c r="D216" s="176"/>
      <c r="E216" s="177">
        <v>46</v>
      </c>
      <c r="F216" s="178" t="s">
        <v>136</v>
      </c>
      <c r="G216" s="137"/>
      <c r="H216" s="172">
        <v>14724</v>
      </c>
      <c r="I216" s="142">
        <v>9931</v>
      </c>
      <c r="J216" s="173">
        <v>2963</v>
      </c>
      <c r="K216" s="173">
        <v>1830</v>
      </c>
      <c r="L216" s="100"/>
      <c r="M216" s="100"/>
      <c r="N216" s="100"/>
      <c r="O216" s="100"/>
      <c r="P216" s="137"/>
    </row>
    <row r="217" spans="1:16" s="101" customFormat="1" ht="12" customHeight="1">
      <c r="A217" s="100"/>
      <c r="B217" s="137"/>
      <c r="C217" s="100"/>
      <c r="D217" s="176"/>
      <c r="E217" s="174">
        <v>149</v>
      </c>
      <c r="F217" s="178" t="s">
        <v>137</v>
      </c>
      <c r="G217" s="137"/>
      <c r="H217" s="172">
        <v>11290</v>
      </c>
      <c r="I217" s="142">
        <v>8192</v>
      </c>
      <c r="J217" s="173">
        <v>1730</v>
      </c>
      <c r="K217" s="173">
        <v>1368</v>
      </c>
      <c r="L217" s="100"/>
      <c r="M217" s="100"/>
      <c r="N217" s="100"/>
      <c r="O217" s="100"/>
      <c r="P217" s="137"/>
    </row>
    <row r="218" spans="1:16" s="101" customFormat="1" ht="12" customHeight="1">
      <c r="A218" s="100"/>
      <c r="B218" s="137"/>
      <c r="C218" s="100"/>
      <c r="D218" s="176"/>
      <c r="E218" s="174">
        <v>150</v>
      </c>
      <c r="F218" s="178" t="s">
        <v>138</v>
      </c>
      <c r="G218" s="137"/>
      <c r="H218" s="172">
        <v>2395</v>
      </c>
      <c r="I218" s="142">
        <v>1063</v>
      </c>
      <c r="J218" s="173">
        <v>953</v>
      </c>
      <c r="K218" s="173">
        <v>379</v>
      </c>
      <c r="L218" s="100"/>
      <c r="M218" s="100"/>
      <c r="N218" s="100"/>
      <c r="O218" s="100"/>
      <c r="P218" s="137"/>
    </row>
    <row r="219" spans="1:16" s="101" customFormat="1" ht="12" customHeight="1">
      <c r="A219" s="100"/>
      <c r="B219" s="137"/>
      <c r="C219" s="100"/>
      <c r="D219" s="176"/>
      <c r="E219" s="174">
        <v>151</v>
      </c>
      <c r="F219" s="178" t="s">
        <v>139</v>
      </c>
      <c r="G219" s="137"/>
      <c r="H219" s="172">
        <v>1039</v>
      </c>
      <c r="I219" s="142">
        <v>676</v>
      </c>
      <c r="J219" s="173">
        <v>280</v>
      </c>
      <c r="K219" s="173">
        <v>83</v>
      </c>
      <c r="L219" s="100"/>
      <c r="M219" s="100"/>
      <c r="N219" s="100"/>
      <c r="O219" s="100"/>
      <c r="P219" s="137"/>
    </row>
    <row r="220" spans="1:16" s="101" customFormat="1" ht="12" customHeight="1">
      <c r="A220" s="100"/>
      <c r="B220" s="137"/>
      <c r="C220" s="149"/>
      <c r="D220" s="176"/>
      <c r="E220" s="177">
        <v>47</v>
      </c>
      <c r="F220" s="178" t="s">
        <v>140</v>
      </c>
      <c r="G220" s="149"/>
      <c r="H220" s="172">
        <v>4460</v>
      </c>
      <c r="I220" s="142">
        <v>2040</v>
      </c>
      <c r="J220" s="173">
        <v>1878</v>
      </c>
      <c r="K220" s="173">
        <v>542</v>
      </c>
      <c r="L220" s="100"/>
      <c r="M220" s="100"/>
      <c r="N220" s="100"/>
      <c r="O220" s="100"/>
      <c r="P220" s="137"/>
    </row>
    <row r="221" spans="1:16" s="101" customFormat="1" ht="24" customHeight="1">
      <c r="A221" s="100"/>
      <c r="B221" s="137"/>
      <c r="C221" s="100"/>
      <c r="D221" s="176"/>
      <c r="E221" s="179">
        <v>152</v>
      </c>
      <c r="F221" s="191" t="s">
        <v>686</v>
      </c>
      <c r="G221" s="100"/>
      <c r="H221" s="172">
        <v>4460</v>
      </c>
      <c r="I221" s="142">
        <v>2040</v>
      </c>
      <c r="J221" s="173">
        <v>1878</v>
      </c>
      <c r="K221" s="173">
        <v>542</v>
      </c>
      <c r="L221" s="100"/>
      <c r="M221" s="100"/>
      <c r="N221" s="100"/>
      <c r="O221" s="100"/>
      <c r="P221" s="137"/>
    </row>
    <row r="222" spans="1:16" s="101" customFormat="1" ht="12" customHeight="1">
      <c r="A222" s="100"/>
      <c r="B222" s="137"/>
      <c r="C222" s="100"/>
      <c r="D222" s="174" t="s">
        <v>214</v>
      </c>
      <c r="E222" s="137"/>
      <c r="F222" s="175" t="s">
        <v>141</v>
      </c>
      <c r="G222" s="100"/>
      <c r="H222" s="172">
        <v>13941</v>
      </c>
      <c r="I222" s="142">
        <v>13367</v>
      </c>
      <c r="J222" s="173">
        <v>543</v>
      </c>
      <c r="K222" s="173">
        <v>31</v>
      </c>
      <c r="L222" s="100"/>
      <c r="M222" s="100"/>
      <c r="N222" s="100"/>
      <c r="O222" s="100"/>
      <c r="P222" s="137"/>
    </row>
    <row r="223" spans="1:16" s="101" customFormat="1" ht="12" customHeight="1">
      <c r="A223" s="100"/>
      <c r="B223" s="137"/>
      <c r="C223" s="100"/>
      <c r="D223" s="176"/>
      <c r="E223" s="177">
        <v>48</v>
      </c>
      <c r="F223" s="178" t="s">
        <v>141</v>
      </c>
      <c r="G223" s="100"/>
      <c r="H223" s="172">
        <v>13941</v>
      </c>
      <c r="I223" s="142">
        <v>13367</v>
      </c>
      <c r="J223" s="173">
        <v>543</v>
      </c>
      <c r="K223" s="173">
        <v>31</v>
      </c>
      <c r="L223" s="100"/>
      <c r="M223" s="100"/>
      <c r="N223" s="100"/>
      <c r="O223" s="100"/>
      <c r="P223" s="137"/>
    </row>
    <row r="224" spans="1:16" s="101" customFormat="1" ht="12" customHeight="1">
      <c r="A224" s="100"/>
      <c r="B224" s="137"/>
      <c r="C224" s="100"/>
      <c r="D224" s="176"/>
      <c r="E224" s="174">
        <v>153</v>
      </c>
      <c r="F224" s="178" t="s">
        <v>142</v>
      </c>
      <c r="G224" s="100"/>
      <c r="H224" s="172">
        <v>5425</v>
      </c>
      <c r="I224" s="142">
        <v>5425</v>
      </c>
      <c r="J224" s="173" t="s">
        <v>7</v>
      </c>
      <c r="K224" s="173" t="s">
        <v>7</v>
      </c>
      <c r="L224" s="100"/>
      <c r="M224" s="100"/>
      <c r="N224" s="100"/>
      <c r="O224" s="100"/>
      <c r="P224" s="137"/>
    </row>
    <row r="225" spans="1:16" s="101" customFormat="1" ht="12" customHeight="1">
      <c r="A225" s="100"/>
      <c r="B225" s="137"/>
      <c r="C225" s="100"/>
      <c r="D225" s="176"/>
      <c r="E225" s="174">
        <v>154</v>
      </c>
      <c r="F225" s="178" t="s">
        <v>143</v>
      </c>
      <c r="G225" s="100"/>
      <c r="H225" s="172">
        <v>1663</v>
      </c>
      <c r="I225" s="142">
        <v>1610</v>
      </c>
      <c r="J225" s="173">
        <v>53</v>
      </c>
      <c r="K225" s="173" t="s">
        <v>7</v>
      </c>
      <c r="L225" s="100"/>
      <c r="M225" s="100"/>
      <c r="N225" s="100"/>
      <c r="O225" s="100"/>
      <c r="P225" s="137"/>
    </row>
    <row r="226" spans="1:16" s="101" customFormat="1" ht="12" customHeight="1">
      <c r="A226" s="100"/>
      <c r="B226" s="137"/>
      <c r="C226" s="100"/>
      <c r="D226" s="176"/>
      <c r="E226" s="174">
        <v>155</v>
      </c>
      <c r="F226" s="178" t="s">
        <v>144</v>
      </c>
      <c r="G226" s="100"/>
      <c r="H226" s="172">
        <v>666</v>
      </c>
      <c r="I226" s="142">
        <v>666</v>
      </c>
      <c r="J226" s="173" t="s">
        <v>7</v>
      </c>
      <c r="K226" s="173" t="s">
        <v>7</v>
      </c>
      <c r="L226" s="100"/>
      <c r="M226" s="100"/>
      <c r="N226" s="100"/>
      <c r="O226" s="100"/>
      <c r="P226" s="137"/>
    </row>
    <row r="227" spans="1:16" s="101" customFormat="1" ht="24" customHeight="1">
      <c r="A227" s="100"/>
      <c r="B227" s="137"/>
      <c r="C227" s="100"/>
      <c r="D227" s="176"/>
      <c r="E227" s="179">
        <v>156</v>
      </c>
      <c r="F227" s="180" t="s">
        <v>687</v>
      </c>
      <c r="G227" s="100"/>
      <c r="H227" s="172">
        <v>6187</v>
      </c>
      <c r="I227" s="142">
        <v>5666</v>
      </c>
      <c r="J227" s="173">
        <v>490</v>
      </c>
      <c r="K227" s="173">
        <v>31</v>
      </c>
      <c r="L227" s="100"/>
      <c r="M227" s="100"/>
      <c r="N227" s="100"/>
      <c r="O227" s="100"/>
      <c r="P227" s="137"/>
    </row>
    <row r="228" spans="1:16" s="101" customFormat="1" ht="12" customHeight="1">
      <c r="A228" s="100"/>
      <c r="B228" s="137"/>
      <c r="C228" s="100"/>
      <c r="D228" s="174" t="s">
        <v>215</v>
      </c>
      <c r="E228" s="137"/>
      <c r="F228" s="175" t="s">
        <v>145</v>
      </c>
      <c r="G228" s="100"/>
      <c r="H228" s="172">
        <v>3756</v>
      </c>
      <c r="I228" s="142">
        <v>2953</v>
      </c>
      <c r="J228" s="173">
        <v>688</v>
      </c>
      <c r="K228" s="173">
        <v>115</v>
      </c>
      <c r="L228" s="100"/>
      <c r="M228" s="100"/>
      <c r="N228" s="100"/>
      <c r="O228" s="100"/>
      <c r="P228" s="137"/>
    </row>
    <row r="229" spans="1:16" s="101" customFormat="1" ht="12" customHeight="1">
      <c r="A229" s="100"/>
      <c r="B229" s="137"/>
      <c r="C229" s="100"/>
      <c r="D229" s="176"/>
      <c r="E229" s="177">
        <v>49</v>
      </c>
      <c r="F229" s="178" t="s">
        <v>145</v>
      </c>
      <c r="G229" s="100"/>
      <c r="H229" s="172">
        <v>3756</v>
      </c>
      <c r="I229" s="142">
        <v>2953</v>
      </c>
      <c r="J229" s="173">
        <v>688</v>
      </c>
      <c r="K229" s="173">
        <v>115</v>
      </c>
      <c r="L229" s="100"/>
      <c r="M229" s="100"/>
      <c r="N229" s="100"/>
      <c r="O229" s="100"/>
      <c r="P229" s="137"/>
    </row>
    <row r="230" spans="1:16" s="101" customFormat="1" ht="12" customHeight="1">
      <c r="A230" s="100"/>
      <c r="B230" s="137"/>
      <c r="C230" s="100"/>
      <c r="D230" s="176"/>
      <c r="E230" s="174">
        <v>157</v>
      </c>
      <c r="F230" s="178" t="s">
        <v>146</v>
      </c>
      <c r="G230" s="100"/>
      <c r="H230" s="172">
        <v>1608</v>
      </c>
      <c r="I230" s="142">
        <v>1181</v>
      </c>
      <c r="J230" s="173">
        <v>363</v>
      </c>
      <c r="K230" s="173">
        <v>64</v>
      </c>
      <c r="L230" s="100"/>
      <c r="M230" s="100"/>
      <c r="N230" s="100"/>
      <c r="O230" s="100"/>
      <c r="P230" s="137"/>
    </row>
    <row r="231" spans="1:16" s="101" customFormat="1" ht="24" customHeight="1">
      <c r="A231" s="100"/>
      <c r="B231" s="137"/>
      <c r="C231" s="100"/>
      <c r="D231" s="176"/>
      <c r="E231" s="179">
        <v>158</v>
      </c>
      <c r="F231" s="180" t="s">
        <v>688</v>
      </c>
      <c r="G231" s="100"/>
      <c r="H231" s="172">
        <v>1428</v>
      </c>
      <c r="I231" s="142">
        <v>1393</v>
      </c>
      <c r="J231" s="173">
        <v>35</v>
      </c>
      <c r="K231" s="173" t="s">
        <v>7</v>
      </c>
      <c r="L231" s="100"/>
      <c r="M231" s="100"/>
      <c r="N231" s="100"/>
      <c r="O231" s="100"/>
      <c r="P231" s="137"/>
    </row>
    <row r="232" spans="1:16" s="101" customFormat="1" ht="12" customHeight="1">
      <c r="A232" s="100"/>
      <c r="B232" s="137"/>
      <c r="C232" s="100"/>
      <c r="D232" s="176"/>
      <c r="E232" s="174">
        <v>159</v>
      </c>
      <c r="F232" s="178" t="s">
        <v>147</v>
      </c>
      <c r="G232" s="100"/>
      <c r="H232" s="172">
        <v>720</v>
      </c>
      <c r="I232" s="142">
        <v>379</v>
      </c>
      <c r="J232" s="173">
        <v>290</v>
      </c>
      <c r="K232" s="173">
        <v>51</v>
      </c>
      <c r="L232" s="100"/>
      <c r="M232" s="100"/>
      <c r="N232" s="100"/>
      <c r="O232" s="100"/>
      <c r="P232" s="137"/>
    </row>
    <row r="233" spans="1:16" s="101" customFormat="1" ht="12" customHeight="1">
      <c r="A233" s="100"/>
      <c r="B233" s="137"/>
      <c r="C233" s="100"/>
      <c r="D233" s="174" t="s">
        <v>216</v>
      </c>
      <c r="E233" s="137"/>
      <c r="F233" s="175" t="s">
        <v>148</v>
      </c>
      <c r="G233" s="100"/>
      <c r="H233" s="172">
        <v>131584</v>
      </c>
      <c r="I233" s="142">
        <v>113795</v>
      </c>
      <c r="J233" s="173">
        <v>14147</v>
      </c>
      <c r="K233" s="173">
        <v>3642</v>
      </c>
      <c r="L233" s="100"/>
      <c r="M233" s="100"/>
      <c r="N233" s="100"/>
      <c r="O233" s="100"/>
      <c r="P233" s="137"/>
    </row>
    <row r="234" spans="1:16" s="101" customFormat="1" ht="12" customHeight="1">
      <c r="A234" s="100"/>
      <c r="B234" s="137"/>
      <c r="C234" s="100"/>
      <c r="D234" s="176"/>
      <c r="E234" s="177">
        <v>50</v>
      </c>
      <c r="F234" s="178" t="s">
        <v>149</v>
      </c>
      <c r="G234" s="100"/>
      <c r="H234" s="172">
        <v>8653</v>
      </c>
      <c r="I234" s="142">
        <v>4312</v>
      </c>
      <c r="J234" s="173">
        <v>3139</v>
      </c>
      <c r="K234" s="173">
        <v>1202</v>
      </c>
      <c r="L234" s="100"/>
      <c r="M234" s="100"/>
      <c r="N234" s="100"/>
      <c r="O234" s="100"/>
      <c r="P234" s="137"/>
    </row>
    <row r="235" spans="1:16" s="101" customFormat="1" ht="12" customHeight="1">
      <c r="A235" s="100"/>
      <c r="B235" s="137"/>
      <c r="C235" s="100"/>
      <c r="D235" s="176"/>
      <c r="E235" s="174">
        <v>160</v>
      </c>
      <c r="F235" s="178" t="s">
        <v>150</v>
      </c>
      <c r="G235" s="100"/>
      <c r="H235" s="172">
        <v>2588</v>
      </c>
      <c r="I235" s="142">
        <v>1814</v>
      </c>
      <c r="J235" s="173">
        <v>567</v>
      </c>
      <c r="K235" s="173">
        <v>207</v>
      </c>
      <c r="L235" s="100"/>
      <c r="M235" s="100"/>
      <c r="N235" s="100"/>
      <c r="O235" s="100"/>
      <c r="P235" s="137"/>
    </row>
    <row r="236" spans="1:16" s="101" customFormat="1" ht="12" customHeight="1">
      <c r="A236" s="100"/>
      <c r="B236" s="137"/>
      <c r="C236" s="100"/>
      <c r="D236" s="176"/>
      <c r="E236" s="174">
        <v>161</v>
      </c>
      <c r="F236" s="178" t="s">
        <v>151</v>
      </c>
      <c r="G236" s="100"/>
      <c r="H236" s="172">
        <v>1886</v>
      </c>
      <c r="I236" s="142">
        <v>246</v>
      </c>
      <c r="J236" s="173">
        <v>1033</v>
      </c>
      <c r="K236" s="173">
        <v>607</v>
      </c>
      <c r="L236" s="100"/>
      <c r="M236" s="100"/>
      <c r="N236" s="100"/>
      <c r="O236" s="100"/>
      <c r="P236" s="137"/>
    </row>
    <row r="237" spans="1:16" s="101" customFormat="1" ht="12" customHeight="1">
      <c r="A237" s="100"/>
      <c r="B237" s="137"/>
      <c r="C237" s="100"/>
      <c r="D237" s="176"/>
      <c r="E237" s="174">
        <v>162</v>
      </c>
      <c r="F237" s="178" t="s">
        <v>152</v>
      </c>
      <c r="G237" s="100"/>
      <c r="H237" s="172">
        <v>3530</v>
      </c>
      <c r="I237" s="142">
        <v>1747</v>
      </c>
      <c r="J237" s="173">
        <v>1457</v>
      </c>
      <c r="K237" s="173">
        <v>326</v>
      </c>
      <c r="L237" s="100"/>
      <c r="M237" s="100"/>
      <c r="N237" s="100"/>
      <c r="O237" s="100"/>
      <c r="P237" s="137"/>
    </row>
    <row r="238" spans="1:16" s="101" customFormat="1" ht="12" customHeight="1">
      <c r="A238" s="100"/>
      <c r="B238" s="137"/>
      <c r="C238" s="100"/>
      <c r="D238" s="176"/>
      <c r="E238" s="174">
        <v>163</v>
      </c>
      <c r="F238" s="178" t="s">
        <v>153</v>
      </c>
      <c r="G238" s="100"/>
      <c r="H238" s="172">
        <v>617</v>
      </c>
      <c r="I238" s="142">
        <v>480</v>
      </c>
      <c r="J238" s="173">
        <v>75</v>
      </c>
      <c r="K238" s="173">
        <v>62</v>
      </c>
      <c r="L238" s="100"/>
      <c r="M238" s="100"/>
      <c r="N238" s="100"/>
      <c r="O238" s="100"/>
      <c r="P238" s="137"/>
    </row>
    <row r="239" spans="1:16" s="101" customFormat="1" ht="24" customHeight="1">
      <c r="A239" s="100"/>
      <c r="B239" s="137"/>
      <c r="C239" s="100"/>
      <c r="D239" s="176"/>
      <c r="E239" s="179">
        <v>164</v>
      </c>
      <c r="F239" s="180" t="s">
        <v>689</v>
      </c>
      <c r="G239" s="100"/>
      <c r="H239" s="172">
        <v>32</v>
      </c>
      <c r="I239" s="142">
        <v>25</v>
      </c>
      <c r="J239" s="173">
        <v>7</v>
      </c>
      <c r="K239" s="173" t="s">
        <v>7</v>
      </c>
      <c r="L239" s="100"/>
      <c r="M239" s="100"/>
      <c r="N239" s="100"/>
      <c r="O239" s="100"/>
      <c r="P239" s="137"/>
    </row>
    <row r="240" spans="1:16" s="101" customFormat="1" ht="12" customHeight="1">
      <c r="A240" s="100"/>
      <c r="B240" s="137"/>
      <c r="C240" s="100"/>
      <c r="D240" s="176"/>
      <c r="E240" s="177">
        <v>51</v>
      </c>
      <c r="F240" s="178" t="s">
        <v>154</v>
      </c>
      <c r="G240" s="100"/>
      <c r="H240" s="172">
        <v>495</v>
      </c>
      <c r="I240" s="142">
        <v>406</v>
      </c>
      <c r="J240" s="173">
        <v>85</v>
      </c>
      <c r="K240" s="173">
        <v>4</v>
      </c>
      <c r="L240" s="100"/>
      <c r="M240" s="100"/>
      <c r="N240" s="100"/>
      <c r="O240" s="100"/>
      <c r="P240" s="137"/>
    </row>
    <row r="241" spans="1:16" s="101" customFormat="1" ht="12" customHeight="1">
      <c r="A241" s="100"/>
      <c r="B241" s="137"/>
      <c r="C241" s="100"/>
      <c r="D241" s="176"/>
      <c r="E241" s="174">
        <v>165</v>
      </c>
      <c r="F241" s="178" t="s">
        <v>154</v>
      </c>
      <c r="G241" s="100"/>
      <c r="H241" s="172">
        <v>495</v>
      </c>
      <c r="I241" s="142">
        <v>406</v>
      </c>
      <c r="J241" s="173">
        <v>85</v>
      </c>
      <c r="K241" s="173">
        <v>4</v>
      </c>
      <c r="L241" s="100"/>
      <c r="M241" s="100"/>
      <c r="N241" s="100"/>
      <c r="O241" s="100"/>
      <c r="P241" s="137"/>
    </row>
    <row r="242" spans="1:16" s="101" customFormat="1" ht="12" customHeight="1">
      <c r="A242" s="100"/>
      <c r="B242" s="137"/>
      <c r="C242" s="100"/>
      <c r="D242" s="176"/>
      <c r="E242" s="177">
        <v>52</v>
      </c>
      <c r="F242" s="181" t="s">
        <v>155</v>
      </c>
      <c r="G242" s="100"/>
      <c r="H242" s="172">
        <v>2675</v>
      </c>
      <c r="I242" s="142">
        <v>1880</v>
      </c>
      <c r="J242" s="173">
        <v>624</v>
      </c>
      <c r="K242" s="173">
        <v>171</v>
      </c>
      <c r="L242" s="100"/>
      <c r="M242" s="100"/>
      <c r="N242" s="100"/>
      <c r="O242" s="100"/>
      <c r="P242" s="137"/>
    </row>
    <row r="243" spans="1:16" s="101" customFormat="1" ht="24" customHeight="1">
      <c r="A243" s="100"/>
      <c r="B243" s="137"/>
      <c r="C243" s="100"/>
      <c r="D243" s="176"/>
      <c r="E243" s="179">
        <v>166</v>
      </c>
      <c r="F243" s="180" t="s">
        <v>690</v>
      </c>
      <c r="G243" s="100"/>
      <c r="H243" s="172">
        <v>18</v>
      </c>
      <c r="I243" s="142">
        <v>18</v>
      </c>
      <c r="J243" s="173" t="s">
        <v>7</v>
      </c>
      <c r="K243" s="173" t="s">
        <v>7</v>
      </c>
      <c r="L243" s="100"/>
      <c r="M243" s="100"/>
      <c r="N243" s="100"/>
      <c r="O243" s="100"/>
      <c r="P243" s="137"/>
    </row>
    <row r="244" spans="1:16" s="101" customFormat="1" ht="24" customHeight="1">
      <c r="A244" s="100"/>
      <c r="B244" s="137"/>
      <c r="C244" s="100"/>
      <c r="D244" s="176"/>
      <c r="E244" s="179">
        <v>167</v>
      </c>
      <c r="F244" s="180" t="s">
        <v>691</v>
      </c>
      <c r="G244" s="100"/>
      <c r="H244" s="172">
        <v>236</v>
      </c>
      <c r="I244" s="142">
        <v>72</v>
      </c>
      <c r="J244" s="173">
        <v>164</v>
      </c>
      <c r="K244" s="173" t="s">
        <v>7</v>
      </c>
      <c r="L244" s="100"/>
      <c r="M244" s="100"/>
      <c r="N244" s="100"/>
      <c r="O244" s="100"/>
      <c r="P244" s="137"/>
    </row>
    <row r="245" spans="1:16" s="101" customFormat="1" ht="12" customHeight="1">
      <c r="A245" s="100"/>
      <c r="B245" s="137"/>
      <c r="C245" s="100"/>
      <c r="D245" s="176"/>
      <c r="E245" s="174">
        <v>168</v>
      </c>
      <c r="F245" s="178" t="s">
        <v>156</v>
      </c>
      <c r="G245" s="100"/>
      <c r="H245" s="172">
        <v>710</v>
      </c>
      <c r="I245" s="142">
        <v>419</v>
      </c>
      <c r="J245" s="173">
        <v>165</v>
      </c>
      <c r="K245" s="173">
        <v>126</v>
      </c>
      <c r="L245" s="100"/>
      <c r="M245" s="100"/>
      <c r="N245" s="100"/>
      <c r="O245" s="100"/>
      <c r="P245" s="137"/>
    </row>
    <row r="246" spans="1:16" s="101" customFormat="1" ht="12" customHeight="1">
      <c r="A246" s="100"/>
      <c r="B246" s="137"/>
      <c r="C246" s="100"/>
      <c r="D246" s="176"/>
      <c r="E246" s="174">
        <v>169</v>
      </c>
      <c r="F246" s="178" t="s">
        <v>157</v>
      </c>
      <c r="G246" s="100"/>
      <c r="H246" s="172">
        <v>337</v>
      </c>
      <c r="I246" s="142">
        <v>106</v>
      </c>
      <c r="J246" s="173">
        <v>195</v>
      </c>
      <c r="K246" s="173">
        <v>36</v>
      </c>
      <c r="L246" s="100"/>
      <c r="M246" s="100"/>
      <c r="N246" s="100"/>
      <c r="O246" s="100"/>
      <c r="P246" s="137"/>
    </row>
    <row r="247" spans="1:16" s="101" customFormat="1" ht="24" customHeight="1">
      <c r="A247" s="100"/>
      <c r="B247" s="137"/>
      <c r="C247" s="100"/>
      <c r="D247" s="176"/>
      <c r="E247" s="179">
        <v>170</v>
      </c>
      <c r="F247" s="180" t="s">
        <v>692</v>
      </c>
      <c r="G247" s="100"/>
      <c r="H247" s="172">
        <v>1374</v>
      </c>
      <c r="I247" s="142">
        <v>1265</v>
      </c>
      <c r="J247" s="173">
        <v>100</v>
      </c>
      <c r="K247" s="173">
        <v>9</v>
      </c>
      <c r="L247" s="100"/>
      <c r="M247" s="100"/>
      <c r="N247" s="100"/>
      <c r="O247" s="100"/>
      <c r="P247" s="137"/>
    </row>
    <row r="248" spans="1:16" s="101" customFormat="1" ht="12" customHeight="1">
      <c r="A248" s="100"/>
      <c r="B248" s="137"/>
      <c r="C248" s="100"/>
      <c r="D248" s="176"/>
      <c r="E248" s="177">
        <v>53</v>
      </c>
      <c r="F248" s="178" t="s">
        <v>158</v>
      </c>
      <c r="G248" s="100"/>
      <c r="H248" s="172">
        <v>5163</v>
      </c>
      <c r="I248" s="142">
        <v>4782</v>
      </c>
      <c r="J248" s="173">
        <v>230</v>
      </c>
      <c r="K248" s="173">
        <v>151</v>
      </c>
      <c r="L248" s="100"/>
      <c r="M248" s="100"/>
      <c r="N248" s="100"/>
      <c r="O248" s="100"/>
      <c r="P248" s="137"/>
    </row>
    <row r="249" spans="1:16" s="101" customFormat="1" ht="12" customHeight="1">
      <c r="A249" s="100"/>
      <c r="B249" s="137"/>
      <c r="C249" s="100"/>
      <c r="D249" s="176"/>
      <c r="E249" s="174">
        <v>171</v>
      </c>
      <c r="F249" s="178" t="s">
        <v>159</v>
      </c>
      <c r="G249" s="100"/>
      <c r="H249" s="172">
        <v>5163</v>
      </c>
      <c r="I249" s="142">
        <v>4782</v>
      </c>
      <c r="J249" s="173">
        <v>230</v>
      </c>
      <c r="K249" s="173">
        <v>151</v>
      </c>
      <c r="L249" s="100"/>
      <c r="M249" s="100"/>
      <c r="N249" s="100"/>
      <c r="O249" s="100"/>
      <c r="P249" s="137"/>
    </row>
    <row r="250" spans="1:16" s="101" customFormat="1" ht="24" customHeight="1">
      <c r="A250" s="100"/>
      <c r="B250" s="137"/>
      <c r="C250" s="100"/>
      <c r="D250" s="176"/>
      <c r="E250" s="182">
        <v>54</v>
      </c>
      <c r="F250" s="180" t="s">
        <v>693</v>
      </c>
      <c r="G250" s="100"/>
      <c r="H250" s="172">
        <v>6368</v>
      </c>
      <c r="I250" s="142">
        <v>6036</v>
      </c>
      <c r="J250" s="173">
        <v>294</v>
      </c>
      <c r="K250" s="173">
        <v>38</v>
      </c>
      <c r="L250" s="100"/>
      <c r="M250" s="100"/>
      <c r="N250" s="100"/>
      <c r="O250" s="100"/>
      <c r="P250" s="137"/>
    </row>
    <row r="251" spans="1:16" s="101" customFormat="1" ht="24" customHeight="1">
      <c r="A251" s="100"/>
      <c r="B251" s="137"/>
      <c r="C251" s="100"/>
      <c r="D251" s="176"/>
      <c r="E251" s="179">
        <v>172</v>
      </c>
      <c r="F251" s="192" t="s">
        <v>694</v>
      </c>
      <c r="G251" s="100"/>
      <c r="H251" s="172">
        <v>187</v>
      </c>
      <c r="I251" s="142">
        <v>132</v>
      </c>
      <c r="J251" s="173">
        <v>48</v>
      </c>
      <c r="K251" s="173">
        <v>7</v>
      </c>
      <c r="L251" s="100"/>
      <c r="M251" s="100"/>
      <c r="N251" s="100"/>
      <c r="O251" s="100"/>
      <c r="P251" s="137"/>
    </row>
    <row r="252" spans="1:16" s="101" customFormat="1" ht="24" customHeight="1">
      <c r="A252" s="100"/>
      <c r="B252" s="137"/>
      <c r="C252" s="100"/>
      <c r="D252" s="176"/>
      <c r="E252" s="179">
        <v>173</v>
      </c>
      <c r="F252" s="192" t="s">
        <v>695</v>
      </c>
      <c r="G252" s="100"/>
      <c r="H252" s="172">
        <v>1415</v>
      </c>
      <c r="I252" s="142">
        <v>1338</v>
      </c>
      <c r="J252" s="173">
        <v>77</v>
      </c>
      <c r="K252" s="173" t="s">
        <v>7</v>
      </c>
      <c r="L252" s="100"/>
      <c r="M252" s="100"/>
      <c r="N252" s="100"/>
      <c r="O252" s="100"/>
      <c r="P252" s="137"/>
    </row>
    <row r="253" spans="1:16" s="101" customFormat="1" ht="24" customHeight="1">
      <c r="A253" s="100"/>
      <c r="B253" s="137"/>
      <c r="C253" s="100"/>
      <c r="D253" s="176"/>
      <c r="E253" s="179">
        <v>174</v>
      </c>
      <c r="F253" s="180" t="s">
        <v>696</v>
      </c>
      <c r="G253" s="100"/>
      <c r="H253" s="172">
        <v>2421</v>
      </c>
      <c r="I253" s="142">
        <v>2402</v>
      </c>
      <c r="J253" s="173">
        <v>19</v>
      </c>
      <c r="K253" s="173" t="s">
        <v>7</v>
      </c>
      <c r="L253" s="100"/>
      <c r="M253" s="100"/>
      <c r="N253" s="100"/>
      <c r="O253" s="100"/>
      <c r="P253" s="137"/>
    </row>
    <row r="254" spans="1:16" s="101" customFormat="1" ht="12" customHeight="1">
      <c r="A254" s="100"/>
      <c r="B254" s="137"/>
      <c r="C254" s="100"/>
      <c r="D254" s="176"/>
      <c r="E254" s="174">
        <v>175</v>
      </c>
      <c r="F254" s="178" t="s">
        <v>160</v>
      </c>
      <c r="G254" s="100"/>
      <c r="H254" s="172">
        <v>1866</v>
      </c>
      <c r="I254" s="142">
        <v>1732</v>
      </c>
      <c r="J254" s="173">
        <v>114</v>
      </c>
      <c r="K254" s="173">
        <v>20</v>
      </c>
      <c r="L254" s="100"/>
      <c r="M254" s="100"/>
      <c r="N254" s="100"/>
      <c r="O254" s="100"/>
      <c r="P254" s="137"/>
    </row>
    <row r="255" spans="1:16" s="101" customFormat="1" ht="12" customHeight="1">
      <c r="A255" s="100"/>
      <c r="B255" s="137"/>
      <c r="C255" s="100"/>
      <c r="D255" s="176"/>
      <c r="E255" s="174">
        <v>176</v>
      </c>
      <c r="F255" s="178" t="s">
        <v>161</v>
      </c>
      <c r="G255" s="100"/>
      <c r="H255" s="172">
        <v>479</v>
      </c>
      <c r="I255" s="142">
        <v>432</v>
      </c>
      <c r="J255" s="173">
        <v>36</v>
      </c>
      <c r="K255" s="173">
        <v>11</v>
      </c>
      <c r="L255" s="100"/>
      <c r="M255" s="100"/>
      <c r="N255" s="100"/>
      <c r="O255" s="100"/>
      <c r="P255" s="137"/>
    </row>
    <row r="256" spans="1:16" s="101" customFormat="1" ht="12" customHeight="1">
      <c r="A256" s="100"/>
      <c r="B256" s="137"/>
      <c r="C256" s="100"/>
      <c r="D256" s="176"/>
      <c r="E256" s="177">
        <v>55</v>
      </c>
      <c r="F256" s="178" t="s">
        <v>162</v>
      </c>
      <c r="G256" s="100"/>
      <c r="H256" s="172">
        <v>2486</v>
      </c>
      <c r="I256" s="142">
        <v>1775</v>
      </c>
      <c r="J256" s="173">
        <v>507</v>
      </c>
      <c r="K256" s="173">
        <v>204</v>
      </c>
      <c r="L256" s="100"/>
      <c r="M256" s="100"/>
      <c r="N256" s="100"/>
      <c r="O256" s="100"/>
      <c r="P256" s="137"/>
    </row>
    <row r="257" spans="1:16" s="101" customFormat="1" ht="12" customHeight="1">
      <c r="A257" s="100"/>
      <c r="B257" s="137"/>
      <c r="C257" s="100"/>
      <c r="D257" s="176"/>
      <c r="E257" s="174">
        <v>177</v>
      </c>
      <c r="F257" s="178" t="s">
        <v>162</v>
      </c>
      <c r="G257" s="100"/>
      <c r="H257" s="172">
        <v>2486</v>
      </c>
      <c r="I257" s="142">
        <v>1775</v>
      </c>
      <c r="J257" s="173">
        <v>507</v>
      </c>
      <c r="K257" s="173">
        <v>204</v>
      </c>
      <c r="L257" s="100"/>
      <c r="M257" s="100"/>
      <c r="N257" s="100"/>
      <c r="O257" s="100"/>
      <c r="P257" s="137"/>
    </row>
    <row r="258" spans="1:16" s="101" customFormat="1" ht="24" customHeight="1">
      <c r="A258" s="100"/>
      <c r="B258" s="137"/>
      <c r="C258" s="100"/>
      <c r="D258" s="176"/>
      <c r="E258" s="182">
        <v>56</v>
      </c>
      <c r="F258" s="180" t="s">
        <v>697</v>
      </c>
      <c r="G258" s="100"/>
      <c r="H258" s="172">
        <v>2175</v>
      </c>
      <c r="I258" s="142">
        <v>1821</v>
      </c>
      <c r="J258" s="173">
        <v>296</v>
      </c>
      <c r="K258" s="173">
        <v>58</v>
      </c>
      <c r="L258" s="100"/>
      <c r="M258" s="100"/>
      <c r="N258" s="100"/>
      <c r="O258" s="100"/>
      <c r="P258" s="137"/>
    </row>
    <row r="259" spans="1:16" s="101" customFormat="1" ht="12" customHeight="1">
      <c r="A259" s="100"/>
      <c r="B259" s="137"/>
      <c r="C259" s="100"/>
      <c r="D259" s="176"/>
      <c r="E259" s="174">
        <v>178</v>
      </c>
      <c r="F259" s="178" t="s">
        <v>163</v>
      </c>
      <c r="G259" s="100"/>
      <c r="H259" s="172">
        <v>1854</v>
      </c>
      <c r="I259" s="142">
        <v>1665</v>
      </c>
      <c r="J259" s="173">
        <v>168</v>
      </c>
      <c r="K259" s="173">
        <v>21</v>
      </c>
      <c r="L259" s="100"/>
      <c r="M259" s="100"/>
      <c r="N259" s="100"/>
      <c r="O259" s="100"/>
      <c r="P259" s="137"/>
    </row>
    <row r="260" spans="1:16" s="101" customFormat="1" ht="12" customHeight="1">
      <c r="A260" s="100"/>
      <c r="B260" s="137"/>
      <c r="C260" s="100"/>
      <c r="D260" s="176"/>
      <c r="E260" s="174">
        <v>179</v>
      </c>
      <c r="F260" s="178" t="s">
        <v>164</v>
      </c>
      <c r="G260" s="100"/>
      <c r="H260" s="172">
        <v>321</v>
      </c>
      <c r="I260" s="142">
        <v>156</v>
      </c>
      <c r="J260" s="173">
        <v>128</v>
      </c>
      <c r="K260" s="173">
        <v>37</v>
      </c>
      <c r="L260" s="100"/>
      <c r="M260" s="100"/>
      <c r="N260" s="100"/>
      <c r="O260" s="100"/>
      <c r="P260" s="137"/>
    </row>
    <row r="261" spans="1:16" s="101" customFormat="1" ht="12" customHeight="1">
      <c r="A261" s="100"/>
      <c r="B261" s="137"/>
      <c r="C261" s="100"/>
      <c r="D261" s="176"/>
      <c r="E261" s="177">
        <v>57</v>
      </c>
      <c r="F261" s="178" t="s">
        <v>165</v>
      </c>
      <c r="G261" s="100"/>
      <c r="H261" s="172">
        <v>1904</v>
      </c>
      <c r="I261" s="142">
        <v>1793</v>
      </c>
      <c r="J261" s="173">
        <v>85</v>
      </c>
      <c r="K261" s="173">
        <v>26</v>
      </c>
      <c r="L261" s="100"/>
      <c r="M261" s="100"/>
      <c r="N261" s="100"/>
      <c r="O261" s="100"/>
      <c r="P261" s="137"/>
    </row>
    <row r="262" spans="1:16" s="101" customFormat="1" ht="12" customHeight="1">
      <c r="A262" s="100"/>
      <c r="B262" s="137"/>
      <c r="C262" s="100"/>
      <c r="D262" s="176"/>
      <c r="E262" s="174">
        <v>180</v>
      </c>
      <c r="F262" s="178" t="s">
        <v>165</v>
      </c>
      <c r="G262" s="100"/>
      <c r="H262" s="172">
        <v>1904</v>
      </c>
      <c r="I262" s="142">
        <v>1793</v>
      </c>
      <c r="J262" s="173">
        <v>85</v>
      </c>
      <c r="K262" s="173">
        <v>26</v>
      </c>
      <c r="L262" s="100"/>
      <c r="M262" s="100"/>
      <c r="N262" s="100"/>
      <c r="O262" s="100"/>
      <c r="P262" s="137"/>
    </row>
    <row r="263" spans="1:16" s="101" customFormat="1" ht="12" customHeight="1">
      <c r="A263" s="100"/>
      <c r="B263" s="137"/>
      <c r="C263" s="100"/>
      <c r="D263" s="183"/>
      <c r="E263" s="193">
        <v>58</v>
      </c>
      <c r="F263" s="194" t="s">
        <v>166</v>
      </c>
      <c r="G263" s="100"/>
      <c r="H263" s="172">
        <v>155</v>
      </c>
      <c r="I263" s="142">
        <v>150</v>
      </c>
      <c r="J263" s="173">
        <v>5</v>
      </c>
      <c r="K263" s="173" t="s">
        <v>7</v>
      </c>
      <c r="L263" s="100"/>
      <c r="M263" s="100"/>
      <c r="N263" s="100"/>
      <c r="O263" s="100"/>
      <c r="P263" s="137"/>
    </row>
    <row r="264" spans="1:16" s="101" customFormat="1" ht="12" customHeight="1">
      <c r="A264" s="100"/>
      <c r="B264" s="137"/>
      <c r="C264" s="100"/>
      <c r="D264" s="183"/>
      <c r="E264" s="174">
        <v>181</v>
      </c>
      <c r="F264" s="178" t="s">
        <v>167</v>
      </c>
      <c r="G264" s="100"/>
      <c r="H264" s="172">
        <v>155</v>
      </c>
      <c r="I264" s="142">
        <v>150</v>
      </c>
      <c r="J264" s="173">
        <v>5</v>
      </c>
      <c r="K264" s="173" t="s">
        <v>7</v>
      </c>
      <c r="L264" s="100"/>
      <c r="M264" s="100"/>
      <c r="N264" s="100"/>
      <c r="O264" s="100"/>
      <c r="P264" s="137"/>
    </row>
    <row r="265" spans="1:16" s="101" customFormat="1" ht="12" customHeight="1">
      <c r="A265" s="100"/>
      <c r="B265" s="137"/>
      <c r="C265" s="100"/>
      <c r="D265" s="176"/>
      <c r="E265" s="177">
        <v>59</v>
      </c>
      <c r="F265" s="178" t="s">
        <v>168</v>
      </c>
      <c r="G265" s="100"/>
      <c r="H265" s="172">
        <v>588</v>
      </c>
      <c r="I265" s="142">
        <v>588</v>
      </c>
      <c r="J265" s="173" t="s">
        <v>7</v>
      </c>
      <c r="K265" s="173" t="s">
        <v>7</v>
      </c>
      <c r="L265" s="100"/>
      <c r="M265" s="100"/>
      <c r="N265" s="100"/>
      <c r="O265" s="100"/>
      <c r="P265" s="137"/>
    </row>
    <row r="266" spans="1:16" s="101" customFormat="1" ht="12" customHeight="1">
      <c r="A266" s="100"/>
      <c r="B266" s="137"/>
      <c r="C266" s="100"/>
      <c r="D266" s="176"/>
      <c r="E266" s="174">
        <v>182</v>
      </c>
      <c r="F266" s="178" t="s">
        <v>168</v>
      </c>
      <c r="G266" s="100"/>
      <c r="H266" s="172">
        <v>588</v>
      </c>
      <c r="I266" s="142">
        <v>588</v>
      </c>
      <c r="J266" s="173" t="s">
        <v>7</v>
      </c>
      <c r="K266" s="173" t="s">
        <v>7</v>
      </c>
      <c r="L266" s="100"/>
      <c r="M266" s="100"/>
      <c r="N266" s="100"/>
      <c r="O266" s="100"/>
      <c r="P266" s="137"/>
    </row>
    <row r="267" spans="1:16" s="101" customFormat="1" ht="12" customHeight="1">
      <c r="A267" s="100"/>
      <c r="B267" s="137"/>
      <c r="C267" s="100"/>
      <c r="D267" s="176"/>
      <c r="E267" s="177">
        <v>60</v>
      </c>
      <c r="F267" s="178" t="s">
        <v>169</v>
      </c>
      <c r="G267" s="100"/>
      <c r="H267" s="172">
        <v>3030</v>
      </c>
      <c r="I267" s="142">
        <v>2896</v>
      </c>
      <c r="J267" s="173">
        <v>129</v>
      </c>
      <c r="K267" s="173">
        <v>5</v>
      </c>
      <c r="L267" s="100"/>
      <c r="M267" s="100"/>
      <c r="N267" s="100"/>
      <c r="O267" s="100"/>
      <c r="P267" s="137"/>
    </row>
    <row r="268" spans="1:16" s="101" customFormat="1" ht="12" customHeight="1">
      <c r="A268" s="100"/>
      <c r="B268" s="137"/>
      <c r="C268" s="149"/>
      <c r="D268" s="176"/>
      <c r="E268" s="174">
        <v>183</v>
      </c>
      <c r="F268" s="178" t="s">
        <v>698</v>
      </c>
      <c r="G268" s="100"/>
      <c r="H268" s="172">
        <v>2342</v>
      </c>
      <c r="I268" s="142">
        <v>2226</v>
      </c>
      <c r="J268" s="173">
        <v>111</v>
      </c>
      <c r="K268" s="173">
        <v>5</v>
      </c>
      <c r="L268" s="100"/>
      <c r="M268" s="100"/>
      <c r="N268" s="100"/>
      <c r="O268" s="100"/>
      <c r="P268" s="137"/>
    </row>
    <row r="269" spans="1:16" s="101" customFormat="1" ht="12" customHeight="1">
      <c r="A269" s="100"/>
      <c r="B269" s="137"/>
      <c r="C269" s="100"/>
      <c r="D269" s="176"/>
      <c r="E269" s="174">
        <v>184</v>
      </c>
      <c r="F269" s="181" t="s">
        <v>699</v>
      </c>
      <c r="G269" s="100"/>
      <c r="H269" s="172">
        <v>604</v>
      </c>
      <c r="I269" s="142">
        <v>586</v>
      </c>
      <c r="J269" s="173">
        <v>18</v>
      </c>
      <c r="K269" s="173" t="s">
        <v>7</v>
      </c>
      <c r="L269" s="100"/>
      <c r="M269" s="100"/>
      <c r="N269" s="100"/>
      <c r="O269" s="100"/>
      <c r="P269" s="137"/>
    </row>
    <row r="270" spans="1:16" s="101" customFormat="1" ht="12" customHeight="1">
      <c r="A270" s="100"/>
      <c r="B270" s="137"/>
      <c r="C270" s="100"/>
      <c r="D270" s="176"/>
      <c r="E270" s="174">
        <v>185</v>
      </c>
      <c r="F270" s="178" t="s">
        <v>170</v>
      </c>
      <c r="G270" s="100"/>
      <c r="H270" s="172">
        <v>84</v>
      </c>
      <c r="I270" s="142">
        <v>84</v>
      </c>
      <c r="J270" s="173" t="s">
        <v>7</v>
      </c>
      <c r="K270" s="173" t="s">
        <v>7</v>
      </c>
      <c r="L270" s="100"/>
      <c r="M270" s="100"/>
      <c r="N270" s="100"/>
      <c r="O270" s="100"/>
      <c r="P270" s="137"/>
    </row>
    <row r="271" spans="1:16" s="101" customFormat="1" ht="12" customHeight="1">
      <c r="A271" s="100"/>
      <c r="B271" s="137"/>
      <c r="C271" s="100"/>
      <c r="D271" s="176"/>
      <c r="E271" s="177">
        <v>61</v>
      </c>
      <c r="F271" s="178" t="s">
        <v>171</v>
      </c>
      <c r="G271" s="100"/>
      <c r="H271" s="172">
        <v>1080</v>
      </c>
      <c r="I271" s="142">
        <v>1021</v>
      </c>
      <c r="J271" s="173">
        <v>59</v>
      </c>
      <c r="K271" s="173" t="s">
        <v>7</v>
      </c>
      <c r="L271" s="100"/>
      <c r="M271" s="100"/>
      <c r="N271" s="100"/>
      <c r="O271" s="100"/>
      <c r="P271" s="137"/>
    </row>
    <row r="272" spans="1:16" s="101" customFormat="1" ht="12" customHeight="1">
      <c r="A272" s="100"/>
      <c r="B272" s="137"/>
      <c r="C272" s="100"/>
      <c r="D272" s="176"/>
      <c r="E272" s="174">
        <v>186</v>
      </c>
      <c r="F272" s="178" t="s">
        <v>171</v>
      </c>
      <c r="G272" s="100"/>
      <c r="H272" s="172">
        <v>1080</v>
      </c>
      <c r="I272" s="142">
        <v>1021</v>
      </c>
      <c r="J272" s="173">
        <v>59</v>
      </c>
      <c r="K272" s="173" t="s">
        <v>7</v>
      </c>
      <c r="L272" s="100"/>
      <c r="M272" s="100"/>
      <c r="N272" s="100"/>
      <c r="O272" s="100"/>
      <c r="P272" s="137"/>
    </row>
    <row r="273" spans="1:16" s="101" customFormat="1" ht="24" customHeight="1">
      <c r="A273" s="100"/>
      <c r="B273" s="137"/>
      <c r="C273" s="100"/>
      <c r="D273" s="176"/>
      <c r="E273" s="182">
        <v>62</v>
      </c>
      <c r="F273" s="180" t="s">
        <v>700</v>
      </c>
      <c r="G273" s="100"/>
      <c r="H273" s="172">
        <v>13715</v>
      </c>
      <c r="I273" s="142">
        <v>9024</v>
      </c>
      <c r="J273" s="173">
        <v>4117</v>
      </c>
      <c r="K273" s="173">
        <v>574</v>
      </c>
      <c r="L273" s="100"/>
      <c r="M273" s="100"/>
      <c r="N273" s="100"/>
      <c r="O273" s="100"/>
      <c r="P273" s="137"/>
    </row>
    <row r="274" spans="1:16" s="101" customFormat="1" ht="24" customHeight="1">
      <c r="A274" s="100"/>
      <c r="B274" s="137"/>
      <c r="C274" s="100"/>
      <c r="D274" s="176"/>
      <c r="E274" s="179">
        <v>187</v>
      </c>
      <c r="F274" s="180" t="s">
        <v>701</v>
      </c>
      <c r="G274" s="100"/>
      <c r="H274" s="172">
        <v>553</v>
      </c>
      <c r="I274" s="142">
        <v>319</v>
      </c>
      <c r="J274" s="173">
        <v>173</v>
      </c>
      <c r="K274" s="173">
        <v>61</v>
      </c>
      <c r="L274" s="100"/>
      <c r="M274" s="100"/>
      <c r="N274" s="100"/>
      <c r="O274" s="100"/>
      <c r="P274" s="137"/>
    </row>
    <row r="275" spans="1:16" s="101" customFormat="1" ht="24" customHeight="1">
      <c r="A275" s="100"/>
      <c r="B275" s="137"/>
      <c r="C275" s="100"/>
      <c r="D275" s="176"/>
      <c r="E275" s="179">
        <v>188</v>
      </c>
      <c r="F275" s="180" t="s">
        <v>702</v>
      </c>
      <c r="G275" s="100"/>
      <c r="H275" s="172">
        <v>1445</v>
      </c>
      <c r="I275" s="142">
        <v>868</v>
      </c>
      <c r="J275" s="173">
        <v>433</v>
      </c>
      <c r="K275" s="173">
        <v>144</v>
      </c>
      <c r="L275" s="100"/>
      <c r="M275" s="100"/>
      <c r="N275" s="100"/>
      <c r="O275" s="100"/>
      <c r="P275" s="137"/>
    </row>
    <row r="276" spans="1:16" s="101" customFormat="1" ht="12" customHeight="1">
      <c r="A276" s="100"/>
      <c r="B276" s="137"/>
      <c r="C276" s="100"/>
      <c r="D276" s="176"/>
      <c r="E276" s="174">
        <v>189</v>
      </c>
      <c r="F276" s="178" t="s">
        <v>172</v>
      </c>
      <c r="G276" s="100"/>
      <c r="H276" s="172">
        <v>147</v>
      </c>
      <c r="I276" s="142">
        <v>85</v>
      </c>
      <c r="J276" s="173">
        <v>35</v>
      </c>
      <c r="K276" s="173">
        <v>27</v>
      </c>
      <c r="L276" s="100"/>
      <c r="M276" s="100"/>
      <c r="N276" s="100"/>
      <c r="O276" s="100"/>
      <c r="P276" s="137"/>
    </row>
    <row r="277" spans="1:16" s="101" customFormat="1" ht="12" customHeight="1">
      <c r="A277" s="100"/>
      <c r="B277" s="137"/>
      <c r="C277" s="100"/>
      <c r="D277" s="176"/>
      <c r="E277" s="174">
        <v>190</v>
      </c>
      <c r="F277" s="178" t="s">
        <v>173</v>
      </c>
      <c r="G277" s="100"/>
      <c r="H277" s="172">
        <v>4992</v>
      </c>
      <c r="I277" s="142">
        <v>4433</v>
      </c>
      <c r="J277" s="173">
        <v>510</v>
      </c>
      <c r="K277" s="173">
        <v>49</v>
      </c>
      <c r="L277" s="100"/>
      <c r="M277" s="100"/>
      <c r="N277" s="100"/>
      <c r="O277" s="100"/>
      <c r="P277" s="137"/>
    </row>
    <row r="278" spans="1:16" s="101" customFormat="1" ht="12" customHeight="1">
      <c r="A278" s="100"/>
      <c r="B278" s="137"/>
      <c r="C278" s="100"/>
      <c r="D278" s="176"/>
      <c r="E278" s="174">
        <v>191</v>
      </c>
      <c r="F278" s="178" t="s">
        <v>174</v>
      </c>
      <c r="G278" s="100"/>
      <c r="H278" s="172">
        <v>4235</v>
      </c>
      <c r="I278" s="142">
        <v>1843</v>
      </c>
      <c r="J278" s="173">
        <v>2269</v>
      </c>
      <c r="K278" s="173">
        <v>123</v>
      </c>
      <c r="L278" s="100"/>
      <c r="M278" s="100"/>
      <c r="N278" s="100"/>
      <c r="O278" s="100"/>
      <c r="P278" s="137"/>
    </row>
    <row r="279" spans="1:16" s="101" customFormat="1" ht="12" customHeight="1">
      <c r="A279" s="100"/>
      <c r="B279" s="137"/>
      <c r="C279" s="100"/>
      <c r="D279" s="176"/>
      <c r="E279" s="174">
        <v>192</v>
      </c>
      <c r="F279" s="178" t="s">
        <v>703</v>
      </c>
      <c r="G279" s="100"/>
      <c r="H279" s="172">
        <v>422</v>
      </c>
      <c r="I279" s="142">
        <v>213</v>
      </c>
      <c r="J279" s="173">
        <v>166</v>
      </c>
      <c r="K279" s="173">
        <v>43</v>
      </c>
      <c r="L279" s="100"/>
      <c r="M279" s="100"/>
      <c r="N279" s="100"/>
      <c r="O279" s="100"/>
      <c r="P279" s="137"/>
    </row>
    <row r="280" spans="1:16" s="101" customFormat="1" ht="12" customHeight="1">
      <c r="A280" s="100"/>
      <c r="B280" s="137"/>
      <c r="C280" s="100"/>
      <c r="D280" s="176"/>
      <c r="E280" s="174">
        <v>193</v>
      </c>
      <c r="F280" s="178" t="s">
        <v>704</v>
      </c>
      <c r="G280" s="100"/>
      <c r="H280" s="172">
        <v>460</v>
      </c>
      <c r="I280" s="142">
        <v>383</v>
      </c>
      <c r="J280" s="173">
        <v>72</v>
      </c>
      <c r="K280" s="173">
        <v>5</v>
      </c>
      <c r="L280" s="100"/>
      <c r="M280" s="100"/>
      <c r="N280" s="100"/>
      <c r="O280" s="100"/>
      <c r="P280" s="137"/>
    </row>
    <row r="281" spans="1:16" s="101" customFormat="1" ht="12" customHeight="1">
      <c r="A281" s="100"/>
      <c r="B281" s="137"/>
      <c r="C281" s="100"/>
      <c r="D281" s="176"/>
      <c r="E281" s="174">
        <v>194</v>
      </c>
      <c r="F281" s="178" t="s">
        <v>175</v>
      </c>
      <c r="G281" s="100"/>
      <c r="H281" s="172">
        <v>1461</v>
      </c>
      <c r="I281" s="142">
        <v>880</v>
      </c>
      <c r="J281" s="173">
        <v>459</v>
      </c>
      <c r="K281" s="173">
        <v>122</v>
      </c>
      <c r="L281" s="100"/>
      <c r="M281" s="100"/>
      <c r="N281" s="100"/>
      <c r="O281" s="100"/>
      <c r="P281" s="137"/>
    </row>
    <row r="282" spans="1:16" s="101" customFormat="1" ht="24" customHeight="1">
      <c r="A282" s="100"/>
      <c r="B282" s="137"/>
      <c r="C282" s="100"/>
      <c r="D282" s="176"/>
      <c r="E282" s="182">
        <v>63</v>
      </c>
      <c r="F282" s="180" t="s">
        <v>705</v>
      </c>
      <c r="G282" s="100"/>
      <c r="H282" s="172">
        <v>5180</v>
      </c>
      <c r="I282" s="142">
        <v>5180</v>
      </c>
      <c r="J282" s="173" t="s">
        <v>7</v>
      </c>
      <c r="K282" s="173" t="s">
        <v>7</v>
      </c>
      <c r="L282" s="100"/>
      <c r="M282" s="100"/>
      <c r="N282" s="100"/>
      <c r="O282" s="100"/>
      <c r="P282" s="137"/>
    </row>
    <row r="283" spans="1:16" s="101" customFormat="1" ht="24" customHeight="1">
      <c r="A283" s="100"/>
      <c r="B283" s="137"/>
      <c r="C283" s="100"/>
      <c r="D283" s="176"/>
      <c r="E283" s="179">
        <v>195</v>
      </c>
      <c r="F283" s="180" t="s">
        <v>705</v>
      </c>
      <c r="G283" s="100"/>
      <c r="H283" s="172">
        <v>5180</v>
      </c>
      <c r="I283" s="142">
        <v>5180</v>
      </c>
      <c r="J283" s="173" t="s">
        <v>7</v>
      </c>
      <c r="K283" s="173" t="s">
        <v>7</v>
      </c>
      <c r="L283" s="100"/>
      <c r="M283" s="100"/>
      <c r="N283" s="100"/>
      <c r="O283" s="100"/>
      <c r="P283" s="137"/>
    </row>
    <row r="284" spans="1:16" s="101" customFormat="1" ht="12" customHeight="1">
      <c r="A284" s="100"/>
      <c r="B284" s="137"/>
      <c r="C284" s="149"/>
      <c r="D284" s="176"/>
      <c r="E284" s="177">
        <v>64</v>
      </c>
      <c r="F284" s="178" t="s">
        <v>176</v>
      </c>
      <c r="G284" s="149"/>
      <c r="H284" s="172">
        <v>13082</v>
      </c>
      <c r="I284" s="142">
        <v>10718</v>
      </c>
      <c r="J284" s="173">
        <v>2300</v>
      </c>
      <c r="K284" s="173">
        <v>64</v>
      </c>
      <c r="L284" s="100"/>
      <c r="M284" s="100"/>
      <c r="N284" s="100"/>
      <c r="O284" s="100"/>
      <c r="P284" s="137"/>
    </row>
    <row r="285" spans="1:16" s="101" customFormat="1" ht="12" customHeight="1">
      <c r="A285" s="100"/>
      <c r="B285" s="137"/>
      <c r="C285" s="100"/>
      <c r="D285" s="176"/>
      <c r="E285" s="174">
        <v>196</v>
      </c>
      <c r="F285" s="178" t="s">
        <v>177</v>
      </c>
      <c r="G285" s="100"/>
      <c r="H285" s="172">
        <v>3959</v>
      </c>
      <c r="I285" s="142">
        <v>3726</v>
      </c>
      <c r="J285" s="173">
        <v>194</v>
      </c>
      <c r="K285" s="173">
        <v>39</v>
      </c>
      <c r="L285" s="100"/>
      <c r="M285" s="100"/>
      <c r="N285" s="100"/>
      <c r="O285" s="100"/>
      <c r="P285" s="137"/>
    </row>
    <row r="286" spans="1:16" s="101" customFormat="1" ht="12" customHeight="1">
      <c r="A286" s="100"/>
      <c r="B286" s="137"/>
      <c r="C286" s="100"/>
      <c r="D286" s="176"/>
      <c r="E286" s="174">
        <v>197</v>
      </c>
      <c r="F286" s="178" t="s">
        <v>706</v>
      </c>
      <c r="G286" s="100"/>
      <c r="H286" s="172">
        <v>1800</v>
      </c>
      <c r="I286" s="142">
        <v>1782</v>
      </c>
      <c r="J286" s="173">
        <v>18</v>
      </c>
      <c r="K286" s="173" t="s">
        <v>7</v>
      </c>
      <c r="L286" s="100"/>
      <c r="M286" s="100"/>
      <c r="N286" s="100"/>
      <c r="O286" s="100"/>
      <c r="P286" s="137"/>
    </row>
    <row r="287" spans="1:16" s="101" customFormat="1" ht="12" customHeight="1">
      <c r="A287" s="100"/>
      <c r="B287" s="137"/>
      <c r="C287" s="100"/>
      <c r="D287" s="176"/>
      <c r="E287" s="174">
        <v>198</v>
      </c>
      <c r="F287" s="178" t="s">
        <v>707</v>
      </c>
      <c r="G287" s="100"/>
      <c r="H287" s="172">
        <v>1778</v>
      </c>
      <c r="I287" s="142">
        <v>1778</v>
      </c>
      <c r="J287" s="173" t="s">
        <v>7</v>
      </c>
      <c r="K287" s="173" t="s">
        <v>7</v>
      </c>
      <c r="L287" s="100"/>
      <c r="M287" s="100"/>
      <c r="N287" s="100"/>
      <c r="O287" s="100"/>
      <c r="P287" s="137"/>
    </row>
    <row r="288" spans="1:16" s="101" customFormat="1" ht="24" customHeight="1">
      <c r="A288" s="100"/>
      <c r="B288" s="137"/>
      <c r="C288" s="100"/>
      <c r="D288" s="176"/>
      <c r="E288" s="179">
        <v>199</v>
      </c>
      <c r="F288" s="180" t="s">
        <v>708</v>
      </c>
      <c r="G288" s="100"/>
      <c r="H288" s="172">
        <v>5545</v>
      </c>
      <c r="I288" s="142">
        <v>3432</v>
      </c>
      <c r="J288" s="173">
        <v>2088</v>
      </c>
      <c r="K288" s="173">
        <v>25</v>
      </c>
      <c r="L288" s="100"/>
      <c r="M288" s="100"/>
      <c r="N288" s="100"/>
      <c r="O288" s="100"/>
      <c r="P288" s="137"/>
    </row>
    <row r="289" spans="1:16" s="101" customFormat="1" ht="12" customHeight="1">
      <c r="A289" s="100"/>
      <c r="B289" s="137"/>
      <c r="C289" s="100"/>
      <c r="D289" s="176"/>
      <c r="E289" s="177">
        <v>65</v>
      </c>
      <c r="F289" s="178" t="s">
        <v>178</v>
      </c>
      <c r="G289" s="100"/>
      <c r="H289" s="172">
        <v>2304</v>
      </c>
      <c r="I289" s="142">
        <v>2209</v>
      </c>
      <c r="J289" s="173">
        <v>87</v>
      </c>
      <c r="K289" s="173">
        <v>8</v>
      </c>
      <c r="L289" s="100"/>
      <c r="M289" s="100"/>
      <c r="N289" s="100"/>
      <c r="O289" s="100"/>
      <c r="P289" s="137"/>
    </row>
    <row r="290" spans="1:16" s="101" customFormat="1" ht="12" customHeight="1">
      <c r="A290" s="100"/>
      <c r="B290" s="137"/>
      <c r="C290" s="100"/>
      <c r="D290" s="176"/>
      <c r="E290" s="174">
        <v>200</v>
      </c>
      <c r="F290" s="178" t="s">
        <v>178</v>
      </c>
      <c r="G290" s="100"/>
      <c r="H290" s="172">
        <v>2304</v>
      </c>
      <c r="I290" s="142">
        <v>2209</v>
      </c>
      <c r="J290" s="173">
        <v>87</v>
      </c>
      <c r="K290" s="173">
        <v>8</v>
      </c>
      <c r="L290" s="100"/>
      <c r="M290" s="100"/>
      <c r="N290" s="100"/>
      <c r="O290" s="100"/>
      <c r="P290" s="137"/>
    </row>
    <row r="291" spans="1:16" s="101" customFormat="1" ht="12" customHeight="1">
      <c r="A291" s="100"/>
      <c r="B291" s="137"/>
      <c r="C291" s="149"/>
      <c r="D291" s="176"/>
      <c r="E291" s="177">
        <v>66</v>
      </c>
      <c r="F291" s="178" t="s">
        <v>179</v>
      </c>
      <c r="G291" s="149"/>
      <c r="H291" s="172">
        <v>26791</v>
      </c>
      <c r="I291" s="142">
        <v>24036</v>
      </c>
      <c r="J291" s="173">
        <v>1760</v>
      </c>
      <c r="K291" s="173">
        <v>995</v>
      </c>
      <c r="L291" s="100"/>
      <c r="M291" s="100"/>
      <c r="N291" s="100"/>
      <c r="O291" s="100"/>
      <c r="P291" s="137"/>
    </row>
    <row r="292" spans="1:16" s="101" customFormat="1" ht="12" customHeight="1">
      <c r="A292" s="100"/>
      <c r="B292" s="137"/>
      <c r="C292" s="100"/>
      <c r="D292" s="176"/>
      <c r="E292" s="174">
        <v>201</v>
      </c>
      <c r="F292" s="178" t="s">
        <v>180</v>
      </c>
      <c r="G292" s="100"/>
      <c r="H292" s="172">
        <v>15577</v>
      </c>
      <c r="I292" s="142">
        <v>15525</v>
      </c>
      <c r="J292" s="173">
        <v>48</v>
      </c>
      <c r="K292" s="173">
        <v>4</v>
      </c>
      <c r="L292" s="100"/>
      <c r="M292" s="100"/>
      <c r="N292" s="100"/>
      <c r="O292" s="100"/>
      <c r="P292" s="137"/>
    </row>
    <row r="293" spans="1:16" s="101" customFormat="1" ht="12" customHeight="1">
      <c r="A293" s="100"/>
      <c r="B293" s="137"/>
      <c r="C293" s="100"/>
      <c r="D293" s="176"/>
      <c r="E293" s="174">
        <v>202</v>
      </c>
      <c r="F293" s="178" t="s">
        <v>181</v>
      </c>
      <c r="G293" s="100"/>
      <c r="H293" s="172">
        <v>6043</v>
      </c>
      <c r="I293" s="142">
        <v>5110</v>
      </c>
      <c r="J293" s="173">
        <v>499</v>
      </c>
      <c r="K293" s="173">
        <v>434</v>
      </c>
      <c r="L293" s="100"/>
      <c r="M293" s="100"/>
      <c r="N293" s="100"/>
      <c r="O293" s="100"/>
      <c r="P293" s="137"/>
    </row>
    <row r="294" spans="1:16" s="101" customFormat="1" ht="12" customHeight="1">
      <c r="A294" s="100"/>
      <c r="B294" s="137"/>
      <c r="C294" s="100"/>
      <c r="D294" s="176"/>
      <c r="E294" s="174">
        <v>203</v>
      </c>
      <c r="F294" s="178" t="s">
        <v>182</v>
      </c>
      <c r="G294" s="100"/>
      <c r="H294" s="172">
        <v>2070</v>
      </c>
      <c r="I294" s="142">
        <v>1541</v>
      </c>
      <c r="J294" s="173">
        <v>333</v>
      </c>
      <c r="K294" s="173">
        <v>196</v>
      </c>
      <c r="L294" s="100"/>
      <c r="M294" s="100"/>
      <c r="N294" s="100"/>
      <c r="O294" s="100"/>
      <c r="P294" s="137"/>
    </row>
    <row r="295" spans="1:16" s="101" customFormat="1" ht="12" customHeight="1">
      <c r="A295" s="100"/>
      <c r="B295" s="137"/>
      <c r="C295" s="100"/>
      <c r="D295" s="176"/>
      <c r="E295" s="174">
        <v>204</v>
      </c>
      <c r="F295" s="178" t="s">
        <v>183</v>
      </c>
      <c r="G295" s="100"/>
      <c r="H295" s="172">
        <v>3101</v>
      </c>
      <c r="I295" s="142">
        <v>1860</v>
      </c>
      <c r="J295" s="173">
        <v>880</v>
      </c>
      <c r="K295" s="173">
        <v>361</v>
      </c>
      <c r="L295" s="100"/>
      <c r="M295" s="100"/>
      <c r="N295" s="100"/>
      <c r="O295" s="100"/>
      <c r="P295" s="137"/>
    </row>
    <row r="296" spans="1:16" s="101" customFormat="1" ht="12" customHeight="1">
      <c r="A296" s="100"/>
      <c r="B296" s="137"/>
      <c r="C296" s="100"/>
      <c r="D296" s="176"/>
      <c r="E296" s="177">
        <v>67</v>
      </c>
      <c r="F296" s="178" t="s">
        <v>184</v>
      </c>
      <c r="G296" s="100"/>
      <c r="H296" s="172">
        <v>831</v>
      </c>
      <c r="I296" s="142">
        <v>824</v>
      </c>
      <c r="J296" s="173" t="s">
        <v>7</v>
      </c>
      <c r="K296" s="173">
        <v>7</v>
      </c>
      <c r="L296" s="100"/>
      <c r="M296" s="100"/>
      <c r="N296" s="100"/>
      <c r="O296" s="100"/>
      <c r="P296" s="137"/>
    </row>
    <row r="297" spans="1:16" s="101" customFormat="1" ht="12" customHeight="1">
      <c r="A297" s="100"/>
      <c r="B297" s="137"/>
      <c r="C297" s="100"/>
      <c r="D297" s="176"/>
      <c r="E297" s="174">
        <v>205</v>
      </c>
      <c r="F297" s="178" t="s">
        <v>185</v>
      </c>
      <c r="G297" s="100"/>
      <c r="H297" s="172">
        <v>810</v>
      </c>
      <c r="I297" s="142">
        <v>810</v>
      </c>
      <c r="J297" s="173" t="s">
        <v>7</v>
      </c>
      <c r="K297" s="173" t="s">
        <v>7</v>
      </c>
      <c r="L297" s="100"/>
      <c r="M297" s="100"/>
      <c r="N297" s="100"/>
      <c r="O297" s="100"/>
      <c r="P297" s="137"/>
    </row>
    <row r="298" spans="1:16" s="101" customFormat="1" ht="12" customHeight="1">
      <c r="A298" s="100"/>
      <c r="B298" s="137"/>
      <c r="C298" s="100"/>
      <c r="D298" s="176"/>
      <c r="E298" s="174">
        <v>206</v>
      </c>
      <c r="F298" s="178" t="s">
        <v>186</v>
      </c>
      <c r="G298" s="100"/>
      <c r="H298" s="172">
        <v>21</v>
      </c>
      <c r="I298" s="142">
        <v>14</v>
      </c>
      <c r="J298" s="173" t="s">
        <v>7</v>
      </c>
      <c r="K298" s="173">
        <v>7</v>
      </c>
      <c r="L298" s="100"/>
      <c r="M298" s="100"/>
      <c r="N298" s="100"/>
      <c r="O298" s="100"/>
      <c r="P298" s="137"/>
    </row>
    <row r="299" spans="1:16" s="101" customFormat="1" ht="12" customHeight="1">
      <c r="A299" s="100"/>
      <c r="B299" s="137"/>
      <c r="C299" s="100"/>
      <c r="D299" s="176"/>
      <c r="E299" s="177">
        <v>68</v>
      </c>
      <c r="F299" s="178" t="s">
        <v>187</v>
      </c>
      <c r="G299" s="100"/>
      <c r="H299" s="172">
        <v>10821</v>
      </c>
      <c r="I299" s="142">
        <v>10818</v>
      </c>
      <c r="J299" s="173">
        <v>3</v>
      </c>
      <c r="K299" s="173" t="s">
        <v>7</v>
      </c>
      <c r="L299" s="100"/>
      <c r="M299" s="100"/>
      <c r="N299" s="100"/>
      <c r="O299" s="100"/>
      <c r="P299" s="137"/>
    </row>
    <row r="300" spans="1:16" s="101" customFormat="1" ht="24" customHeight="1">
      <c r="A300" s="100"/>
      <c r="B300" s="137"/>
      <c r="C300" s="100"/>
      <c r="D300" s="176"/>
      <c r="E300" s="179">
        <v>207</v>
      </c>
      <c r="F300" s="180" t="s">
        <v>709</v>
      </c>
      <c r="G300" s="100"/>
      <c r="H300" s="172">
        <v>706</v>
      </c>
      <c r="I300" s="142">
        <v>706</v>
      </c>
      <c r="J300" s="173" t="s">
        <v>7</v>
      </c>
      <c r="K300" s="173" t="s">
        <v>7</v>
      </c>
      <c r="L300" s="100"/>
      <c r="M300" s="100"/>
      <c r="N300" s="100"/>
      <c r="O300" s="100"/>
      <c r="P300" s="137"/>
    </row>
    <row r="301" spans="1:16" s="101" customFormat="1" ht="12" customHeight="1">
      <c r="A301" s="100"/>
      <c r="B301" s="137"/>
      <c r="C301" s="100"/>
      <c r="D301" s="176"/>
      <c r="E301" s="174">
        <v>208</v>
      </c>
      <c r="F301" s="178" t="s">
        <v>188</v>
      </c>
      <c r="G301" s="100"/>
      <c r="H301" s="172">
        <v>3969</v>
      </c>
      <c r="I301" s="142">
        <v>3966</v>
      </c>
      <c r="J301" s="173">
        <v>3</v>
      </c>
      <c r="K301" s="173" t="s">
        <v>7</v>
      </c>
      <c r="L301" s="100"/>
      <c r="M301" s="100"/>
      <c r="N301" s="100"/>
      <c r="O301" s="100"/>
      <c r="P301" s="137"/>
    </row>
    <row r="302" spans="1:16" s="101" customFormat="1" ht="12" customHeight="1">
      <c r="A302" s="100"/>
      <c r="B302" s="137"/>
      <c r="C302" s="100"/>
      <c r="D302" s="176"/>
      <c r="E302" s="174">
        <v>209</v>
      </c>
      <c r="F302" s="178" t="s">
        <v>189</v>
      </c>
      <c r="G302" s="100"/>
      <c r="H302" s="172">
        <v>4050</v>
      </c>
      <c r="I302" s="142">
        <v>4050</v>
      </c>
      <c r="J302" s="173" t="s">
        <v>7</v>
      </c>
      <c r="K302" s="173" t="s">
        <v>7</v>
      </c>
      <c r="L302" s="100"/>
      <c r="M302" s="100"/>
      <c r="N302" s="100"/>
      <c r="O302" s="100"/>
      <c r="P302" s="137"/>
    </row>
    <row r="303" spans="1:16" s="101" customFormat="1" ht="24" customHeight="1">
      <c r="A303" s="100"/>
      <c r="B303" s="137"/>
      <c r="C303" s="100"/>
      <c r="D303" s="176"/>
      <c r="E303" s="179">
        <v>210</v>
      </c>
      <c r="F303" s="180" t="s">
        <v>710</v>
      </c>
      <c r="G303" s="100"/>
      <c r="H303" s="172">
        <v>2096</v>
      </c>
      <c r="I303" s="142">
        <v>2096</v>
      </c>
      <c r="J303" s="173" t="s">
        <v>7</v>
      </c>
      <c r="K303" s="173" t="s">
        <v>7</v>
      </c>
      <c r="L303" s="100"/>
      <c r="M303" s="100"/>
      <c r="N303" s="100"/>
      <c r="O303" s="100"/>
      <c r="P303" s="137"/>
    </row>
    <row r="304" spans="1:16" s="101" customFormat="1" ht="12" customHeight="1">
      <c r="A304" s="100"/>
      <c r="B304" s="137"/>
      <c r="C304" s="100"/>
      <c r="D304" s="176"/>
      <c r="E304" s="177">
        <v>69</v>
      </c>
      <c r="F304" s="178" t="s">
        <v>380</v>
      </c>
      <c r="G304" s="100"/>
      <c r="H304" s="172">
        <v>18328</v>
      </c>
      <c r="I304" s="142">
        <v>18286</v>
      </c>
      <c r="J304" s="173">
        <v>39</v>
      </c>
      <c r="K304" s="173">
        <v>3</v>
      </c>
      <c r="L304" s="100"/>
      <c r="M304" s="100"/>
      <c r="N304" s="100"/>
      <c r="O304" s="100"/>
      <c r="P304" s="137"/>
    </row>
    <row r="305" spans="1:16" s="101" customFormat="1" ht="24" customHeight="1">
      <c r="A305" s="100"/>
      <c r="B305" s="137"/>
      <c r="C305" s="100"/>
      <c r="D305" s="176"/>
      <c r="E305" s="179">
        <v>211</v>
      </c>
      <c r="F305" s="195" t="s">
        <v>711</v>
      </c>
      <c r="G305" s="100"/>
      <c r="H305" s="172">
        <v>15306</v>
      </c>
      <c r="I305" s="142">
        <v>15303</v>
      </c>
      <c r="J305" s="173" t="s">
        <v>7</v>
      </c>
      <c r="K305" s="173">
        <v>3</v>
      </c>
      <c r="L305" s="100"/>
      <c r="M305" s="100"/>
      <c r="N305" s="100"/>
      <c r="O305" s="100"/>
      <c r="P305" s="137"/>
    </row>
    <row r="306" spans="1:16" s="101" customFormat="1" ht="12" customHeight="1">
      <c r="A306" s="100"/>
      <c r="B306" s="137"/>
      <c r="C306" s="100"/>
      <c r="D306" s="176"/>
      <c r="E306" s="174">
        <v>212</v>
      </c>
      <c r="F306" s="178" t="s">
        <v>190</v>
      </c>
      <c r="G306" s="100"/>
      <c r="H306" s="172">
        <v>852</v>
      </c>
      <c r="I306" s="142">
        <v>834</v>
      </c>
      <c r="J306" s="173">
        <v>18</v>
      </c>
      <c r="K306" s="173" t="s">
        <v>7</v>
      </c>
      <c r="L306" s="100"/>
      <c r="M306" s="100"/>
      <c r="N306" s="100"/>
      <c r="O306" s="100"/>
      <c r="P306" s="137"/>
    </row>
    <row r="307" spans="1:16" s="101" customFormat="1" ht="12" customHeight="1">
      <c r="A307" s="100"/>
      <c r="B307" s="137"/>
      <c r="C307" s="100"/>
      <c r="D307" s="176"/>
      <c r="E307" s="174">
        <v>213</v>
      </c>
      <c r="F307" s="178" t="s">
        <v>191</v>
      </c>
      <c r="G307" s="100"/>
      <c r="H307" s="172">
        <v>1087</v>
      </c>
      <c r="I307" s="142">
        <v>1066</v>
      </c>
      <c r="J307" s="173">
        <v>21</v>
      </c>
      <c r="K307" s="173" t="s">
        <v>7</v>
      </c>
      <c r="L307" s="100"/>
      <c r="M307" s="100"/>
      <c r="N307" s="100"/>
      <c r="O307" s="100"/>
      <c r="P307" s="137"/>
    </row>
    <row r="308" spans="1:16" s="101" customFormat="1" ht="12" customHeight="1">
      <c r="A308" s="100"/>
      <c r="B308" s="137"/>
      <c r="C308" s="100"/>
      <c r="D308" s="176"/>
      <c r="E308" s="174">
        <v>214</v>
      </c>
      <c r="F308" s="178" t="s">
        <v>192</v>
      </c>
      <c r="G308" s="100"/>
      <c r="H308" s="172">
        <v>1083</v>
      </c>
      <c r="I308" s="142">
        <v>1083</v>
      </c>
      <c r="J308" s="173" t="s">
        <v>7</v>
      </c>
      <c r="K308" s="173" t="s">
        <v>7</v>
      </c>
      <c r="L308" s="100"/>
      <c r="M308" s="100"/>
      <c r="N308" s="100"/>
      <c r="O308" s="100"/>
      <c r="P308" s="137"/>
    </row>
    <row r="309" spans="1:16" s="101" customFormat="1" ht="12" customHeight="1">
      <c r="A309" s="100"/>
      <c r="B309" s="137"/>
      <c r="C309" s="100"/>
      <c r="D309" s="176"/>
      <c r="E309" s="177">
        <v>70</v>
      </c>
      <c r="F309" s="178" t="s">
        <v>193</v>
      </c>
      <c r="G309" s="100"/>
      <c r="H309" s="172">
        <v>1250</v>
      </c>
      <c r="I309" s="142">
        <v>1250</v>
      </c>
      <c r="J309" s="173" t="s">
        <v>7</v>
      </c>
      <c r="K309" s="173" t="s">
        <v>7</v>
      </c>
      <c r="L309" s="100"/>
      <c r="M309" s="100"/>
      <c r="N309" s="100"/>
      <c r="O309" s="100"/>
      <c r="P309" s="137"/>
    </row>
    <row r="310" spans="1:16" s="101" customFormat="1" ht="12" customHeight="1">
      <c r="A310" s="100"/>
      <c r="B310" s="137"/>
      <c r="C310" s="100"/>
      <c r="D310" s="176"/>
      <c r="E310" s="174">
        <v>215</v>
      </c>
      <c r="F310" s="178" t="s">
        <v>193</v>
      </c>
      <c r="G310" s="100"/>
      <c r="H310" s="172">
        <v>1250</v>
      </c>
      <c r="I310" s="142">
        <v>1250</v>
      </c>
      <c r="J310" s="173" t="s">
        <v>7</v>
      </c>
      <c r="K310" s="173" t="s">
        <v>7</v>
      </c>
      <c r="L310" s="100"/>
      <c r="M310" s="100"/>
      <c r="N310" s="100"/>
      <c r="O310" s="100"/>
      <c r="P310" s="137"/>
    </row>
    <row r="311" spans="1:16" s="101" customFormat="1" ht="12" customHeight="1">
      <c r="A311" s="100"/>
      <c r="B311" s="137"/>
      <c r="C311" s="100"/>
      <c r="D311" s="176"/>
      <c r="E311" s="177">
        <v>71</v>
      </c>
      <c r="F311" s="178" t="s">
        <v>194</v>
      </c>
      <c r="G311" s="100"/>
      <c r="H311" s="172">
        <v>2210</v>
      </c>
      <c r="I311" s="142">
        <v>1690</v>
      </c>
      <c r="J311" s="173">
        <v>388</v>
      </c>
      <c r="K311" s="173">
        <v>132</v>
      </c>
      <c r="L311" s="100"/>
      <c r="M311" s="100"/>
      <c r="N311" s="100"/>
      <c r="O311" s="100"/>
      <c r="P311" s="137"/>
    </row>
    <row r="312" spans="1:16" s="101" customFormat="1" ht="12" customHeight="1">
      <c r="A312" s="100"/>
      <c r="B312" s="137"/>
      <c r="C312" s="100"/>
      <c r="D312" s="176"/>
      <c r="E312" s="196">
        <v>216</v>
      </c>
      <c r="F312" s="178" t="s">
        <v>194</v>
      </c>
      <c r="G312" s="100"/>
      <c r="H312" s="172">
        <v>2210</v>
      </c>
      <c r="I312" s="142">
        <v>1690</v>
      </c>
      <c r="J312" s="173">
        <v>388</v>
      </c>
      <c r="K312" s="173">
        <v>132</v>
      </c>
      <c r="L312" s="100"/>
      <c r="M312" s="100"/>
      <c r="N312" s="100"/>
      <c r="O312" s="100"/>
      <c r="P312" s="137"/>
    </row>
    <row r="313" spans="1:16" s="101" customFormat="1" ht="12" customHeight="1">
      <c r="A313" s="100"/>
      <c r="B313" s="137"/>
      <c r="C313" s="100"/>
      <c r="D313" s="176"/>
      <c r="E313" s="177">
        <v>72</v>
      </c>
      <c r="F313" s="178" t="s">
        <v>195</v>
      </c>
      <c r="G313" s="100"/>
      <c r="H313" s="172">
        <v>1990</v>
      </c>
      <c r="I313" s="142">
        <v>1990</v>
      </c>
      <c r="J313" s="173" t="s">
        <v>7</v>
      </c>
      <c r="K313" s="173" t="s">
        <v>7</v>
      </c>
      <c r="L313" s="100"/>
      <c r="M313" s="100"/>
      <c r="N313" s="100"/>
      <c r="O313" s="100"/>
      <c r="P313" s="137"/>
    </row>
    <row r="314" spans="1:16" s="101" customFormat="1" ht="12" customHeight="1">
      <c r="A314" s="100"/>
      <c r="B314" s="137"/>
      <c r="C314" s="100"/>
      <c r="D314" s="176"/>
      <c r="E314" s="196">
        <v>217</v>
      </c>
      <c r="F314" s="178" t="s">
        <v>196</v>
      </c>
      <c r="G314" s="100"/>
      <c r="H314" s="172">
        <v>1990</v>
      </c>
      <c r="I314" s="142">
        <v>1990</v>
      </c>
      <c r="J314" s="173" t="s">
        <v>7</v>
      </c>
      <c r="K314" s="173" t="s">
        <v>7</v>
      </c>
      <c r="L314" s="100"/>
      <c r="M314" s="100"/>
      <c r="N314" s="100"/>
      <c r="O314" s="100"/>
      <c r="P314" s="137"/>
    </row>
    <row r="315" spans="1:16" s="101" customFormat="1" ht="12" customHeight="1">
      <c r="A315" s="100"/>
      <c r="B315" s="137"/>
      <c r="C315" s="100"/>
      <c r="D315" s="176"/>
      <c r="E315" s="177">
        <v>73</v>
      </c>
      <c r="F315" s="178" t="s">
        <v>197</v>
      </c>
      <c r="G315" s="100"/>
      <c r="H315" s="172">
        <v>310</v>
      </c>
      <c r="I315" s="142">
        <v>310</v>
      </c>
      <c r="J315" s="173" t="s">
        <v>7</v>
      </c>
      <c r="K315" s="173" t="s">
        <v>7</v>
      </c>
      <c r="L315" s="100"/>
      <c r="M315" s="100"/>
      <c r="N315" s="100"/>
      <c r="O315" s="100"/>
      <c r="P315" s="137"/>
    </row>
    <row r="316" spans="1:16" s="101" customFormat="1" ht="12" customHeight="1">
      <c r="A316" s="100"/>
      <c r="B316" s="137"/>
      <c r="C316" s="100"/>
      <c r="D316" s="176"/>
      <c r="E316" s="196">
        <v>218</v>
      </c>
      <c r="F316" s="178" t="s">
        <v>197</v>
      </c>
      <c r="G316" s="100"/>
      <c r="H316" s="172">
        <v>310</v>
      </c>
      <c r="I316" s="142">
        <v>310</v>
      </c>
      <c r="J316" s="173" t="s">
        <v>7</v>
      </c>
      <c r="K316" s="173" t="s">
        <v>7</v>
      </c>
      <c r="L316" s="100"/>
      <c r="M316" s="100"/>
      <c r="N316" s="100"/>
      <c r="O316" s="100"/>
      <c r="P316" s="137"/>
    </row>
    <row r="317" spans="1:16" s="101" customFormat="1" ht="12" customHeight="1">
      <c r="A317" s="100"/>
      <c r="B317" s="137"/>
      <c r="C317" s="100"/>
      <c r="D317" s="176"/>
      <c r="E317" s="177">
        <v>74</v>
      </c>
      <c r="F317" s="178" t="s">
        <v>198</v>
      </c>
      <c r="G317" s="100"/>
      <c r="H317" s="172" t="s">
        <v>7</v>
      </c>
      <c r="I317" s="142" t="s">
        <v>7</v>
      </c>
      <c r="J317" s="173" t="s">
        <v>7</v>
      </c>
      <c r="K317" s="173" t="s">
        <v>7</v>
      </c>
      <c r="L317" s="100"/>
      <c r="M317" s="100"/>
      <c r="N317" s="100"/>
      <c r="O317" s="100"/>
      <c r="P317" s="137"/>
    </row>
    <row r="318" spans="1:16" s="101" customFormat="1" ht="12" customHeight="1">
      <c r="A318" s="100"/>
      <c r="B318" s="137"/>
      <c r="C318" s="100"/>
      <c r="D318" s="176"/>
      <c r="E318" s="196">
        <v>219</v>
      </c>
      <c r="F318" s="178" t="s">
        <v>198</v>
      </c>
      <c r="G318" s="100"/>
      <c r="H318" s="172" t="s">
        <v>7</v>
      </c>
      <c r="I318" s="142" t="s">
        <v>7</v>
      </c>
      <c r="J318" s="173" t="s">
        <v>7</v>
      </c>
      <c r="K318" s="173" t="s">
        <v>7</v>
      </c>
      <c r="L318" s="100"/>
      <c r="M318" s="100"/>
      <c r="N318" s="100"/>
      <c r="O318" s="100"/>
      <c r="P318" s="137"/>
    </row>
    <row r="319" spans="1:16" s="101" customFormat="1" ht="12" customHeight="1">
      <c r="A319" s="100"/>
      <c r="B319" s="137"/>
      <c r="C319" s="100"/>
      <c r="D319" s="174" t="s">
        <v>217</v>
      </c>
      <c r="E319" s="137"/>
      <c r="F319" s="175" t="s">
        <v>712</v>
      </c>
      <c r="G319" s="100"/>
      <c r="H319" s="172">
        <v>17792</v>
      </c>
      <c r="I319" s="142">
        <v>17792</v>
      </c>
      <c r="J319" s="173" t="s">
        <v>7</v>
      </c>
      <c r="K319" s="173" t="s">
        <v>7</v>
      </c>
      <c r="L319" s="100"/>
      <c r="M319" s="100"/>
      <c r="N319" s="100"/>
      <c r="O319" s="100"/>
      <c r="P319" s="137"/>
    </row>
    <row r="320" spans="1:16" s="101" customFormat="1" ht="12" customHeight="1">
      <c r="A320" s="100"/>
      <c r="B320" s="137"/>
      <c r="C320" s="100"/>
      <c r="D320" s="176"/>
      <c r="E320" s="177">
        <v>75</v>
      </c>
      <c r="F320" s="178" t="s">
        <v>199</v>
      </c>
      <c r="G320" s="100"/>
      <c r="H320" s="172">
        <v>6079</v>
      </c>
      <c r="I320" s="142">
        <v>6079</v>
      </c>
      <c r="J320" s="173" t="s">
        <v>7</v>
      </c>
      <c r="K320" s="173" t="s">
        <v>7</v>
      </c>
      <c r="L320" s="100"/>
      <c r="M320" s="100"/>
      <c r="N320" s="100"/>
      <c r="O320" s="100"/>
      <c r="P320" s="137"/>
    </row>
    <row r="321" spans="1:16" s="101" customFormat="1" ht="12" customHeight="1">
      <c r="A321" s="100"/>
      <c r="B321" s="137"/>
      <c r="C321" s="100"/>
      <c r="D321" s="176"/>
      <c r="E321" s="196">
        <v>220</v>
      </c>
      <c r="F321" s="178" t="s">
        <v>199</v>
      </c>
      <c r="G321" s="100"/>
      <c r="H321" s="172">
        <v>6079</v>
      </c>
      <c r="I321" s="142">
        <v>6079</v>
      </c>
      <c r="J321" s="173" t="s">
        <v>7</v>
      </c>
      <c r="K321" s="173" t="s">
        <v>7</v>
      </c>
      <c r="L321" s="100"/>
      <c r="M321" s="100"/>
      <c r="N321" s="100"/>
      <c r="O321" s="100"/>
      <c r="P321" s="137"/>
    </row>
    <row r="322" spans="1:16" s="101" customFormat="1" ht="12" customHeight="1">
      <c r="A322" s="100"/>
      <c r="B322" s="137"/>
      <c r="C322" s="100"/>
      <c r="D322" s="176"/>
      <c r="E322" s="177">
        <v>76</v>
      </c>
      <c r="F322" s="178" t="s">
        <v>200</v>
      </c>
      <c r="G322" s="100"/>
      <c r="H322" s="172">
        <v>11713</v>
      </c>
      <c r="I322" s="142">
        <v>11713</v>
      </c>
      <c r="J322" s="173" t="s">
        <v>7</v>
      </c>
      <c r="K322" s="173" t="s">
        <v>7</v>
      </c>
      <c r="L322" s="100"/>
      <c r="M322" s="100"/>
      <c r="N322" s="100"/>
      <c r="O322" s="100"/>
      <c r="P322" s="137"/>
    </row>
    <row r="323" spans="1:16" s="101" customFormat="1" ht="12" customHeight="1">
      <c r="A323" s="100"/>
      <c r="B323" s="137"/>
      <c r="C323" s="100"/>
      <c r="D323" s="176"/>
      <c r="E323" s="196">
        <v>221</v>
      </c>
      <c r="F323" s="178" t="s">
        <v>713</v>
      </c>
      <c r="G323" s="100"/>
      <c r="H323" s="172">
        <v>4694</v>
      </c>
      <c r="I323" s="142">
        <v>4694</v>
      </c>
      <c r="J323" s="173" t="s">
        <v>7</v>
      </c>
      <c r="K323" s="173" t="s">
        <v>7</v>
      </c>
      <c r="L323" s="100"/>
      <c r="M323" s="100"/>
      <c r="N323" s="100"/>
      <c r="O323" s="100"/>
      <c r="P323" s="137"/>
    </row>
    <row r="324" spans="1:16" s="101" customFormat="1" ht="12" customHeight="1">
      <c r="A324" s="100"/>
      <c r="B324" s="137"/>
      <c r="C324" s="100"/>
      <c r="D324" s="176"/>
      <c r="E324" s="196">
        <v>222</v>
      </c>
      <c r="F324" s="178" t="s">
        <v>714</v>
      </c>
      <c r="G324" s="100"/>
      <c r="H324" s="172">
        <v>7019</v>
      </c>
      <c r="I324" s="142">
        <v>7019</v>
      </c>
      <c r="J324" s="173" t="s">
        <v>7</v>
      </c>
      <c r="K324" s="173" t="s">
        <v>7</v>
      </c>
      <c r="L324" s="100"/>
      <c r="M324" s="100"/>
      <c r="N324" s="100"/>
      <c r="O324" s="100"/>
      <c r="P324" s="137"/>
    </row>
    <row r="325" spans="1:16" s="101" customFormat="1" ht="12" customHeight="1">
      <c r="A325" s="100"/>
      <c r="B325" s="137"/>
      <c r="C325" s="100"/>
      <c r="D325" s="174" t="s">
        <v>218</v>
      </c>
      <c r="E325" s="137"/>
      <c r="F325" s="175" t="s">
        <v>201</v>
      </c>
      <c r="G325" s="100"/>
      <c r="H325" s="172">
        <v>1785</v>
      </c>
      <c r="I325" s="142">
        <v>1686</v>
      </c>
      <c r="J325" s="173">
        <v>86</v>
      </c>
      <c r="K325" s="173">
        <v>13</v>
      </c>
      <c r="L325" s="100"/>
      <c r="M325" s="100"/>
      <c r="N325" s="100"/>
      <c r="O325" s="100"/>
      <c r="P325" s="137"/>
    </row>
    <row r="326" spans="1:16" s="101" customFormat="1" ht="12" customHeight="1">
      <c r="A326" s="100"/>
      <c r="B326" s="137"/>
      <c r="C326" s="100"/>
      <c r="D326" s="176"/>
      <c r="E326" s="177">
        <v>77</v>
      </c>
      <c r="F326" s="178" t="s">
        <v>201</v>
      </c>
      <c r="G326" s="100"/>
      <c r="H326" s="172">
        <v>1785</v>
      </c>
      <c r="I326" s="142">
        <v>1686</v>
      </c>
      <c r="J326" s="173">
        <v>86</v>
      </c>
      <c r="K326" s="173">
        <v>13</v>
      </c>
      <c r="L326" s="100"/>
      <c r="M326" s="100"/>
      <c r="N326" s="100"/>
      <c r="O326" s="100"/>
      <c r="P326" s="137"/>
    </row>
    <row r="327" spans="1:16" s="101" customFormat="1" ht="12" customHeight="1">
      <c r="A327" s="100"/>
      <c r="B327" s="137"/>
      <c r="C327" s="149"/>
      <c r="D327" s="183"/>
      <c r="E327" s="197">
        <v>223</v>
      </c>
      <c r="F327" s="194" t="s">
        <v>201</v>
      </c>
      <c r="G327" s="149"/>
      <c r="H327" s="172">
        <v>1785</v>
      </c>
      <c r="I327" s="142">
        <v>1686</v>
      </c>
      <c r="J327" s="173">
        <v>86</v>
      </c>
      <c r="K327" s="173">
        <v>13</v>
      </c>
      <c r="L327" s="100"/>
      <c r="M327" s="100"/>
      <c r="N327" s="100"/>
      <c r="O327" s="100"/>
      <c r="P327" s="137"/>
    </row>
    <row r="328" spans="1:16" s="101" customFormat="1" ht="8.1" customHeight="1">
      <c r="A328" s="100"/>
      <c r="B328" s="198"/>
      <c r="C328" s="198"/>
      <c r="D328" s="198"/>
      <c r="E328" s="198"/>
      <c r="F328" s="198"/>
      <c r="G328" s="198"/>
      <c r="H328" s="199"/>
      <c r="I328" s="198"/>
      <c r="J328" s="198"/>
      <c r="K328" s="198"/>
      <c r="L328" s="100"/>
      <c r="M328" s="100"/>
      <c r="N328" s="100"/>
      <c r="O328" s="100"/>
      <c r="P328" s="137"/>
    </row>
    <row r="329" spans="1:16" s="101" customFormat="1" ht="7.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37"/>
    </row>
    <row r="330" spans="1:16" s="101" customFormat="1" ht="12" customHeight="1">
      <c r="A330" s="100"/>
      <c r="B330" s="100"/>
      <c r="C330" s="200" t="s">
        <v>715</v>
      </c>
      <c r="D330" s="200"/>
      <c r="E330" s="100"/>
      <c r="F330" s="100"/>
      <c r="G330" s="137"/>
      <c r="H330" s="200"/>
      <c r="I330" s="201" t="s">
        <v>716</v>
      </c>
      <c r="J330" s="100"/>
      <c r="K330" s="100"/>
      <c r="L330" s="100"/>
      <c r="M330" s="100"/>
      <c r="N330" s="100"/>
      <c r="O330" s="100"/>
      <c r="P330" s="137"/>
    </row>
    <row r="331" spans="1:16" s="101" customFormat="1" ht="12" customHeight="1">
      <c r="A331" s="100"/>
      <c r="B331" s="100"/>
      <c r="C331" s="100" t="s">
        <v>717</v>
      </c>
      <c r="D331" s="100"/>
      <c r="E331" s="100"/>
      <c r="F331" s="100"/>
      <c r="G331" s="137"/>
      <c r="H331" s="100"/>
      <c r="I331" s="138" t="s">
        <v>718</v>
      </c>
      <c r="J331" s="100"/>
      <c r="K331" s="100"/>
      <c r="L331" s="100"/>
      <c r="M331" s="100"/>
      <c r="N331" s="100"/>
      <c r="O331" s="100"/>
      <c r="P331" s="137"/>
    </row>
    <row r="332" spans="1:16" s="101" customFormat="1" ht="12" customHeight="1">
      <c r="A332" s="100"/>
      <c r="B332" s="100"/>
      <c r="C332" s="100" t="s">
        <v>719</v>
      </c>
      <c r="D332" s="100"/>
      <c r="E332" s="100"/>
      <c r="F332" s="100"/>
      <c r="G332" s="137"/>
      <c r="H332" s="100"/>
      <c r="I332" s="138" t="s">
        <v>720</v>
      </c>
      <c r="J332" s="100"/>
      <c r="K332" s="100"/>
      <c r="L332" s="100"/>
      <c r="M332" s="100"/>
      <c r="N332" s="100"/>
      <c r="O332" s="100"/>
      <c r="P332" s="137"/>
    </row>
    <row r="333" spans="1:16" s="101" customFormat="1" ht="12" customHeight="1">
      <c r="A333" s="100"/>
      <c r="B333" s="100"/>
      <c r="C333" s="202" t="s">
        <v>721</v>
      </c>
      <c r="D333" s="202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37"/>
    </row>
    <row r="334" spans="1:16" ht="12" customHeight="1"/>
    <row r="335" spans="1:16" ht="12" customHeight="1"/>
    <row r="336" spans="1:16" ht="12" customHeight="1"/>
    <row r="337" ht="12" customHeight="1"/>
    <row r="338" ht="9" customHeight="1"/>
    <row r="339" ht="17.25" customHeight="1"/>
    <row r="340" ht="17.25" customHeight="1"/>
    <row r="341" ht="17.25" customHeight="1"/>
    <row r="342" ht="7.5" customHeight="1"/>
    <row r="343" ht="15" customHeight="1"/>
    <row r="344" ht="7.5" customHeight="1"/>
    <row r="345" ht="26.25" customHeight="1"/>
    <row r="346" ht="30.75" customHeight="1"/>
    <row r="347" ht="17.25" customHeight="1"/>
    <row r="348" ht="12" customHeight="1"/>
    <row r="349" ht="12" customHeight="1"/>
    <row r="350" ht="24" customHeight="1"/>
    <row r="351" ht="7.5" customHeight="1"/>
    <row r="352" ht="12" customHeight="1"/>
    <row r="353" ht="7.5" customHeight="1"/>
    <row r="354" ht="12" customHeight="1"/>
    <row r="355" ht="12" customHeight="1"/>
    <row r="356" ht="12" customHeight="1"/>
    <row r="357" ht="12" customHeight="1"/>
    <row r="358" ht="24" customHeight="1"/>
    <row r="359" ht="7.5" customHeight="1"/>
    <row r="360" ht="12" customHeight="1"/>
    <row r="361" ht="7.5" customHeight="1"/>
    <row r="362" ht="12" customHeight="1"/>
    <row r="363" ht="12" customHeight="1"/>
    <row r="364" ht="24" customHeight="1"/>
    <row r="365" ht="12" customHeight="1"/>
    <row r="366" ht="7.5" customHeight="1"/>
    <row r="367" ht="12" customHeight="1"/>
    <row r="368" ht="7.5" customHeight="1"/>
    <row r="369" ht="12" customHeight="1"/>
    <row r="370" ht="12" customHeight="1"/>
    <row r="371" ht="12" customHeight="1"/>
    <row r="372" ht="12" customHeight="1"/>
    <row r="373" ht="12" customHeight="1"/>
    <row r="374" ht="24" customHeight="1"/>
    <row r="375" ht="7.5" customHeight="1"/>
    <row r="376" ht="12" customHeight="1"/>
    <row r="377" ht="12" customHeight="1"/>
    <row r="378" ht="7.5" customHeight="1"/>
    <row r="379" ht="12" customHeight="1"/>
    <row r="380" ht="24" customHeight="1"/>
    <row r="381" ht="24" customHeight="1"/>
    <row r="382" ht="12" customHeight="1"/>
    <row r="383" ht="12" customHeight="1"/>
    <row r="384" ht="24" customHeight="1"/>
    <row r="385" ht="12" customHeight="1"/>
    <row r="386" ht="12" customHeight="1"/>
    <row r="387" ht="12" customHeight="1"/>
    <row r="388" ht="7.5" customHeight="1"/>
    <row r="389" ht="24" customHeight="1"/>
    <row r="390" ht="24" customHeight="1"/>
    <row r="391" ht="24" customHeight="1"/>
    <row r="392" ht="24" customHeight="1"/>
    <row r="393" ht="12" customHeight="1"/>
    <row r="394" ht="12" customHeight="1"/>
    <row r="395" ht="7.5" customHeight="1"/>
    <row r="396" ht="12" customHeight="1"/>
    <row r="397" ht="12" customHeight="1"/>
    <row r="398" ht="7.5" customHeight="1"/>
    <row r="399" ht="24" customHeight="1"/>
    <row r="400" ht="12" customHeight="1"/>
    <row r="401" ht="12" customHeight="1"/>
    <row r="402" ht="7.5" customHeight="1"/>
    <row r="403" ht="12" customHeight="1"/>
    <row r="404" ht="12" customHeight="1"/>
    <row r="405" ht="7.5" customHeight="1"/>
    <row r="406" ht="12" customHeight="1"/>
    <row r="407" ht="12" customHeight="1"/>
    <row r="408" ht="7.5" customHeight="1"/>
    <row r="409" ht="12" customHeight="1"/>
    <row r="410" ht="12" customHeight="1"/>
    <row r="411" ht="7.5" customHeight="1"/>
    <row r="412" ht="12" customHeight="1"/>
    <row r="413" ht="12" customHeight="1"/>
    <row r="414" ht="12" customHeight="1"/>
    <row r="415" ht="12" customHeight="1"/>
    <row r="416" ht="7.5" customHeight="1"/>
    <row r="417" ht="12" customHeight="1"/>
    <row r="418" ht="12" customHeight="1"/>
    <row r="419" ht="7.5" customHeight="1"/>
    <row r="420" ht="7.5" customHeight="1"/>
    <row r="421" ht="12" customHeight="1"/>
    <row r="422" ht="12" customHeight="1"/>
    <row r="423" ht="12" customHeight="1"/>
    <row r="424" ht="12" customHeight="1"/>
    <row r="425" ht="9" customHeight="1"/>
    <row r="426" ht="17.25" customHeight="1"/>
    <row r="427" ht="17.25" customHeight="1"/>
    <row r="428" ht="17.25" customHeight="1"/>
    <row r="429" ht="7.5" customHeight="1"/>
    <row r="430" ht="15" customHeight="1"/>
    <row r="431" ht="7.5" customHeight="1"/>
    <row r="432" ht="26.25" customHeight="1"/>
    <row r="433" ht="30.75" customHeight="1"/>
    <row r="434" ht="17.25" customHeight="1"/>
    <row r="435" ht="12" customHeight="1"/>
    <row r="436" ht="24" customHeight="1"/>
    <row r="437" ht="24" customHeight="1"/>
    <row r="438" ht="24" customHeight="1"/>
    <row r="439" ht="12" customHeight="1"/>
    <row r="440" ht="12" customHeight="1"/>
    <row r="441" ht="7.5" customHeight="1"/>
    <row r="442" ht="12" customHeight="1"/>
    <row r="443" ht="12" customHeight="1"/>
    <row r="444" ht="12" customHeight="1"/>
    <row r="445" ht="12" customHeight="1"/>
    <row r="446" ht="7.5" customHeight="1"/>
    <row r="447" ht="24" customHeight="1"/>
    <row r="448" ht="24" customHeight="1"/>
    <row r="449" ht="7.5" customHeight="1"/>
    <row r="450" ht="12" customHeight="1"/>
    <row r="451" ht="12" customHeight="1"/>
    <row r="452" ht="12" customHeight="1"/>
    <row r="453" ht="12" customHeight="1"/>
    <row r="454" ht="24" customHeight="1"/>
    <row r="455" ht="7.5" customHeight="1"/>
    <row r="456" ht="12" customHeight="1"/>
    <row r="457" ht="12" customHeight="1"/>
    <row r="458" ht="7.5" customHeight="1"/>
    <row r="459" ht="12" customHeight="1"/>
    <row r="460" ht="12" customHeight="1"/>
    <row r="461" ht="12" customHeight="1"/>
    <row r="462" ht="12" customHeight="1"/>
    <row r="463" ht="12" customHeight="1"/>
    <row r="464" ht="7.5" customHeight="1"/>
    <row r="465" ht="12" customHeight="1"/>
    <row r="466" ht="12" customHeight="1"/>
    <row r="467" ht="12" customHeight="1"/>
    <row r="468" ht="7.5" customHeight="1"/>
    <row r="469" ht="12" customHeight="1"/>
    <row r="470" ht="24" customHeight="1"/>
    <row r="471" ht="12" customHeight="1"/>
    <row r="472" ht="12" customHeight="1"/>
    <row r="473" ht="24" customHeight="1"/>
    <row r="474" ht="7.5" customHeight="1"/>
    <row r="475" ht="12" customHeight="1"/>
    <row r="476" ht="24" customHeight="1"/>
    <row r="477" ht="12" customHeight="1"/>
    <row r="478" ht="12" customHeight="1"/>
    <row r="479" ht="12" customHeight="1"/>
    <row r="480" ht="7.5" customHeight="1"/>
    <row r="481" ht="12" customHeight="1"/>
    <row r="482" ht="12" customHeight="1"/>
    <row r="483" ht="7.5" customHeight="1"/>
    <row r="484" ht="12" customHeight="1"/>
    <row r="485" ht="12" customHeight="1"/>
    <row r="486" ht="7.5" customHeight="1"/>
    <row r="487" ht="12" customHeight="1"/>
    <row r="488" ht="12" customHeight="1"/>
    <row r="489" ht="7.5" customHeight="1"/>
    <row r="490" ht="12" customHeight="1"/>
    <row r="491" ht="12" customHeight="1"/>
    <row r="492" ht="7.5" customHeight="1"/>
    <row r="493" ht="12" customHeight="1"/>
    <row r="494" ht="12" customHeight="1"/>
    <row r="495" ht="7.5" customHeight="1"/>
    <row r="496" ht="12" customHeight="1"/>
    <row r="497" ht="7.5" customHeight="1"/>
    <row r="498" ht="12" customHeight="1"/>
    <row r="499" ht="12" customHeight="1"/>
    <row r="500" ht="7.5" customHeight="1"/>
    <row r="501" ht="12" customHeight="1"/>
    <row r="502" ht="12" customHeight="1"/>
    <row r="503" ht="12" customHeight="1"/>
    <row r="504" ht="7.5" customHeight="1"/>
    <row r="505" ht="12" customHeight="1"/>
    <row r="506" ht="7.5" customHeight="1"/>
    <row r="507" ht="12" customHeight="1"/>
    <row r="508" ht="12" customHeight="1"/>
    <row r="509" ht="8.1" customHeight="1"/>
    <row r="510" ht="7.5" customHeight="1"/>
    <row r="511" ht="12" customHeight="1"/>
    <row r="512" ht="12" customHeight="1"/>
    <row r="513" ht="12" customHeight="1"/>
    <row r="514" ht="12" customHeight="1"/>
    <row r="515" ht="2.25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</sheetData>
  <mergeCells count="4">
    <mergeCell ref="J6:K6"/>
    <mergeCell ref="B8:G8"/>
    <mergeCell ref="B9:G9"/>
    <mergeCell ref="M6:N6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3"/>
  <sheetViews>
    <sheetView workbookViewId="0">
      <selection activeCell="S19" sqref="S19"/>
    </sheetView>
  </sheetViews>
  <sheetFormatPr defaultColWidth="9.875" defaultRowHeight="14.65" customHeight="1"/>
  <cols>
    <col min="1" max="1" width="1.625" style="150" customWidth="1"/>
    <col min="2" max="2" width="1" style="151" customWidth="1"/>
    <col min="3" max="3" width="1.625" style="151" customWidth="1"/>
    <col min="4" max="4" width="2.125" style="151" customWidth="1"/>
    <col min="5" max="5" width="4" style="151" customWidth="1"/>
    <col min="6" max="6" width="8" style="151" customWidth="1"/>
    <col min="7" max="7" width="1.375" style="151" customWidth="1"/>
    <col min="8" max="8" width="14.75" style="151" customWidth="1"/>
    <col min="9" max="9" width="0.75" style="151" customWidth="1"/>
    <col min="10" max="14" width="8.625" style="151" customWidth="1"/>
    <col min="15" max="17" width="7.375" style="151" customWidth="1"/>
    <col min="18" max="16384" width="9.875" style="151"/>
  </cols>
  <sheetData>
    <row r="1" spans="1:67" s="101" customFormat="1" ht="17.25" customHeight="1">
      <c r="A1" s="100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52" t="s">
        <v>620</v>
      </c>
      <c r="S1" s="153" t="s">
        <v>621</v>
      </c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54"/>
      <c r="AI1" s="154"/>
      <c r="AJ1" s="154"/>
      <c r="AK1" s="154"/>
      <c r="AL1" s="100"/>
      <c r="AM1" s="100"/>
      <c r="AN1" s="100"/>
      <c r="AO1" s="100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</row>
    <row r="2" spans="1:67" s="101" customFormat="1" ht="17.25" customHeight="1">
      <c r="A2" s="100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56" t="s">
        <v>622</v>
      </c>
      <c r="S2" s="335"/>
      <c r="T2" s="335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54"/>
      <c r="AI2" s="154"/>
      <c r="AJ2" s="154"/>
      <c r="AK2" s="154"/>
      <c r="AL2" s="100"/>
      <c r="AM2" s="100"/>
      <c r="AN2" s="100"/>
      <c r="AO2" s="100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</row>
    <row r="3" spans="1:67" s="101" customFormat="1" ht="12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S3" s="327" t="s">
        <v>225</v>
      </c>
      <c r="T3" s="327" t="s">
        <v>202</v>
      </c>
    </row>
    <row r="4" spans="1:67" s="101" customFormat="1" ht="12">
      <c r="A4" s="100"/>
      <c r="B4" s="103"/>
      <c r="C4" s="103"/>
      <c r="D4" s="103"/>
      <c r="E4" s="103"/>
      <c r="F4" s="103"/>
      <c r="G4" s="103"/>
      <c r="H4" s="103"/>
      <c r="I4" s="104"/>
      <c r="J4" s="105"/>
      <c r="K4" s="106"/>
      <c r="L4" s="107" t="s">
        <v>421</v>
      </c>
      <c r="M4" s="108" t="s">
        <v>422</v>
      </c>
      <c r="N4" s="106"/>
      <c r="O4" s="106"/>
      <c r="P4" s="109" t="s">
        <v>423</v>
      </c>
      <c r="Q4" s="110"/>
      <c r="S4" s="327"/>
      <c r="T4" s="327"/>
    </row>
    <row r="5" spans="1:67" s="101" customFormat="1" ht="12.75" customHeight="1">
      <c r="A5" s="100"/>
      <c r="B5" s="479"/>
      <c r="C5" s="479"/>
      <c r="D5" s="479"/>
      <c r="E5" s="479"/>
      <c r="F5" s="479"/>
      <c r="G5" s="479"/>
      <c r="H5" s="479"/>
      <c r="I5" s="480"/>
      <c r="J5" s="112" t="s">
        <v>424</v>
      </c>
      <c r="K5" s="481" t="s">
        <v>425</v>
      </c>
      <c r="L5" s="482"/>
      <c r="M5" s="483"/>
      <c r="N5" s="112" t="s">
        <v>202</v>
      </c>
      <c r="O5" s="113" t="s">
        <v>426</v>
      </c>
      <c r="P5" s="113" t="s">
        <v>426</v>
      </c>
      <c r="Q5" s="113" t="s">
        <v>427</v>
      </c>
      <c r="S5" s="328"/>
      <c r="T5" s="328"/>
    </row>
    <row r="6" spans="1:67" s="101" customFormat="1" ht="12">
      <c r="A6" s="100"/>
      <c r="B6" s="479" t="s">
        <v>428</v>
      </c>
      <c r="C6" s="479"/>
      <c r="D6" s="479"/>
      <c r="E6" s="479"/>
      <c r="F6" s="479"/>
      <c r="G6" s="479"/>
      <c r="H6" s="479"/>
      <c r="I6" s="480"/>
      <c r="J6" s="114"/>
      <c r="K6" s="112" t="s">
        <v>424</v>
      </c>
      <c r="L6" s="112" t="s">
        <v>429</v>
      </c>
      <c r="M6" s="112" t="s">
        <v>430</v>
      </c>
      <c r="N6" s="114" t="s">
        <v>431</v>
      </c>
      <c r="O6" s="115" t="s">
        <v>203</v>
      </c>
      <c r="P6" s="115" t="s">
        <v>204</v>
      </c>
      <c r="Q6" s="115" t="s">
        <v>411</v>
      </c>
      <c r="S6" s="329" t="s">
        <v>791</v>
      </c>
      <c r="T6" s="329" t="s">
        <v>792</v>
      </c>
    </row>
    <row r="7" spans="1:67" s="101" customFormat="1" ht="36">
      <c r="A7" s="100"/>
      <c r="B7" s="116"/>
      <c r="C7" s="484" t="s">
        <v>432</v>
      </c>
      <c r="D7" s="485"/>
      <c r="E7" s="485"/>
      <c r="F7" s="485"/>
      <c r="G7" s="485"/>
      <c r="H7" s="485"/>
      <c r="I7" s="117"/>
      <c r="J7" s="118" t="s">
        <v>433</v>
      </c>
      <c r="K7" s="118" t="s">
        <v>434</v>
      </c>
      <c r="L7" s="118" t="s">
        <v>435</v>
      </c>
      <c r="M7" s="118" t="s">
        <v>436</v>
      </c>
      <c r="N7" s="118" t="s">
        <v>437</v>
      </c>
      <c r="O7" s="119" t="s">
        <v>438</v>
      </c>
      <c r="P7" s="120" t="s">
        <v>439</v>
      </c>
      <c r="Q7" s="120" t="s">
        <v>440</v>
      </c>
      <c r="S7" s="330"/>
      <c r="T7" s="329"/>
    </row>
    <row r="8" spans="1:67" s="101" customFormat="1" ht="7.5" customHeight="1">
      <c r="A8" s="100"/>
      <c r="B8" s="121"/>
      <c r="C8" s="121"/>
      <c r="D8" s="121"/>
      <c r="E8" s="121"/>
      <c r="F8" s="121"/>
      <c r="G8" s="121"/>
      <c r="H8" s="121"/>
      <c r="I8" s="122"/>
      <c r="J8" s="123" t="s">
        <v>431</v>
      </c>
      <c r="K8" s="123"/>
      <c r="L8" s="123"/>
      <c r="M8" s="123"/>
      <c r="N8" s="123"/>
      <c r="O8" s="124"/>
      <c r="P8" s="125"/>
      <c r="Q8" s="126"/>
      <c r="S8" s="331"/>
      <c r="T8" s="331"/>
    </row>
    <row r="9" spans="1:67" s="101" customFormat="1" ht="7.5" customHeight="1">
      <c r="A9" s="100"/>
      <c r="B9" s="116"/>
      <c r="C9" s="116"/>
      <c r="D9" s="116"/>
      <c r="E9" s="116"/>
      <c r="F9" s="116"/>
      <c r="G9" s="116"/>
      <c r="H9" s="116"/>
      <c r="I9" s="117"/>
      <c r="J9" s="127"/>
      <c r="K9" s="128"/>
      <c r="L9" s="128"/>
      <c r="M9" s="128"/>
      <c r="N9" s="128"/>
      <c r="O9" s="128"/>
      <c r="P9" s="128"/>
      <c r="Q9" s="128"/>
      <c r="S9" s="332"/>
      <c r="T9" s="332"/>
    </row>
    <row r="10" spans="1:67" s="132" customFormat="1" ht="17.25" customHeight="1">
      <c r="A10" s="129"/>
      <c r="B10" s="130" t="s">
        <v>441</v>
      </c>
      <c r="C10" s="131"/>
      <c r="D10" s="131"/>
      <c r="E10" s="131"/>
      <c r="F10" s="131"/>
      <c r="G10" s="131"/>
      <c r="H10" s="131"/>
      <c r="I10" s="157"/>
      <c r="J10" s="131"/>
      <c r="K10" s="131"/>
      <c r="L10" s="131"/>
      <c r="M10" s="131"/>
      <c r="N10" s="131"/>
      <c r="O10" s="131"/>
      <c r="P10" s="131"/>
      <c r="Q10" s="131"/>
      <c r="S10" s="333"/>
      <c r="T10" s="333"/>
    </row>
    <row r="11" spans="1:67" s="101" customFormat="1" ht="13.5" customHeight="1">
      <c r="A11" s="100"/>
      <c r="B11" s="133" t="s">
        <v>442</v>
      </c>
      <c r="C11" s="134"/>
      <c r="D11" s="134"/>
      <c r="E11" s="134"/>
      <c r="F11" s="134"/>
      <c r="G11" s="116"/>
      <c r="H11" s="135"/>
      <c r="I11" s="117"/>
      <c r="J11" s="136"/>
      <c r="K11" s="128"/>
      <c r="L11" s="101" t="s">
        <v>790</v>
      </c>
      <c r="M11" s="128"/>
      <c r="N11" s="128"/>
      <c r="O11" s="128"/>
      <c r="P11" s="128"/>
      <c r="Q11" s="128"/>
      <c r="S11" s="100" t="s">
        <v>789</v>
      </c>
      <c r="T11" s="333"/>
    </row>
    <row r="12" spans="1:67" s="101" customFormat="1" ht="12" customHeight="1">
      <c r="A12" s="100"/>
      <c r="B12" s="100"/>
      <c r="C12" s="111" t="s">
        <v>443</v>
      </c>
      <c r="D12" s="100"/>
      <c r="E12" s="100"/>
      <c r="F12" s="137"/>
      <c r="G12" s="100"/>
      <c r="H12" s="138" t="s">
        <v>444</v>
      </c>
      <c r="I12" s="139"/>
      <c r="J12" s="140">
        <v>510431</v>
      </c>
      <c r="K12" s="326">
        <v>385435</v>
      </c>
      <c r="L12" s="141">
        <v>338942</v>
      </c>
      <c r="M12" s="141">
        <v>46493</v>
      </c>
      <c r="N12" s="326">
        <v>32240</v>
      </c>
      <c r="O12" s="142">
        <v>11965</v>
      </c>
      <c r="P12" s="142">
        <v>50924</v>
      </c>
      <c r="Q12" s="142">
        <v>29867</v>
      </c>
      <c r="S12" s="334">
        <v>384474</v>
      </c>
      <c r="T12" s="334">
        <v>34633</v>
      </c>
    </row>
    <row r="13" spans="1:67" s="101" customFormat="1" ht="12" customHeight="1">
      <c r="A13" s="100"/>
      <c r="B13" s="100"/>
      <c r="C13" s="100"/>
      <c r="D13" s="143" t="s">
        <v>205</v>
      </c>
      <c r="E13" s="137"/>
      <c r="F13" s="486" t="s">
        <v>1</v>
      </c>
      <c r="G13" s="487"/>
      <c r="H13" s="487"/>
      <c r="I13" s="137"/>
      <c r="J13" s="140">
        <v>33590</v>
      </c>
      <c r="K13" s="141">
        <v>2078</v>
      </c>
      <c r="L13" s="141">
        <v>1525</v>
      </c>
      <c r="M13" s="141">
        <v>553</v>
      </c>
      <c r="N13" s="141">
        <v>298</v>
      </c>
      <c r="O13" s="142">
        <v>719</v>
      </c>
      <c r="P13" s="142">
        <v>17193</v>
      </c>
      <c r="Q13" s="142">
        <v>13302</v>
      </c>
      <c r="S13" s="337">
        <f>K12/S12</f>
        <v>1.0024995188231194</v>
      </c>
      <c r="T13" s="337">
        <f>N12/T12</f>
        <v>0.93090405104957696</v>
      </c>
    </row>
    <row r="14" spans="1:67" s="101" customFormat="1" ht="12" customHeight="1">
      <c r="A14" s="100"/>
      <c r="B14" s="100"/>
      <c r="C14" s="100"/>
      <c r="D14" s="143"/>
      <c r="E14" s="144" t="s">
        <v>445</v>
      </c>
      <c r="F14" s="486" t="s">
        <v>2</v>
      </c>
      <c r="G14" s="488"/>
      <c r="H14" s="488"/>
      <c r="I14" s="137"/>
      <c r="J14" s="140">
        <v>33590</v>
      </c>
      <c r="K14" s="141">
        <v>2078</v>
      </c>
      <c r="L14" s="141">
        <v>1525</v>
      </c>
      <c r="M14" s="141">
        <v>553</v>
      </c>
      <c r="N14" s="141">
        <v>298</v>
      </c>
      <c r="O14" s="142">
        <v>719</v>
      </c>
      <c r="P14" s="142">
        <v>17193</v>
      </c>
      <c r="Q14" s="142">
        <v>13302</v>
      </c>
      <c r="S14" s="336"/>
      <c r="T14" s="336"/>
    </row>
    <row r="15" spans="1:67" s="101" customFormat="1" ht="12" customHeight="1">
      <c r="A15" s="100"/>
      <c r="B15" s="100"/>
      <c r="C15" s="100"/>
      <c r="D15" s="143" t="s">
        <v>446</v>
      </c>
      <c r="E15" s="137"/>
      <c r="F15" s="486" t="s">
        <v>447</v>
      </c>
      <c r="G15" s="487"/>
      <c r="H15" s="487"/>
      <c r="I15" s="137"/>
      <c r="J15" s="140">
        <v>85</v>
      </c>
      <c r="K15" s="141">
        <v>37</v>
      </c>
      <c r="L15" s="141">
        <v>34</v>
      </c>
      <c r="M15" s="141">
        <v>3</v>
      </c>
      <c r="N15" s="141">
        <v>1</v>
      </c>
      <c r="O15" s="142">
        <v>2</v>
      </c>
      <c r="P15" s="142">
        <v>24</v>
      </c>
      <c r="Q15" s="142">
        <v>21</v>
      </c>
    </row>
    <row r="16" spans="1:67" s="101" customFormat="1" ht="12" customHeight="1">
      <c r="A16" s="100"/>
      <c r="B16" s="100"/>
      <c r="C16" s="100"/>
      <c r="D16" s="145"/>
      <c r="E16" s="144" t="s">
        <v>448</v>
      </c>
      <c r="F16" s="486" t="s">
        <v>447</v>
      </c>
      <c r="G16" s="488"/>
      <c r="H16" s="488"/>
      <c r="I16" s="137"/>
      <c r="J16" s="140">
        <v>85</v>
      </c>
      <c r="K16" s="141">
        <v>37</v>
      </c>
      <c r="L16" s="141">
        <v>34</v>
      </c>
      <c r="M16" s="141">
        <v>3</v>
      </c>
      <c r="N16" s="141">
        <v>1</v>
      </c>
      <c r="O16" s="142">
        <v>2</v>
      </c>
      <c r="P16" s="142">
        <v>24</v>
      </c>
      <c r="Q16" s="142">
        <v>21</v>
      </c>
    </row>
    <row r="17" spans="1:17" s="101" customFormat="1" ht="12" customHeight="1">
      <c r="A17" s="100"/>
      <c r="B17" s="100"/>
      <c r="C17" s="100"/>
      <c r="D17" s="146" t="s">
        <v>449</v>
      </c>
      <c r="E17" s="137"/>
      <c r="F17" s="486" t="s">
        <v>450</v>
      </c>
      <c r="G17" s="487"/>
      <c r="H17" s="487"/>
      <c r="I17" s="137"/>
      <c r="J17" s="140">
        <v>3736</v>
      </c>
      <c r="K17" s="141">
        <v>640</v>
      </c>
      <c r="L17" s="141">
        <v>361</v>
      </c>
      <c r="M17" s="141">
        <v>279</v>
      </c>
      <c r="N17" s="141">
        <v>130</v>
      </c>
      <c r="O17" s="142">
        <v>255</v>
      </c>
      <c r="P17" s="142">
        <v>1693</v>
      </c>
      <c r="Q17" s="142">
        <v>1018</v>
      </c>
    </row>
    <row r="18" spans="1:17" s="101" customFormat="1" ht="12" customHeight="1">
      <c r="A18" s="100"/>
      <c r="B18" s="100"/>
      <c r="C18" s="100"/>
      <c r="D18" s="146"/>
      <c r="E18" s="144" t="s">
        <v>451</v>
      </c>
      <c r="F18" s="486" t="s">
        <v>452</v>
      </c>
      <c r="G18" s="488"/>
      <c r="H18" s="488"/>
      <c r="I18" s="137"/>
      <c r="J18" s="140">
        <v>2684</v>
      </c>
      <c r="K18" s="141">
        <v>382</v>
      </c>
      <c r="L18" s="141">
        <v>148</v>
      </c>
      <c r="M18" s="141">
        <v>234</v>
      </c>
      <c r="N18" s="141">
        <v>25</v>
      </c>
      <c r="O18" s="142">
        <v>128</v>
      </c>
      <c r="P18" s="142">
        <v>1446</v>
      </c>
      <c r="Q18" s="142">
        <v>703</v>
      </c>
    </row>
    <row r="19" spans="1:17" s="101" customFormat="1" ht="12" customHeight="1">
      <c r="A19" s="100"/>
      <c r="B19" s="100"/>
      <c r="C19" s="100"/>
      <c r="D19" s="146"/>
      <c r="E19" s="144" t="s">
        <v>453</v>
      </c>
      <c r="F19" s="486" t="s">
        <v>454</v>
      </c>
      <c r="G19" s="488"/>
      <c r="H19" s="488"/>
      <c r="I19" s="137"/>
      <c r="J19" s="140">
        <v>1052</v>
      </c>
      <c r="K19" s="141">
        <v>258</v>
      </c>
      <c r="L19" s="141">
        <v>213</v>
      </c>
      <c r="M19" s="141">
        <v>45</v>
      </c>
      <c r="N19" s="141">
        <v>105</v>
      </c>
      <c r="O19" s="142">
        <v>127</v>
      </c>
      <c r="P19" s="142">
        <v>247</v>
      </c>
      <c r="Q19" s="142">
        <v>315</v>
      </c>
    </row>
    <row r="20" spans="1:17" s="101" customFormat="1" ht="12" customHeight="1">
      <c r="A20" s="100"/>
      <c r="B20" s="100"/>
      <c r="C20" s="100"/>
      <c r="D20" s="146" t="s">
        <v>455</v>
      </c>
      <c r="E20" s="137"/>
      <c r="F20" s="486" t="s">
        <v>456</v>
      </c>
      <c r="G20" s="487"/>
      <c r="H20" s="487"/>
      <c r="I20" s="137"/>
      <c r="J20" s="140">
        <v>675</v>
      </c>
      <c r="K20" s="141">
        <v>447</v>
      </c>
      <c r="L20" s="141">
        <v>437</v>
      </c>
      <c r="M20" s="141">
        <v>10</v>
      </c>
      <c r="N20" s="141">
        <v>124</v>
      </c>
      <c r="O20" s="142">
        <v>35</v>
      </c>
      <c r="P20" s="142">
        <v>35</v>
      </c>
      <c r="Q20" s="142">
        <v>34</v>
      </c>
    </row>
    <row r="21" spans="1:17" s="101" customFormat="1" ht="12" customHeight="1">
      <c r="A21" s="100"/>
      <c r="B21" s="100"/>
      <c r="C21" s="100"/>
      <c r="D21" s="146"/>
      <c r="E21" s="144" t="s">
        <v>457</v>
      </c>
      <c r="F21" s="486" t="s">
        <v>458</v>
      </c>
      <c r="G21" s="488"/>
      <c r="H21" s="488"/>
      <c r="I21" s="137"/>
      <c r="J21" s="140">
        <v>675</v>
      </c>
      <c r="K21" s="141">
        <v>447</v>
      </c>
      <c r="L21" s="141">
        <v>437</v>
      </c>
      <c r="M21" s="141">
        <v>10</v>
      </c>
      <c r="N21" s="141">
        <v>124</v>
      </c>
      <c r="O21" s="142">
        <v>35</v>
      </c>
      <c r="P21" s="142">
        <v>35</v>
      </c>
      <c r="Q21" s="142">
        <v>34</v>
      </c>
    </row>
    <row r="22" spans="1:17" s="101" customFormat="1" ht="12" customHeight="1">
      <c r="A22" s="100"/>
      <c r="B22" s="100"/>
      <c r="C22" s="100"/>
      <c r="D22" s="146" t="s">
        <v>459</v>
      </c>
      <c r="E22" s="137"/>
      <c r="F22" s="486" t="s">
        <v>460</v>
      </c>
      <c r="G22" s="487"/>
      <c r="H22" s="487"/>
      <c r="I22" s="137"/>
      <c r="J22" s="140">
        <v>51588</v>
      </c>
      <c r="K22" s="141">
        <v>36394</v>
      </c>
      <c r="L22" s="141">
        <v>33940</v>
      </c>
      <c r="M22" s="141">
        <v>2454</v>
      </c>
      <c r="N22" s="141">
        <v>7031</v>
      </c>
      <c r="O22" s="142">
        <v>2030</v>
      </c>
      <c r="P22" s="142">
        <v>4406</v>
      </c>
      <c r="Q22" s="142">
        <v>1727</v>
      </c>
    </row>
    <row r="23" spans="1:17" s="101" customFormat="1" ht="12" customHeight="1">
      <c r="A23" s="100"/>
      <c r="B23" s="100"/>
      <c r="C23" s="100"/>
      <c r="D23" s="146"/>
      <c r="E23" s="144" t="s">
        <v>461</v>
      </c>
      <c r="F23" s="486" t="s">
        <v>460</v>
      </c>
      <c r="G23" s="488"/>
      <c r="H23" s="488"/>
      <c r="I23" s="137"/>
      <c r="J23" s="140">
        <v>51588</v>
      </c>
      <c r="K23" s="141">
        <v>36394</v>
      </c>
      <c r="L23" s="141">
        <v>33940</v>
      </c>
      <c r="M23" s="141">
        <v>2454</v>
      </c>
      <c r="N23" s="141">
        <v>7031</v>
      </c>
      <c r="O23" s="142">
        <v>2030</v>
      </c>
      <c r="P23" s="142">
        <v>4406</v>
      </c>
      <c r="Q23" s="142">
        <v>1727</v>
      </c>
    </row>
    <row r="24" spans="1:17" s="101" customFormat="1" ht="12" customHeight="1">
      <c r="A24" s="100"/>
      <c r="B24" s="100"/>
      <c r="C24" s="100"/>
      <c r="D24" s="146" t="s">
        <v>462</v>
      </c>
      <c r="E24" s="137"/>
      <c r="F24" s="486" t="s">
        <v>463</v>
      </c>
      <c r="G24" s="487"/>
      <c r="H24" s="487"/>
      <c r="I24" s="137"/>
      <c r="J24" s="140">
        <v>97883</v>
      </c>
      <c r="K24" s="141">
        <v>82933</v>
      </c>
      <c r="L24" s="141">
        <v>75762</v>
      </c>
      <c r="M24" s="141">
        <v>7171</v>
      </c>
      <c r="N24" s="141">
        <v>6545</v>
      </c>
      <c r="O24" s="142">
        <v>975</v>
      </c>
      <c r="P24" s="142">
        <v>5015</v>
      </c>
      <c r="Q24" s="142">
        <v>2415</v>
      </c>
    </row>
    <row r="25" spans="1:17" s="101" customFormat="1" ht="12" customHeight="1">
      <c r="A25" s="100"/>
      <c r="B25" s="100"/>
      <c r="C25" s="100"/>
      <c r="D25" s="147"/>
      <c r="E25" s="144" t="s">
        <v>464</v>
      </c>
      <c r="F25" s="486" t="s">
        <v>465</v>
      </c>
      <c r="G25" s="488"/>
      <c r="H25" s="488"/>
      <c r="I25" s="137"/>
      <c r="J25" s="140">
        <v>17369</v>
      </c>
      <c r="K25" s="141">
        <v>15237</v>
      </c>
      <c r="L25" s="141">
        <v>12633</v>
      </c>
      <c r="M25" s="141">
        <v>2604</v>
      </c>
      <c r="N25" s="141">
        <v>1103</v>
      </c>
      <c r="O25" s="142">
        <v>190</v>
      </c>
      <c r="P25" s="142">
        <v>335</v>
      </c>
      <c r="Q25" s="142">
        <v>504</v>
      </c>
    </row>
    <row r="26" spans="1:17" s="101" customFormat="1" ht="12" customHeight="1">
      <c r="A26" s="100"/>
      <c r="B26" s="100"/>
      <c r="C26" s="100"/>
      <c r="D26" s="147"/>
      <c r="E26" s="144" t="s">
        <v>466</v>
      </c>
      <c r="F26" s="486" t="s">
        <v>467</v>
      </c>
      <c r="G26" s="488"/>
      <c r="H26" s="488"/>
      <c r="I26" s="137"/>
      <c r="J26" s="140">
        <v>1242</v>
      </c>
      <c r="K26" s="141">
        <v>1145</v>
      </c>
      <c r="L26" s="141">
        <v>1079</v>
      </c>
      <c r="M26" s="141">
        <v>66</v>
      </c>
      <c r="N26" s="141">
        <v>77</v>
      </c>
      <c r="O26" s="142" t="s">
        <v>7</v>
      </c>
      <c r="P26" s="142">
        <v>20</v>
      </c>
      <c r="Q26" s="142" t="s">
        <v>7</v>
      </c>
    </row>
    <row r="27" spans="1:17" s="101" customFormat="1" ht="24" customHeight="1">
      <c r="A27" s="100"/>
      <c r="B27" s="100"/>
      <c r="C27" s="100"/>
      <c r="D27" s="147"/>
      <c r="E27" s="148" t="s">
        <v>468</v>
      </c>
      <c r="F27" s="486" t="s">
        <v>469</v>
      </c>
      <c r="G27" s="488"/>
      <c r="H27" s="488"/>
      <c r="I27" s="137"/>
      <c r="J27" s="140">
        <v>973</v>
      </c>
      <c r="K27" s="141">
        <v>773</v>
      </c>
      <c r="L27" s="141">
        <v>669</v>
      </c>
      <c r="M27" s="141">
        <v>104</v>
      </c>
      <c r="N27" s="141">
        <v>41</v>
      </c>
      <c r="O27" s="142">
        <v>11</v>
      </c>
      <c r="P27" s="142">
        <v>114</v>
      </c>
      <c r="Q27" s="142">
        <v>34</v>
      </c>
    </row>
    <row r="28" spans="1:17" s="101" customFormat="1" ht="24" customHeight="1">
      <c r="A28" s="100"/>
      <c r="B28" s="100"/>
      <c r="C28" s="100"/>
      <c r="D28" s="147"/>
      <c r="E28" s="111" t="s">
        <v>470</v>
      </c>
      <c r="F28" s="486" t="s">
        <v>471</v>
      </c>
      <c r="G28" s="488"/>
      <c r="H28" s="488"/>
      <c r="I28" s="137"/>
      <c r="J28" s="140">
        <v>10393</v>
      </c>
      <c r="K28" s="141">
        <v>7198</v>
      </c>
      <c r="L28" s="141">
        <v>6309</v>
      </c>
      <c r="M28" s="141">
        <v>889</v>
      </c>
      <c r="N28" s="141">
        <v>548</v>
      </c>
      <c r="O28" s="142">
        <v>164</v>
      </c>
      <c r="P28" s="142">
        <v>2043</v>
      </c>
      <c r="Q28" s="142">
        <v>440</v>
      </c>
    </row>
    <row r="29" spans="1:17" s="101" customFormat="1" ht="24" customHeight="1">
      <c r="A29" s="100"/>
      <c r="B29" s="100"/>
      <c r="C29" s="100"/>
      <c r="D29" s="147"/>
      <c r="E29" s="111" t="s">
        <v>472</v>
      </c>
      <c r="F29" s="486" t="s">
        <v>473</v>
      </c>
      <c r="G29" s="488"/>
      <c r="H29" s="488"/>
      <c r="I29" s="137"/>
      <c r="J29" s="140">
        <v>3053</v>
      </c>
      <c r="K29" s="141">
        <v>2777</v>
      </c>
      <c r="L29" s="141">
        <v>2633</v>
      </c>
      <c r="M29" s="141">
        <v>144</v>
      </c>
      <c r="N29" s="141">
        <v>171</v>
      </c>
      <c r="O29" s="142">
        <v>16</v>
      </c>
      <c r="P29" s="142">
        <v>55</v>
      </c>
      <c r="Q29" s="142">
        <v>34</v>
      </c>
    </row>
    <row r="30" spans="1:17" s="101" customFormat="1" ht="12" customHeight="1">
      <c r="A30" s="100"/>
      <c r="B30" s="100"/>
      <c r="C30" s="100"/>
      <c r="D30" s="147"/>
      <c r="E30" s="147" t="s">
        <v>474</v>
      </c>
      <c r="F30" s="486" t="s">
        <v>475</v>
      </c>
      <c r="G30" s="488"/>
      <c r="H30" s="488"/>
      <c r="I30" s="137"/>
      <c r="J30" s="140">
        <v>2412</v>
      </c>
      <c r="K30" s="141">
        <v>1625</v>
      </c>
      <c r="L30" s="141">
        <v>1515</v>
      </c>
      <c r="M30" s="141">
        <v>110</v>
      </c>
      <c r="N30" s="141">
        <v>225</v>
      </c>
      <c r="O30" s="142">
        <v>59</v>
      </c>
      <c r="P30" s="142">
        <v>250</v>
      </c>
      <c r="Q30" s="142">
        <v>253</v>
      </c>
    </row>
    <row r="31" spans="1:17" s="101" customFormat="1" ht="13.5">
      <c r="A31" s="100"/>
      <c r="B31" s="100"/>
      <c r="C31" s="100"/>
      <c r="D31" s="147"/>
      <c r="E31" s="147" t="s">
        <v>476</v>
      </c>
      <c r="F31" s="486" t="s">
        <v>477</v>
      </c>
      <c r="G31" s="488"/>
      <c r="H31" s="488"/>
      <c r="I31" s="137"/>
      <c r="J31" s="140">
        <v>4276</v>
      </c>
      <c r="K31" s="141">
        <v>3739</v>
      </c>
      <c r="L31" s="141">
        <v>3512</v>
      </c>
      <c r="M31" s="141">
        <v>227</v>
      </c>
      <c r="N31" s="141">
        <v>236</v>
      </c>
      <c r="O31" s="142">
        <v>29</v>
      </c>
      <c r="P31" s="142">
        <v>214</v>
      </c>
      <c r="Q31" s="142">
        <v>58</v>
      </c>
    </row>
    <row r="32" spans="1:17" s="101" customFormat="1" ht="12" customHeight="1">
      <c r="A32" s="100"/>
      <c r="B32" s="100"/>
      <c r="C32" s="100"/>
      <c r="D32" s="147"/>
      <c r="E32" s="147" t="s">
        <v>478</v>
      </c>
      <c r="F32" s="486" t="s">
        <v>479</v>
      </c>
      <c r="G32" s="488"/>
      <c r="H32" s="488"/>
      <c r="I32" s="137"/>
      <c r="J32" s="140">
        <v>5532</v>
      </c>
      <c r="K32" s="141">
        <v>4696</v>
      </c>
      <c r="L32" s="141">
        <v>4395</v>
      </c>
      <c r="M32" s="141">
        <v>301</v>
      </c>
      <c r="N32" s="141">
        <v>582</v>
      </c>
      <c r="O32" s="142">
        <v>38</v>
      </c>
      <c r="P32" s="142">
        <v>107</v>
      </c>
      <c r="Q32" s="142">
        <v>109</v>
      </c>
    </row>
    <row r="33" spans="1:17" s="101" customFormat="1" ht="12" customHeight="1">
      <c r="A33" s="100"/>
      <c r="B33" s="100"/>
      <c r="C33" s="100"/>
      <c r="D33" s="147"/>
      <c r="E33" s="147" t="s">
        <v>480</v>
      </c>
      <c r="F33" s="486" t="s">
        <v>481</v>
      </c>
      <c r="G33" s="488"/>
      <c r="H33" s="488"/>
      <c r="I33" s="137"/>
      <c r="J33" s="140">
        <v>3539</v>
      </c>
      <c r="K33" s="141">
        <v>3456</v>
      </c>
      <c r="L33" s="141">
        <v>3230</v>
      </c>
      <c r="M33" s="141">
        <v>226</v>
      </c>
      <c r="N33" s="141">
        <v>78</v>
      </c>
      <c r="O33" s="142" t="s">
        <v>7</v>
      </c>
      <c r="P33" s="142">
        <v>5</v>
      </c>
      <c r="Q33" s="142" t="s">
        <v>7</v>
      </c>
    </row>
    <row r="34" spans="1:17" s="101" customFormat="1" ht="12" customHeight="1">
      <c r="A34" s="100"/>
      <c r="B34" s="100"/>
      <c r="C34" s="100"/>
      <c r="D34" s="147"/>
      <c r="E34" s="147" t="s">
        <v>482</v>
      </c>
      <c r="F34" s="486" t="s">
        <v>483</v>
      </c>
      <c r="G34" s="488"/>
      <c r="H34" s="488"/>
      <c r="I34" s="137"/>
      <c r="J34" s="140">
        <v>795</v>
      </c>
      <c r="K34" s="141">
        <v>791</v>
      </c>
      <c r="L34" s="141">
        <v>786</v>
      </c>
      <c r="M34" s="141">
        <v>5</v>
      </c>
      <c r="N34" s="141">
        <v>4</v>
      </c>
      <c r="O34" s="142" t="s">
        <v>7</v>
      </c>
      <c r="P34" s="142" t="s">
        <v>7</v>
      </c>
      <c r="Q34" s="142" t="s">
        <v>7</v>
      </c>
    </row>
    <row r="35" spans="1:17" s="101" customFormat="1" ht="24" customHeight="1">
      <c r="A35" s="100"/>
      <c r="B35" s="100"/>
      <c r="C35" s="100"/>
      <c r="D35" s="147"/>
      <c r="E35" s="111" t="s">
        <v>484</v>
      </c>
      <c r="F35" s="486" t="s">
        <v>485</v>
      </c>
      <c r="G35" s="488"/>
      <c r="H35" s="488"/>
      <c r="I35" s="137"/>
      <c r="J35" s="140">
        <v>4224</v>
      </c>
      <c r="K35" s="141">
        <v>3708</v>
      </c>
      <c r="L35" s="141">
        <v>3465</v>
      </c>
      <c r="M35" s="141">
        <v>243</v>
      </c>
      <c r="N35" s="141">
        <v>261</v>
      </c>
      <c r="O35" s="142">
        <v>29</v>
      </c>
      <c r="P35" s="142">
        <v>134</v>
      </c>
      <c r="Q35" s="142">
        <v>92</v>
      </c>
    </row>
    <row r="36" spans="1:17" s="101" customFormat="1" ht="12" customHeight="1">
      <c r="A36" s="100"/>
      <c r="B36" s="100"/>
      <c r="C36" s="100"/>
      <c r="D36" s="147"/>
      <c r="E36" s="147" t="s">
        <v>486</v>
      </c>
      <c r="F36" s="486" t="s">
        <v>487</v>
      </c>
      <c r="G36" s="488"/>
      <c r="H36" s="488"/>
      <c r="I36" s="137"/>
      <c r="J36" s="140">
        <v>917</v>
      </c>
      <c r="K36" s="141">
        <v>872</v>
      </c>
      <c r="L36" s="141">
        <v>814</v>
      </c>
      <c r="M36" s="141">
        <v>58</v>
      </c>
      <c r="N36" s="141">
        <v>32</v>
      </c>
      <c r="O36" s="142" t="s">
        <v>7</v>
      </c>
      <c r="P36" s="142">
        <v>13</v>
      </c>
      <c r="Q36" s="142" t="s">
        <v>7</v>
      </c>
    </row>
    <row r="37" spans="1:17" s="101" customFormat="1" ht="12" customHeight="1">
      <c r="A37" s="100"/>
      <c r="B37" s="100"/>
      <c r="C37" s="100"/>
      <c r="D37" s="147"/>
      <c r="E37" s="147" t="s">
        <v>488</v>
      </c>
      <c r="F37" s="486" t="s">
        <v>489</v>
      </c>
      <c r="G37" s="488"/>
      <c r="H37" s="488"/>
      <c r="I37" s="137"/>
      <c r="J37" s="140">
        <v>1560</v>
      </c>
      <c r="K37" s="141">
        <v>927</v>
      </c>
      <c r="L37" s="141">
        <v>806</v>
      </c>
      <c r="M37" s="141">
        <v>121</v>
      </c>
      <c r="N37" s="141">
        <v>138</v>
      </c>
      <c r="O37" s="142">
        <v>39</v>
      </c>
      <c r="P37" s="142">
        <v>326</v>
      </c>
      <c r="Q37" s="142">
        <v>130</v>
      </c>
    </row>
    <row r="38" spans="1:17" s="101" customFormat="1" ht="12" customHeight="1">
      <c r="A38" s="100"/>
      <c r="B38" s="100"/>
      <c r="C38" s="100"/>
      <c r="D38" s="147"/>
      <c r="E38" s="147" t="s">
        <v>490</v>
      </c>
      <c r="F38" s="486" t="s">
        <v>491</v>
      </c>
      <c r="G38" s="488"/>
      <c r="H38" s="488"/>
      <c r="I38" s="137"/>
      <c r="J38" s="140">
        <v>5606</v>
      </c>
      <c r="K38" s="141">
        <v>4504</v>
      </c>
      <c r="L38" s="141">
        <v>4344</v>
      </c>
      <c r="M38" s="141">
        <v>160</v>
      </c>
      <c r="N38" s="141">
        <v>492</v>
      </c>
      <c r="O38" s="142">
        <v>124</v>
      </c>
      <c r="P38" s="142">
        <v>270</v>
      </c>
      <c r="Q38" s="142">
        <v>216</v>
      </c>
    </row>
    <row r="39" spans="1:17" s="101" customFormat="1" ht="12" customHeight="1">
      <c r="A39" s="100"/>
      <c r="B39" s="100"/>
      <c r="C39" s="100"/>
      <c r="D39" s="147"/>
      <c r="E39" s="147" t="s">
        <v>492</v>
      </c>
      <c r="F39" s="486" t="s">
        <v>493</v>
      </c>
      <c r="G39" s="488"/>
      <c r="H39" s="488"/>
      <c r="I39" s="137"/>
      <c r="J39" s="140">
        <v>1164</v>
      </c>
      <c r="K39" s="141">
        <v>1022</v>
      </c>
      <c r="L39" s="141">
        <v>993</v>
      </c>
      <c r="M39" s="141">
        <v>29</v>
      </c>
      <c r="N39" s="141">
        <v>124</v>
      </c>
      <c r="O39" s="142" t="s">
        <v>7</v>
      </c>
      <c r="P39" s="142">
        <v>16</v>
      </c>
      <c r="Q39" s="142">
        <v>2</v>
      </c>
    </row>
    <row r="40" spans="1:17" s="101" customFormat="1" ht="12" customHeight="1">
      <c r="A40" s="100"/>
      <c r="B40" s="100"/>
      <c r="C40" s="100"/>
      <c r="D40" s="147"/>
      <c r="E40" s="147" t="s">
        <v>494</v>
      </c>
      <c r="F40" s="486" t="s">
        <v>495</v>
      </c>
      <c r="G40" s="488"/>
      <c r="H40" s="488"/>
      <c r="I40" s="137"/>
      <c r="J40" s="140">
        <v>1092</v>
      </c>
      <c r="K40" s="141">
        <v>989</v>
      </c>
      <c r="L40" s="141">
        <v>901</v>
      </c>
      <c r="M40" s="141">
        <v>88</v>
      </c>
      <c r="N40" s="141">
        <v>84</v>
      </c>
      <c r="O40" s="142">
        <v>5</v>
      </c>
      <c r="P40" s="142">
        <v>5</v>
      </c>
      <c r="Q40" s="142">
        <v>9</v>
      </c>
    </row>
    <row r="41" spans="1:17" s="101" customFormat="1" ht="12" customHeight="1">
      <c r="A41" s="100"/>
      <c r="B41" s="100"/>
      <c r="C41" s="100"/>
      <c r="D41" s="147"/>
      <c r="E41" s="147" t="s">
        <v>496</v>
      </c>
      <c r="F41" s="486" t="s">
        <v>497</v>
      </c>
      <c r="G41" s="488"/>
      <c r="H41" s="488"/>
      <c r="I41" s="137"/>
      <c r="J41" s="140">
        <v>9807</v>
      </c>
      <c r="K41" s="141">
        <v>8225</v>
      </c>
      <c r="L41" s="141">
        <v>7705</v>
      </c>
      <c r="M41" s="141">
        <v>520</v>
      </c>
      <c r="N41" s="141">
        <v>850</v>
      </c>
      <c r="O41" s="142">
        <v>113</v>
      </c>
      <c r="P41" s="142">
        <v>360</v>
      </c>
      <c r="Q41" s="142">
        <v>259</v>
      </c>
    </row>
    <row r="42" spans="1:17" s="101" customFormat="1" ht="12" customHeight="1">
      <c r="A42" s="100"/>
      <c r="B42" s="100"/>
      <c r="C42" s="100"/>
      <c r="D42" s="147"/>
      <c r="E42" s="147" t="s">
        <v>498</v>
      </c>
      <c r="F42" s="486" t="s">
        <v>499</v>
      </c>
      <c r="G42" s="488"/>
      <c r="H42" s="488"/>
      <c r="I42" s="137"/>
      <c r="J42" s="140">
        <v>7332</v>
      </c>
      <c r="K42" s="141">
        <v>6398</v>
      </c>
      <c r="L42" s="141">
        <v>6132</v>
      </c>
      <c r="M42" s="141">
        <v>266</v>
      </c>
      <c r="N42" s="141">
        <v>679</v>
      </c>
      <c r="O42" s="142">
        <v>40</v>
      </c>
      <c r="P42" s="142">
        <v>101</v>
      </c>
      <c r="Q42" s="142">
        <v>114</v>
      </c>
    </row>
    <row r="43" spans="1:17" s="101" customFormat="1" ht="12" customHeight="1">
      <c r="A43" s="100"/>
      <c r="B43" s="100"/>
      <c r="C43" s="100"/>
      <c r="D43" s="147"/>
      <c r="E43" s="147" t="s">
        <v>500</v>
      </c>
      <c r="F43" s="486" t="s">
        <v>501</v>
      </c>
      <c r="G43" s="488"/>
      <c r="H43" s="488"/>
      <c r="I43" s="137"/>
      <c r="J43" s="140">
        <v>8550</v>
      </c>
      <c r="K43" s="141">
        <v>8119</v>
      </c>
      <c r="L43" s="141">
        <v>7488</v>
      </c>
      <c r="M43" s="141">
        <v>631</v>
      </c>
      <c r="N43" s="141">
        <v>262</v>
      </c>
      <c r="O43" s="142">
        <v>24</v>
      </c>
      <c r="P43" s="142">
        <v>137</v>
      </c>
      <c r="Q43" s="142">
        <v>8</v>
      </c>
    </row>
    <row r="44" spans="1:17" s="101" customFormat="1" ht="12" customHeight="1">
      <c r="A44" s="100"/>
      <c r="B44" s="100"/>
      <c r="C44" s="100"/>
      <c r="D44" s="137"/>
      <c r="E44" s="147" t="s">
        <v>502</v>
      </c>
      <c r="F44" s="486" t="s">
        <v>503</v>
      </c>
      <c r="G44" s="488"/>
      <c r="H44" s="488"/>
      <c r="I44" s="137"/>
      <c r="J44" s="140">
        <v>4869</v>
      </c>
      <c r="K44" s="141">
        <v>4543</v>
      </c>
      <c r="L44" s="141">
        <v>4372</v>
      </c>
      <c r="M44" s="141">
        <v>171</v>
      </c>
      <c r="N44" s="141">
        <v>224</v>
      </c>
      <c r="O44" s="142">
        <v>40</v>
      </c>
      <c r="P44" s="142">
        <v>33</v>
      </c>
      <c r="Q44" s="142">
        <v>29</v>
      </c>
    </row>
    <row r="45" spans="1:17" s="101" customFormat="1" ht="12" customHeight="1">
      <c r="A45" s="100"/>
      <c r="B45" s="100"/>
      <c r="C45" s="100"/>
      <c r="D45" s="146"/>
      <c r="E45" s="147" t="s">
        <v>504</v>
      </c>
      <c r="F45" s="486" t="s">
        <v>505</v>
      </c>
      <c r="G45" s="488"/>
      <c r="H45" s="488"/>
      <c r="I45" s="137"/>
      <c r="J45" s="140">
        <v>734</v>
      </c>
      <c r="K45" s="141">
        <v>643</v>
      </c>
      <c r="L45" s="141">
        <v>619</v>
      </c>
      <c r="M45" s="141">
        <v>24</v>
      </c>
      <c r="N45" s="141">
        <v>65</v>
      </c>
      <c r="O45" s="142">
        <v>4</v>
      </c>
      <c r="P45" s="142">
        <v>22</v>
      </c>
      <c r="Q45" s="142" t="s">
        <v>7</v>
      </c>
    </row>
    <row r="46" spans="1:17" s="101" customFormat="1" ht="12" customHeight="1">
      <c r="A46" s="100"/>
      <c r="B46" s="100"/>
      <c r="C46" s="100"/>
      <c r="D46" s="146"/>
      <c r="E46" s="147" t="s">
        <v>506</v>
      </c>
      <c r="F46" s="486" t="s">
        <v>507</v>
      </c>
      <c r="G46" s="488"/>
      <c r="H46" s="488"/>
      <c r="I46" s="137"/>
      <c r="J46" s="140">
        <v>2444</v>
      </c>
      <c r="K46" s="141">
        <v>1546</v>
      </c>
      <c r="L46" s="141">
        <v>1362</v>
      </c>
      <c r="M46" s="141">
        <v>184</v>
      </c>
      <c r="N46" s="141">
        <v>269</v>
      </c>
      <c r="O46" s="142">
        <v>50</v>
      </c>
      <c r="P46" s="142">
        <v>455</v>
      </c>
      <c r="Q46" s="142">
        <v>124</v>
      </c>
    </row>
    <row r="47" spans="1:17" s="101" customFormat="1" ht="12" customHeight="1">
      <c r="A47" s="100"/>
      <c r="B47" s="100"/>
      <c r="C47" s="100"/>
      <c r="D47" s="146" t="s">
        <v>508</v>
      </c>
      <c r="E47" s="137"/>
      <c r="F47" s="486" t="s">
        <v>509</v>
      </c>
      <c r="G47" s="487"/>
      <c r="H47" s="487"/>
      <c r="I47" s="137"/>
      <c r="J47" s="140">
        <v>3410</v>
      </c>
      <c r="K47" s="141">
        <v>3356</v>
      </c>
      <c r="L47" s="141">
        <v>3250</v>
      </c>
      <c r="M47" s="141">
        <v>106</v>
      </c>
      <c r="N47" s="141">
        <v>54</v>
      </c>
      <c r="O47" s="142" t="s">
        <v>7</v>
      </c>
      <c r="P47" s="142" t="s">
        <v>7</v>
      </c>
      <c r="Q47" s="142" t="s">
        <v>7</v>
      </c>
    </row>
    <row r="48" spans="1:17" s="101" customFormat="1" ht="12" customHeight="1">
      <c r="A48" s="100"/>
      <c r="B48" s="100"/>
      <c r="C48" s="100"/>
      <c r="D48" s="147"/>
      <c r="E48" s="147" t="s">
        <v>510</v>
      </c>
      <c r="F48" s="486" t="s">
        <v>511</v>
      </c>
      <c r="G48" s="488"/>
      <c r="H48" s="488"/>
      <c r="I48" s="137"/>
      <c r="J48" s="140">
        <v>3410</v>
      </c>
      <c r="K48" s="141">
        <v>3356</v>
      </c>
      <c r="L48" s="141">
        <v>3250</v>
      </c>
      <c r="M48" s="141">
        <v>106</v>
      </c>
      <c r="N48" s="141">
        <v>54</v>
      </c>
      <c r="O48" s="142" t="s">
        <v>7</v>
      </c>
      <c r="P48" s="142" t="s">
        <v>7</v>
      </c>
      <c r="Q48" s="142" t="s">
        <v>7</v>
      </c>
    </row>
    <row r="49" spans="1:17" s="101" customFormat="1" ht="12" customHeight="1">
      <c r="A49" s="100"/>
      <c r="B49" s="100"/>
      <c r="C49" s="100"/>
      <c r="D49" s="146" t="s">
        <v>512</v>
      </c>
      <c r="E49" s="137"/>
      <c r="F49" s="486" t="s">
        <v>513</v>
      </c>
      <c r="G49" s="487"/>
      <c r="H49" s="487"/>
      <c r="I49" s="137"/>
      <c r="J49" s="140">
        <v>32555</v>
      </c>
      <c r="K49" s="141">
        <v>29807</v>
      </c>
      <c r="L49" s="141">
        <v>27324</v>
      </c>
      <c r="M49" s="141">
        <v>2483</v>
      </c>
      <c r="N49" s="141">
        <v>1657</v>
      </c>
      <c r="O49" s="142">
        <v>106</v>
      </c>
      <c r="P49" s="142">
        <v>822</v>
      </c>
      <c r="Q49" s="142">
        <v>163</v>
      </c>
    </row>
    <row r="50" spans="1:17" s="101" customFormat="1" ht="12" customHeight="1">
      <c r="A50" s="100"/>
      <c r="B50" s="100"/>
      <c r="C50" s="100"/>
      <c r="D50" s="147"/>
      <c r="E50" s="147" t="s">
        <v>514</v>
      </c>
      <c r="F50" s="486" t="s">
        <v>515</v>
      </c>
      <c r="G50" s="488"/>
      <c r="H50" s="488"/>
      <c r="I50" s="137"/>
      <c r="J50" s="140">
        <v>2021</v>
      </c>
      <c r="K50" s="141">
        <v>2010</v>
      </c>
      <c r="L50" s="141">
        <v>1927</v>
      </c>
      <c r="M50" s="141">
        <v>83</v>
      </c>
      <c r="N50" s="141">
        <v>11</v>
      </c>
      <c r="O50" s="142" t="s">
        <v>7</v>
      </c>
      <c r="P50" s="142" t="s">
        <v>7</v>
      </c>
      <c r="Q50" s="142" t="s">
        <v>7</v>
      </c>
    </row>
    <row r="51" spans="1:17" s="101" customFormat="1" ht="12" customHeight="1">
      <c r="A51" s="100"/>
      <c r="B51" s="100"/>
      <c r="C51" s="100"/>
      <c r="D51" s="147"/>
      <c r="E51" s="147" t="s">
        <v>516</v>
      </c>
      <c r="F51" s="486" t="s">
        <v>517</v>
      </c>
      <c r="G51" s="488"/>
      <c r="H51" s="488"/>
      <c r="I51" s="137"/>
      <c r="J51" s="140">
        <v>4065</v>
      </c>
      <c r="K51" s="141">
        <v>3617</v>
      </c>
      <c r="L51" s="141">
        <v>3373</v>
      </c>
      <c r="M51" s="141">
        <v>244</v>
      </c>
      <c r="N51" s="141">
        <v>356</v>
      </c>
      <c r="O51" s="142">
        <v>4</v>
      </c>
      <c r="P51" s="142">
        <v>84</v>
      </c>
      <c r="Q51" s="142">
        <v>4</v>
      </c>
    </row>
    <row r="52" spans="1:17" s="101" customFormat="1" ht="12" customHeight="1">
      <c r="A52" s="100"/>
      <c r="B52" s="100"/>
      <c r="C52" s="100"/>
      <c r="D52" s="147"/>
      <c r="E52" s="147" t="s">
        <v>518</v>
      </c>
      <c r="F52" s="486" t="s">
        <v>519</v>
      </c>
      <c r="G52" s="488"/>
      <c r="H52" s="488"/>
      <c r="I52" s="137"/>
      <c r="J52" s="140">
        <v>15602</v>
      </c>
      <c r="K52" s="141">
        <v>13863</v>
      </c>
      <c r="L52" s="141">
        <v>12670</v>
      </c>
      <c r="M52" s="141">
        <v>1193</v>
      </c>
      <c r="N52" s="141">
        <v>880</v>
      </c>
      <c r="O52" s="142">
        <v>83</v>
      </c>
      <c r="P52" s="142">
        <v>643</v>
      </c>
      <c r="Q52" s="142">
        <v>133</v>
      </c>
    </row>
    <row r="53" spans="1:17" s="101" customFormat="1" ht="12" customHeight="1">
      <c r="A53" s="100"/>
      <c r="B53" s="100"/>
      <c r="C53" s="100"/>
      <c r="D53" s="147"/>
      <c r="E53" s="147" t="s">
        <v>520</v>
      </c>
      <c r="F53" s="486" t="s">
        <v>521</v>
      </c>
      <c r="G53" s="488"/>
      <c r="H53" s="488"/>
      <c r="I53" s="137"/>
      <c r="J53" s="140">
        <v>1794</v>
      </c>
      <c r="K53" s="141">
        <v>1582</v>
      </c>
      <c r="L53" s="141">
        <v>1532</v>
      </c>
      <c r="M53" s="141">
        <v>50</v>
      </c>
      <c r="N53" s="141">
        <v>168</v>
      </c>
      <c r="O53" s="142">
        <v>8</v>
      </c>
      <c r="P53" s="142">
        <v>29</v>
      </c>
      <c r="Q53" s="142">
        <v>7</v>
      </c>
    </row>
    <row r="54" spans="1:17" s="101" customFormat="1" ht="12" customHeight="1">
      <c r="A54" s="100"/>
      <c r="B54" s="100"/>
      <c r="C54" s="100"/>
      <c r="D54" s="147"/>
      <c r="E54" s="147" t="s">
        <v>522</v>
      </c>
      <c r="F54" s="486" t="s">
        <v>523</v>
      </c>
      <c r="G54" s="488"/>
      <c r="H54" s="488"/>
      <c r="I54" s="137"/>
      <c r="J54" s="140">
        <v>291</v>
      </c>
      <c r="K54" s="141">
        <v>286</v>
      </c>
      <c r="L54" s="141">
        <v>259</v>
      </c>
      <c r="M54" s="141">
        <v>27</v>
      </c>
      <c r="N54" s="141">
        <v>5</v>
      </c>
      <c r="O54" s="142" t="s">
        <v>7</v>
      </c>
      <c r="P54" s="142" t="s">
        <v>7</v>
      </c>
      <c r="Q54" s="142" t="s">
        <v>7</v>
      </c>
    </row>
    <row r="55" spans="1:17" s="101" customFormat="1" ht="12" customHeight="1">
      <c r="A55" s="100"/>
      <c r="B55" s="100"/>
      <c r="C55" s="100"/>
      <c r="D55" s="147"/>
      <c r="E55" s="147" t="s">
        <v>524</v>
      </c>
      <c r="F55" s="486" t="s">
        <v>525</v>
      </c>
      <c r="G55" s="488"/>
      <c r="H55" s="488"/>
      <c r="I55" s="137"/>
      <c r="J55" s="140">
        <v>715</v>
      </c>
      <c r="K55" s="141">
        <v>640</v>
      </c>
      <c r="L55" s="141">
        <v>605</v>
      </c>
      <c r="M55" s="141">
        <v>35</v>
      </c>
      <c r="N55" s="141">
        <v>75</v>
      </c>
      <c r="O55" s="142" t="s">
        <v>7</v>
      </c>
      <c r="P55" s="142" t="s">
        <v>7</v>
      </c>
      <c r="Q55" s="142" t="s">
        <v>7</v>
      </c>
    </row>
    <row r="56" spans="1:17" s="101" customFormat="1" ht="12" customHeight="1">
      <c r="A56" s="100"/>
      <c r="B56" s="100"/>
      <c r="C56" s="100"/>
      <c r="D56" s="147"/>
      <c r="E56" s="147" t="s">
        <v>526</v>
      </c>
      <c r="F56" s="486" t="s">
        <v>527</v>
      </c>
      <c r="G56" s="488"/>
      <c r="H56" s="488"/>
      <c r="I56" s="137"/>
      <c r="J56" s="140">
        <v>2332</v>
      </c>
      <c r="K56" s="141">
        <v>2182</v>
      </c>
      <c r="L56" s="141">
        <v>2015</v>
      </c>
      <c r="M56" s="141">
        <v>167</v>
      </c>
      <c r="N56" s="141">
        <v>115</v>
      </c>
      <c r="O56" s="142">
        <v>7</v>
      </c>
      <c r="P56" s="142">
        <v>24</v>
      </c>
      <c r="Q56" s="142">
        <v>4</v>
      </c>
    </row>
    <row r="57" spans="1:17" s="101" customFormat="1" ht="12" customHeight="1">
      <c r="A57" s="100"/>
      <c r="B57" s="100"/>
      <c r="C57" s="100"/>
      <c r="D57" s="147"/>
      <c r="E57" s="147" t="s">
        <v>528</v>
      </c>
      <c r="F57" s="486" t="s">
        <v>529</v>
      </c>
      <c r="G57" s="488"/>
      <c r="H57" s="488"/>
      <c r="I57" s="137"/>
      <c r="J57" s="140">
        <v>2981</v>
      </c>
      <c r="K57" s="141">
        <v>2960</v>
      </c>
      <c r="L57" s="141">
        <v>2500</v>
      </c>
      <c r="M57" s="141">
        <v>460</v>
      </c>
      <c r="N57" s="141" t="s">
        <v>7</v>
      </c>
      <c r="O57" s="142">
        <v>4</v>
      </c>
      <c r="P57" s="142">
        <v>14</v>
      </c>
      <c r="Q57" s="142">
        <v>3</v>
      </c>
    </row>
    <row r="58" spans="1:17" s="101" customFormat="1" ht="12" customHeight="1">
      <c r="A58" s="100"/>
      <c r="B58" s="100"/>
      <c r="C58" s="100"/>
      <c r="D58" s="147"/>
      <c r="E58" s="147" t="s">
        <v>530</v>
      </c>
      <c r="F58" s="486" t="s">
        <v>531</v>
      </c>
      <c r="G58" s="488"/>
      <c r="H58" s="488"/>
      <c r="I58" s="137"/>
      <c r="J58" s="140">
        <v>2754</v>
      </c>
      <c r="K58" s="141">
        <v>2667</v>
      </c>
      <c r="L58" s="141">
        <v>2443</v>
      </c>
      <c r="M58" s="141">
        <v>224</v>
      </c>
      <c r="N58" s="141">
        <v>47</v>
      </c>
      <c r="O58" s="142" t="s">
        <v>7</v>
      </c>
      <c r="P58" s="142">
        <v>28</v>
      </c>
      <c r="Q58" s="142">
        <v>12</v>
      </c>
    </row>
    <row r="59" spans="1:17" s="101" customFormat="1" ht="12" customHeight="1">
      <c r="A59" s="100"/>
      <c r="B59" s="100"/>
      <c r="C59" s="100"/>
      <c r="D59" s="147" t="s">
        <v>532</v>
      </c>
      <c r="E59" s="137"/>
      <c r="F59" s="486" t="s">
        <v>533</v>
      </c>
      <c r="G59" s="487"/>
      <c r="H59" s="487"/>
      <c r="I59" s="137"/>
      <c r="J59" s="140">
        <v>118051</v>
      </c>
      <c r="K59" s="141">
        <v>86396</v>
      </c>
      <c r="L59" s="141">
        <v>72409</v>
      </c>
      <c r="M59" s="141">
        <v>13987</v>
      </c>
      <c r="N59" s="141">
        <v>10154</v>
      </c>
      <c r="O59" s="142">
        <v>4353</v>
      </c>
      <c r="P59" s="142">
        <v>9762</v>
      </c>
      <c r="Q59" s="142">
        <v>7386</v>
      </c>
    </row>
    <row r="60" spans="1:17" s="101" customFormat="1" ht="12" customHeight="1">
      <c r="A60" s="100"/>
      <c r="B60" s="100"/>
      <c r="C60" s="100"/>
      <c r="D60" s="147"/>
      <c r="E60" s="147" t="s">
        <v>534</v>
      </c>
      <c r="F60" s="486" t="s">
        <v>535</v>
      </c>
      <c r="G60" s="488"/>
      <c r="H60" s="488"/>
      <c r="I60" s="137"/>
      <c r="J60" s="140">
        <v>33097</v>
      </c>
      <c r="K60" s="141">
        <v>27790</v>
      </c>
      <c r="L60" s="141">
        <v>26220</v>
      </c>
      <c r="M60" s="141">
        <v>1570</v>
      </c>
      <c r="N60" s="141">
        <v>3802</v>
      </c>
      <c r="O60" s="142">
        <v>298</v>
      </c>
      <c r="P60" s="142">
        <v>725</v>
      </c>
      <c r="Q60" s="142">
        <v>482</v>
      </c>
    </row>
    <row r="61" spans="1:17" s="101" customFormat="1" ht="12" customHeight="1">
      <c r="A61" s="100"/>
      <c r="B61" s="100"/>
      <c r="C61" s="100"/>
      <c r="D61" s="147"/>
      <c r="E61" s="147" t="s">
        <v>536</v>
      </c>
      <c r="F61" s="486" t="s">
        <v>537</v>
      </c>
      <c r="G61" s="488"/>
      <c r="H61" s="488"/>
      <c r="I61" s="137"/>
      <c r="J61" s="140">
        <v>4198</v>
      </c>
      <c r="K61" s="141">
        <v>4139</v>
      </c>
      <c r="L61" s="141">
        <v>3040</v>
      </c>
      <c r="M61" s="141">
        <v>1099</v>
      </c>
      <c r="N61" s="141" t="s">
        <v>7</v>
      </c>
      <c r="O61" s="142">
        <v>9</v>
      </c>
      <c r="P61" s="142">
        <v>14</v>
      </c>
      <c r="Q61" s="142">
        <v>36</v>
      </c>
    </row>
    <row r="62" spans="1:17" s="101" customFormat="1" ht="12" customHeight="1">
      <c r="A62" s="100"/>
      <c r="B62" s="100"/>
      <c r="C62" s="100"/>
      <c r="D62" s="147"/>
      <c r="E62" s="147" t="s">
        <v>538</v>
      </c>
      <c r="F62" s="486" t="s">
        <v>539</v>
      </c>
      <c r="G62" s="489"/>
      <c r="H62" s="489"/>
      <c r="I62" s="137"/>
      <c r="J62" s="140">
        <v>8623</v>
      </c>
      <c r="K62" s="141">
        <v>5837</v>
      </c>
      <c r="L62" s="141">
        <v>5012</v>
      </c>
      <c r="M62" s="141">
        <v>825</v>
      </c>
      <c r="N62" s="141">
        <v>934</v>
      </c>
      <c r="O62" s="142">
        <v>248</v>
      </c>
      <c r="P62" s="142">
        <v>885</v>
      </c>
      <c r="Q62" s="142">
        <v>719</v>
      </c>
    </row>
    <row r="63" spans="1:17" s="101" customFormat="1" ht="12" customHeight="1">
      <c r="A63" s="100"/>
      <c r="B63" s="100"/>
      <c r="C63" s="100"/>
      <c r="D63" s="147"/>
      <c r="E63" s="147" t="s">
        <v>540</v>
      </c>
      <c r="F63" s="486" t="s">
        <v>541</v>
      </c>
      <c r="G63" s="488"/>
      <c r="H63" s="488"/>
      <c r="I63" s="137"/>
      <c r="J63" s="140">
        <v>23841</v>
      </c>
      <c r="K63" s="141">
        <v>17683</v>
      </c>
      <c r="L63" s="141">
        <v>12902</v>
      </c>
      <c r="M63" s="141">
        <v>4781</v>
      </c>
      <c r="N63" s="141">
        <v>1378</v>
      </c>
      <c r="O63" s="142">
        <v>564</v>
      </c>
      <c r="P63" s="142">
        <v>2470</v>
      </c>
      <c r="Q63" s="142">
        <v>1746</v>
      </c>
    </row>
    <row r="64" spans="1:17" s="101" customFormat="1" ht="12" customHeight="1">
      <c r="A64" s="100"/>
      <c r="B64" s="100"/>
      <c r="C64" s="100"/>
      <c r="D64" s="147"/>
      <c r="E64" s="147" t="s">
        <v>542</v>
      </c>
      <c r="F64" s="486" t="s">
        <v>543</v>
      </c>
      <c r="G64" s="488"/>
      <c r="H64" s="488"/>
      <c r="I64" s="137"/>
      <c r="J64" s="140">
        <v>6534</v>
      </c>
      <c r="K64" s="141">
        <v>4833</v>
      </c>
      <c r="L64" s="141">
        <v>4733</v>
      </c>
      <c r="M64" s="141">
        <v>100</v>
      </c>
      <c r="N64" s="141">
        <v>728</v>
      </c>
      <c r="O64" s="142">
        <v>158</v>
      </c>
      <c r="P64" s="142">
        <v>421</v>
      </c>
      <c r="Q64" s="142">
        <v>394</v>
      </c>
    </row>
    <row r="65" spans="1:17" s="101" customFormat="1" ht="24" customHeight="1">
      <c r="A65" s="100"/>
      <c r="B65" s="100"/>
      <c r="C65" s="100"/>
      <c r="D65" s="147"/>
      <c r="E65" s="111" t="s">
        <v>544</v>
      </c>
      <c r="F65" s="486" t="s">
        <v>545</v>
      </c>
      <c r="G65" s="488"/>
      <c r="H65" s="488"/>
      <c r="I65" s="137"/>
      <c r="J65" s="140">
        <v>5066</v>
      </c>
      <c r="K65" s="141">
        <v>3005</v>
      </c>
      <c r="L65" s="141">
        <v>2764</v>
      </c>
      <c r="M65" s="141">
        <v>241</v>
      </c>
      <c r="N65" s="141">
        <v>714</v>
      </c>
      <c r="O65" s="142">
        <v>175</v>
      </c>
      <c r="P65" s="142">
        <v>650</v>
      </c>
      <c r="Q65" s="142">
        <v>522</v>
      </c>
    </row>
    <row r="66" spans="1:17" s="101" customFormat="1" ht="12" customHeight="1">
      <c r="A66" s="100"/>
      <c r="B66" s="100"/>
      <c r="C66" s="100"/>
      <c r="D66" s="137"/>
      <c r="E66" s="147" t="s">
        <v>546</v>
      </c>
      <c r="F66" s="486" t="s">
        <v>547</v>
      </c>
      <c r="G66" s="488"/>
      <c r="H66" s="488"/>
      <c r="I66" s="137"/>
      <c r="J66" s="140">
        <v>17508</v>
      </c>
      <c r="K66" s="141">
        <v>11920</v>
      </c>
      <c r="L66" s="141">
        <v>10054</v>
      </c>
      <c r="M66" s="141">
        <v>1866</v>
      </c>
      <c r="N66" s="141">
        <v>1816</v>
      </c>
      <c r="O66" s="142">
        <v>642</v>
      </c>
      <c r="P66" s="142">
        <v>2015</v>
      </c>
      <c r="Q66" s="142">
        <v>1115</v>
      </c>
    </row>
    <row r="67" spans="1:17" s="101" customFormat="1" ht="12" customHeight="1">
      <c r="A67" s="100"/>
      <c r="B67" s="100"/>
      <c r="C67" s="100"/>
      <c r="D67" s="147"/>
      <c r="E67" s="147" t="s">
        <v>548</v>
      </c>
      <c r="F67" s="486" t="s">
        <v>549</v>
      </c>
      <c r="G67" s="488"/>
      <c r="H67" s="488"/>
      <c r="I67" s="137"/>
      <c r="J67" s="140">
        <v>14724</v>
      </c>
      <c r="K67" s="141">
        <v>9223</v>
      </c>
      <c r="L67" s="141">
        <v>6402</v>
      </c>
      <c r="M67" s="141">
        <v>2821</v>
      </c>
      <c r="N67" s="141">
        <v>708</v>
      </c>
      <c r="O67" s="142">
        <v>1217</v>
      </c>
      <c r="P67" s="142">
        <v>1746</v>
      </c>
      <c r="Q67" s="142">
        <v>1830</v>
      </c>
    </row>
    <row r="68" spans="1:17" s="101" customFormat="1" ht="12" customHeight="1">
      <c r="A68" s="100"/>
      <c r="B68" s="100"/>
      <c r="C68" s="100"/>
      <c r="D68" s="137"/>
      <c r="E68" s="147" t="s">
        <v>550</v>
      </c>
      <c r="F68" s="486" t="s">
        <v>551</v>
      </c>
      <c r="G68" s="488"/>
      <c r="H68" s="488"/>
      <c r="I68" s="137"/>
      <c r="J68" s="140">
        <v>4460</v>
      </c>
      <c r="K68" s="141">
        <v>1966</v>
      </c>
      <c r="L68" s="141">
        <v>1282</v>
      </c>
      <c r="M68" s="141">
        <v>684</v>
      </c>
      <c r="N68" s="141">
        <v>74</v>
      </c>
      <c r="O68" s="142">
        <v>1042</v>
      </c>
      <c r="P68" s="142">
        <v>836</v>
      </c>
      <c r="Q68" s="142">
        <v>542</v>
      </c>
    </row>
    <row r="69" spans="1:17" s="101" customFormat="1" ht="12" customHeight="1">
      <c r="A69" s="100"/>
      <c r="B69" s="100"/>
      <c r="C69" s="100"/>
      <c r="D69" s="147" t="s">
        <v>552</v>
      </c>
      <c r="E69" s="137"/>
      <c r="F69" s="486" t="s">
        <v>553</v>
      </c>
      <c r="G69" s="487"/>
      <c r="H69" s="487"/>
      <c r="I69" s="137"/>
      <c r="J69" s="140">
        <v>13941</v>
      </c>
      <c r="K69" s="141">
        <v>13041</v>
      </c>
      <c r="L69" s="141">
        <v>12175</v>
      </c>
      <c r="M69" s="141">
        <v>866</v>
      </c>
      <c r="N69" s="141">
        <v>326</v>
      </c>
      <c r="O69" s="142">
        <v>117</v>
      </c>
      <c r="P69" s="142">
        <v>426</v>
      </c>
      <c r="Q69" s="142">
        <v>31</v>
      </c>
    </row>
    <row r="70" spans="1:17" s="101" customFormat="1" ht="12" customHeight="1">
      <c r="A70" s="100"/>
      <c r="B70" s="100"/>
      <c r="C70" s="100"/>
      <c r="D70" s="137"/>
      <c r="E70" s="147" t="s">
        <v>554</v>
      </c>
      <c r="F70" s="486" t="s">
        <v>553</v>
      </c>
      <c r="G70" s="488"/>
      <c r="H70" s="488"/>
      <c r="I70" s="137"/>
      <c r="J70" s="140">
        <v>13941</v>
      </c>
      <c r="K70" s="141">
        <v>13041</v>
      </c>
      <c r="L70" s="141">
        <v>12175</v>
      </c>
      <c r="M70" s="141">
        <v>866</v>
      </c>
      <c r="N70" s="141">
        <v>326</v>
      </c>
      <c r="O70" s="142">
        <v>117</v>
      </c>
      <c r="P70" s="142">
        <v>426</v>
      </c>
      <c r="Q70" s="142">
        <v>31</v>
      </c>
    </row>
    <row r="71" spans="1:17" s="101" customFormat="1" ht="12" customHeight="1">
      <c r="A71" s="100"/>
      <c r="B71" s="100"/>
      <c r="C71" s="100"/>
      <c r="D71" s="147" t="s">
        <v>555</v>
      </c>
      <c r="E71" s="137"/>
      <c r="F71" s="486" t="s">
        <v>556</v>
      </c>
      <c r="G71" s="487"/>
      <c r="H71" s="487"/>
      <c r="I71" s="137"/>
      <c r="J71" s="140">
        <v>3756</v>
      </c>
      <c r="K71" s="141">
        <v>1881</v>
      </c>
      <c r="L71" s="141">
        <v>1779</v>
      </c>
      <c r="M71" s="141">
        <v>102</v>
      </c>
      <c r="N71" s="141">
        <v>1072</v>
      </c>
      <c r="O71" s="142">
        <v>80</v>
      </c>
      <c r="P71" s="142">
        <v>608</v>
      </c>
      <c r="Q71" s="142">
        <v>115</v>
      </c>
    </row>
    <row r="72" spans="1:17" s="101" customFormat="1" ht="12" customHeight="1">
      <c r="A72" s="100"/>
      <c r="B72" s="100"/>
      <c r="C72" s="100"/>
      <c r="D72" s="147"/>
      <c r="E72" s="147" t="s">
        <v>557</v>
      </c>
      <c r="F72" s="486" t="s">
        <v>556</v>
      </c>
      <c r="G72" s="488"/>
      <c r="H72" s="488"/>
      <c r="I72" s="137"/>
      <c r="J72" s="140">
        <v>3756</v>
      </c>
      <c r="K72" s="141">
        <v>1881</v>
      </c>
      <c r="L72" s="141">
        <v>1779</v>
      </c>
      <c r="M72" s="141">
        <v>102</v>
      </c>
      <c r="N72" s="141">
        <v>1072</v>
      </c>
      <c r="O72" s="142">
        <v>80</v>
      </c>
      <c r="P72" s="142">
        <v>608</v>
      </c>
      <c r="Q72" s="142">
        <v>115</v>
      </c>
    </row>
    <row r="73" spans="1:17" s="101" customFormat="1" ht="12" customHeight="1">
      <c r="A73" s="100"/>
      <c r="B73" s="100"/>
      <c r="C73" s="100"/>
      <c r="D73" s="147" t="s">
        <v>558</v>
      </c>
      <c r="E73" s="137"/>
      <c r="F73" s="486" t="s">
        <v>559</v>
      </c>
      <c r="G73" s="487"/>
      <c r="H73" s="487"/>
      <c r="I73" s="137"/>
      <c r="J73" s="140">
        <v>131584</v>
      </c>
      <c r="K73" s="141">
        <v>109003</v>
      </c>
      <c r="L73" s="141">
        <v>92872</v>
      </c>
      <c r="M73" s="141">
        <v>16131</v>
      </c>
      <c r="N73" s="141">
        <v>4792</v>
      </c>
      <c r="O73" s="142">
        <v>3289</v>
      </c>
      <c r="P73" s="142">
        <v>10858</v>
      </c>
      <c r="Q73" s="142">
        <v>3642</v>
      </c>
    </row>
    <row r="74" spans="1:17" s="101" customFormat="1" ht="12" customHeight="1">
      <c r="A74" s="100"/>
      <c r="B74" s="100"/>
      <c r="C74" s="100"/>
      <c r="D74" s="147"/>
      <c r="E74" s="147" t="s">
        <v>560</v>
      </c>
      <c r="F74" s="486" t="s">
        <v>561</v>
      </c>
      <c r="G74" s="488"/>
      <c r="H74" s="488"/>
      <c r="I74" s="137"/>
      <c r="J74" s="140">
        <v>8653</v>
      </c>
      <c r="K74" s="141">
        <v>4034</v>
      </c>
      <c r="L74" s="141">
        <v>3317</v>
      </c>
      <c r="M74" s="141">
        <v>717</v>
      </c>
      <c r="N74" s="141">
        <v>278</v>
      </c>
      <c r="O74" s="142">
        <v>832</v>
      </c>
      <c r="P74" s="142">
        <v>2307</v>
      </c>
      <c r="Q74" s="142">
        <v>1202</v>
      </c>
    </row>
    <row r="75" spans="1:17" s="101" customFormat="1" ht="12" customHeight="1">
      <c r="A75" s="100"/>
      <c r="B75" s="100"/>
      <c r="C75" s="100"/>
      <c r="D75" s="147"/>
      <c r="E75" s="147" t="s">
        <v>562</v>
      </c>
      <c r="F75" s="486" t="s">
        <v>563</v>
      </c>
      <c r="G75" s="488"/>
      <c r="H75" s="488"/>
      <c r="I75" s="137"/>
      <c r="J75" s="140">
        <v>495</v>
      </c>
      <c r="K75" s="141">
        <v>366</v>
      </c>
      <c r="L75" s="141">
        <v>278</v>
      </c>
      <c r="M75" s="141">
        <v>88</v>
      </c>
      <c r="N75" s="141">
        <v>40</v>
      </c>
      <c r="O75" s="142" t="s">
        <v>7</v>
      </c>
      <c r="P75" s="142">
        <v>85</v>
      </c>
      <c r="Q75" s="142">
        <v>4</v>
      </c>
    </row>
    <row r="76" spans="1:17" s="101" customFormat="1" ht="12" customHeight="1">
      <c r="A76" s="100"/>
      <c r="B76" s="100"/>
      <c r="C76" s="100"/>
      <c r="D76" s="147"/>
      <c r="E76" s="147" t="s">
        <v>564</v>
      </c>
      <c r="F76" s="486" t="s">
        <v>565</v>
      </c>
      <c r="G76" s="488"/>
      <c r="H76" s="488"/>
      <c r="I76" s="137"/>
      <c r="J76" s="140">
        <v>2675</v>
      </c>
      <c r="K76" s="141">
        <v>1693</v>
      </c>
      <c r="L76" s="141">
        <v>1301</v>
      </c>
      <c r="M76" s="141">
        <v>392</v>
      </c>
      <c r="N76" s="141">
        <v>187</v>
      </c>
      <c r="O76" s="142">
        <v>41</v>
      </c>
      <c r="P76" s="142">
        <v>583</v>
      </c>
      <c r="Q76" s="142">
        <v>171</v>
      </c>
    </row>
    <row r="77" spans="1:17" s="101" customFormat="1" ht="12" customHeight="1">
      <c r="A77" s="100"/>
      <c r="B77" s="100"/>
      <c r="C77" s="100"/>
      <c r="D77" s="147"/>
      <c r="E77" s="147" t="s">
        <v>566</v>
      </c>
      <c r="F77" s="486" t="s">
        <v>567</v>
      </c>
      <c r="G77" s="488"/>
      <c r="H77" s="488"/>
      <c r="I77" s="137"/>
      <c r="J77" s="140">
        <v>5163</v>
      </c>
      <c r="K77" s="141">
        <v>4545</v>
      </c>
      <c r="L77" s="141">
        <v>3451</v>
      </c>
      <c r="M77" s="141">
        <v>1094</v>
      </c>
      <c r="N77" s="141">
        <v>237</v>
      </c>
      <c r="O77" s="142">
        <v>80</v>
      </c>
      <c r="P77" s="142">
        <v>150</v>
      </c>
      <c r="Q77" s="142">
        <v>151</v>
      </c>
    </row>
    <row r="78" spans="1:17" s="101" customFormat="1" ht="24" customHeight="1">
      <c r="A78" s="100"/>
      <c r="B78" s="100"/>
      <c r="C78" s="100"/>
      <c r="D78" s="147"/>
      <c r="E78" s="111" t="s">
        <v>568</v>
      </c>
      <c r="F78" s="486" t="s">
        <v>569</v>
      </c>
      <c r="G78" s="488"/>
      <c r="H78" s="488"/>
      <c r="I78" s="137"/>
      <c r="J78" s="140">
        <v>6368</v>
      </c>
      <c r="K78" s="141">
        <v>5798</v>
      </c>
      <c r="L78" s="141">
        <v>4098</v>
      </c>
      <c r="M78" s="141">
        <v>1700</v>
      </c>
      <c r="N78" s="141">
        <v>238</v>
      </c>
      <c r="O78" s="142">
        <v>47</v>
      </c>
      <c r="P78" s="142">
        <v>247</v>
      </c>
      <c r="Q78" s="142">
        <v>38</v>
      </c>
    </row>
    <row r="79" spans="1:17" s="101" customFormat="1" ht="12" customHeight="1">
      <c r="A79" s="100"/>
      <c r="B79" s="100"/>
      <c r="C79" s="100"/>
      <c r="D79" s="147"/>
      <c r="E79" s="147" t="s">
        <v>570</v>
      </c>
      <c r="F79" s="486" t="s">
        <v>571</v>
      </c>
      <c r="G79" s="488"/>
      <c r="H79" s="488"/>
      <c r="I79" s="137"/>
      <c r="J79" s="140">
        <v>2486</v>
      </c>
      <c r="K79" s="141">
        <v>1604</v>
      </c>
      <c r="L79" s="141">
        <v>1540</v>
      </c>
      <c r="M79" s="141">
        <v>64</v>
      </c>
      <c r="N79" s="141">
        <v>171</v>
      </c>
      <c r="O79" s="142">
        <v>114</v>
      </c>
      <c r="P79" s="142">
        <v>393</v>
      </c>
      <c r="Q79" s="142">
        <v>204</v>
      </c>
    </row>
    <row r="80" spans="1:17" s="101" customFormat="1" ht="24" customHeight="1">
      <c r="A80" s="100"/>
      <c r="B80" s="100"/>
      <c r="C80" s="100"/>
      <c r="D80" s="147"/>
      <c r="E80" s="111" t="s">
        <v>572</v>
      </c>
      <c r="F80" s="486" t="s">
        <v>573</v>
      </c>
      <c r="G80" s="488"/>
      <c r="H80" s="488"/>
      <c r="I80" s="137"/>
      <c r="J80" s="140">
        <v>2175</v>
      </c>
      <c r="K80" s="141">
        <v>1642</v>
      </c>
      <c r="L80" s="141">
        <v>1553</v>
      </c>
      <c r="M80" s="141">
        <v>89</v>
      </c>
      <c r="N80" s="141">
        <v>179</v>
      </c>
      <c r="O80" s="142">
        <v>23</v>
      </c>
      <c r="P80" s="142">
        <v>273</v>
      </c>
      <c r="Q80" s="142">
        <v>58</v>
      </c>
    </row>
    <row r="81" spans="1:17" s="101" customFormat="1" ht="12" customHeight="1">
      <c r="A81" s="100"/>
      <c r="B81" s="100"/>
      <c r="C81" s="100"/>
      <c r="D81" s="147"/>
      <c r="E81" s="147" t="s">
        <v>574</v>
      </c>
      <c r="F81" s="486" t="s">
        <v>575</v>
      </c>
      <c r="G81" s="488"/>
      <c r="H81" s="488"/>
      <c r="I81" s="137"/>
      <c r="J81" s="140">
        <v>1904</v>
      </c>
      <c r="K81" s="141">
        <v>1635</v>
      </c>
      <c r="L81" s="141">
        <v>1505</v>
      </c>
      <c r="M81" s="141">
        <v>130</v>
      </c>
      <c r="N81" s="141">
        <v>158</v>
      </c>
      <c r="O81" s="142">
        <v>11</v>
      </c>
      <c r="P81" s="142">
        <v>74</v>
      </c>
      <c r="Q81" s="142">
        <v>26</v>
      </c>
    </row>
    <row r="82" spans="1:17" s="101" customFormat="1" ht="12" customHeight="1">
      <c r="A82" s="100"/>
      <c r="B82" s="100"/>
      <c r="C82" s="100"/>
      <c r="D82" s="147"/>
      <c r="E82" s="147" t="s">
        <v>576</v>
      </c>
      <c r="F82" s="486" t="s">
        <v>577</v>
      </c>
      <c r="G82" s="488"/>
      <c r="H82" s="488"/>
      <c r="I82" s="137"/>
      <c r="J82" s="140">
        <v>155</v>
      </c>
      <c r="K82" s="141">
        <v>132</v>
      </c>
      <c r="L82" s="141">
        <v>118</v>
      </c>
      <c r="M82" s="141">
        <v>14</v>
      </c>
      <c r="N82" s="141">
        <v>18</v>
      </c>
      <c r="O82" s="142" t="s">
        <v>7</v>
      </c>
      <c r="P82" s="142">
        <v>5</v>
      </c>
      <c r="Q82" s="142" t="s">
        <v>7</v>
      </c>
    </row>
    <row r="83" spans="1:17" s="101" customFormat="1" ht="12" customHeight="1">
      <c r="A83" s="100"/>
      <c r="B83" s="100"/>
      <c r="C83" s="100"/>
      <c r="D83" s="147"/>
      <c r="E83" s="147" t="s">
        <v>578</v>
      </c>
      <c r="F83" s="486" t="s">
        <v>579</v>
      </c>
      <c r="G83" s="488"/>
      <c r="H83" s="488"/>
      <c r="I83" s="137"/>
      <c r="J83" s="140">
        <v>588</v>
      </c>
      <c r="K83" s="141">
        <v>537</v>
      </c>
      <c r="L83" s="141">
        <v>503</v>
      </c>
      <c r="M83" s="141">
        <v>34</v>
      </c>
      <c r="N83" s="141">
        <v>51</v>
      </c>
      <c r="O83" s="142" t="s">
        <v>7</v>
      </c>
      <c r="P83" s="142" t="s">
        <v>7</v>
      </c>
      <c r="Q83" s="142" t="s">
        <v>7</v>
      </c>
    </row>
    <row r="84" spans="1:17" s="101" customFormat="1" ht="12" customHeight="1">
      <c r="A84" s="100"/>
      <c r="B84" s="100"/>
      <c r="C84" s="100"/>
      <c r="D84" s="147"/>
      <c r="E84" s="147" t="s">
        <v>580</v>
      </c>
      <c r="F84" s="486" t="s">
        <v>581</v>
      </c>
      <c r="G84" s="488"/>
      <c r="H84" s="488"/>
      <c r="I84" s="137"/>
      <c r="J84" s="140">
        <v>3030</v>
      </c>
      <c r="K84" s="141">
        <v>2709</v>
      </c>
      <c r="L84" s="141">
        <v>2549</v>
      </c>
      <c r="M84" s="141">
        <v>160</v>
      </c>
      <c r="N84" s="141">
        <v>187</v>
      </c>
      <c r="O84" s="142">
        <v>4</v>
      </c>
      <c r="P84" s="142">
        <v>125</v>
      </c>
      <c r="Q84" s="142">
        <v>5</v>
      </c>
    </row>
    <row r="85" spans="1:17" s="101" customFormat="1" ht="12" customHeight="1">
      <c r="A85" s="100"/>
      <c r="B85" s="100"/>
      <c r="C85" s="100"/>
      <c r="D85" s="147"/>
      <c r="E85" s="147" t="s">
        <v>582</v>
      </c>
      <c r="F85" s="486" t="s">
        <v>583</v>
      </c>
      <c r="G85" s="488"/>
      <c r="H85" s="488"/>
      <c r="I85" s="137"/>
      <c r="J85" s="140">
        <v>1080</v>
      </c>
      <c r="K85" s="141">
        <v>901</v>
      </c>
      <c r="L85" s="141">
        <v>866</v>
      </c>
      <c r="M85" s="141">
        <v>35</v>
      </c>
      <c r="N85" s="141">
        <v>120</v>
      </c>
      <c r="O85" s="142" t="s">
        <v>7</v>
      </c>
      <c r="P85" s="142">
        <v>59</v>
      </c>
      <c r="Q85" s="142" t="s">
        <v>7</v>
      </c>
    </row>
    <row r="86" spans="1:17" s="101" customFormat="1" ht="24" customHeight="1">
      <c r="A86" s="100"/>
      <c r="B86" s="100"/>
      <c r="C86" s="100"/>
      <c r="D86" s="147"/>
      <c r="E86" s="111" t="s">
        <v>584</v>
      </c>
      <c r="F86" s="486" t="s">
        <v>585</v>
      </c>
      <c r="G86" s="488"/>
      <c r="H86" s="488"/>
      <c r="I86" s="137"/>
      <c r="J86" s="140">
        <v>13715</v>
      </c>
      <c r="K86" s="141">
        <v>8169</v>
      </c>
      <c r="L86" s="141">
        <v>7116</v>
      </c>
      <c r="M86" s="141">
        <v>1053</v>
      </c>
      <c r="N86" s="141">
        <v>855</v>
      </c>
      <c r="O86" s="142">
        <v>861</v>
      </c>
      <c r="P86" s="142">
        <v>3256</v>
      </c>
      <c r="Q86" s="142">
        <v>574</v>
      </c>
    </row>
    <row r="87" spans="1:17" s="101" customFormat="1" ht="24" customHeight="1">
      <c r="A87" s="100"/>
      <c r="B87" s="100"/>
      <c r="C87" s="100"/>
      <c r="D87" s="147"/>
      <c r="E87" s="111" t="s">
        <v>586</v>
      </c>
      <c r="F87" s="486" t="s">
        <v>587</v>
      </c>
      <c r="G87" s="488"/>
      <c r="H87" s="488"/>
      <c r="I87" s="137"/>
      <c r="J87" s="140">
        <v>5180</v>
      </c>
      <c r="K87" s="141">
        <v>5066</v>
      </c>
      <c r="L87" s="141">
        <v>4625</v>
      </c>
      <c r="M87" s="141">
        <v>441</v>
      </c>
      <c r="N87" s="141">
        <v>114</v>
      </c>
      <c r="O87" s="142" t="s">
        <v>7</v>
      </c>
      <c r="P87" s="142" t="s">
        <v>7</v>
      </c>
      <c r="Q87" s="142" t="s">
        <v>7</v>
      </c>
    </row>
    <row r="88" spans="1:17" s="101" customFormat="1" ht="12" customHeight="1">
      <c r="A88" s="100"/>
      <c r="B88" s="100"/>
      <c r="C88" s="100"/>
      <c r="D88" s="147"/>
      <c r="E88" s="147" t="s">
        <v>588</v>
      </c>
      <c r="F88" s="486" t="s">
        <v>589</v>
      </c>
      <c r="G88" s="488"/>
      <c r="H88" s="488"/>
      <c r="I88" s="137"/>
      <c r="J88" s="140">
        <v>13082</v>
      </c>
      <c r="K88" s="141">
        <v>10115</v>
      </c>
      <c r="L88" s="141">
        <v>7360</v>
      </c>
      <c r="M88" s="141">
        <v>2755</v>
      </c>
      <c r="N88" s="141">
        <v>603</v>
      </c>
      <c r="O88" s="142">
        <v>97</v>
      </c>
      <c r="P88" s="142">
        <v>2203</v>
      </c>
      <c r="Q88" s="142">
        <v>64</v>
      </c>
    </row>
    <row r="89" spans="1:17" s="101" customFormat="1" ht="12" customHeight="1">
      <c r="A89" s="100"/>
      <c r="B89" s="100"/>
      <c r="C89" s="100"/>
      <c r="D89" s="147"/>
      <c r="E89" s="147" t="s">
        <v>590</v>
      </c>
      <c r="F89" s="486" t="s">
        <v>591</v>
      </c>
      <c r="G89" s="488"/>
      <c r="H89" s="488"/>
      <c r="I89" s="137"/>
      <c r="J89" s="140">
        <v>2304</v>
      </c>
      <c r="K89" s="141">
        <v>2117</v>
      </c>
      <c r="L89" s="141">
        <v>1861</v>
      </c>
      <c r="M89" s="141">
        <v>256</v>
      </c>
      <c r="N89" s="141">
        <v>92</v>
      </c>
      <c r="O89" s="142">
        <v>22</v>
      </c>
      <c r="P89" s="142">
        <v>65</v>
      </c>
      <c r="Q89" s="142">
        <v>8</v>
      </c>
    </row>
    <row r="90" spans="1:17" s="101" customFormat="1" ht="12" customHeight="1">
      <c r="A90" s="100"/>
      <c r="B90" s="100"/>
      <c r="C90" s="100"/>
      <c r="D90" s="147"/>
      <c r="E90" s="147" t="s">
        <v>592</v>
      </c>
      <c r="F90" s="486" t="s">
        <v>593</v>
      </c>
      <c r="G90" s="488"/>
      <c r="H90" s="488"/>
      <c r="I90" s="137"/>
      <c r="J90" s="140">
        <v>26791</v>
      </c>
      <c r="K90" s="141">
        <v>23668</v>
      </c>
      <c r="L90" s="141">
        <v>21719</v>
      </c>
      <c r="M90" s="141">
        <v>1949</v>
      </c>
      <c r="N90" s="141">
        <v>368</v>
      </c>
      <c r="O90" s="142">
        <v>1116</v>
      </c>
      <c r="P90" s="142">
        <v>644</v>
      </c>
      <c r="Q90" s="142">
        <v>995</v>
      </c>
    </row>
    <row r="91" spans="1:17" s="101" customFormat="1" ht="12" customHeight="1">
      <c r="A91" s="100"/>
      <c r="B91" s="100"/>
      <c r="C91" s="100"/>
      <c r="D91" s="147"/>
      <c r="E91" s="147" t="s">
        <v>594</v>
      </c>
      <c r="F91" s="486" t="s">
        <v>595</v>
      </c>
      <c r="G91" s="488"/>
      <c r="H91" s="488"/>
      <c r="I91" s="137"/>
      <c r="J91" s="140">
        <v>831</v>
      </c>
      <c r="K91" s="141">
        <v>823</v>
      </c>
      <c r="L91" s="141">
        <v>642</v>
      </c>
      <c r="M91" s="141">
        <v>181</v>
      </c>
      <c r="N91" s="141">
        <v>1</v>
      </c>
      <c r="O91" s="142" t="s">
        <v>7</v>
      </c>
      <c r="P91" s="142" t="s">
        <v>7</v>
      </c>
      <c r="Q91" s="142">
        <v>7</v>
      </c>
    </row>
    <row r="92" spans="1:17" s="101" customFormat="1" ht="12" customHeight="1">
      <c r="A92" s="100"/>
      <c r="B92" s="100"/>
      <c r="C92" s="100"/>
      <c r="D92" s="147"/>
      <c r="E92" s="147" t="s">
        <v>596</v>
      </c>
      <c r="F92" s="486" t="s">
        <v>597</v>
      </c>
      <c r="G92" s="488"/>
      <c r="H92" s="488"/>
      <c r="I92" s="137"/>
      <c r="J92" s="140">
        <v>10821</v>
      </c>
      <c r="K92" s="141">
        <v>10638</v>
      </c>
      <c r="L92" s="141">
        <v>8353</v>
      </c>
      <c r="M92" s="141">
        <v>2285</v>
      </c>
      <c r="N92" s="141">
        <v>180</v>
      </c>
      <c r="O92" s="142">
        <v>3</v>
      </c>
      <c r="P92" s="142" t="s">
        <v>7</v>
      </c>
      <c r="Q92" s="142" t="s">
        <v>7</v>
      </c>
    </row>
    <row r="93" spans="1:17" s="101" customFormat="1" ht="12" customHeight="1">
      <c r="A93" s="100"/>
      <c r="B93" s="100"/>
      <c r="C93" s="100"/>
      <c r="D93" s="147"/>
      <c r="E93" s="147" t="s">
        <v>598</v>
      </c>
      <c r="F93" s="486" t="s">
        <v>599</v>
      </c>
      <c r="G93" s="488"/>
      <c r="H93" s="488"/>
      <c r="I93" s="137"/>
      <c r="J93" s="140">
        <v>18328</v>
      </c>
      <c r="K93" s="141">
        <v>18190</v>
      </c>
      <c r="L93" s="141">
        <v>16071</v>
      </c>
      <c r="M93" s="141">
        <v>2119</v>
      </c>
      <c r="N93" s="141">
        <v>96</v>
      </c>
      <c r="O93" s="142" t="s">
        <v>7</v>
      </c>
      <c r="P93" s="142">
        <v>39</v>
      </c>
      <c r="Q93" s="142">
        <v>3</v>
      </c>
    </row>
    <row r="94" spans="1:17" s="101" customFormat="1" ht="12" customHeight="1">
      <c r="A94" s="100"/>
      <c r="B94" s="100"/>
      <c r="C94" s="100"/>
      <c r="D94" s="147"/>
      <c r="E94" s="147" t="s">
        <v>600</v>
      </c>
      <c r="F94" s="486" t="s">
        <v>601</v>
      </c>
      <c r="G94" s="488"/>
      <c r="H94" s="488"/>
      <c r="I94" s="137"/>
      <c r="J94" s="140">
        <v>1250</v>
      </c>
      <c r="K94" s="141">
        <v>1228</v>
      </c>
      <c r="L94" s="141">
        <v>970</v>
      </c>
      <c r="M94" s="141">
        <v>258</v>
      </c>
      <c r="N94" s="141">
        <v>22</v>
      </c>
      <c r="O94" s="142" t="s">
        <v>7</v>
      </c>
      <c r="P94" s="142" t="s">
        <v>7</v>
      </c>
      <c r="Q94" s="142" t="s">
        <v>7</v>
      </c>
    </row>
    <row r="95" spans="1:17" s="101" customFormat="1" ht="12" customHeight="1">
      <c r="A95" s="100"/>
      <c r="B95" s="100"/>
      <c r="C95" s="100"/>
      <c r="D95" s="147"/>
      <c r="E95" s="147" t="s">
        <v>602</v>
      </c>
      <c r="F95" s="486" t="s">
        <v>603</v>
      </c>
      <c r="G95" s="488"/>
      <c r="H95" s="488"/>
      <c r="I95" s="137"/>
      <c r="J95" s="140">
        <v>2210</v>
      </c>
      <c r="K95" s="141">
        <v>1209</v>
      </c>
      <c r="L95" s="141">
        <v>1143</v>
      </c>
      <c r="M95" s="141">
        <v>66</v>
      </c>
      <c r="N95" s="141">
        <v>481</v>
      </c>
      <c r="O95" s="142">
        <v>38</v>
      </c>
      <c r="P95" s="142">
        <v>350</v>
      </c>
      <c r="Q95" s="142">
        <v>132</v>
      </c>
    </row>
    <row r="96" spans="1:17" s="101" customFormat="1" ht="12" customHeight="1">
      <c r="A96" s="100"/>
      <c r="B96" s="100"/>
      <c r="C96" s="100"/>
      <c r="D96" s="137"/>
      <c r="E96" s="147" t="s">
        <v>604</v>
      </c>
      <c r="F96" s="486" t="s">
        <v>605</v>
      </c>
      <c r="G96" s="490"/>
      <c r="H96" s="490"/>
      <c r="I96" s="137"/>
      <c r="J96" s="140">
        <v>1990</v>
      </c>
      <c r="K96" s="141">
        <v>1874</v>
      </c>
      <c r="L96" s="141">
        <v>1672</v>
      </c>
      <c r="M96" s="141">
        <v>202</v>
      </c>
      <c r="N96" s="141">
        <v>116</v>
      </c>
      <c r="O96" s="142" t="s">
        <v>7</v>
      </c>
      <c r="P96" s="142" t="s">
        <v>7</v>
      </c>
      <c r="Q96" s="142" t="s">
        <v>7</v>
      </c>
    </row>
    <row r="97" spans="1:17" s="101" customFormat="1" ht="12" customHeight="1">
      <c r="A97" s="100"/>
      <c r="B97" s="100"/>
      <c r="C97" s="100"/>
      <c r="D97" s="147"/>
      <c r="E97" s="147" t="s">
        <v>606</v>
      </c>
      <c r="F97" s="486" t="s">
        <v>607</v>
      </c>
      <c r="G97" s="488"/>
      <c r="H97" s="488"/>
      <c r="I97" s="137"/>
      <c r="J97" s="140">
        <v>310</v>
      </c>
      <c r="K97" s="141">
        <v>310</v>
      </c>
      <c r="L97" s="141">
        <v>261</v>
      </c>
      <c r="M97" s="141">
        <v>49</v>
      </c>
      <c r="N97" s="141" t="s">
        <v>7</v>
      </c>
      <c r="O97" s="142" t="s">
        <v>7</v>
      </c>
      <c r="P97" s="142" t="s">
        <v>7</v>
      </c>
      <c r="Q97" s="142" t="s">
        <v>7</v>
      </c>
    </row>
    <row r="98" spans="1:17" s="101" customFormat="1" ht="12" customHeight="1">
      <c r="A98" s="100"/>
      <c r="B98" s="100"/>
      <c r="C98" s="100"/>
      <c r="D98" s="147"/>
      <c r="E98" s="147" t="s">
        <v>608</v>
      </c>
      <c r="F98" s="486" t="s">
        <v>609</v>
      </c>
      <c r="G98" s="488"/>
      <c r="H98" s="488"/>
      <c r="I98" s="137"/>
      <c r="J98" s="140" t="s">
        <v>7</v>
      </c>
      <c r="K98" s="141" t="s">
        <v>7</v>
      </c>
      <c r="L98" s="141" t="s">
        <v>7</v>
      </c>
      <c r="M98" s="141" t="s">
        <v>7</v>
      </c>
      <c r="N98" s="141" t="s">
        <v>7</v>
      </c>
      <c r="O98" s="142" t="s">
        <v>7</v>
      </c>
      <c r="P98" s="142" t="s">
        <v>7</v>
      </c>
      <c r="Q98" s="142" t="s">
        <v>7</v>
      </c>
    </row>
    <row r="99" spans="1:17" s="101" customFormat="1" ht="12" customHeight="1">
      <c r="A99" s="100"/>
      <c r="B99" s="100"/>
      <c r="C99" s="100"/>
      <c r="D99" s="147" t="s">
        <v>610</v>
      </c>
      <c r="E99" s="137"/>
      <c r="F99" s="491" t="s">
        <v>611</v>
      </c>
      <c r="G99" s="487"/>
      <c r="H99" s="487"/>
      <c r="I99" s="137"/>
      <c r="J99" s="140">
        <v>17792</v>
      </c>
      <c r="K99" s="141">
        <v>17792</v>
      </c>
      <c r="L99" s="141">
        <v>15850</v>
      </c>
      <c r="M99" s="141">
        <v>1942</v>
      </c>
      <c r="N99" s="141" t="s">
        <v>7</v>
      </c>
      <c r="O99" s="142" t="s">
        <v>7</v>
      </c>
      <c r="P99" s="142" t="s">
        <v>7</v>
      </c>
      <c r="Q99" s="142" t="s">
        <v>7</v>
      </c>
    </row>
    <row r="100" spans="1:17" s="101" customFormat="1" ht="12" customHeight="1">
      <c r="A100" s="100"/>
      <c r="B100" s="100"/>
      <c r="C100" s="100"/>
      <c r="D100" s="147"/>
      <c r="E100" s="147" t="s">
        <v>612</v>
      </c>
      <c r="F100" s="486" t="s">
        <v>613</v>
      </c>
      <c r="G100" s="488"/>
      <c r="H100" s="488"/>
      <c r="I100" s="137"/>
      <c r="J100" s="140">
        <v>6079</v>
      </c>
      <c r="K100" s="141">
        <v>6079</v>
      </c>
      <c r="L100" s="141">
        <v>5157</v>
      </c>
      <c r="M100" s="141">
        <v>922</v>
      </c>
      <c r="N100" s="141" t="s">
        <v>7</v>
      </c>
      <c r="O100" s="142" t="s">
        <v>7</v>
      </c>
      <c r="P100" s="142" t="s">
        <v>7</v>
      </c>
      <c r="Q100" s="142" t="s">
        <v>7</v>
      </c>
    </row>
    <row r="101" spans="1:17" s="101" customFormat="1" ht="12" customHeight="1">
      <c r="A101" s="100"/>
      <c r="B101" s="100"/>
      <c r="C101" s="100"/>
      <c r="D101" s="149" t="s">
        <v>614</v>
      </c>
      <c r="E101" s="147" t="s">
        <v>615</v>
      </c>
      <c r="F101" s="486" t="s">
        <v>616</v>
      </c>
      <c r="G101" s="488"/>
      <c r="H101" s="488"/>
      <c r="I101" s="137"/>
      <c r="J101" s="140">
        <v>11713</v>
      </c>
      <c r="K101" s="141">
        <v>11713</v>
      </c>
      <c r="L101" s="141">
        <v>10693</v>
      </c>
      <c r="M101" s="141">
        <v>1020</v>
      </c>
      <c r="N101" s="141" t="s">
        <v>7</v>
      </c>
      <c r="O101" s="142" t="s">
        <v>7</v>
      </c>
      <c r="P101" s="142" t="s">
        <v>7</v>
      </c>
      <c r="Q101" s="142" t="s">
        <v>7</v>
      </c>
    </row>
    <row r="102" spans="1:17" s="101" customFormat="1" ht="12" customHeight="1">
      <c r="A102" s="100"/>
      <c r="B102" s="100"/>
      <c r="C102" s="100"/>
      <c r="D102" s="147" t="s">
        <v>617</v>
      </c>
      <c r="E102" s="137"/>
      <c r="F102" s="486" t="s">
        <v>618</v>
      </c>
      <c r="G102" s="487"/>
      <c r="H102" s="487"/>
      <c r="I102" s="137"/>
      <c r="J102" s="140">
        <v>1785</v>
      </c>
      <c r="K102" s="141">
        <v>1630</v>
      </c>
      <c r="L102" s="141">
        <v>1224</v>
      </c>
      <c r="M102" s="141">
        <v>406</v>
      </c>
      <c r="N102" s="141">
        <v>56</v>
      </c>
      <c r="O102" s="142">
        <v>4</v>
      </c>
      <c r="P102" s="142">
        <v>82</v>
      </c>
      <c r="Q102" s="142">
        <v>13</v>
      </c>
    </row>
    <row r="103" spans="1:17" s="101" customFormat="1" ht="12" customHeight="1">
      <c r="A103" s="100"/>
      <c r="B103" s="100"/>
      <c r="C103" s="100"/>
      <c r="D103" s="100"/>
      <c r="E103" s="147" t="s">
        <v>619</v>
      </c>
      <c r="F103" s="486" t="s">
        <v>618</v>
      </c>
      <c r="G103" s="488"/>
      <c r="H103" s="488"/>
      <c r="I103" s="137"/>
      <c r="J103" s="140">
        <v>1785</v>
      </c>
      <c r="K103" s="141">
        <v>1630</v>
      </c>
      <c r="L103" s="141">
        <v>1224</v>
      </c>
      <c r="M103" s="141">
        <v>406</v>
      </c>
      <c r="N103" s="141">
        <v>56</v>
      </c>
      <c r="O103" s="142">
        <v>4</v>
      </c>
      <c r="P103" s="142">
        <v>82</v>
      </c>
      <c r="Q103" s="142">
        <v>13</v>
      </c>
    </row>
  </sheetData>
  <mergeCells count="95">
    <mergeCell ref="F103:H103"/>
    <mergeCell ref="F97:H97"/>
    <mergeCell ref="F98:H98"/>
    <mergeCell ref="F99:H99"/>
    <mergeCell ref="F100:H100"/>
    <mergeCell ref="F93:H93"/>
    <mergeCell ref="F94:H94"/>
    <mergeCell ref="F95:H95"/>
    <mergeCell ref="F96:H96"/>
    <mergeCell ref="F101:H101"/>
    <mergeCell ref="F102:H102"/>
    <mergeCell ref="F87:H87"/>
    <mergeCell ref="F88:H88"/>
    <mergeCell ref="F89:H89"/>
    <mergeCell ref="F90:H90"/>
    <mergeCell ref="F91:H91"/>
    <mergeCell ref="F92:H92"/>
    <mergeCell ref="F81:H81"/>
    <mergeCell ref="F82:H82"/>
    <mergeCell ref="F83:H83"/>
    <mergeCell ref="F84:H84"/>
    <mergeCell ref="F85:H85"/>
    <mergeCell ref="F86:H86"/>
    <mergeCell ref="F75:H75"/>
    <mergeCell ref="F76:H76"/>
    <mergeCell ref="F77:H77"/>
    <mergeCell ref="F78:H78"/>
    <mergeCell ref="F79:H79"/>
    <mergeCell ref="F80:H80"/>
    <mergeCell ref="F69:H69"/>
    <mergeCell ref="F70:H70"/>
    <mergeCell ref="F71:H71"/>
    <mergeCell ref="F72:H72"/>
    <mergeCell ref="F73:H73"/>
    <mergeCell ref="F74:H74"/>
    <mergeCell ref="F63:H63"/>
    <mergeCell ref="F64:H64"/>
    <mergeCell ref="F65:H65"/>
    <mergeCell ref="F66:H66"/>
    <mergeCell ref="F67:H67"/>
    <mergeCell ref="F68:H68"/>
    <mergeCell ref="F57:H57"/>
    <mergeCell ref="F58:H58"/>
    <mergeCell ref="F59:H59"/>
    <mergeCell ref="F60:H60"/>
    <mergeCell ref="F61:H61"/>
    <mergeCell ref="F62:H62"/>
    <mergeCell ref="F51:H51"/>
    <mergeCell ref="F52:H52"/>
    <mergeCell ref="F53:H53"/>
    <mergeCell ref="F54:H54"/>
    <mergeCell ref="F55:H55"/>
    <mergeCell ref="F56:H56"/>
    <mergeCell ref="F45:H45"/>
    <mergeCell ref="F46:H46"/>
    <mergeCell ref="F47:H47"/>
    <mergeCell ref="F48:H48"/>
    <mergeCell ref="F49:H49"/>
    <mergeCell ref="F50:H50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  <mergeCell ref="F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B5:I5"/>
    <mergeCell ref="K5:M5"/>
    <mergeCell ref="B6:I6"/>
    <mergeCell ref="C7:H7"/>
    <mergeCell ref="F13:H13"/>
    <mergeCell ref="F14:H14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8" sqref="D28"/>
    </sheetView>
  </sheetViews>
  <sheetFormatPr defaultRowHeight="13.5"/>
  <cols>
    <col min="1" max="1" width="4" style="208" customWidth="1"/>
    <col min="2" max="2" width="19.25" style="208" customWidth="1"/>
    <col min="3" max="3" width="4" style="1" customWidth="1"/>
    <col min="4" max="4" width="18.125" style="2" customWidth="1"/>
    <col min="5" max="5" width="10.875" customWidth="1"/>
    <col min="6" max="6" width="9.875" customWidth="1"/>
    <col min="7" max="7" width="10.125" customWidth="1"/>
    <col min="8" max="8" width="10" customWidth="1"/>
    <col min="9" max="9" width="9.75" customWidth="1"/>
    <col min="10" max="10" width="10.125" customWidth="1"/>
    <col min="12" max="12" width="8.25" customWidth="1"/>
  </cols>
  <sheetData>
    <row r="1" spans="1:12">
      <c r="B1" s="220"/>
      <c r="D1" s="223"/>
    </row>
    <row r="2" spans="1:12">
      <c r="A2" s="222" t="s">
        <v>771</v>
      </c>
      <c r="B2" s="225"/>
      <c r="C2" s="221" t="s">
        <v>767</v>
      </c>
      <c r="D2" s="223"/>
    </row>
    <row r="3" spans="1:12" ht="14.25" thickBot="1">
      <c r="A3" s="206"/>
      <c r="B3" s="228"/>
      <c r="C3" s="227"/>
      <c r="D3" s="229"/>
      <c r="E3" s="247"/>
    </row>
    <row r="4" spans="1:12">
      <c r="A4" s="219"/>
      <c r="B4" s="205" t="s">
        <v>220</v>
      </c>
      <c r="C4" s="18"/>
      <c r="D4" s="341" t="s">
        <v>220</v>
      </c>
      <c r="E4" s="322" t="s">
        <v>773</v>
      </c>
      <c r="F4" s="35"/>
      <c r="G4" s="5"/>
      <c r="H4" s="54" t="s">
        <v>221</v>
      </c>
      <c r="I4" s="5"/>
      <c r="J4" s="5"/>
      <c r="K4" s="6"/>
      <c r="L4" s="37"/>
    </row>
    <row r="5" spans="1:12">
      <c r="A5" s="224"/>
      <c r="B5" s="207"/>
      <c r="C5" s="72"/>
      <c r="D5" s="342"/>
      <c r="E5" s="340" t="s">
        <v>772</v>
      </c>
      <c r="F5" s="46" t="s">
        <v>223</v>
      </c>
      <c r="G5" s="339" t="s">
        <v>224</v>
      </c>
      <c r="H5" s="36" t="s">
        <v>225</v>
      </c>
      <c r="I5" s="36" t="s">
        <v>221</v>
      </c>
      <c r="J5" s="36" t="s">
        <v>225</v>
      </c>
      <c r="K5" s="36" t="s">
        <v>226</v>
      </c>
      <c r="L5" s="38" t="s">
        <v>227</v>
      </c>
    </row>
    <row r="6" spans="1:12">
      <c r="A6" s="203" t="s">
        <v>228</v>
      </c>
      <c r="B6" s="209" t="s">
        <v>229</v>
      </c>
      <c r="C6" s="73" t="s">
        <v>228</v>
      </c>
      <c r="D6" s="59" t="s">
        <v>229</v>
      </c>
      <c r="E6" s="338">
        <f>F6+G6+H6</f>
        <v>47198</v>
      </c>
      <c r="F6" s="25">
        <v>25781</v>
      </c>
      <c r="G6" s="9">
        <v>19518</v>
      </c>
      <c r="H6" s="9">
        <f t="shared" ref="H6:H12" si="0">SUM(I6:J6)</f>
        <v>1899</v>
      </c>
      <c r="I6" s="9">
        <v>355</v>
      </c>
      <c r="J6" s="9">
        <f t="shared" ref="J6:J11" si="1">SUM(K6:L6)</f>
        <v>1544</v>
      </c>
      <c r="K6" s="9">
        <v>557</v>
      </c>
      <c r="L6" s="20">
        <v>987</v>
      </c>
    </row>
    <row r="7" spans="1:12">
      <c r="A7" s="203" t="s">
        <v>230</v>
      </c>
      <c r="B7" s="210" t="s">
        <v>723</v>
      </c>
      <c r="C7" s="73" t="s">
        <v>230</v>
      </c>
      <c r="D7" s="59" t="s">
        <v>231</v>
      </c>
      <c r="E7" s="47">
        <f t="shared" ref="E7:E70" si="2">F7+G7+H7</f>
        <v>15907</v>
      </c>
      <c r="F7" s="25">
        <v>8699</v>
      </c>
      <c r="G7" s="39">
        <v>6586</v>
      </c>
      <c r="H7" s="19">
        <f t="shared" si="0"/>
        <v>622</v>
      </c>
      <c r="I7" s="9">
        <v>92</v>
      </c>
      <c r="J7" s="9">
        <f t="shared" si="1"/>
        <v>530</v>
      </c>
      <c r="K7" s="9">
        <v>191</v>
      </c>
      <c r="L7" s="20">
        <v>339</v>
      </c>
    </row>
    <row r="8" spans="1:12">
      <c r="A8" s="203" t="s">
        <v>232</v>
      </c>
      <c r="B8" s="210" t="s">
        <v>233</v>
      </c>
      <c r="C8" s="73" t="s">
        <v>232</v>
      </c>
      <c r="D8" s="59" t="s">
        <v>233</v>
      </c>
      <c r="E8" s="47">
        <f t="shared" si="2"/>
        <v>1588</v>
      </c>
      <c r="F8" s="47">
        <v>504</v>
      </c>
      <c r="G8" s="39">
        <v>138</v>
      </c>
      <c r="H8" s="19">
        <f t="shared" si="0"/>
        <v>946</v>
      </c>
      <c r="I8" s="9">
        <v>56</v>
      </c>
      <c r="J8" s="9">
        <f t="shared" si="1"/>
        <v>890</v>
      </c>
      <c r="K8" s="9">
        <v>827</v>
      </c>
      <c r="L8" s="20">
        <v>63</v>
      </c>
    </row>
    <row r="9" spans="1:12">
      <c r="A9" s="203" t="s">
        <v>234</v>
      </c>
      <c r="B9" s="210" t="s">
        <v>235</v>
      </c>
      <c r="C9" s="74" t="s">
        <v>234</v>
      </c>
      <c r="D9" s="59" t="s">
        <v>235</v>
      </c>
      <c r="E9" s="47">
        <f t="shared" si="2"/>
        <v>364</v>
      </c>
      <c r="F9" s="25">
        <v>76</v>
      </c>
      <c r="G9" s="9">
        <v>54</v>
      </c>
      <c r="H9" s="9">
        <f t="shared" si="0"/>
        <v>234</v>
      </c>
      <c r="I9" s="9">
        <v>67</v>
      </c>
      <c r="J9" s="9">
        <f t="shared" si="1"/>
        <v>167</v>
      </c>
      <c r="K9" s="9">
        <v>85</v>
      </c>
      <c r="L9" s="20">
        <v>82</v>
      </c>
    </row>
    <row r="10" spans="1:12">
      <c r="A10" s="203" t="s">
        <v>236</v>
      </c>
      <c r="B10" s="210" t="s">
        <v>237</v>
      </c>
      <c r="C10" s="74" t="s">
        <v>236</v>
      </c>
      <c r="D10" s="59" t="s">
        <v>237</v>
      </c>
      <c r="E10" s="47">
        <f t="shared" si="2"/>
        <v>5476</v>
      </c>
      <c r="F10" s="25">
        <v>2862</v>
      </c>
      <c r="G10" s="9">
        <v>1521</v>
      </c>
      <c r="H10" s="9">
        <f t="shared" si="0"/>
        <v>1093</v>
      </c>
      <c r="I10" s="9">
        <v>173</v>
      </c>
      <c r="J10" s="9">
        <f t="shared" si="1"/>
        <v>920</v>
      </c>
      <c r="K10" s="9">
        <v>725</v>
      </c>
      <c r="L10" s="20">
        <v>195</v>
      </c>
    </row>
    <row r="11" spans="1:12">
      <c r="A11" s="203" t="s">
        <v>238</v>
      </c>
      <c r="B11" s="210" t="s">
        <v>239</v>
      </c>
      <c r="C11" s="75" t="s">
        <v>238</v>
      </c>
      <c r="D11" s="343" t="s">
        <v>239</v>
      </c>
      <c r="E11" s="236">
        <f t="shared" si="2"/>
        <v>0</v>
      </c>
      <c r="F11" s="48">
        <v>0</v>
      </c>
      <c r="G11" s="23">
        <v>0</v>
      </c>
      <c r="H11" s="21">
        <f t="shared" si="0"/>
        <v>0</v>
      </c>
      <c r="I11" s="21">
        <v>0</v>
      </c>
      <c r="J11" s="21">
        <f t="shared" si="1"/>
        <v>0</v>
      </c>
      <c r="K11" s="21">
        <v>0</v>
      </c>
      <c r="L11" s="24">
        <v>0</v>
      </c>
    </row>
    <row r="12" spans="1:12">
      <c r="A12" s="203" t="s">
        <v>240</v>
      </c>
      <c r="B12" s="210" t="s">
        <v>241</v>
      </c>
      <c r="C12" s="74" t="s">
        <v>240</v>
      </c>
      <c r="D12" s="59" t="s">
        <v>241</v>
      </c>
      <c r="E12" s="47">
        <f t="shared" si="2"/>
        <v>905</v>
      </c>
      <c r="F12" s="49">
        <v>80</v>
      </c>
      <c r="G12" s="25">
        <v>66</v>
      </c>
      <c r="H12" s="9">
        <f t="shared" si="0"/>
        <v>759</v>
      </c>
      <c r="I12" s="9">
        <v>185</v>
      </c>
      <c r="J12" s="9">
        <f>SUM(K12:L12)</f>
        <v>574</v>
      </c>
      <c r="K12" s="9">
        <v>564</v>
      </c>
      <c r="L12" s="20">
        <v>10</v>
      </c>
    </row>
    <row r="13" spans="1:12">
      <c r="A13" s="203" t="s">
        <v>242</v>
      </c>
      <c r="B13" s="210" t="s">
        <v>724</v>
      </c>
      <c r="C13" s="74" t="s">
        <v>242</v>
      </c>
      <c r="D13" s="59" t="s">
        <v>243</v>
      </c>
      <c r="E13" s="47">
        <f t="shared" si="2"/>
        <v>0</v>
      </c>
      <c r="F13" s="49">
        <v>0</v>
      </c>
      <c r="G13" s="25">
        <v>0</v>
      </c>
      <c r="H13" s="9">
        <f t="shared" ref="H13:H27" si="3">SUM(I13:J13)</f>
        <v>0</v>
      </c>
      <c r="I13" s="9">
        <v>0</v>
      </c>
      <c r="J13" s="9">
        <f t="shared" ref="J13:J27" si="4">SUM(K13:L13)</f>
        <v>0</v>
      </c>
      <c r="K13" s="9">
        <v>0</v>
      </c>
      <c r="L13" s="20">
        <v>0</v>
      </c>
    </row>
    <row r="14" spans="1:12">
      <c r="A14" s="203" t="s">
        <v>244</v>
      </c>
      <c r="B14" s="210" t="s">
        <v>245</v>
      </c>
      <c r="C14" s="74" t="s">
        <v>244</v>
      </c>
      <c r="D14" s="59" t="s">
        <v>245</v>
      </c>
      <c r="E14" s="47">
        <f t="shared" si="2"/>
        <v>0</v>
      </c>
      <c r="F14" s="49">
        <v>0</v>
      </c>
      <c r="G14" s="25">
        <v>0</v>
      </c>
      <c r="H14" s="9">
        <f t="shared" si="3"/>
        <v>0</v>
      </c>
      <c r="I14" s="9">
        <v>0</v>
      </c>
      <c r="J14" s="9">
        <f t="shared" si="4"/>
        <v>0</v>
      </c>
      <c r="K14" s="9">
        <v>0</v>
      </c>
      <c r="L14" s="20">
        <v>0</v>
      </c>
    </row>
    <row r="15" spans="1:12">
      <c r="A15" s="203" t="s">
        <v>246</v>
      </c>
      <c r="B15" s="210" t="s">
        <v>247</v>
      </c>
      <c r="C15" s="76" t="s">
        <v>246</v>
      </c>
      <c r="D15" s="344" t="s">
        <v>247</v>
      </c>
      <c r="E15" s="324">
        <f t="shared" si="2"/>
        <v>19501</v>
      </c>
      <c r="F15" s="50">
        <v>2087</v>
      </c>
      <c r="G15" s="28">
        <v>1975</v>
      </c>
      <c r="H15" s="26">
        <f t="shared" si="3"/>
        <v>15439</v>
      </c>
      <c r="I15" s="26">
        <v>1041</v>
      </c>
      <c r="J15" s="26">
        <f t="shared" si="4"/>
        <v>14398</v>
      </c>
      <c r="K15" s="26">
        <v>12674</v>
      </c>
      <c r="L15" s="29">
        <v>1724</v>
      </c>
    </row>
    <row r="16" spans="1:12">
      <c r="A16" s="203" t="s">
        <v>248</v>
      </c>
      <c r="B16" s="210" t="s">
        <v>249</v>
      </c>
      <c r="C16" s="74" t="s">
        <v>248</v>
      </c>
      <c r="D16" s="59" t="s">
        <v>249</v>
      </c>
      <c r="E16" s="49">
        <f t="shared" si="2"/>
        <v>181</v>
      </c>
      <c r="F16" s="49">
        <v>0</v>
      </c>
      <c r="G16" s="25">
        <v>11</v>
      </c>
      <c r="H16" s="9">
        <f t="shared" si="3"/>
        <v>170</v>
      </c>
      <c r="I16" s="9">
        <v>16</v>
      </c>
      <c r="J16" s="9">
        <f t="shared" si="4"/>
        <v>154</v>
      </c>
      <c r="K16" s="9">
        <v>150</v>
      </c>
      <c r="L16" s="20">
        <v>4</v>
      </c>
    </row>
    <row r="17" spans="1:12">
      <c r="A17" s="203" t="s">
        <v>250</v>
      </c>
      <c r="B17" s="211" t="s">
        <v>725</v>
      </c>
      <c r="C17" s="74" t="s">
        <v>250</v>
      </c>
      <c r="D17" s="59" t="s">
        <v>251</v>
      </c>
      <c r="E17" s="49">
        <f t="shared" si="2"/>
        <v>120</v>
      </c>
      <c r="F17" s="49">
        <v>6</v>
      </c>
      <c r="G17" s="25">
        <v>0</v>
      </c>
      <c r="H17" s="9">
        <f t="shared" si="3"/>
        <v>114</v>
      </c>
      <c r="I17" s="9">
        <v>11</v>
      </c>
      <c r="J17" s="9">
        <f t="shared" si="4"/>
        <v>103</v>
      </c>
      <c r="K17" s="9">
        <v>100</v>
      </c>
      <c r="L17" s="20">
        <v>3</v>
      </c>
    </row>
    <row r="18" spans="1:12">
      <c r="A18" s="203" t="s">
        <v>252</v>
      </c>
      <c r="B18" s="210" t="s">
        <v>253</v>
      </c>
      <c r="C18" s="74" t="s">
        <v>252</v>
      </c>
      <c r="D18" s="59" t="s">
        <v>253</v>
      </c>
      <c r="E18" s="49">
        <f t="shared" si="2"/>
        <v>495</v>
      </c>
      <c r="F18" s="49">
        <v>0</v>
      </c>
      <c r="G18" s="25">
        <v>0</v>
      </c>
      <c r="H18" s="9">
        <f t="shared" si="3"/>
        <v>495</v>
      </c>
      <c r="I18" s="9">
        <v>46</v>
      </c>
      <c r="J18" s="9">
        <f t="shared" si="4"/>
        <v>449</v>
      </c>
      <c r="K18" s="9">
        <v>437</v>
      </c>
      <c r="L18" s="20">
        <v>12</v>
      </c>
    </row>
    <row r="19" spans="1:12">
      <c r="A19" s="203" t="s">
        <v>254</v>
      </c>
      <c r="B19" s="210" t="s">
        <v>255</v>
      </c>
      <c r="C19" s="74" t="s">
        <v>254</v>
      </c>
      <c r="D19" s="59" t="s">
        <v>255</v>
      </c>
      <c r="E19" s="49">
        <f t="shared" si="2"/>
        <v>1511</v>
      </c>
      <c r="F19" s="49">
        <v>138</v>
      </c>
      <c r="G19" s="25">
        <v>85</v>
      </c>
      <c r="H19" s="9">
        <f t="shared" si="3"/>
        <v>1288</v>
      </c>
      <c r="I19" s="9">
        <v>60</v>
      </c>
      <c r="J19" s="9">
        <f t="shared" si="4"/>
        <v>1228</v>
      </c>
      <c r="K19" s="9">
        <v>1200</v>
      </c>
      <c r="L19" s="20">
        <v>28</v>
      </c>
    </row>
    <row r="20" spans="1:12" ht="24">
      <c r="A20" s="203" t="s">
        <v>256</v>
      </c>
      <c r="B20" s="212" t="s">
        <v>726</v>
      </c>
      <c r="C20" s="74" t="s">
        <v>256</v>
      </c>
      <c r="D20" s="59" t="s">
        <v>257</v>
      </c>
      <c r="E20" s="55">
        <f t="shared" si="2"/>
        <v>12349</v>
      </c>
      <c r="F20" s="55">
        <v>3017</v>
      </c>
      <c r="G20" s="30">
        <v>960</v>
      </c>
      <c r="H20" s="9">
        <f t="shared" si="3"/>
        <v>8372</v>
      </c>
      <c r="I20" s="9">
        <v>734</v>
      </c>
      <c r="J20" s="9">
        <f t="shared" si="4"/>
        <v>7638</v>
      </c>
      <c r="K20" s="9">
        <v>7263</v>
      </c>
      <c r="L20" s="20">
        <v>375</v>
      </c>
    </row>
    <row r="21" spans="1:12">
      <c r="A21" s="203" t="s">
        <v>258</v>
      </c>
      <c r="B21" s="210" t="s">
        <v>259</v>
      </c>
      <c r="C21" s="75" t="s">
        <v>258</v>
      </c>
      <c r="D21" s="343" t="s">
        <v>259</v>
      </c>
      <c r="E21" s="48">
        <f t="shared" si="2"/>
        <v>4604</v>
      </c>
      <c r="F21" s="48">
        <v>208</v>
      </c>
      <c r="G21" s="23">
        <v>93</v>
      </c>
      <c r="H21" s="21">
        <f t="shared" si="3"/>
        <v>4303</v>
      </c>
      <c r="I21" s="21">
        <v>333</v>
      </c>
      <c r="J21" s="21">
        <f t="shared" si="4"/>
        <v>3970</v>
      </c>
      <c r="K21" s="21">
        <v>3940</v>
      </c>
      <c r="L21" s="24">
        <v>30</v>
      </c>
    </row>
    <row r="22" spans="1:12">
      <c r="A22" s="203" t="s">
        <v>260</v>
      </c>
      <c r="B22" s="210" t="s">
        <v>261</v>
      </c>
      <c r="C22" s="74" t="s">
        <v>260</v>
      </c>
      <c r="D22" s="59" t="s">
        <v>261</v>
      </c>
      <c r="E22" s="49">
        <f t="shared" si="2"/>
        <v>4361</v>
      </c>
      <c r="F22" s="49">
        <v>697</v>
      </c>
      <c r="G22" s="25">
        <v>426</v>
      </c>
      <c r="H22" s="9">
        <f>SUM(I22:J22)</f>
        <v>3238</v>
      </c>
      <c r="I22" s="9">
        <v>454</v>
      </c>
      <c r="J22" s="9">
        <f t="shared" si="4"/>
        <v>2784</v>
      </c>
      <c r="K22" s="9">
        <v>2738</v>
      </c>
      <c r="L22" s="20">
        <v>46</v>
      </c>
    </row>
    <row r="23" spans="1:12">
      <c r="A23" s="203" t="s">
        <v>262</v>
      </c>
      <c r="B23" s="211" t="s">
        <v>727</v>
      </c>
      <c r="C23" s="73" t="s">
        <v>262</v>
      </c>
      <c r="D23" s="59" t="s">
        <v>768</v>
      </c>
      <c r="E23" s="49">
        <f t="shared" si="2"/>
        <v>841</v>
      </c>
      <c r="F23" s="49">
        <v>18</v>
      </c>
      <c r="G23" s="25">
        <v>1</v>
      </c>
      <c r="H23" s="9">
        <f t="shared" si="3"/>
        <v>822</v>
      </c>
      <c r="I23" s="9">
        <v>48</v>
      </c>
      <c r="J23" s="9">
        <f t="shared" si="4"/>
        <v>774</v>
      </c>
      <c r="K23" s="9">
        <v>760</v>
      </c>
      <c r="L23" s="20">
        <v>14</v>
      </c>
    </row>
    <row r="24" spans="1:12">
      <c r="A24" s="203" t="s">
        <v>263</v>
      </c>
      <c r="B24" s="210" t="s">
        <v>264</v>
      </c>
      <c r="C24" s="73" t="s">
        <v>263</v>
      </c>
      <c r="D24" s="59" t="s">
        <v>264</v>
      </c>
      <c r="E24" s="49">
        <f t="shared" si="2"/>
        <v>5117</v>
      </c>
      <c r="F24" s="49">
        <v>287</v>
      </c>
      <c r="G24" s="25">
        <v>88</v>
      </c>
      <c r="H24" s="9">
        <f t="shared" si="3"/>
        <v>4742</v>
      </c>
      <c r="I24" s="9">
        <v>29</v>
      </c>
      <c r="J24" s="9">
        <f t="shared" si="4"/>
        <v>4713</v>
      </c>
      <c r="K24" s="9">
        <v>4627</v>
      </c>
      <c r="L24" s="20">
        <v>86</v>
      </c>
    </row>
    <row r="25" spans="1:12">
      <c r="A25" s="203" t="s">
        <v>265</v>
      </c>
      <c r="B25" s="210" t="s">
        <v>266</v>
      </c>
      <c r="C25" s="77" t="s">
        <v>265</v>
      </c>
      <c r="D25" s="344" t="s">
        <v>266</v>
      </c>
      <c r="E25" s="51">
        <f t="shared" si="2"/>
        <v>3251</v>
      </c>
      <c r="F25" s="51">
        <v>247</v>
      </c>
      <c r="G25" s="40">
        <v>173</v>
      </c>
      <c r="H25" s="26">
        <f t="shared" si="3"/>
        <v>2831</v>
      </c>
      <c r="I25" s="26">
        <v>342</v>
      </c>
      <c r="J25" s="26">
        <f t="shared" si="4"/>
        <v>2489</v>
      </c>
      <c r="K25" s="26">
        <v>2404</v>
      </c>
      <c r="L25" s="29">
        <v>85</v>
      </c>
    </row>
    <row r="26" spans="1:12">
      <c r="A26" s="203" t="s">
        <v>267</v>
      </c>
      <c r="B26" s="210" t="s">
        <v>268</v>
      </c>
      <c r="C26" s="73" t="s">
        <v>267</v>
      </c>
      <c r="D26" s="59" t="s">
        <v>268</v>
      </c>
      <c r="E26" s="49">
        <f t="shared" si="2"/>
        <v>27</v>
      </c>
      <c r="F26" s="49">
        <v>0</v>
      </c>
      <c r="G26" s="25">
        <v>0</v>
      </c>
      <c r="H26" s="9">
        <f t="shared" si="3"/>
        <v>27</v>
      </c>
      <c r="I26" s="9">
        <v>1</v>
      </c>
      <c r="J26" s="9">
        <f t="shared" si="4"/>
        <v>26</v>
      </c>
      <c r="K26" s="9">
        <v>26</v>
      </c>
      <c r="L26" s="20">
        <v>0</v>
      </c>
    </row>
    <row r="27" spans="1:12">
      <c r="A27" s="203" t="s">
        <v>269</v>
      </c>
      <c r="B27" s="210" t="s">
        <v>270</v>
      </c>
      <c r="C27" s="73" t="s">
        <v>269</v>
      </c>
      <c r="D27" s="59" t="s">
        <v>270</v>
      </c>
      <c r="E27" s="47">
        <f t="shared" si="2"/>
        <v>505</v>
      </c>
      <c r="F27" s="25">
        <v>3</v>
      </c>
      <c r="G27" s="9">
        <v>4</v>
      </c>
      <c r="H27" s="9">
        <f t="shared" si="3"/>
        <v>498</v>
      </c>
      <c r="I27" s="9">
        <v>18</v>
      </c>
      <c r="J27" s="9">
        <f t="shared" si="4"/>
        <v>480</v>
      </c>
      <c r="K27" s="9">
        <v>474</v>
      </c>
      <c r="L27" s="20">
        <v>6</v>
      </c>
    </row>
    <row r="28" spans="1:12">
      <c r="A28" s="252" t="s">
        <v>271</v>
      </c>
      <c r="B28" s="210" t="s">
        <v>728</v>
      </c>
      <c r="C28" s="230"/>
      <c r="D28" s="232"/>
      <c r="E28" s="237">
        <f t="shared" si="2"/>
        <v>0</v>
      </c>
      <c r="F28" s="234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5">
        <v>0</v>
      </c>
    </row>
    <row r="29" spans="1:12">
      <c r="A29" s="252" t="s">
        <v>273</v>
      </c>
      <c r="B29" s="210" t="s">
        <v>729</v>
      </c>
      <c r="C29" s="230" t="s">
        <v>271</v>
      </c>
      <c r="D29" s="232" t="s">
        <v>272</v>
      </c>
      <c r="E29" s="237">
        <f t="shared" si="2"/>
        <v>229</v>
      </c>
      <c r="F29" s="234">
        <v>0</v>
      </c>
      <c r="G29" s="233">
        <v>0</v>
      </c>
      <c r="H29" s="233">
        <f t="shared" ref="H29:H62" si="5">SUM(I29:J29)</f>
        <v>229</v>
      </c>
      <c r="I29" s="233">
        <v>9</v>
      </c>
      <c r="J29" s="233">
        <f t="shared" ref="J29:J62" si="6">SUM(K29:L29)</f>
        <v>220</v>
      </c>
      <c r="K29" s="233">
        <v>217</v>
      </c>
      <c r="L29" s="235">
        <v>3</v>
      </c>
    </row>
    <row r="30" spans="1:12">
      <c r="A30" s="203" t="s">
        <v>275</v>
      </c>
      <c r="B30" s="210" t="s">
        <v>274</v>
      </c>
      <c r="C30" s="73" t="s">
        <v>273</v>
      </c>
      <c r="D30" s="59" t="s">
        <v>274</v>
      </c>
      <c r="E30" s="47">
        <f t="shared" si="2"/>
        <v>1</v>
      </c>
      <c r="F30" s="25">
        <v>0</v>
      </c>
      <c r="G30" s="9">
        <v>0</v>
      </c>
      <c r="H30" s="9">
        <f t="shared" si="5"/>
        <v>1</v>
      </c>
      <c r="I30" s="9">
        <v>0</v>
      </c>
      <c r="J30" s="9">
        <f t="shared" si="6"/>
        <v>1</v>
      </c>
      <c r="K30" s="9">
        <v>1</v>
      </c>
      <c r="L30" s="20">
        <v>0</v>
      </c>
    </row>
    <row r="31" spans="1:12">
      <c r="A31" s="203" t="s">
        <v>277</v>
      </c>
      <c r="B31" s="210" t="s">
        <v>276</v>
      </c>
      <c r="C31" s="77" t="s">
        <v>275</v>
      </c>
      <c r="D31" s="344" t="s">
        <v>276</v>
      </c>
      <c r="E31" s="257">
        <f t="shared" si="2"/>
        <v>0</v>
      </c>
      <c r="F31" s="40">
        <v>0</v>
      </c>
      <c r="G31" s="26">
        <v>0</v>
      </c>
      <c r="H31" s="26">
        <f t="shared" si="5"/>
        <v>0</v>
      </c>
      <c r="I31" s="26">
        <v>0</v>
      </c>
      <c r="J31" s="26">
        <f t="shared" si="6"/>
        <v>0</v>
      </c>
      <c r="K31" s="26">
        <v>0</v>
      </c>
      <c r="L31" s="29">
        <v>0</v>
      </c>
    </row>
    <row r="32" spans="1:12">
      <c r="A32" s="203" t="s">
        <v>279</v>
      </c>
      <c r="B32" s="210" t="s">
        <v>730</v>
      </c>
      <c r="C32" s="73" t="s">
        <v>277</v>
      </c>
      <c r="D32" s="59" t="s">
        <v>769</v>
      </c>
      <c r="E32" s="47">
        <f t="shared" si="2"/>
        <v>602</v>
      </c>
      <c r="F32" s="25">
        <v>0</v>
      </c>
      <c r="G32" s="9">
        <v>0</v>
      </c>
      <c r="H32" s="9">
        <f t="shared" si="5"/>
        <v>602</v>
      </c>
      <c r="I32" s="9">
        <v>22</v>
      </c>
      <c r="J32" s="9">
        <f t="shared" si="6"/>
        <v>580</v>
      </c>
      <c r="K32" s="9">
        <v>572</v>
      </c>
      <c r="L32" s="20">
        <v>8</v>
      </c>
    </row>
    <row r="33" spans="1:12">
      <c r="A33" s="203" t="s">
        <v>281</v>
      </c>
      <c r="B33" s="211" t="s">
        <v>731</v>
      </c>
      <c r="C33" s="73" t="s">
        <v>279</v>
      </c>
      <c r="D33" s="59" t="s">
        <v>278</v>
      </c>
      <c r="E33" s="47">
        <f t="shared" si="2"/>
        <v>198</v>
      </c>
      <c r="F33" s="25">
        <v>0</v>
      </c>
      <c r="G33" s="9">
        <v>0</v>
      </c>
      <c r="H33" s="9">
        <f t="shared" si="5"/>
        <v>198</v>
      </c>
      <c r="I33" s="9">
        <v>7</v>
      </c>
      <c r="J33" s="9">
        <f t="shared" si="6"/>
        <v>191</v>
      </c>
      <c r="K33" s="9">
        <v>188</v>
      </c>
      <c r="L33" s="20">
        <v>3</v>
      </c>
    </row>
    <row r="34" spans="1:12">
      <c r="A34" s="203" t="s">
        <v>283</v>
      </c>
      <c r="B34" s="210" t="s">
        <v>280</v>
      </c>
      <c r="C34" s="73" t="s">
        <v>281</v>
      </c>
      <c r="D34" s="59" t="s">
        <v>280</v>
      </c>
      <c r="E34" s="47">
        <f t="shared" si="2"/>
        <v>507</v>
      </c>
      <c r="F34" s="25">
        <v>0</v>
      </c>
      <c r="G34" s="9">
        <v>0</v>
      </c>
      <c r="H34" s="9">
        <f t="shared" si="5"/>
        <v>507</v>
      </c>
      <c r="I34" s="9">
        <v>4</v>
      </c>
      <c r="J34" s="9">
        <f t="shared" si="6"/>
        <v>503</v>
      </c>
      <c r="K34" s="9">
        <v>503</v>
      </c>
      <c r="L34" s="41">
        <v>0</v>
      </c>
    </row>
    <row r="35" spans="1:12">
      <c r="A35" s="203" t="s">
        <v>285</v>
      </c>
      <c r="B35" s="210" t="s">
        <v>282</v>
      </c>
      <c r="C35" s="73" t="s">
        <v>283</v>
      </c>
      <c r="D35" s="59" t="s">
        <v>282</v>
      </c>
      <c r="E35" s="47">
        <f t="shared" si="2"/>
        <v>894</v>
      </c>
      <c r="F35" s="25">
        <v>0</v>
      </c>
      <c r="G35" s="9">
        <v>0</v>
      </c>
      <c r="H35" s="9">
        <f t="shared" si="5"/>
        <v>894</v>
      </c>
      <c r="I35" s="9">
        <v>5</v>
      </c>
      <c r="J35" s="9">
        <f t="shared" si="6"/>
        <v>889</v>
      </c>
      <c r="K35" s="9">
        <v>889</v>
      </c>
      <c r="L35" s="41">
        <v>0</v>
      </c>
    </row>
    <row r="36" spans="1:12">
      <c r="A36" s="203" t="s">
        <v>287</v>
      </c>
      <c r="B36" s="210" t="s">
        <v>284</v>
      </c>
      <c r="C36" s="73" t="s">
        <v>285</v>
      </c>
      <c r="D36" s="59" t="s">
        <v>284</v>
      </c>
      <c r="E36" s="47">
        <f t="shared" si="2"/>
        <v>3662</v>
      </c>
      <c r="F36" s="25">
        <v>247</v>
      </c>
      <c r="G36" s="9">
        <v>45</v>
      </c>
      <c r="H36" s="9">
        <f t="shared" si="5"/>
        <v>3370</v>
      </c>
      <c r="I36" s="9">
        <v>231</v>
      </c>
      <c r="J36" s="9">
        <f t="shared" si="6"/>
        <v>3139</v>
      </c>
      <c r="K36" s="9">
        <v>3086</v>
      </c>
      <c r="L36" s="20">
        <v>53</v>
      </c>
    </row>
    <row r="37" spans="1:12">
      <c r="A37" s="203" t="s">
        <v>289</v>
      </c>
      <c r="B37" s="210" t="s">
        <v>286</v>
      </c>
      <c r="C37" s="78" t="s">
        <v>287</v>
      </c>
      <c r="D37" s="343" t="s">
        <v>286</v>
      </c>
      <c r="E37" s="236">
        <f t="shared" si="2"/>
        <v>559</v>
      </c>
      <c r="F37" s="23">
        <v>7</v>
      </c>
      <c r="G37" s="21">
        <v>4</v>
      </c>
      <c r="H37" s="21">
        <f t="shared" si="5"/>
        <v>548</v>
      </c>
      <c r="I37" s="21">
        <v>30</v>
      </c>
      <c r="J37" s="21">
        <f t="shared" si="6"/>
        <v>518</v>
      </c>
      <c r="K37" s="21">
        <v>513</v>
      </c>
      <c r="L37" s="24">
        <v>5</v>
      </c>
    </row>
    <row r="38" spans="1:12">
      <c r="A38" s="203" t="s">
        <v>291</v>
      </c>
      <c r="B38" s="213" t="s">
        <v>288</v>
      </c>
      <c r="C38" s="73" t="s">
        <v>289</v>
      </c>
      <c r="D38" s="59" t="s">
        <v>288</v>
      </c>
      <c r="E38" s="47">
        <f t="shared" si="2"/>
        <v>4185</v>
      </c>
      <c r="F38" s="25">
        <v>1258</v>
      </c>
      <c r="G38" s="9">
        <v>474</v>
      </c>
      <c r="H38" s="9">
        <f t="shared" si="5"/>
        <v>2453</v>
      </c>
      <c r="I38" s="9">
        <v>279</v>
      </c>
      <c r="J38" s="9">
        <f t="shared" si="6"/>
        <v>2174</v>
      </c>
      <c r="K38" s="9">
        <v>2032</v>
      </c>
      <c r="L38" s="20">
        <v>142</v>
      </c>
    </row>
    <row r="39" spans="1:12">
      <c r="A39" s="203" t="s">
        <v>293</v>
      </c>
      <c r="B39" s="210" t="s">
        <v>290</v>
      </c>
      <c r="C39" s="73" t="s">
        <v>291</v>
      </c>
      <c r="D39" s="59" t="s">
        <v>290</v>
      </c>
      <c r="E39" s="47">
        <f t="shared" si="2"/>
        <v>7</v>
      </c>
      <c r="F39" s="25">
        <v>3</v>
      </c>
      <c r="G39" s="9">
        <v>4</v>
      </c>
      <c r="H39" s="9">
        <f t="shared" si="5"/>
        <v>0</v>
      </c>
      <c r="I39" s="9">
        <v>0</v>
      </c>
      <c r="J39" s="9">
        <f t="shared" si="6"/>
        <v>0</v>
      </c>
      <c r="K39" s="9">
        <v>0</v>
      </c>
      <c r="L39" s="20">
        <v>0</v>
      </c>
    </row>
    <row r="40" spans="1:12">
      <c r="A40" s="203" t="s">
        <v>295</v>
      </c>
      <c r="B40" s="210" t="s">
        <v>292</v>
      </c>
      <c r="C40" s="73" t="s">
        <v>293</v>
      </c>
      <c r="D40" s="59" t="s">
        <v>292</v>
      </c>
      <c r="E40" s="47">
        <f t="shared" si="2"/>
        <v>2518</v>
      </c>
      <c r="F40" s="25">
        <v>13</v>
      </c>
      <c r="G40" s="9">
        <v>10</v>
      </c>
      <c r="H40" s="9">
        <f t="shared" si="5"/>
        <v>2495</v>
      </c>
      <c r="I40" s="9">
        <v>273</v>
      </c>
      <c r="J40" s="9">
        <f t="shared" si="6"/>
        <v>2222</v>
      </c>
      <c r="K40" s="9">
        <v>2171</v>
      </c>
      <c r="L40" s="20">
        <v>51</v>
      </c>
    </row>
    <row r="41" spans="1:12">
      <c r="A41" s="203" t="s">
        <v>297</v>
      </c>
      <c r="B41" s="210" t="s">
        <v>294</v>
      </c>
      <c r="C41" s="77" t="s">
        <v>295</v>
      </c>
      <c r="D41" s="344" t="s">
        <v>294</v>
      </c>
      <c r="E41" s="257">
        <f t="shared" si="2"/>
        <v>153</v>
      </c>
      <c r="F41" s="40">
        <v>37</v>
      </c>
      <c r="G41" s="26">
        <v>5</v>
      </c>
      <c r="H41" s="26">
        <f t="shared" si="5"/>
        <v>111</v>
      </c>
      <c r="I41" s="26">
        <v>12</v>
      </c>
      <c r="J41" s="26">
        <f t="shared" si="6"/>
        <v>99</v>
      </c>
      <c r="K41" s="26">
        <v>97</v>
      </c>
      <c r="L41" s="29">
        <v>2</v>
      </c>
    </row>
    <row r="42" spans="1:12">
      <c r="A42" s="203" t="s">
        <v>299</v>
      </c>
      <c r="B42" s="211" t="s">
        <v>732</v>
      </c>
      <c r="C42" s="73" t="s">
        <v>297</v>
      </c>
      <c r="D42" s="59" t="s">
        <v>296</v>
      </c>
      <c r="E42" s="47">
        <f t="shared" si="2"/>
        <v>2877</v>
      </c>
      <c r="F42" s="25">
        <v>180</v>
      </c>
      <c r="G42" s="9">
        <v>139</v>
      </c>
      <c r="H42" s="9">
        <f t="shared" si="5"/>
        <v>2558</v>
      </c>
      <c r="I42" s="9">
        <v>280</v>
      </c>
      <c r="J42" s="9">
        <f t="shared" si="6"/>
        <v>2278</v>
      </c>
      <c r="K42" s="9">
        <v>2226</v>
      </c>
      <c r="L42" s="20">
        <v>52</v>
      </c>
    </row>
    <row r="43" spans="1:12">
      <c r="A43" s="203" t="s">
        <v>301</v>
      </c>
      <c r="B43" s="210" t="s">
        <v>298</v>
      </c>
      <c r="C43" s="73" t="s">
        <v>299</v>
      </c>
      <c r="D43" s="59" t="s">
        <v>298</v>
      </c>
      <c r="E43" s="47">
        <f t="shared" si="2"/>
        <v>0</v>
      </c>
      <c r="F43" s="25">
        <v>0</v>
      </c>
      <c r="G43" s="9">
        <v>0</v>
      </c>
      <c r="H43" s="9">
        <f t="shared" si="5"/>
        <v>0</v>
      </c>
      <c r="I43" s="9">
        <v>0</v>
      </c>
      <c r="J43" s="9">
        <f t="shared" si="6"/>
        <v>0</v>
      </c>
      <c r="K43" s="9">
        <v>0</v>
      </c>
      <c r="L43" s="20">
        <v>0</v>
      </c>
    </row>
    <row r="44" spans="1:12">
      <c r="A44" s="203" t="s">
        <v>303</v>
      </c>
      <c r="B44" s="210" t="s">
        <v>300</v>
      </c>
      <c r="C44" s="73" t="s">
        <v>301</v>
      </c>
      <c r="D44" s="59" t="s">
        <v>300</v>
      </c>
      <c r="E44" s="47">
        <f t="shared" si="2"/>
        <v>645</v>
      </c>
      <c r="F44" s="25">
        <v>0</v>
      </c>
      <c r="G44" s="9">
        <v>0</v>
      </c>
      <c r="H44" s="9">
        <f t="shared" si="5"/>
        <v>645</v>
      </c>
      <c r="I44" s="9">
        <v>53</v>
      </c>
      <c r="J44" s="9">
        <f t="shared" si="6"/>
        <v>592</v>
      </c>
      <c r="K44" s="9">
        <v>584</v>
      </c>
      <c r="L44" s="20">
        <v>8</v>
      </c>
    </row>
    <row r="45" spans="1:12">
      <c r="A45" s="252" t="s">
        <v>305</v>
      </c>
      <c r="B45" s="210" t="s">
        <v>733</v>
      </c>
      <c r="C45" s="230" t="s">
        <v>303</v>
      </c>
      <c r="D45" s="232" t="s">
        <v>302</v>
      </c>
      <c r="E45" s="237">
        <f t="shared" si="2"/>
        <v>189.4499585258917</v>
      </c>
      <c r="F45" s="234">
        <f>36*1/2</f>
        <v>18</v>
      </c>
      <c r="G45" s="233">
        <f>40*1/2</f>
        <v>20</v>
      </c>
      <c r="H45" s="233">
        <f t="shared" si="5"/>
        <v>151.4499585258917</v>
      </c>
      <c r="I45" s="233">
        <f>22*16/29</f>
        <v>12.137931034482758</v>
      </c>
      <c r="J45" s="233">
        <f t="shared" si="6"/>
        <v>139.31202749140894</v>
      </c>
      <c r="K45" s="233">
        <f>244*164/291</f>
        <v>137.51202749140893</v>
      </c>
      <c r="L45" s="235">
        <f>3*3/5</f>
        <v>1.8</v>
      </c>
    </row>
    <row r="46" spans="1:12">
      <c r="A46" s="252" t="s">
        <v>307</v>
      </c>
      <c r="B46" s="210" t="s">
        <v>734</v>
      </c>
      <c r="C46" s="230"/>
      <c r="D46" s="232"/>
      <c r="E46" s="237">
        <f t="shared" si="2"/>
        <v>155.5500414741083</v>
      </c>
      <c r="F46" s="234">
        <f>36*1/2</f>
        <v>18</v>
      </c>
      <c r="G46" s="233">
        <f>40*1/2</f>
        <v>20</v>
      </c>
      <c r="H46" s="233">
        <f t="shared" si="5"/>
        <v>117.55004147410831</v>
      </c>
      <c r="I46" s="233">
        <f>22*13/29</f>
        <v>9.862068965517242</v>
      </c>
      <c r="J46" s="233">
        <f t="shared" si="6"/>
        <v>107.68797250859107</v>
      </c>
      <c r="K46" s="233">
        <f>244*127/291</f>
        <v>106.48797250859107</v>
      </c>
      <c r="L46" s="235">
        <f>3*2/5</f>
        <v>1.2</v>
      </c>
    </row>
    <row r="47" spans="1:12">
      <c r="A47" s="203" t="s">
        <v>309</v>
      </c>
      <c r="B47" s="210" t="s">
        <v>735</v>
      </c>
      <c r="C47" s="73" t="s">
        <v>305</v>
      </c>
      <c r="D47" s="59" t="s">
        <v>304</v>
      </c>
      <c r="E47" s="47">
        <f t="shared" si="2"/>
        <v>1601</v>
      </c>
      <c r="F47" s="25">
        <v>0</v>
      </c>
      <c r="G47" s="9">
        <v>5</v>
      </c>
      <c r="H47" s="9">
        <f t="shared" si="5"/>
        <v>1596</v>
      </c>
      <c r="I47" s="9">
        <v>84</v>
      </c>
      <c r="J47" s="9">
        <f t="shared" si="6"/>
        <v>1512</v>
      </c>
      <c r="K47" s="9">
        <v>1505</v>
      </c>
      <c r="L47" s="20">
        <v>7</v>
      </c>
    </row>
    <row r="48" spans="1:12">
      <c r="A48" s="203" t="s">
        <v>311</v>
      </c>
      <c r="B48" s="210" t="s">
        <v>306</v>
      </c>
      <c r="C48" s="78" t="s">
        <v>307</v>
      </c>
      <c r="D48" s="343" t="s">
        <v>306</v>
      </c>
      <c r="E48" s="236">
        <f t="shared" si="2"/>
        <v>465</v>
      </c>
      <c r="F48" s="23">
        <v>16</v>
      </c>
      <c r="G48" s="21">
        <v>5</v>
      </c>
      <c r="H48" s="21">
        <f t="shared" si="5"/>
        <v>444</v>
      </c>
      <c r="I48" s="21">
        <v>21</v>
      </c>
      <c r="J48" s="21">
        <f t="shared" si="6"/>
        <v>423</v>
      </c>
      <c r="K48" s="21">
        <v>421</v>
      </c>
      <c r="L48" s="24">
        <v>2</v>
      </c>
    </row>
    <row r="49" spans="1:12">
      <c r="A49" s="203" t="s">
        <v>313</v>
      </c>
      <c r="B49" s="214" t="s">
        <v>308</v>
      </c>
      <c r="C49" s="73" t="s">
        <v>309</v>
      </c>
      <c r="D49" s="59" t="s">
        <v>308</v>
      </c>
      <c r="E49" s="47">
        <f t="shared" si="2"/>
        <v>7030</v>
      </c>
      <c r="F49" s="25">
        <v>367</v>
      </c>
      <c r="G49" s="9">
        <v>219</v>
      </c>
      <c r="H49" s="9">
        <f t="shared" si="5"/>
        <v>6444</v>
      </c>
      <c r="I49" s="9">
        <v>633</v>
      </c>
      <c r="J49" s="9">
        <f t="shared" si="6"/>
        <v>5811</v>
      </c>
      <c r="K49" s="9">
        <v>5698</v>
      </c>
      <c r="L49" s="20">
        <v>113</v>
      </c>
    </row>
    <row r="50" spans="1:12">
      <c r="A50" s="203" t="s">
        <v>315</v>
      </c>
      <c r="B50" s="210" t="s">
        <v>310</v>
      </c>
      <c r="C50" s="73" t="s">
        <v>311</v>
      </c>
      <c r="D50" s="59" t="s">
        <v>310</v>
      </c>
      <c r="E50" s="47">
        <f t="shared" si="2"/>
        <v>4211</v>
      </c>
      <c r="F50" s="25">
        <v>202</v>
      </c>
      <c r="G50" s="9">
        <v>121</v>
      </c>
      <c r="H50" s="9">
        <f t="shared" si="5"/>
        <v>3888</v>
      </c>
      <c r="I50" s="9">
        <v>382</v>
      </c>
      <c r="J50" s="9">
        <f t="shared" si="6"/>
        <v>3506</v>
      </c>
      <c r="K50" s="9">
        <v>3438</v>
      </c>
      <c r="L50" s="20">
        <v>68</v>
      </c>
    </row>
    <row r="51" spans="1:12">
      <c r="A51" s="203" t="s">
        <v>317</v>
      </c>
      <c r="B51" s="210" t="s">
        <v>312</v>
      </c>
      <c r="C51" s="73" t="s">
        <v>313</v>
      </c>
      <c r="D51" s="59" t="s">
        <v>312</v>
      </c>
      <c r="E51" s="47">
        <f t="shared" si="2"/>
        <v>2049</v>
      </c>
      <c r="F51" s="25">
        <v>52</v>
      </c>
      <c r="G51" s="9">
        <v>44</v>
      </c>
      <c r="H51" s="9">
        <f t="shared" si="5"/>
        <v>1953</v>
      </c>
      <c r="I51" s="9">
        <v>172</v>
      </c>
      <c r="J51" s="9">
        <f t="shared" si="6"/>
        <v>1781</v>
      </c>
      <c r="K51" s="9">
        <v>1759</v>
      </c>
      <c r="L51" s="20">
        <v>22</v>
      </c>
    </row>
    <row r="52" spans="1:12">
      <c r="A52" s="203" t="s">
        <v>319</v>
      </c>
      <c r="B52" s="210" t="s">
        <v>314</v>
      </c>
      <c r="C52" s="77" t="s">
        <v>315</v>
      </c>
      <c r="D52" s="344" t="s">
        <v>314</v>
      </c>
      <c r="E52" s="257">
        <f t="shared" si="2"/>
        <v>3462</v>
      </c>
      <c r="F52" s="40">
        <v>74</v>
      </c>
      <c r="G52" s="26">
        <v>77</v>
      </c>
      <c r="H52" s="26">
        <f t="shared" si="5"/>
        <v>3311</v>
      </c>
      <c r="I52" s="26">
        <v>292</v>
      </c>
      <c r="J52" s="26">
        <f t="shared" si="6"/>
        <v>3019</v>
      </c>
      <c r="K52" s="26">
        <v>2982</v>
      </c>
      <c r="L52" s="29">
        <v>37</v>
      </c>
    </row>
    <row r="53" spans="1:12">
      <c r="A53" s="203" t="s">
        <v>321</v>
      </c>
      <c r="B53" s="210" t="s">
        <v>738</v>
      </c>
      <c r="C53" s="73" t="s">
        <v>317</v>
      </c>
      <c r="D53" s="59" t="s">
        <v>316</v>
      </c>
      <c r="E53" s="47">
        <f t="shared" si="2"/>
        <v>1894</v>
      </c>
      <c r="F53" s="25">
        <v>2</v>
      </c>
      <c r="G53" s="9">
        <v>1</v>
      </c>
      <c r="H53" s="9">
        <f t="shared" si="5"/>
        <v>1891</v>
      </c>
      <c r="I53" s="9">
        <v>167</v>
      </c>
      <c r="J53" s="9">
        <f t="shared" si="6"/>
        <v>1724</v>
      </c>
      <c r="K53" s="9">
        <v>1703</v>
      </c>
      <c r="L53" s="20">
        <v>21</v>
      </c>
    </row>
    <row r="54" spans="1:12">
      <c r="A54" s="203" t="s">
        <v>323</v>
      </c>
      <c r="B54" s="210" t="s">
        <v>318</v>
      </c>
      <c r="C54" s="73" t="s">
        <v>319</v>
      </c>
      <c r="D54" s="59" t="s">
        <v>318</v>
      </c>
      <c r="E54" s="47">
        <f t="shared" si="2"/>
        <v>141</v>
      </c>
      <c r="F54" s="25">
        <v>0</v>
      </c>
      <c r="G54" s="9">
        <v>0</v>
      </c>
      <c r="H54" s="9">
        <f t="shared" si="5"/>
        <v>141</v>
      </c>
      <c r="I54" s="9">
        <v>12</v>
      </c>
      <c r="J54" s="9">
        <f t="shared" si="6"/>
        <v>129</v>
      </c>
      <c r="K54" s="9">
        <v>127</v>
      </c>
      <c r="L54" s="20">
        <v>2</v>
      </c>
    </row>
    <row r="55" spans="1:12">
      <c r="A55" s="203" t="s">
        <v>325</v>
      </c>
      <c r="B55" s="214" t="s">
        <v>739</v>
      </c>
      <c r="C55" s="73" t="s">
        <v>321</v>
      </c>
      <c r="D55" s="59" t="s">
        <v>320</v>
      </c>
      <c r="E55" s="47">
        <f t="shared" si="2"/>
        <v>711</v>
      </c>
      <c r="F55" s="25">
        <v>70</v>
      </c>
      <c r="G55" s="9">
        <v>17</v>
      </c>
      <c r="H55" s="9">
        <f t="shared" si="5"/>
        <v>624</v>
      </c>
      <c r="I55" s="9">
        <v>22</v>
      </c>
      <c r="J55" s="9">
        <f t="shared" si="6"/>
        <v>602</v>
      </c>
      <c r="K55" s="9">
        <v>594</v>
      </c>
      <c r="L55" s="20">
        <v>8</v>
      </c>
    </row>
    <row r="56" spans="1:12">
      <c r="A56" s="252" t="s">
        <v>327</v>
      </c>
      <c r="B56" s="214" t="s">
        <v>740</v>
      </c>
      <c r="C56" s="230" t="s">
        <v>323</v>
      </c>
      <c r="D56" s="232" t="s">
        <v>322</v>
      </c>
      <c r="E56" s="237">
        <f t="shared" si="2"/>
        <v>6.0110980041980078</v>
      </c>
      <c r="F56" s="234">
        <f>18*1/82</f>
        <v>0.21951219512195122</v>
      </c>
      <c r="G56" s="238">
        <f>4*1/20</f>
        <v>0.2</v>
      </c>
      <c r="H56" s="237">
        <f t="shared" si="5"/>
        <v>5.5915858090760562</v>
      </c>
      <c r="I56" s="234">
        <f>66*1/88</f>
        <v>0.75</v>
      </c>
      <c r="J56" s="233">
        <f t="shared" si="6"/>
        <v>4.8415858090760562</v>
      </c>
      <c r="K56" s="238">
        <f>1808*5/2307</f>
        <v>3.9185088859991333</v>
      </c>
      <c r="L56" s="242">
        <f>24*1/26</f>
        <v>0.92307692307692313</v>
      </c>
    </row>
    <row r="57" spans="1:12">
      <c r="A57" s="252" t="s">
        <v>329</v>
      </c>
      <c r="B57" s="210" t="s">
        <v>741</v>
      </c>
      <c r="C57" s="231"/>
      <c r="D57" s="232"/>
      <c r="E57" s="237">
        <f t="shared" si="2"/>
        <v>89.201893250902103</v>
      </c>
      <c r="F57" s="237">
        <f>18*2/82</f>
        <v>0.43902439024390244</v>
      </c>
      <c r="G57" s="238">
        <f>4*1/20</f>
        <v>0.2</v>
      </c>
      <c r="H57" s="237">
        <f t="shared" si="5"/>
        <v>88.562868860658199</v>
      </c>
      <c r="I57" s="234">
        <f>66*4/88</f>
        <v>3</v>
      </c>
      <c r="J57" s="251">
        <f t="shared" si="6"/>
        <v>85.562868860658199</v>
      </c>
      <c r="K57" s="238">
        <f>1808*108/2307</f>
        <v>84.639791937581279</v>
      </c>
      <c r="L57" s="242">
        <f>24*1/26</f>
        <v>0.92307692307692313</v>
      </c>
    </row>
    <row r="58" spans="1:12">
      <c r="A58" s="252" t="s">
        <v>331</v>
      </c>
      <c r="B58" s="211" t="s">
        <v>764</v>
      </c>
      <c r="C58" s="231"/>
      <c r="D58" s="232"/>
      <c r="E58" s="237">
        <f t="shared" si="2"/>
        <v>356.96035456978552</v>
      </c>
      <c r="F58" s="237">
        <f>18*16/82</f>
        <v>3.5121951219512195</v>
      </c>
      <c r="G58" s="238">
        <f>4*5/20</f>
        <v>1</v>
      </c>
      <c r="H58" s="237">
        <f t="shared" si="5"/>
        <v>352.44815944783431</v>
      </c>
      <c r="I58" s="234">
        <f>66*23/88</f>
        <v>17.25</v>
      </c>
      <c r="J58" s="251">
        <f t="shared" si="6"/>
        <v>335.19815944783431</v>
      </c>
      <c r="K58" s="238">
        <f>1808*423/2307</f>
        <v>331.50585175552663</v>
      </c>
      <c r="L58" s="242">
        <f>24*4/26</f>
        <v>3.6923076923076925</v>
      </c>
    </row>
    <row r="59" spans="1:12">
      <c r="A59" s="252" t="s">
        <v>333</v>
      </c>
      <c r="B59" s="214" t="s">
        <v>742</v>
      </c>
      <c r="C59" s="231"/>
      <c r="D59" s="232"/>
      <c r="E59" s="237">
        <f t="shared" si="2"/>
        <v>1464.5525008315503</v>
      </c>
      <c r="F59" s="237">
        <f>18*10/82</f>
        <v>2.1951219512195124</v>
      </c>
      <c r="G59" s="238">
        <f>4*2/20</f>
        <v>0.4</v>
      </c>
      <c r="H59" s="237">
        <f t="shared" si="5"/>
        <v>1461.9573788803309</v>
      </c>
      <c r="I59" s="234">
        <f>66*35/88</f>
        <v>26.25</v>
      </c>
      <c r="J59" s="251">
        <f t="shared" si="6"/>
        <v>1435.7073788803309</v>
      </c>
      <c r="K59" s="238">
        <f>1808*1819/2307</f>
        <v>1425.5535327264847</v>
      </c>
      <c r="L59" s="242">
        <f>24*11/26</f>
        <v>10.153846153846153</v>
      </c>
    </row>
    <row r="60" spans="1:12">
      <c r="A60" s="252" t="s">
        <v>335</v>
      </c>
      <c r="B60" s="210" t="s">
        <v>743</v>
      </c>
      <c r="C60" s="231"/>
      <c r="D60" s="232"/>
      <c r="E60" s="237">
        <f t="shared" si="2"/>
        <v>630.23557510342528</v>
      </c>
      <c r="F60" s="237">
        <f>18*53/82</f>
        <v>11.634146341463415</v>
      </c>
      <c r="G60" s="238">
        <f>4*11/20</f>
        <v>2.2000000000000002</v>
      </c>
      <c r="H60" s="237">
        <f t="shared" si="5"/>
        <v>616.40142876196182</v>
      </c>
      <c r="I60" s="234">
        <f>66*25/88</f>
        <v>18.75</v>
      </c>
      <c r="J60" s="251">
        <f t="shared" si="6"/>
        <v>597.65142876196182</v>
      </c>
      <c r="K60" s="238">
        <f>1808*752/2307</f>
        <v>589.34373645426956</v>
      </c>
      <c r="L60" s="242">
        <f>24*9/26</f>
        <v>8.3076923076923084</v>
      </c>
    </row>
    <row r="61" spans="1:12">
      <c r="A61" s="203" t="s">
        <v>337</v>
      </c>
      <c r="B61" s="210" t="s">
        <v>324</v>
      </c>
      <c r="C61" s="73" t="s">
        <v>325</v>
      </c>
      <c r="D61" s="59" t="s">
        <v>324</v>
      </c>
      <c r="E61" s="47">
        <f t="shared" si="2"/>
        <v>3358</v>
      </c>
      <c r="F61" s="47">
        <v>132</v>
      </c>
      <c r="G61" s="25">
        <v>60</v>
      </c>
      <c r="H61" s="239">
        <f t="shared" si="5"/>
        <v>3166</v>
      </c>
      <c r="I61" s="241">
        <v>110</v>
      </c>
      <c r="J61" s="241">
        <f t="shared" si="6"/>
        <v>3056</v>
      </c>
      <c r="K61" s="47">
        <v>3015</v>
      </c>
      <c r="L61" s="243">
        <v>41</v>
      </c>
    </row>
    <row r="62" spans="1:12">
      <c r="A62" s="203" t="s">
        <v>339</v>
      </c>
      <c r="B62" s="210" t="s">
        <v>326</v>
      </c>
      <c r="C62" s="78" t="s">
        <v>327</v>
      </c>
      <c r="D62" s="343" t="s">
        <v>326</v>
      </c>
      <c r="E62" s="236">
        <f t="shared" si="2"/>
        <v>840</v>
      </c>
      <c r="F62" s="236">
        <v>53</v>
      </c>
      <c r="G62" s="23">
        <v>2</v>
      </c>
      <c r="H62" s="240">
        <f t="shared" si="5"/>
        <v>785</v>
      </c>
      <c r="I62" s="23">
        <v>27</v>
      </c>
      <c r="J62" s="21">
        <f t="shared" si="6"/>
        <v>758</v>
      </c>
      <c r="K62" s="240">
        <v>748</v>
      </c>
      <c r="L62" s="244">
        <v>10</v>
      </c>
    </row>
    <row r="63" spans="1:12">
      <c r="A63" s="252" t="s">
        <v>341</v>
      </c>
      <c r="B63" s="210" t="s">
        <v>744</v>
      </c>
      <c r="C63" s="230"/>
      <c r="D63" s="232"/>
      <c r="E63" s="237">
        <f t="shared" si="2"/>
        <v>0</v>
      </c>
      <c r="F63" s="237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</v>
      </c>
      <c r="L63" s="253">
        <v>0</v>
      </c>
    </row>
    <row r="64" spans="1:12">
      <c r="A64" s="252" t="s">
        <v>343</v>
      </c>
      <c r="B64" s="210" t="s">
        <v>745</v>
      </c>
      <c r="C64" s="230" t="s">
        <v>329</v>
      </c>
      <c r="D64" s="232" t="s">
        <v>328</v>
      </c>
      <c r="E64" s="237">
        <f t="shared" si="2"/>
        <v>266</v>
      </c>
      <c r="F64" s="237">
        <v>7</v>
      </c>
      <c r="G64" s="234">
        <v>0</v>
      </c>
      <c r="H64" s="238">
        <f t="shared" ref="H64:H81" si="7">SUM(I64:J64)</f>
        <v>259</v>
      </c>
      <c r="I64" s="234">
        <v>13</v>
      </c>
      <c r="J64" s="233">
        <f t="shared" ref="J64:J81" si="8">SUM(K64:L64)</f>
        <v>246</v>
      </c>
      <c r="K64" s="238">
        <v>243</v>
      </c>
      <c r="L64" s="242">
        <v>3</v>
      </c>
    </row>
    <row r="65" spans="1:12">
      <c r="A65" s="203" t="s">
        <v>345</v>
      </c>
      <c r="B65" s="210" t="s">
        <v>330</v>
      </c>
      <c r="C65" s="73" t="s">
        <v>331</v>
      </c>
      <c r="D65" s="59" t="s">
        <v>330</v>
      </c>
      <c r="E65" s="47">
        <f t="shared" si="2"/>
        <v>4955</v>
      </c>
      <c r="F65" s="47">
        <v>79</v>
      </c>
      <c r="G65" s="25">
        <v>9</v>
      </c>
      <c r="H65" s="239">
        <f t="shared" si="7"/>
        <v>4867</v>
      </c>
      <c r="I65" s="25">
        <v>243</v>
      </c>
      <c r="J65" s="9">
        <f t="shared" si="8"/>
        <v>4624</v>
      </c>
      <c r="K65" s="239">
        <v>4572</v>
      </c>
      <c r="L65" s="243">
        <v>52</v>
      </c>
    </row>
    <row r="66" spans="1:12">
      <c r="A66" s="203" t="s">
        <v>347</v>
      </c>
      <c r="B66" s="210" t="s">
        <v>332</v>
      </c>
      <c r="C66" s="73" t="s">
        <v>333</v>
      </c>
      <c r="D66" s="59" t="s">
        <v>332</v>
      </c>
      <c r="E66" s="47">
        <f t="shared" si="2"/>
        <v>470</v>
      </c>
      <c r="F66" s="25">
        <v>153</v>
      </c>
      <c r="G66" s="9">
        <v>123</v>
      </c>
      <c r="H66" s="239">
        <f t="shared" si="7"/>
        <v>194</v>
      </c>
      <c r="I66" s="25">
        <v>10</v>
      </c>
      <c r="J66" s="9">
        <f t="shared" si="8"/>
        <v>184</v>
      </c>
      <c r="K66" s="9">
        <v>182</v>
      </c>
      <c r="L66" s="20">
        <v>2</v>
      </c>
    </row>
    <row r="67" spans="1:12">
      <c r="A67" s="203" t="s">
        <v>349</v>
      </c>
      <c r="B67" s="210" t="s">
        <v>334</v>
      </c>
      <c r="C67" s="77" t="s">
        <v>335</v>
      </c>
      <c r="D67" s="344" t="s">
        <v>334</v>
      </c>
      <c r="E67" s="257">
        <f t="shared" si="2"/>
        <v>429</v>
      </c>
      <c r="F67" s="40">
        <v>12</v>
      </c>
      <c r="G67" s="26">
        <v>5</v>
      </c>
      <c r="H67" s="26">
        <f t="shared" si="7"/>
        <v>412</v>
      </c>
      <c r="I67" s="26">
        <v>33</v>
      </c>
      <c r="J67" s="26">
        <f t="shared" si="8"/>
        <v>379</v>
      </c>
      <c r="K67" s="26">
        <v>378</v>
      </c>
      <c r="L67" s="29">
        <v>1</v>
      </c>
    </row>
    <row r="68" spans="1:12">
      <c r="A68" s="203" t="s">
        <v>351</v>
      </c>
      <c r="B68" s="213" t="s">
        <v>336</v>
      </c>
      <c r="C68" s="73" t="s">
        <v>337</v>
      </c>
      <c r="D68" s="343" t="s">
        <v>336</v>
      </c>
      <c r="E68" s="47">
        <f t="shared" si="2"/>
        <v>2082</v>
      </c>
      <c r="F68" s="25">
        <v>505</v>
      </c>
      <c r="G68" s="9">
        <v>242</v>
      </c>
      <c r="H68" s="9">
        <f t="shared" si="7"/>
        <v>1335</v>
      </c>
      <c r="I68" s="9">
        <v>226</v>
      </c>
      <c r="J68" s="9">
        <f t="shared" si="8"/>
        <v>1109</v>
      </c>
      <c r="K68" s="9">
        <v>1045</v>
      </c>
      <c r="L68" s="20">
        <v>64</v>
      </c>
    </row>
    <row r="69" spans="1:12" s="250" customFormat="1">
      <c r="A69" s="252" t="s">
        <v>353</v>
      </c>
      <c r="B69" s="211" t="s">
        <v>747</v>
      </c>
      <c r="C69" s="231"/>
      <c r="D69" s="232"/>
      <c r="E69" s="248">
        <f t="shared" si="2"/>
        <v>78</v>
      </c>
      <c r="F69" s="248">
        <v>19</v>
      </c>
      <c r="G69" s="254">
        <v>9</v>
      </c>
      <c r="H69" s="233">
        <f t="shared" si="7"/>
        <v>50</v>
      </c>
      <c r="I69" s="254">
        <v>8</v>
      </c>
      <c r="J69" s="233">
        <f t="shared" si="8"/>
        <v>42</v>
      </c>
      <c r="K69" s="254">
        <v>40</v>
      </c>
      <c r="L69" s="249">
        <v>2</v>
      </c>
    </row>
    <row r="70" spans="1:12">
      <c r="A70" s="203" t="s">
        <v>355</v>
      </c>
      <c r="B70" s="210" t="s">
        <v>338</v>
      </c>
      <c r="C70" s="73" t="s">
        <v>339</v>
      </c>
      <c r="D70" s="59" t="s">
        <v>338</v>
      </c>
      <c r="E70" s="47">
        <f t="shared" si="2"/>
        <v>27510</v>
      </c>
      <c r="F70" s="25">
        <v>5089</v>
      </c>
      <c r="G70" s="9">
        <v>1458</v>
      </c>
      <c r="H70" s="9">
        <f t="shared" si="7"/>
        <v>20963</v>
      </c>
      <c r="I70" s="9">
        <v>2649</v>
      </c>
      <c r="J70" s="9">
        <f t="shared" si="8"/>
        <v>18314</v>
      </c>
      <c r="K70" s="42">
        <v>16450</v>
      </c>
      <c r="L70" s="43">
        <v>1864</v>
      </c>
    </row>
    <row r="71" spans="1:12">
      <c r="A71" s="203" t="s">
        <v>357</v>
      </c>
      <c r="B71" s="210" t="s">
        <v>340</v>
      </c>
      <c r="C71" s="73" t="s">
        <v>341</v>
      </c>
      <c r="D71" s="59" t="s">
        <v>340</v>
      </c>
      <c r="E71" s="47">
        <f t="shared" ref="E71:E109" si="9">F71+G71+H71</f>
        <v>3648</v>
      </c>
      <c r="F71" s="25">
        <v>416</v>
      </c>
      <c r="G71" s="9">
        <v>120</v>
      </c>
      <c r="H71" s="9">
        <f t="shared" si="7"/>
        <v>3112</v>
      </c>
      <c r="I71" s="9">
        <v>433</v>
      </c>
      <c r="J71" s="9">
        <f t="shared" si="8"/>
        <v>2679</v>
      </c>
      <c r="K71" s="9">
        <v>2542</v>
      </c>
      <c r="L71" s="20">
        <v>137</v>
      </c>
    </row>
    <row r="72" spans="1:12">
      <c r="A72" s="252" t="s">
        <v>359</v>
      </c>
      <c r="B72" s="210" t="s">
        <v>748</v>
      </c>
      <c r="C72" s="230" t="s">
        <v>343</v>
      </c>
      <c r="D72" s="232" t="s">
        <v>342</v>
      </c>
      <c r="E72" s="237">
        <f t="shared" si="9"/>
        <v>13337.558391791594</v>
      </c>
      <c r="F72" s="234">
        <f>3027*1805/2463</f>
        <v>2218.3252131546892</v>
      </c>
      <c r="G72" s="233">
        <f>867*865/1181</f>
        <v>635.01693480101608</v>
      </c>
      <c r="H72" s="233">
        <f t="shared" si="7"/>
        <v>10484.216243835888</v>
      </c>
      <c r="I72" s="233">
        <f>1991*1625/2218</f>
        <v>1458.690261496844</v>
      </c>
      <c r="J72" s="233">
        <f t="shared" si="8"/>
        <v>9025.5259823390443</v>
      </c>
      <c r="K72" s="233">
        <f>11686*9232/12596</f>
        <v>8565.0327087964433</v>
      </c>
      <c r="L72" s="235">
        <f>630*978/1338</f>
        <v>460.49327354260089</v>
      </c>
    </row>
    <row r="73" spans="1:12">
      <c r="A73" s="252" t="s">
        <v>361</v>
      </c>
      <c r="B73" s="210" t="s">
        <v>749</v>
      </c>
      <c r="C73" s="230"/>
      <c r="D73" s="232"/>
      <c r="E73" s="237">
        <f t="shared" si="9"/>
        <v>4863.4416082084063</v>
      </c>
      <c r="F73" s="234">
        <f>3027*658/2463</f>
        <v>808.67478684531056</v>
      </c>
      <c r="G73" s="233">
        <f>867*316/1181</f>
        <v>231.98306519898392</v>
      </c>
      <c r="H73" s="233">
        <f t="shared" si="7"/>
        <v>3822.7837561641118</v>
      </c>
      <c r="I73" s="233">
        <f>1991*593/2218</f>
        <v>532.30973850315604</v>
      </c>
      <c r="J73" s="233">
        <f t="shared" si="8"/>
        <v>3290.4740176609557</v>
      </c>
      <c r="K73" s="233">
        <f>11686*3364/12596</f>
        <v>3120.9672912035567</v>
      </c>
      <c r="L73" s="235">
        <f>630*360/1338</f>
        <v>169.50672645739911</v>
      </c>
    </row>
    <row r="74" spans="1:12">
      <c r="A74" s="203" t="s">
        <v>363</v>
      </c>
      <c r="B74" s="210" t="s">
        <v>344</v>
      </c>
      <c r="C74" s="73" t="s">
        <v>345</v>
      </c>
      <c r="D74" s="59" t="s">
        <v>344</v>
      </c>
      <c r="E74" s="47">
        <f t="shared" si="9"/>
        <v>1722</v>
      </c>
      <c r="F74" s="25">
        <v>0</v>
      </c>
      <c r="G74" s="9">
        <v>0</v>
      </c>
      <c r="H74" s="9">
        <f t="shared" si="7"/>
        <v>1722</v>
      </c>
      <c r="I74" s="9">
        <v>21</v>
      </c>
      <c r="J74" s="9">
        <f t="shared" si="8"/>
        <v>1701</v>
      </c>
      <c r="K74" s="9">
        <v>1692</v>
      </c>
      <c r="L74" s="20">
        <v>9</v>
      </c>
    </row>
    <row r="75" spans="1:12">
      <c r="A75" s="203" t="s">
        <v>365</v>
      </c>
      <c r="B75" s="210" t="s">
        <v>346</v>
      </c>
      <c r="C75" s="78" t="s">
        <v>347</v>
      </c>
      <c r="D75" s="343" t="s">
        <v>346</v>
      </c>
      <c r="E75" s="236">
        <f t="shared" si="9"/>
        <v>181</v>
      </c>
      <c r="F75" s="23">
        <v>0</v>
      </c>
      <c r="G75" s="21">
        <v>0</v>
      </c>
      <c r="H75" s="21">
        <f t="shared" si="7"/>
        <v>181</v>
      </c>
      <c r="I75" s="21">
        <v>27</v>
      </c>
      <c r="J75" s="21">
        <f t="shared" si="8"/>
        <v>154</v>
      </c>
      <c r="K75" s="21">
        <v>151</v>
      </c>
      <c r="L75" s="24">
        <v>3</v>
      </c>
    </row>
    <row r="76" spans="1:12">
      <c r="A76" s="203" t="s">
        <v>367</v>
      </c>
      <c r="B76" s="210" t="s">
        <v>348</v>
      </c>
      <c r="C76" s="73" t="s">
        <v>349</v>
      </c>
      <c r="D76" s="59" t="s">
        <v>348</v>
      </c>
      <c r="E76" s="47">
        <f t="shared" si="9"/>
        <v>872</v>
      </c>
      <c r="F76" s="25">
        <v>0</v>
      </c>
      <c r="G76" s="9">
        <v>0</v>
      </c>
      <c r="H76" s="9">
        <f t="shared" si="7"/>
        <v>872</v>
      </c>
      <c r="I76" s="9">
        <v>5</v>
      </c>
      <c r="J76" s="9">
        <f t="shared" si="8"/>
        <v>867</v>
      </c>
      <c r="K76" s="9">
        <v>863</v>
      </c>
      <c r="L76" s="20">
        <v>4</v>
      </c>
    </row>
    <row r="77" spans="1:12">
      <c r="A77" s="203" t="s">
        <v>369</v>
      </c>
      <c r="B77" s="210" t="s">
        <v>350</v>
      </c>
      <c r="C77" s="73" t="s">
        <v>351</v>
      </c>
      <c r="D77" s="59" t="s">
        <v>350</v>
      </c>
      <c r="E77" s="47">
        <f t="shared" si="9"/>
        <v>1939</v>
      </c>
      <c r="F77" s="25">
        <v>53</v>
      </c>
      <c r="G77" s="9">
        <v>11</v>
      </c>
      <c r="H77" s="9">
        <f t="shared" si="7"/>
        <v>1875</v>
      </c>
      <c r="I77" s="9">
        <v>140</v>
      </c>
      <c r="J77" s="9">
        <f t="shared" si="8"/>
        <v>1735</v>
      </c>
      <c r="K77" s="9">
        <v>1705</v>
      </c>
      <c r="L77" s="20">
        <v>30</v>
      </c>
    </row>
    <row r="78" spans="1:12">
      <c r="A78" s="203" t="s">
        <v>371</v>
      </c>
      <c r="B78" s="210" t="s">
        <v>352</v>
      </c>
      <c r="C78" s="73" t="s">
        <v>353</v>
      </c>
      <c r="D78" s="59" t="s">
        <v>352</v>
      </c>
      <c r="E78" s="52">
        <f t="shared" si="9"/>
        <v>116734</v>
      </c>
      <c r="F78" s="52">
        <v>10447</v>
      </c>
      <c r="G78" s="44">
        <v>6223</v>
      </c>
      <c r="H78" s="9">
        <f t="shared" si="7"/>
        <v>100064</v>
      </c>
      <c r="I78" s="9">
        <v>10994</v>
      </c>
      <c r="J78" s="9">
        <f t="shared" si="8"/>
        <v>89070</v>
      </c>
      <c r="K78" s="9">
        <v>80450</v>
      </c>
      <c r="L78" s="20">
        <v>8620</v>
      </c>
    </row>
    <row r="79" spans="1:12">
      <c r="A79" s="203" t="s">
        <v>373</v>
      </c>
      <c r="B79" s="210" t="s">
        <v>354</v>
      </c>
      <c r="C79" s="77" t="s">
        <v>355</v>
      </c>
      <c r="D79" s="344" t="s">
        <v>354</v>
      </c>
      <c r="E79" s="257">
        <f t="shared" si="9"/>
        <v>12789</v>
      </c>
      <c r="F79" s="40">
        <v>561</v>
      </c>
      <c r="G79" s="26">
        <v>127</v>
      </c>
      <c r="H79" s="26">
        <f t="shared" si="7"/>
        <v>12101</v>
      </c>
      <c r="I79" s="26">
        <v>436</v>
      </c>
      <c r="J79" s="26">
        <f t="shared" si="8"/>
        <v>11665</v>
      </c>
      <c r="K79" s="26">
        <v>11496</v>
      </c>
      <c r="L79" s="29">
        <v>169</v>
      </c>
    </row>
    <row r="80" spans="1:12">
      <c r="A80" s="203" t="s">
        <v>375</v>
      </c>
      <c r="B80" s="210" t="s">
        <v>356</v>
      </c>
      <c r="C80" s="73" t="s">
        <v>357</v>
      </c>
      <c r="D80" s="59" t="s">
        <v>356</v>
      </c>
      <c r="E80" s="47">
        <f t="shared" si="9"/>
        <v>2455</v>
      </c>
      <c r="F80" s="25">
        <v>333</v>
      </c>
      <c r="G80" s="9">
        <v>73</v>
      </c>
      <c r="H80" s="9">
        <f t="shared" si="7"/>
        <v>2049</v>
      </c>
      <c r="I80" s="9">
        <v>604</v>
      </c>
      <c r="J80" s="9">
        <f t="shared" si="8"/>
        <v>1445</v>
      </c>
      <c r="K80" s="9">
        <v>1404</v>
      </c>
      <c r="L80" s="20">
        <v>41</v>
      </c>
    </row>
    <row r="81" spans="1:12">
      <c r="A81" s="203" t="s">
        <v>377</v>
      </c>
      <c r="B81" s="210" t="s">
        <v>358</v>
      </c>
      <c r="C81" s="73" t="s">
        <v>359</v>
      </c>
      <c r="D81" s="59" t="s">
        <v>358</v>
      </c>
      <c r="E81" s="47">
        <f t="shared" si="9"/>
        <v>1183</v>
      </c>
      <c r="F81" s="25">
        <v>204</v>
      </c>
      <c r="G81" s="9">
        <v>22</v>
      </c>
      <c r="H81" s="9">
        <f t="shared" si="7"/>
        <v>957</v>
      </c>
      <c r="I81" s="9">
        <v>168</v>
      </c>
      <c r="J81" s="9">
        <f t="shared" si="8"/>
        <v>789</v>
      </c>
      <c r="K81" s="9">
        <v>758</v>
      </c>
      <c r="L81" s="20">
        <v>31</v>
      </c>
    </row>
    <row r="82" spans="1:12" s="250" customFormat="1">
      <c r="A82" s="252" t="s">
        <v>379</v>
      </c>
      <c r="B82" s="210" t="s">
        <v>750</v>
      </c>
      <c r="C82" s="231"/>
      <c r="D82" s="232"/>
      <c r="E82" s="248">
        <f t="shared" si="9"/>
        <v>0</v>
      </c>
      <c r="F82" s="248">
        <v>0</v>
      </c>
      <c r="G82" s="248">
        <v>0</v>
      </c>
      <c r="H82" s="248">
        <v>0</v>
      </c>
      <c r="I82" s="248">
        <v>0</v>
      </c>
      <c r="J82" s="248">
        <v>0</v>
      </c>
      <c r="K82" s="248">
        <v>0</v>
      </c>
      <c r="L82" s="249">
        <v>0</v>
      </c>
    </row>
    <row r="83" spans="1:12">
      <c r="A83" s="203" t="s">
        <v>381</v>
      </c>
      <c r="B83" s="210" t="s">
        <v>360</v>
      </c>
      <c r="C83" s="73" t="s">
        <v>361</v>
      </c>
      <c r="D83" s="59" t="s">
        <v>360</v>
      </c>
      <c r="E83" s="47">
        <f t="shared" si="9"/>
        <v>1960</v>
      </c>
      <c r="F83" s="25">
        <v>0</v>
      </c>
      <c r="G83" s="9">
        <v>0</v>
      </c>
      <c r="H83" s="9">
        <f>SUM(I83:J83)</f>
        <v>1960</v>
      </c>
      <c r="I83" s="9">
        <v>33</v>
      </c>
      <c r="J83" s="9">
        <f>SUM(K83:L83)</f>
        <v>1927</v>
      </c>
      <c r="K83" s="9">
        <v>1919</v>
      </c>
      <c r="L83" s="20">
        <v>8</v>
      </c>
    </row>
    <row r="84" spans="1:12">
      <c r="A84" s="203" t="s">
        <v>383</v>
      </c>
      <c r="B84" s="210" t="s">
        <v>751</v>
      </c>
      <c r="C84" s="73" t="s">
        <v>363</v>
      </c>
      <c r="D84" s="59" t="s">
        <v>362</v>
      </c>
      <c r="E84" s="47">
        <f t="shared" si="9"/>
        <v>19640</v>
      </c>
      <c r="F84" s="25">
        <v>497</v>
      </c>
      <c r="G84" s="9">
        <v>49</v>
      </c>
      <c r="H84" s="9">
        <f>SUM(I84:J84)</f>
        <v>19094</v>
      </c>
      <c r="I84" s="9">
        <v>1424</v>
      </c>
      <c r="J84" s="9">
        <f>SUM(K84:L84)</f>
        <v>17670</v>
      </c>
      <c r="K84" s="9">
        <v>17286</v>
      </c>
      <c r="L84" s="20">
        <v>384</v>
      </c>
    </row>
    <row r="85" spans="1:12">
      <c r="A85" s="203" t="s">
        <v>385</v>
      </c>
      <c r="B85" s="210" t="s">
        <v>752</v>
      </c>
      <c r="C85" s="73" t="s">
        <v>365</v>
      </c>
      <c r="D85" s="59" t="s">
        <v>364</v>
      </c>
      <c r="E85" s="47">
        <f t="shared" si="9"/>
        <v>0</v>
      </c>
      <c r="F85" s="25">
        <v>0</v>
      </c>
      <c r="G85" s="9">
        <v>0</v>
      </c>
      <c r="H85" s="9">
        <f>SUM(I85:J85)</f>
        <v>0</v>
      </c>
      <c r="I85" s="9">
        <v>0</v>
      </c>
      <c r="J85" s="9">
        <f>SUM(K85:L85)</f>
        <v>0</v>
      </c>
      <c r="K85" s="9">
        <v>0</v>
      </c>
      <c r="L85" s="20">
        <v>0</v>
      </c>
    </row>
    <row r="86" spans="1:12">
      <c r="A86" s="203" t="s">
        <v>387</v>
      </c>
      <c r="B86" s="210" t="s">
        <v>366</v>
      </c>
      <c r="C86" s="78" t="s">
        <v>367</v>
      </c>
      <c r="D86" s="343" t="s">
        <v>366</v>
      </c>
      <c r="E86" s="236">
        <f t="shared" si="9"/>
        <v>5094</v>
      </c>
      <c r="F86" s="23">
        <v>64</v>
      </c>
      <c r="G86" s="21">
        <v>39</v>
      </c>
      <c r="H86" s="21">
        <f>SUM(I86:J86)</f>
        <v>4991</v>
      </c>
      <c r="I86" s="21">
        <v>638</v>
      </c>
      <c r="J86" s="21">
        <f>SUM(K86:L86)</f>
        <v>4353</v>
      </c>
      <c r="K86" s="21">
        <v>4234</v>
      </c>
      <c r="L86" s="24">
        <v>119</v>
      </c>
    </row>
    <row r="87" spans="1:12">
      <c r="A87" s="203" t="s">
        <v>389</v>
      </c>
      <c r="B87" s="210" t="s">
        <v>368</v>
      </c>
      <c r="C87" s="73" t="s">
        <v>369</v>
      </c>
      <c r="D87" s="59" t="s">
        <v>368</v>
      </c>
      <c r="E87" s="47">
        <f t="shared" si="9"/>
        <v>317</v>
      </c>
      <c r="F87" s="25">
        <v>0</v>
      </c>
      <c r="G87" s="9">
        <v>0</v>
      </c>
      <c r="H87" s="9">
        <f t="shared" ref="H87:H98" si="10">SUM(I87:J87)</f>
        <v>317</v>
      </c>
      <c r="I87" s="9">
        <v>19</v>
      </c>
      <c r="J87" s="9">
        <f t="shared" ref="J87:J98" si="11">SUM(K87:L87)</f>
        <v>298</v>
      </c>
      <c r="K87" s="9">
        <v>262</v>
      </c>
      <c r="L87" s="20">
        <v>36</v>
      </c>
    </row>
    <row r="88" spans="1:12">
      <c r="A88" s="203" t="s">
        <v>391</v>
      </c>
      <c r="B88" s="210" t="s">
        <v>753</v>
      </c>
      <c r="C88" s="73" t="s">
        <v>371</v>
      </c>
      <c r="D88" s="59" t="s">
        <v>770</v>
      </c>
      <c r="E88" s="47">
        <f t="shared" si="9"/>
        <v>227</v>
      </c>
      <c r="F88" s="25">
        <v>0</v>
      </c>
      <c r="G88" s="9">
        <v>0</v>
      </c>
      <c r="H88" s="9">
        <f t="shared" si="10"/>
        <v>227</v>
      </c>
      <c r="I88" s="9">
        <v>0</v>
      </c>
      <c r="J88" s="9">
        <f t="shared" si="11"/>
        <v>227</v>
      </c>
      <c r="K88" s="9">
        <v>206</v>
      </c>
      <c r="L88" s="20">
        <v>21</v>
      </c>
    </row>
    <row r="89" spans="1:12">
      <c r="A89" s="203" t="s">
        <v>393</v>
      </c>
      <c r="B89" s="210" t="s">
        <v>370</v>
      </c>
      <c r="C89" s="73" t="s">
        <v>373</v>
      </c>
      <c r="D89" s="59" t="s">
        <v>370</v>
      </c>
      <c r="E89" s="47">
        <f t="shared" si="9"/>
        <v>865</v>
      </c>
      <c r="F89" s="25">
        <v>4</v>
      </c>
      <c r="G89" s="9">
        <v>0</v>
      </c>
      <c r="H89" s="9">
        <f t="shared" si="10"/>
        <v>861</v>
      </c>
      <c r="I89" s="9">
        <v>95</v>
      </c>
      <c r="J89" s="9">
        <f t="shared" si="11"/>
        <v>766</v>
      </c>
      <c r="K89" s="9">
        <v>660</v>
      </c>
      <c r="L89" s="20">
        <v>106</v>
      </c>
    </row>
    <row r="90" spans="1:12">
      <c r="A90" s="203" t="s">
        <v>395</v>
      </c>
      <c r="B90" s="210" t="s">
        <v>372</v>
      </c>
      <c r="C90" s="77" t="s">
        <v>375</v>
      </c>
      <c r="D90" s="344" t="s">
        <v>372</v>
      </c>
      <c r="E90" s="257">
        <f t="shared" si="9"/>
        <v>3729</v>
      </c>
      <c r="F90" s="40">
        <v>148</v>
      </c>
      <c r="G90" s="26">
        <v>67</v>
      </c>
      <c r="H90" s="26">
        <f t="shared" si="10"/>
        <v>3514</v>
      </c>
      <c r="I90" s="26">
        <v>261</v>
      </c>
      <c r="J90" s="26">
        <f t="shared" si="11"/>
        <v>3253</v>
      </c>
      <c r="K90" s="26">
        <v>3057</v>
      </c>
      <c r="L90" s="29">
        <v>196</v>
      </c>
    </row>
    <row r="91" spans="1:12">
      <c r="A91" s="203" t="s">
        <v>397</v>
      </c>
      <c r="B91" s="210" t="s">
        <v>374</v>
      </c>
      <c r="C91" s="73" t="s">
        <v>377</v>
      </c>
      <c r="D91" s="59" t="s">
        <v>374</v>
      </c>
      <c r="E91" s="47">
        <f t="shared" si="9"/>
        <v>5481</v>
      </c>
      <c r="F91" s="25">
        <v>34</v>
      </c>
      <c r="G91" s="9">
        <v>9</v>
      </c>
      <c r="H91" s="9">
        <f t="shared" si="10"/>
        <v>5438</v>
      </c>
      <c r="I91" s="9">
        <v>85</v>
      </c>
      <c r="J91" s="9">
        <f t="shared" si="11"/>
        <v>5353</v>
      </c>
      <c r="K91" s="9">
        <v>5158</v>
      </c>
      <c r="L91" s="20">
        <v>195</v>
      </c>
    </row>
    <row r="92" spans="1:12">
      <c r="A92" s="203" t="s">
        <v>399</v>
      </c>
      <c r="B92" s="210" t="s">
        <v>376</v>
      </c>
      <c r="C92" s="73" t="s">
        <v>379</v>
      </c>
      <c r="D92" s="59" t="s">
        <v>376</v>
      </c>
      <c r="E92" s="47">
        <f t="shared" si="9"/>
        <v>616</v>
      </c>
      <c r="F92" s="25">
        <v>0</v>
      </c>
      <c r="G92" s="9">
        <v>0</v>
      </c>
      <c r="H92" s="9">
        <f t="shared" si="10"/>
        <v>616</v>
      </c>
      <c r="I92" s="9">
        <v>35</v>
      </c>
      <c r="J92" s="9">
        <f t="shared" si="11"/>
        <v>581</v>
      </c>
      <c r="K92" s="9">
        <v>575</v>
      </c>
      <c r="L92" s="20">
        <v>6</v>
      </c>
    </row>
    <row r="93" spans="1:12">
      <c r="A93" s="203" t="s">
        <v>401</v>
      </c>
      <c r="B93" s="210" t="s">
        <v>378</v>
      </c>
      <c r="C93" s="73" t="s">
        <v>381</v>
      </c>
      <c r="D93" s="59" t="s">
        <v>378</v>
      </c>
      <c r="E93" s="47">
        <f t="shared" si="9"/>
        <v>18228</v>
      </c>
      <c r="F93" s="25">
        <v>0</v>
      </c>
      <c r="G93" s="9">
        <v>0</v>
      </c>
      <c r="H93" s="9">
        <f t="shared" si="10"/>
        <v>18228</v>
      </c>
      <c r="I93" s="9">
        <v>0</v>
      </c>
      <c r="J93" s="9">
        <f t="shared" si="11"/>
        <v>18228</v>
      </c>
      <c r="K93" s="9">
        <v>18100</v>
      </c>
      <c r="L93" s="20">
        <v>128</v>
      </c>
    </row>
    <row r="94" spans="1:12">
      <c r="A94" s="203" t="s">
        <v>403</v>
      </c>
      <c r="B94" s="210" t="s">
        <v>380</v>
      </c>
      <c r="C94" s="73" t="s">
        <v>383</v>
      </c>
      <c r="D94" s="59" t="s">
        <v>380</v>
      </c>
      <c r="E94" s="47">
        <f t="shared" si="9"/>
        <v>21292</v>
      </c>
      <c r="F94" s="25">
        <v>8</v>
      </c>
      <c r="G94" s="9">
        <v>0</v>
      </c>
      <c r="H94" s="9">
        <f t="shared" si="10"/>
        <v>21284</v>
      </c>
      <c r="I94" s="9">
        <v>168</v>
      </c>
      <c r="J94" s="9">
        <f t="shared" si="11"/>
        <v>21116</v>
      </c>
      <c r="K94" s="9">
        <v>20673</v>
      </c>
      <c r="L94" s="20">
        <v>443</v>
      </c>
    </row>
    <row r="95" spans="1:12">
      <c r="A95" s="203" t="s">
        <v>405</v>
      </c>
      <c r="B95" s="210" t="s">
        <v>382</v>
      </c>
      <c r="C95" s="73" t="s">
        <v>385</v>
      </c>
      <c r="D95" s="59" t="s">
        <v>382</v>
      </c>
      <c r="E95" s="47">
        <f t="shared" si="9"/>
        <v>7045</v>
      </c>
      <c r="F95" s="25">
        <v>0</v>
      </c>
      <c r="G95" s="9">
        <v>0</v>
      </c>
      <c r="H95" s="9">
        <f t="shared" si="10"/>
        <v>7045</v>
      </c>
      <c r="I95" s="9">
        <v>108</v>
      </c>
      <c r="J95" s="9">
        <f t="shared" si="11"/>
        <v>6937</v>
      </c>
      <c r="K95" s="9">
        <v>6760</v>
      </c>
      <c r="L95" s="20">
        <v>177</v>
      </c>
    </row>
    <row r="96" spans="1:12">
      <c r="A96" s="203" t="s">
        <v>407</v>
      </c>
      <c r="B96" s="210" t="s">
        <v>384</v>
      </c>
      <c r="C96" s="78" t="s">
        <v>387</v>
      </c>
      <c r="D96" s="343" t="s">
        <v>384</v>
      </c>
      <c r="E96" s="236">
        <f t="shared" si="9"/>
        <v>28267</v>
      </c>
      <c r="F96" s="23">
        <v>1873</v>
      </c>
      <c r="G96" s="21">
        <v>963</v>
      </c>
      <c r="H96" s="21">
        <f t="shared" si="10"/>
        <v>25431</v>
      </c>
      <c r="I96" s="21">
        <v>701</v>
      </c>
      <c r="J96" s="21">
        <f t="shared" si="11"/>
        <v>24730</v>
      </c>
      <c r="K96" s="21">
        <v>23930</v>
      </c>
      <c r="L96" s="24">
        <v>800</v>
      </c>
    </row>
    <row r="97" spans="1:12">
      <c r="A97" s="203" t="s">
        <v>409</v>
      </c>
      <c r="B97" s="210" t="s">
        <v>386</v>
      </c>
      <c r="C97" s="73" t="s">
        <v>389</v>
      </c>
      <c r="D97" s="59" t="s">
        <v>386</v>
      </c>
      <c r="E97" s="47">
        <f t="shared" si="9"/>
        <v>9479</v>
      </c>
      <c r="F97" s="25">
        <v>15</v>
      </c>
      <c r="G97" s="9">
        <v>12</v>
      </c>
      <c r="H97" s="9">
        <f t="shared" si="10"/>
        <v>9452</v>
      </c>
      <c r="I97" s="9">
        <v>166</v>
      </c>
      <c r="J97" s="9">
        <f t="shared" si="11"/>
        <v>9286</v>
      </c>
      <c r="K97" s="9">
        <v>8826</v>
      </c>
      <c r="L97" s="20">
        <v>460</v>
      </c>
    </row>
    <row r="98" spans="1:12" s="250" customFormat="1">
      <c r="A98" s="252" t="s">
        <v>219</v>
      </c>
      <c r="B98" s="210" t="s">
        <v>754</v>
      </c>
      <c r="C98" s="231"/>
      <c r="D98" s="232"/>
      <c r="E98" s="248">
        <f t="shared" si="9"/>
        <v>5860</v>
      </c>
      <c r="F98" s="248">
        <v>0</v>
      </c>
      <c r="G98" s="248">
        <v>0</v>
      </c>
      <c r="H98" s="233">
        <f t="shared" si="10"/>
        <v>5860</v>
      </c>
      <c r="I98" s="254">
        <v>74</v>
      </c>
      <c r="J98" s="233">
        <f t="shared" si="11"/>
        <v>5786</v>
      </c>
      <c r="K98" s="255">
        <v>5506</v>
      </c>
      <c r="L98" s="256">
        <v>280</v>
      </c>
    </row>
    <row r="99" spans="1:12">
      <c r="A99" s="203" t="s">
        <v>736</v>
      </c>
      <c r="B99" s="214" t="s">
        <v>388</v>
      </c>
      <c r="C99" s="73" t="s">
        <v>391</v>
      </c>
      <c r="D99" s="59" t="s">
        <v>388</v>
      </c>
      <c r="E99" s="47">
        <f t="shared" si="9"/>
        <v>6647</v>
      </c>
      <c r="F99" s="25">
        <v>356</v>
      </c>
      <c r="G99" s="9">
        <v>97</v>
      </c>
      <c r="H99" s="9">
        <f t="shared" ref="H99:H109" si="12">SUM(I99:J99)</f>
        <v>6194</v>
      </c>
      <c r="I99" s="9">
        <v>1434</v>
      </c>
      <c r="J99" s="9">
        <f t="shared" ref="J99:J109" si="13">SUM(K99:L99)</f>
        <v>4760</v>
      </c>
      <c r="K99" s="9">
        <v>4518</v>
      </c>
      <c r="L99" s="20">
        <v>242</v>
      </c>
    </row>
    <row r="100" spans="1:12">
      <c r="A100" s="203" t="s">
        <v>737</v>
      </c>
      <c r="B100" s="211" t="s">
        <v>390</v>
      </c>
      <c r="C100" s="73" t="s">
        <v>393</v>
      </c>
      <c r="D100" s="59" t="s">
        <v>390</v>
      </c>
      <c r="E100" s="47">
        <f t="shared" si="9"/>
        <v>5442</v>
      </c>
      <c r="F100" s="25">
        <v>28</v>
      </c>
      <c r="G100" s="9">
        <v>0</v>
      </c>
      <c r="H100" s="9">
        <f t="shared" si="12"/>
        <v>5414</v>
      </c>
      <c r="I100" s="9">
        <v>376</v>
      </c>
      <c r="J100" s="9">
        <f t="shared" si="13"/>
        <v>5038</v>
      </c>
      <c r="K100" s="9">
        <v>4609</v>
      </c>
      <c r="L100" s="20">
        <v>429</v>
      </c>
    </row>
    <row r="101" spans="1:12">
      <c r="A101" s="203" t="s">
        <v>755</v>
      </c>
      <c r="B101" s="210" t="s">
        <v>392</v>
      </c>
      <c r="C101" s="77" t="s">
        <v>395</v>
      </c>
      <c r="D101" s="344" t="s">
        <v>392</v>
      </c>
      <c r="E101" s="257">
        <f t="shared" si="9"/>
        <v>3204</v>
      </c>
      <c r="F101" s="40">
        <v>91</v>
      </c>
      <c r="G101" s="26">
        <v>25</v>
      </c>
      <c r="H101" s="26">
        <f t="shared" si="12"/>
        <v>3088</v>
      </c>
      <c r="I101" s="26">
        <v>293</v>
      </c>
      <c r="J101" s="26">
        <f t="shared" si="13"/>
        <v>2795</v>
      </c>
      <c r="K101" s="26">
        <v>2335</v>
      </c>
      <c r="L101" s="29">
        <v>460</v>
      </c>
    </row>
    <row r="102" spans="1:12">
      <c r="A102" s="203" t="s">
        <v>756</v>
      </c>
      <c r="B102" s="210" t="s">
        <v>394</v>
      </c>
      <c r="C102" s="73" t="s">
        <v>397</v>
      </c>
      <c r="D102" s="59" t="s">
        <v>394</v>
      </c>
      <c r="E102" s="47">
        <f t="shared" si="9"/>
        <v>7392</v>
      </c>
      <c r="F102" s="25">
        <v>1384</v>
      </c>
      <c r="G102" s="9">
        <v>618</v>
      </c>
      <c r="H102" s="9">
        <f t="shared" si="12"/>
        <v>5390</v>
      </c>
      <c r="I102" s="9">
        <v>757</v>
      </c>
      <c r="J102" s="9">
        <f t="shared" si="13"/>
        <v>4633</v>
      </c>
      <c r="K102" s="9">
        <v>4549</v>
      </c>
      <c r="L102" s="20">
        <v>84</v>
      </c>
    </row>
    <row r="103" spans="1:12">
      <c r="A103" s="203" t="s">
        <v>757</v>
      </c>
      <c r="B103" s="211" t="s">
        <v>765</v>
      </c>
      <c r="C103" s="73" t="s">
        <v>399</v>
      </c>
      <c r="D103" s="59" t="s">
        <v>396</v>
      </c>
      <c r="E103" s="47">
        <f t="shared" si="9"/>
        <v>14953</v>
      </c>
      <c r="F103" s="25">
        <v>3949</v>
      </c>
      <c r="G103" s="9">
        <v>791</v>
      </c>
      <c r="H103" s="9">
        <f t="shared" si="12"/>
        <v>10213</v>
      </c>
      <c r="I103" s="9">
        <v>441</v>
      </c>
      <c r="J103" s="9">
        <f t="shared" si="13"/>
        <v>9772</v>
      </c>
      <c r="K103" s="9">
        <v>8375</v>
      </c>
      <c r="L103" s="20">
        <v>1397</v>
      </c>
    </row>
    <row r="104" spans="1:12">
      <c r="A104" s="203" t="s">
        <v>722</v>
      </c>
      <c r="B104" s="210" t="s">
        <v>398</v>
      </c>
      <c r="C104" s="73" t="s">
        <v>401</v>
      </c>
      <c r="D104" s="59" t="s">
        <v>398</v>
      </c>
      <c r="E104" s="47">
        <f t="shared" si="9"/>
        <v>9932</v>
      </c>
      <c r="F104" s="25">
        <v>836</v>
      </c>
      <c r="G104" s="9">
        <v>249</v>
      </c>
      <c r="H104" s="9">
        <f t="shared" si="12"/>
        <v>8847</v>
      </c>
      <c r="I104" s="9">
        <v>465</v>
      </c>
      <c r="J104" s="9">
        <f t="shared" si="13"/>
        <v>8382</v>
      </c>
      <c r="K104" s="9">
        <v>6840</v>
      </c>
      <c r="L104" s="20">
        <v>1542</v>
      </c>
    </row>
    <row r="105" spans="1:12">
      <c r="A105" s="203" t="s">
        <v>758</v>
      </c>
      <c r="B105" s="210" t="s">
        <v>400</v>
      </c>
      <c r="C105" s="73" t="s">
        <v>403</v>
      </c>
      <c r="D105" s="59" t="s">
        <v>400</v>
      </c>
      <c r="E105" s="47">
        <f t="shared" si="9"/>
        <v>28468</v>
      </c>
      <c r="F105" s="25">
        <v>5800</v>
      </c>
      <c r="G105" s="9">
        <v>3179</v>
      </c>
      <c r="H105" s="9">
        <f t="shared" si="12"/>
        <v>19489</v>
      </c>
      <c r="I105" s="9">
        <v>1278</v>
      </c>
      <c r="J105" s="9">
        <f t="shared" si="13"/>
        <v>18211</v>
      </c>
      <c r="K105" s="9">
        <v>11571</v>
      </c>
      <c r="L105" s="20">
        <v>6640</v>
      </c>
    </row>
    <row r="106" spans="1:12">
      <c r="A106" s="203" t="s">
        <v>746</v>
      </c>
      <c r="B106" s="214" t="s">
        <v>402</v>
      </c>
      <c r="C106" s="73" t="s">
        <v>405</v>
      </c>
      <c r="D106" s="59" t="s">
        <v>402</v>
      </c>
      <c r="E106" s="47">
        <f t="shared" si="9"/>
        <v>6908</v>
      </c>
      <c r="F106" s="25">
        <v>329</v>
      </c>
      <c r="G106" s="9">
        <v>167</v>
      </c>
      <c r="H106" s="9">
        <f t="shared" si="12"/>
        <v>6412</v>
      </c>
      <c r="I106" s="9">
        <v>405</v>
      </c>
      <c r="J106" s="9">
        <f t="shared" si="13"/>
        <v>6007</v>
      </c>
      <c r="K106" s="9">
        <v>4555</v>
      </c>
      <c r="L106" s="20">
        <v>1452</v>
      </c>
    </row>
    <row r="107" spans="1:12">
      <c r="A107" s="203" t="s">
        <v>759</v>
      </c>
      <c r="B107" s="211" t="s">
        <v>766</v>
      </c>
      <c r="C107" s="78" t="s">
        <v>407</v>
      </c>
      <c r="D107" s="343" t="s">
        <v>404</v>
      </c>
      <c r="E107" s="236">
        <f t="shared" si="9"/>
        <v>18626</v>
      </c>
      <c r="F107" s="23">
        <v>7847</v>
      </c>
      <c r="G107" s="21">
        <v>2248</v>
      </c>
      <c r="H107" s="21">
        <f t="shared" si="12"/>
        <v>8531</v>
      </c>
      <c r="I107" s="21">
        <v>869</v>
      </c>
      <c r="J107" s="21">
        <f t="shared" si="13"/>
        <v>7662</v>
      </c>
      <c r="K107" s="21">
        <v>5732</v>
      </c>
      <c r="L107" s="24">
        <v>1930</v>
      </c>
    </row>
    <row r="108" spans="1:12">
      <c r="A108" s="203" t="s">
        <v>760</v>
      </c>
      <c r="B108" s="210" t="s">
        <v>406</v>
      </c>
      <c r="C108" s="73" t="s">
        <v>409</v>
      </c>
      <c r="D108" s="59" t="s">
        <v>406</v>
      </c>
      <c r="E108" s="47">
        <f t="shared" si="9"/>
        <v>0</v>
      </c>
      <c r="F108" s="25">
        <v>0</v>
      </c>
      <c r="G108" s="9">
        <v>0</v>
      </c>
      <c r="H108" s="9">
        <f t="shared" si="12"/>
        <v>0</v>
      </c>
      <c r="I108" s="9">
        <v>0</v>
      </c>
      <c r="J108" s="9">
        <f t="shared" si="13"/>
        <v>0</v>
      </c>
      <c r="K108" s="9">
        <v>0</v>
      </c>
      <c r="L108" s="20">
        <v>0</v>
      </c>
    </row>
    <row r="109" spans="1:12">
      <c r="A109" s="204" t="s">
        <v>761</v>
      </c>
      <c r="B109" s="215" t="s">
        <v>408</v>
      </c>
      <c r="C109" s="79" t="s">
        <v>219</v>
      </c>
      <c r="D109" s="60" t="s">
        <v>408</v>
      </c>
      <c r="E109" s="56">
        <f t="shared" si="9"/>
        <v>0</v>
      </c>
      <c r="F109" s="53">
        <v>0</v>
      </c>
      <c r="G109" s="34">
        <v>0</v>
      </c>
      <c r="H109" s="34">
        <f t="shared" si="12"/>
        <v>0</v>
      </c>
      <c r="I109" s="34">
        <v>0</v>
      </c>
      <c r="J109" s="34">
        <f t="shared" si="13"/>
        <v>0</v>
      </c>
      <c r="K109" s="34">
        <v>0</v>
      </c>
      <c r="L109" s="45">
        <v>0</v>
      </c>
    </row>
    <row r="110" spans="1:12" ht="14.25" thickBot="1">
      <c r="A110" s="217" t="s">
        <v>763</v>
      </c>
      <c r="B110" s="216" t="s">
        <v>762</v>
      </c>
      <c r="C110" s="226"/>
      <c r="D110" s="345" t="s">
        <v>410</v>
      </c>
      <c r="E110" s="245">
        <f t="shared" ref="E110:L110" si="14">SUM(E6:E109)</f>
        <v>595177.9614217598</v>
      </c>
      <c r="F110" s="245">
        <f t="shared" si="14"/>
        <v>91645</v>
      </c>
      <c r="G110" s="218">
        <f t="shared" si="14"/>
        <v>50776.999999999993</v>
      </c>
      <c r="H110" s="245">
        <f t="shared" si="14"/>
        <v>452755.9614217598</v>
      </c>
      <c r="I110" s="245">
        <f t="shared" si="14"/>
        <v>35402</v>
      </c>
      <c r="J110" s="245">
        <f t="shared" si="14"/>
        <v>417353.9614217598</v>
      </c>
      <c r="K110" s="245">
        <f t="shared" si="14"/>
        <v>383382.96142175986</v>
      </c>
      <c r="L110" s="246">
        <f t="shared" si="14"/>
        <v>33971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ColWidth="13.875" defaultRowHeight="13.5"/>
  <cols>
    <col min="1" max="1" width="1" style="408" customWidth="1"/>
    <col min="2" max="2" width="3.375" style="408" customWidth="1"/>
    <col min="3" max="3" width="1.125" style="408" customWidth="1"/>
    <col min="4" max="4" width="15.875" style="462" customWidth="1"/>
    <col min="5" max="5" width="1.125" style="462" customWidth="1"/>
    <col min="6" max="6" width="10.25" style="447" bestFit="1" customWidth="1"/>
    <col min="7" max="8" width="9.125" style="408" customWidth="1"/>
    <col min="9" max="9" width="9.125" style="447" customWidth="1"/>
    <col min="10" max="10" width="9.125" style="408" customWidth="1"/>
    <col min="11" max="11" width="9.125" style="447" customWidth="1"/>
    <col min="12" max="13" width="9.125" style="408" customWidth="1"/>
    <col min="14" max="14" width="9.25" style="408" customWidth="1"/>
    <col min="15" max="15" width="9.125" style="408" customWidth="1"/>
    <col min="16" max="17" width="8.75" style="408" customWidth="1"/>
    <col min="18" max="18" width="3.75" style="408" customWidth="1"/>
    <col min="19" max="19" width="12.875" style="408" customWidth="1"/>
    <col min="20" max="20" width="9.625" style="408" customWidth="1"/>
    <col min="21" max="22" width="11" style="408" customWidth="1"/>
    <col min="23" max="23" width="13.125" style="408" bestFit="1" customWidth="1"/>
    <col min="24" max="24" width="10" style="408" customWidth="1"/>
    <col min="25" max="26" width="9" style="408" customWidth="1"/>
    <col min="27" max="16384" width="13.875" style="408"/>
  </cols>
  <sheetData>
    <row r="1" spans="2:24" ht="11.25" customHeight="1"/>
    <row r="2" spans="2:24" ht="16.5" customHeight="1">
      <c r="B2" s="472" t="s">
        <v>870</v>
      </c>
      <c r="C2" s="409"/>
      <c r="D2" s="410"/>
      <c r="E2" s="410"/>
      <c r="F2" s="411"/>
      <c r="G2" s="409"/>
      <c r="H2" s="409"/>
      <c r="I2" s="411"/>
      <c r="J2" s="409"/>
      <c r="K2" s="411"/>
      <c r="L2" s="409"/>
      <c r="M2" s="412"/>
    </row>
    <row r="3" spans="2:24" ht="12" customHeight="1">
      <c r="B3" s="413"/>
      <c r="C3" s="409"/>
      <c r="D3" s="410"/>
      <c r="E3" s="410"/>
      <c r="F3" s="411"/>
      <c r="G3" s="409"/>
      <c r="H3" s="409"/>
      <c r="I3" s="411"/>
      <c r="J3" s="409"/>
      <c r="K3" s="411"/>
      <c r="L3" s="409"/>
      <c r="M3" s="412"/>
      <c r="P3" s="414"/>
      <c r="Q3" s="414" t="s">
        <v>850</v>
      </c>
    </row>
    <row r="4" spans="2:24" ht="16.5" customHeight="1">
      <c r="B4" s="415"/>
      <c r="C4" s="68"/>
      <c r="D4" s="68"/>
      <c r="E4" s="68"/>
      <c r="F4" s="416"/>
      <c r="G4" s="417"/>
      <c r="H4" s="417"/>
      <c r="I4" s="417"/>
      <c r="J4" s="417"/>
      <c r="K4" s="417"/>
      <c r="L4" s="417"/>
      <c r="M4" s="417"/>
      <c r="N4" s="418"/>
      <c r="O4" s="419" t="s">
        <v>793</v>
      </c>
      <c r="P4" s="420"/>
      <c r="Q4" s="421"/>
    </row>
    <row r="5" spans="2:24" ht="16.5" customHeight="1">
      <c r="B5" s="374"/>
      <c r="C5" s="8"/>
      <c r="D5" s="8"/>
      <c r="E5" s="8"/>
      <c r="F5" s="422"/>
      <c r="G5" s="422"/>
      <c r="H5" s="422"/>
      <c r="I5" s="422"/>
      <c r="J5" s="423"/>
      <c r="K5" s="423"/>
      <c r="L5" s="423"/>
      <c r="M5" s="423"/>
      <c r="N5" s="424" t="s">
        <v>794</v>
      </c>
      <c r="O5" s="425" t="s">
        <v>795</v>
      </c>
      <c r="P5" s="426"/>
      <c r="Q5" s="427"/>
    </row>
    <row r="6" spans="2:24" ht="16.5" customHeight="1">
      <c r="B6" s="374"/>
      <c r="C6" s="8"/>
      <c r="D6" s="8" t="s">
        <v>866</v>
      </c>
      <c r="E6" s="8"/>
      <c r="F6" s="422"/>
      <c r="G6" s="422"/>
      <c r="H6" s="422"/>
      <c r="I6" s="428" t="s">
        <v>221</v>
      </c>
      <c r="J6" s="422"/>
      <c r="K6" s="422"/>
      <c r="L6" s="423"/>
      <c r="M6" s="423"/>
      <c r="N6" s="429" t="s">
        <v>796</v>
      </c>
      <c r="O6" s="425" t="s">
        <v>796</v>
      </c>
      <c r="P6" s="430" t="s">
        <v>797</v>
      </c>
      <c r="Q6" s="431" t="s">
        <v>225</v>
      </c>
      <c r="S6" s="464"/>
      <c r="T6" s="465" t="s">
        <v>834</v>
      </c>
      <c r="U6" s="465"/>
      <c r="V6" s="465" t="s">
        <v>834</v>
      </c>
      <c r="W6" s="465"/>
      <c r="X6" s="466" t="s">
        <v>834</v>
      </c>
    </row>
    <row r="7" spans="2:24" ht="16.5" customHeight="1">
      <c r="B7" s="432"/>
      <c r="C7" s="14"/>
      <c r="D7" s="14"/>
      <c r="E7" s="14"/>
      <c r="F7" s="16" t="s">
        <v>222</v>
      </c>
      <c r="G7" s="16" t="s">
        <v>223</v>
      </c>
      <c r="H7" s="16" t="s">
        <v>224</v>
      </c>
      <c r="I7" s="16" t="s">
        <v>225</v>
      </c>
      <c r="J7" s="16" t="s">
        <v>221</v>
      </c>
      <c r="K7" s="16" t="s">
        <v>225</v>
      </c>
      <c r="L7" s="16" t="s">
        <v>226</v>
      </c>
      <c r="M7" s="16" t="s">
        <v>227</v>
      </c>
      <c r="N7" s="433" t="s">
        <v>798</v>
      </c>
      <c r="O7" s="434" t="s">
        <v>799</v>
      </c>
      <c r="P7" s="435" t="s">
        <v>867</v>
      </c>
      <c r="Q7" s="436" t="s">
        <v>867</v>
      </c>
      <c r="S7" s="91" t="s">
        <v>837</v>
      </c>
      <c r="T7" s="463" t="s">
        <v>837</v>
      </c>
      <c r="U7" s="463" t="s">
        <v>868</v>
      </c>
      <c r="V7" s="463" t="s">
        <v>869</v>
      </c>
      <c r="W7" s="463" t="s">
        <v>838</v>
      </c>
      <c r="X7" s="467" t="s">
        <v>838</v>
      </c>
    </row>
    <row r="8" spans="2:24" ht="21" customHeight="1">
      <c r="B8" s="363" t="s">
        <v>800</v>
      </c>
      <c r="C8" s="438"/>
      <c r="D8" s="439" t="s">
        <v>851</v>
      </c>
      <c r="E8" s="440"/>
      <c r="F8" s="362">
        <v>60769</v>
      </c>
      <c r="G8" s="362">
        <v>32845</v>
      </c>
      <c r="H8" s="362">
        <v>23174</v>
      </c>
      <c r="I8" s="362">
        <v>4750</v>
      </c>
      <c r="J8" s="362">
        <v>691</v>
      </c>
      <c r="K8" s="362">
        <v>4059</v>
      </c>
      <c r="L8" s="362">
        <v>2390</v>
      </c>
      <c r="M8" s="362">
        <v>1669</v>
      </c>
      <c r="N8" s="441">
        <v>2407.4159028452009</v>
      </c>
      <c r="O8" s="442">
        <v>2320.7145835384586</v>
      </c>
      <c r="P8" s="443">
        <v>0.41538314954975231</v>
      </c>
      <c r="Q8" s="444">
        <v>3.2468363151628682E-2</v>
      </c>
      <c r="S8" s="374">
        <v>11023394.271807678</v>
      </c>
      <c r="T8" s="445">
        <v>2320.7145835384586</v>
      </c>
      <c r="U8" s="446">
        <v>0.49195960632130187</v>
      </c>
      <c r="V8" s="445">
        <v>1184.3513798153665</v>
      </c>
      <c r="W8" s="445">
        <v>146296257</v>
      </c>
      <c r="X8" s="223">
        <v>2407.4159028452009</v>
      </c>
    </row>
    <row r="9" spans="2:24" s="447" customFormat="1" ht="21" customHeight="1">
      <c r="B9" s="363" t="s">
        <v>802</v>
      </c>
      <c r="C9" s="448"/>
      <c r="D9" s="439" t="s">
        <v>852</v>
      </c>
      <c r="E9" s="449"/>
      <c r="F9" s="362">
        <v>871</v>
      </c>
      <c r="G9" s="362">
        <v>69</v>
      </c>
      <c r="H9" s="362">
        <v>55</v>
      </c>
      <c r="I9" s="362">
        <v>747</v>
      </c>
      <c r="J9" s="362">
        <v>172</v>
      </c>
      <c r="K9" s="362">
        <v>575</v>
      </c>
      <c r="L9" s="362">
        <v>565</v>
      </c>
      <c r="M9" s="362">
        <v>10</v>
      </c>
      <c r="N9" s="450">
        <v>30707.089552238805</v>
      </c>
      <c r="O9" s="451">
        <v>5456.3371846763648</v>
      </c>
      <c r="P9" s="443">
        <v>3.2565769487818218E-2</v>
      </c>
      <c r="Q9" s="444">
        <v>2.7929540536624806E-2</v>
      </c>
      <c r="S9" s="374">
        <v>4075883.8769532447</v>
      </c>
      <c r="T9" s="445">
        <v>5456.3371846763648</v>
      </c>
      <c r="U9" s="446">
        <v>0.50282968869031208</v>
      </c>
      <c r="V9" s="445">
        <v>15440.436280137774</v>
      </c>
      <c r="W9" s="445">
        <v>26745875</v>
      </c>
      <c r="X9" s="223">
        <v>30707.089552238805</v>
      </c>
    </row>
    <row r="10" spans="2:24" s="447" customFormat="1" ht="21" customHeight="1">
      <c r="B10" s="363" t="s">
        <v>804</v>
      </c>
      <c r="C10" s="448"/>
      <c r="D10" s="439" t="s">
        <v>853</v>
      </c>
      <c r="E10" s="449"/>
      <c r="F10" s="362">
        <v>104273</v>
      </c>
      <c r="G10" s="362">
        <v>8880</v>
      </c>
      <c r="H10" s="362">
        <v>4562</v>
      </c>
      <c r="I10" s="362">
        <v>90831</v>
      </c>
      <c r="J10" s="362">
        <v>6403</v>
      </c>
      <c r="K10" s="362">
        <v>84428</v>
      </c>
      <c r="L10" s="362">
        <v>81201</v>
      </c>
      <c r="M10" s="362">
        <v>3227</v>
      </c>
      <c r="N10" s="450">
        <v>21603.753234298427</v>
      </c>
      <c r="O10" s="451">
        <v>4286.4567407742379</v>
      </c>
      <c r="P10" s="443">
        <v>4.6288253210205424E-2</v>
      </c>
      <c r="Q10" s="444">
        <v>4.03211601021949E-2</v>
      </c>
      <c r="S10" s="374">
        <v>389343152.22126484</v>
      </c>
      <c r="T10" s="445">
        <v>4286.4567407742379</v>
      </c>
      <c r="U10" s="446">
        <v>0.34728531473824353</v>
      </c>
      <c r="V10" s="445">
        <v>7502.6662415006758</v>
      </c>
      <c r="W10" s="445">
        <v>2252688161</v>
      </c>
      <c r="X10" s="223">
        <v>21603.753234298427</v>
      </c>
    </row>
    <row r="11" spans="2:24" ht="21" customHeight="1">
      <c r="B11" s="363" t="s">
        <v>806</v>
      </c>
      <c r="C11" s="448"/>
      <c r="D11" s="439" t="s">
        <v>854</v>
      </c>
      <c r="E11" s="449"/>
      <c r="F11" s="362">
        <v>47541</v>
      </c>
      <c r="G11" s="362">
        <v>7389</v>
      </c>
      <c r="H11" s="362">
        <v>2037</v>
      </c>
      <c r="I11" s="362">
        <v>38115</v>
      </c>
      <c r="J11" s="362">
        <v>4723</v>
      </c>
      <c r="K11" s="362">
        <v>33392</v>
      </c>
      <c r="L11" s="362">
        <v>30754</v>
      </c>
      <c r="M11" s="362">
        <v>2638</v>
      </c>
      <c r="N11" s="441">
        <v>12253.97562104289</v>
      </c>
      <c r="O11" s="442">
        <v>5199.7248077969907</v>
      </c>
      <c r="P11" s="443">
        <v>8.160616855502556E-2</v>
      </c>
      <c r="Q11" s="444">
        <v>6.5426034674802777E-2</v>
      </c>
      <c r="S11" s="374">
        <v>198187511.0491823</v>
      </c>
      <c r="T11" s="445">
        <v>5199.7248077969907</v>
      </c>
      <c r="U11" s="446">
        <v>0.42935537692618325</v>
      </c>
      <c r="V11" s="445">
        <v>5261.3103216171303</v>
      </c>
      <c r="W11" s="445">
        <v>582566255</v>
      </c>
      <c r="X11" s="223">
        <v>12253.97562104289</v>
      </c>
    </row>
    <row r="12" spans="2:24" ht="21" customHeight="1">
      <c r="B12" s="363" t="s">
        <v>808</v>
      </c>
      <c r="C12" s="448"/>
      <c r="D12" s="439" t="s">
        <v>855</v>
      </c>
      <c r="E12" s="449"/>
      <c r="F12" s="362">
        <v>4702</v>
      </c>
      <c r="G12" s="362">
        <v>46</v>
      </c>
      <c r="H12" s="362">
        <v>9</v>
      </c>
      <c r="I12" s="362">
        <v>4647</v>
      </c>
      <c r="J12" s="362">
        <v>180</v>
      </c>
      <c r="K12" s="362">
        <v>4467</v>
      </c>
      <c r="L12" s="362">
        <v>4421</v>
      </c>
      <c r="M12" s="362">
        <v>46</v>
      </c>
      <c r="N12" s="441">
        <v>40193.391322841344</v>
      </c>
      <c r="O12" s="442">
        <v>6521.0698756683405</v>
      </c>
      <c r="P12" s="443">
        <v>2.48797119896602E-2</v>
      </c>
      <c r="Q12" s="444">
        <v>2.4588690262856431E-2</v>
      </c>
      <c r="S12" s="374">
        <v>30303411.712230779</v>
      </c>
      <c r="T12" s="445">
        <v>6521.0698756683405</v>
      </c>
      <c r="U12" s="446">
        <v>0.48581081769665657</v>
      </c>
      <c r="V12" s="445">
        <v>19526.384304551255</v>
      </c>
      <c r="W12" s="445">
        <v>188989326</v>
      </c>
      <c r="X12" s="223">
        <v>40193.391322841344</v>
      </c>
    </row>
    <row r="13" spans="2:24" ht="21" customHeight="1">
      <c r="B13" s="363" t="s">
        <v>809</v>
      </c>
      <c r="C13" s="448"/>
      <c r="D13" s="439" t="s">
        <v>856</v>
      </c>
      <c r="E13" s="449"/>
      <c r="F13" s="362">
        <v>113759</v>
      </c>
      <c r="G13" s="362">
        <v>9048</v>
      </c>
      <c r="H13" s="362">
        <v>5184</v>
      </c>
      <c r="I13" s="362">
        <v>99527</v>
      </c>
      <c r="J13" s="362">
        <v>10234</v>
      </c>
      <c r="K13" s="362">
        <v>89293</v>
      </c>
      <c r="L13" s="362">
        <v>80651</v>
      </c>
      <c r="M13" s="362">
        <v>8642</v>
      </c>
      <c r="N13" s="441">
        <v>7175.1206849567943</v>
      </c>
      <c r="O13" s="442">
        <v>4004.1099365452046</v>
      </c>
      <c r="P13" s="443">
        <v>0.13937047805991315</v>
      </c>
      <c r="Q13" s="444">
        <v>0.12193431350371378</v>
      </c>
      <c r="S13" s="374">
        <v>398517049.65453458</v>
      </c>
      <c r="T13" s="445">
        <v>4004.1099365452046</v>
      </c>
      <c r="U13" s="446">
        <v>0.72686165525896129</v>
      </c>
      <c r="V13" s="445">
        <v>5215.3200977505076</v>
      </c>
      <c r="W13" s="445">
        <v>816234554</v>
      </c>
      <c r="X13" s="223">
        <v>7175.1206849567943</v>
      </c>
    </row>
    <row r="14" spans="2:24" ht="21" customHeight="1">
      <c r="B14" s="363" t="s">
        <v>811</v>
      </c>
      <c r="C14" s="448"/>
      <c r="D14" s="439" t="s">
        <v>857</v>
      </c>
      <c r="E14" s="449"/>
      <c r="F14" s="362">
        <v>12692</v>
      </c>
      <c r="G14" s="362">
        <v>486</v>
      </c>
      <c r="H14" s="362">
        <v>106</v>
      </c>
      <c r="I14" s="362">
        <v>12100</v>
      </c>
      <c r="J14" s="362">
        <v>406</v>
      </c>
      <c r="K14" s="362">
        <v>11694</v>
      </c>
      <c r="L14" s="362">
        <v>11525</v>
      </c>
      <c r="M14" s="362">
        <v>169</v>
      </c>
      <c r="N14" s="441">
        <v>19096.264733690514</v>
      </c>
      <c r="O14" s="442">
        <v>6588.2810929485795</v>
      </c>
      <c r="P14" s="443">
        <v>5.2366261881348644E-2</v>
      </c>
      <c r="Q14" s="444">
        <v>4.9923713265389108E-2</v>
      </c>
      <c r="S14" s="374">
        <v>79718201.224677816</v>
      </c>
      <c r="T14" s="445">
        <v>6588.2810929485795</v>
      </c>
      <c r="U14" s="446">
        <v>0.63775435760575316</v>
      </c>
      <c r="V14" s="445">
        <v>12178.726047904192</v>
      </c>
      <c r="W14" s="445">
        <v>242369792</v>
      </c>
      <c r="X14" s="223">
        <v>19096.264733690514</v>
      </c>
    </row>
    <row r="15" spans="2:24" ht="21" customHeight="1">
      <c r="B15" s="363" t="s">
        <v>812</v>
      </c>
      <c r="C15" s="448"/>
      <c r="D15" s="439" t="s">
        <v>858</v>
      </c>
      <c r="E15" s="449"/>
      <c r="F15" s="362">
        <v>3502</v>
      </c>
      <c r="G15" s="362">
        <v>465</v>
      </c>
      <c r="H15" s="362">
        <v>79</v>
      </c>
      <c r="I15" s="362">
        <v>2958</v>
      </c>
      <c r="J15" s="362">
        <v>718</v>
      </c>
      <c r="K15" s="362">
        <v>2240</v>
      </c>
      <c r="L15" s="362">
        <v>2168</v>
      </c>
      <c r="M15" s="362">
        <v>72</v>
      </c>
      <c r="N15" s="441">
        <v>128699.04911479155</v>
      </c>
      <c r="O15" s="442">
        <v>4260.1288459147263</v>
      </c>
      <c r="P15" s="443">
        <v>7.7700651782443408E-3</v>
      </c>
      <c r="Q15" s="444">
        <v>6.5630647622063852E-3</v>
      </c>
      <c r="S15" s="374">
        <v>12601461.126215762</v>
      </c>
      <c r="T15" s="445">
        <v>4260.1288459147263</v>
      </c>
      <c r="U15" s="446">
        <v>0.87273870191587133</v>
      </c>
      <c r="V15" s="445">
        <v>112320.64106225014</v>
      </c>
      <c r="W15" s="445">
        <v>450704070</v>
      </c>
      <c r="X15" s="223">
        <v>128699.04911479155</v>
      </c>
    </row>
    <row r="16" spans="2:24" ht="21" customHeight="1">
      <c r="B16" s="363" t="s">
        <v>813</v>
      </c>
      <c r="C16" s="448"/>
      <c r="D16" s="439" t="s">
        <v>859</v>
      </c>
      <c r="E16" s="449"/>
      <c r="F16" s="362">
        <v>31611</v>
      </c>
      <c r="G16" s="362">
        <v>616</v>
      </c>
      <c r="H16" s="362">
        <v>129</v>
      </c>
      <c r="I16" s="362">
        <v>30866</v>
      </c>
      <c r="J16" s="362">
        <v>2300</v>
      </c>
      <c r="K16" s="362">
        <v>28566</v>
      </c>
      <c r="L16" s="362">
        <v>27695</v>
      </c>
      <c r="M16" s="362">
        <v>871</v>
      </c>
      <c r="N16" s="441">
        <v>13517.561545031793</v>
      </c>
      <c r="O16" s="442">
        <v>4293.8046395074998</v>
      </c>
      <c r="P16" s="443">
        <v>7.3977839617644439E-2</v>
      </c>
      <c r="Q16" s="444">
        <v>7.2234348727917924E-2</v>
      </c>
      <c r="S16" s="374">
        <v>132532574.0030385</v>
      </c>
      <c r="T16" s="445">
        <v>4293.8046395074998</v>
      </c>
      <c r="U16" s="446">
        <v>0.46529910658050611</v>
      </c>
      <c r="V16" s="445">
        <v>6289.7093100502989</v>
      </c>
      <c r="W16" s="445">
        <v>427303638</v>
      </c>
      <c r="X16" s="223">
        <v>13517.561545031793</v>
      </c>
    </row>
    <row r="17" spans="2:24" ht="21" customHeight="1">
      <c r="B17" s="374">
        <v>10</v>
      </c>
      <c r="C17" s="452"/>
      <c r="D17" s="439" t="s">
        <v>860</v>
      </c>
      <c r="E17" s="449"/>
      <c r="F17" s="362">
        <v>6096</v>
      </c>
      <c r="G17" s="362">
        <v>29</v>
      </c>
      <c r="H17" s="362">
        <v>7</v>
      </c>
      <c r="I17" s="362">
        <v>6060</v>
      </c>
      <c r="J17" s="362">
        <v>112</v>
      </c>
      <c r="K17" s="362">
        <v>5948</v>
      </c>
      <c r="L17" s="362">
        <v>5747</v>
      </c>
      <c r="M17" s="362">
        <v>201</v>
      </c>
      <c r="N17" s="441">
        <v>30192.015091863515</v>
      </c>
      <c r="O17" s="442">
        <v>6793.2791347808088</v>
      </c>
      <c r="P17" s="443">
        <v>3.3121340094636187E-2</v>
      </c>
      <c r="Q17" s="444">
        <v>3.2925741629510383E-2</v>
      </c>
      <c r="S17" s="374">
        <v>41167271.556771703</v>
      </c>
      <c r="T17" s="445">
        <v>6793.2791347808088</v>
      </c>
      <c r="U17" s="446">
        <v>0.58454782774755909</v>
      </c>
      <c r="V17" s="445">
        <v>17648.676837270337</v>
      </c>
      <c r="W17" s="445">
        <v>184050524</v>
      </c>
      <c r="X17" s="223">
        <v>30192.015091863515</v>
      </c>
    </row>
    <row r="18" spans="2:24" ht="21" customHeight="1">
      <c r="B18" s="374">
        <v>11</v>
      </c>
      <c r="C18" s="452"/>
      <c r="D18" s="439" t="s">
        <v>861</v>
      </c>
      <c r="E18" s="449"/>
      <c r="F18" s="362">
        <v>18273</v>
      </c>
      <c r="G18" s="362">
        <v>0</v>
      </c>
      <c r="H18" s="362">
        <v>0</v>
      </c>
      <c r="I18" s="362">
        <v>18273</v>
      </c>
      <c r="J18" s="362">
        <v>0</v>
      </c>
      <c r="K18" s="362">
        <v>18273</v>
      </c>
      <c r="L18" s="362">
        <v>18145</v>
      </c>
      <c r="M18" s="362">
        <v>128</v>
      </c>
      <c r="N18" s="441">
        <v>12553.256772286981</v>
      </c>
      <c r="O18" s="442">
        <v>5710.1897703270524</v>
      </c>
      <c r="P18" s="443">
        <v>7.9660602673852401E-2</v>
      </c>
      <c r="Q18" s="444">
        <v>7.9660602673852401E-2</v>
      </c>
      <c r="S18" s="374">
        <v>104342297.67318623</v>
      </c>
      <c r="T18" s="445">
        <v>5710.1897703270524</v>
      </c>
      <c r="U18" s="446">
        <v>0.75902778857654929</v>
      </c>
      <c r="V18" s="445">
        <v>9528.2707273025771</v>
      </c>
      <c r="W18" s="445">
        <v>229385661</v>
      </c>
      <c r="X18" s="223">
        <v>12553.256772286981</v>
      </c>
    </row>
    <row r="19" spans="2:24" ht="21" customHeight="1">
      <c r="B19" s="374">
        <v>12</v>
      </c>
      <c r="C19" s="452"/>
      <c r="D19" s="439" t="s">
        <v>862</v>
      </c>
      <c r="E19" s="449"/>
      <c r="F19" s="362">
        <v>168925</v>
      </c>
      <c r="G19" s="362">
        <v>19500</v>
      </c>
      <c r="H19" s="362">
        <v>6955</v>
      </c>
      <c r="I19" s="362">
        <v>142470</v>
      </c>
      <c r="J19" s="362">
        <v>7017</v>
      </c>
      <c r="K19" s="362">
        <v>135453</v>
      </c>
      <c r="L19" s="362">
        <v>119076</v>
      </c>
      <c r="M19" s="362">
        <v>16377</v>
      </c>
      <c r="N19" s="441">
        <v>9676.914855705194</v>
      </c>
      <c r="O19" s="442">
        <v>4530.0302404987697</v>
      </c>
      <c r="P19" s="443">
        <v>0.10333872054381386</v>
      </c>
      <c r="Q19" s="444">
        <v>8.7155054112044758E-2</v>
      </c>
      <c r="S19" s="374">
        <v>645393408.36385977</v>
      </c>
      <c r="T19" s="445">
        <v>4530.0302404987697</v>
      </c>
      <c r="U19" s="446">
        <v>0.62309009535744153</v>
      </c>
      <c r="V19" s="445">
        <v>6029.5898002071917</v>
      </c>
      <c r="W19" s="445">
        <v>1634672842</v>
      </c>
      <c r="X19" s="223">
        <v>9676.914855705194</v>
      </c>
    </row>
    <row r="20" spans="2:24" ht="21" customHeight="1">
      <c r="B20" s="402">
        <v>13</v>
      </c>
      <c r="C20" s="453"/>
      <c r="D20" s="454" t="s">
        <v>863</v>
      </c>
      <c r="E20" s="455"/>
      <c r="F20" s="401">
        <v>0</v>
      </c>
      <c r="G20" s="401">
        <v>0</v>
      </c>
      <c r="H20" s="401">
        <v>0</v>
      </c>
      <c r="I20" s="401">
        <v>0</v>
      </c>
      <c r="J20" s="401">
        <v>0</v>
      </c>
      <c r="K20" s="401">
        <v>0</v>
      </c>
      <c r="L20" s="401">
        <v>0</v>
      </c>
      <c r="M20" s="401">
        <v>0</v>
      </c>
      <c r="N20" s="456">
        <v>0</v>
      </c>
      <c r="O20" s="457">
        <v>0</v>
      </c>
      <c r="P20" s="458">
        <v>0</v>
      </c>
      <c r="Q20" s="459">
        <v>0</v>
      </c>
      <c r="S20" s="469">
        <v>0</v>
      </c>
      <c r="T20" s="437">
        <v>0</v>
      </c>
      <c r="U20" s="470" t="s">
        <v>864</v>
      </c>
      <c r="V20" s="437">
        <v>0</v>
      </c>
      <c r="W20" s="437">
        <v>0</v>
      </c>
      <c r="X20" s="471">
        <v>0</v>
      </c>
    </row>
    <row r="21" spans="2:24" ht="21" customHeight="1">
      <c r="B21" s="402">
        <v>33</v>
      </c>
      <c r="C21" s="453"/>
      <c r="D21" s="454" t="s">
        <v>865</v>
      </c>
      <c r="E21" s="455"/>
      <c r="F21" s="401">
        <v>573014</v>
      </c>
      <c r="G21" s="401">
        <v>79373</v>
      </c>
      <c r="H21" s="401">
        <v>42297</v>
      </c>
      <c r="I21" s="401">
        <v>451344</v>
      </c>
      <c r="J21" s="401">
        <v>32956</v>
      </c>
      <c r="K21" s="401">
        <v>418388</v>
      </c>
      <c r="L21" s="401">
        <v>384338</v>
      </c>
      <c r="M21" s="401">
        <v>34050</v>
      </c>
      <c r="N21" s="456">
        <v>12533.737317063806</v>
      </c>
      <c r="O21" s="457">
        <v>4535.7988955956498</v>
      </c>
      <c r="P21" s="458">
        <v>7.978466236391997E-2</v>
      </c>
      <c r="Q21" s="459">
        <v>6.2843715249507159E-2</v>
      </c>
      <c r="S21" s="402">
        <v>2047205616.7337232</v>
      </c>
      <c r="T21" s="437">
        <v>4535.7988955956498</v>
      </c>
      <c r="U21" s="460">
        <v>0.53605695192479796</v>
      </c>
      <c r="V21" s="437">
        <v>6718.7970224113187</v>
      </c>
      <c r="W21" s="437">
        <v>7182006955</v>
      </c>
      <c r="X21" s="258">
        <v>12533.737317063806</v>
      </c>
    </row>
    <row r="22" spans="2:24" s="447" customFormat="1">
      <c r="D22" s="461"/>
      <c r="E22" s="461"/>
    </row>
  </sheetData>
  <phoneticPr fontId="2"/>
  <pageMargins left="0.75" right="0.75" top="1" bottom="1" header="0.51200000000000001" footer="0.51200000000000001"/>
  <pageSetup paperSize="9" scale="9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1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A4" sqref="A4"/>
    </sheetView>
  </sheetViews>
  <sheetFormatPr defaultRowHeight="13.5"/>
  <cols>
    <col min="1" max="1" width="2" style="2" customWidth="1"/>
    <col min="2" max="2" width="3.125" style="2" customWidth="1"/>
    <col min="3" max="3" width="18.75" style="2" customWidth="1"/>
    <col min="4" max="4" width="10.25" style="2" bestFit="1" customWidth="1"/>
    <col min="5" max="5" width="8.5" style="2" bestFit="1" customWidth="1"/>
    <col min="6" max="6" width="10.25" style="2" bestFit="1" customWidth="1"/>
    <col min="7" max="7" width="9.375" style="2" customWidth="1"/>
    <col min="8" max="8" width="8.5" style="2" bestFit="1" customWidth="1"/>
    <col min="9" max="9" width="8.875" style="2" customWidth="1"/>
    <col min="10" max="11" width="9.375" style="2" customWidth="1"/>
    <col min="12" max="13" width="9.25" style="2" customWidth="1"/>
    <col min="14" max="14" width="8.125" style="406" customWidth="1"/>
    <col min="15" max="15" width="8.125" style="407" customWidth="1"/>
    <col min="16" max="16" width="3.625" style="2" customWidth="1"/>
    <col min="17" max="17" width="12.875" style="2" customWidth="1"/>
    <col min="18" max="18" width="10.375" style="2" customWidth="1"/>
    <col min="19" max="19" width="12.625" style="2" customWidth="1"/>
    <col min="20" max="20" width="10" style="2" customWidth="1"/>
    <col min="21" max="22" width="9" style="360"/>
    <col min="23" max="16384" width="9" style="2"/>
  </cols>
  <sheetData>
    <row r="3" spans="2:20" s="346" customFormat="1" ht="17.25">
      <c r="B3" s="347" t="s">
        <v>831</v>
      </c>
      <c r="C3" s="221"/>
      <c r="N3" s="348"/>
      <c r="O3" s="349"/>
    </row>
    <row r="4" spans="2:20" s="346" customFormat="1" ht="15" customHeight="1">
      <c r="B4" s="472" t="s">
        <v>871</v>
      </c>
      <c r="C4" s="221"/>
      <c r="K4" s="350"/>
      <c r="L4" s="350"/>
      <c r="N4" s="348"/>
      <c r="O4" s="4" t="s">
        <v>832</v>
      </c>
    </row>
    <row r="5" spans="2:20" ht="14.25" customHeight="1">
      <c r="B5" s="351"/>
      <c r="C5" s="68"/>
      <c r="D5" s="352"/>
      <c r="E5" s="353"/>
      <c r="F5" s="354"/>
      <c r="G5" s="354"/>
      <c r="H5" s="354"/>
      <c r="I5" s="354"/>
      <c r="J5" s="354"/>
      <c r="K5" s="355"/>
      <c r="L5" s="356"/>
      <c r="M5" s="357" t="s">
        <v>793</v>
      </c>
      <c r="N5" s="358"/>
      <c r="O5" s="359"/>
      <c r="P5" s="8"/>
    </row>
    <row r="6" spans="2:20" ht="14.25" customHeight="1">
      <c r="B6" s="361"/>
      <c r="C6" s="8"/>
      <c r="D6" s="362"/>
      <c r="E6" s="362"/>
      <c r="F6" s="362"/>
      <c r="G6" s="362"/>
      <c r="H6" s="14"/>
      <c r="I6" s="14"/>
      <c r="J6" s="14"/>
      <c r="K6" s="342"/>
      <c r="L6" s="89" t="s">
        <v>794</v>
      </c>
      <c r="M6" s="90" t="s">
        <v>795</v>
      </c>
      <c r="N6" s="363"/>
      <c r="O6" s="364"/>
      <c r="P6" s="8"/>
    </row>
    <row r="7" spans="2:20" ht="14.25" customHeight="1">
      <c r="B7" s="361"/>
      <c r="C7" s="7" t="s">
        <v>833</v>
      </c>
      <c r="D7" s="362"/>
      <c r="E7" s="362"/>
      <c r="F7" s="362"/>
      <c r="G7" s="365" t="s">
        <v>221</v>
      </c>
      <c r="H7" s="362"/>
      <c r="I7" s="362"/>
      <c r="J7" s="14"/>
      <c r="K7" s="342"/>
      <c r="L7" s="89" t="s">
        <v>796</v>
      </c>
      <c r="M7" s="90" t="s">
        <v>796</v>
      </c>
      <c r="N7" s="89" t="s">
        <v>797</v>
      </c>
      <c r="O7" s="90" t="s">
        <v>225</v>
      </c>
      <c r="P7" s="8"/>
      <c r="Q7" s="366"/>
      <c r="R7" s="366" t="s">
        <v>834</v>
      </c>
      <c r="S7" s="366"/>
      <c r="T7" s="264" t="s">
        <v>834</v>
      </c>
    </row>
    <row r="8" spans="2:20" ht="14.25" customHeight="1">
      <c r="B8" s="367"/>
      <c r="C8" s="14"/>
      <c r="D8" s="368" t="s">
        <v>222</v>
      </c>
      <c r="E8" s="368" t="s">
        <v>835</v>
      </c>
      <c r="F8" s="368" t="s">
        <v>224</v>
      </c>
      <c r="G8" s="368" t="s">
        <v>225</v>
      </c>
      <c r="H8" s="368" t="s">
        <v>221</v>
      </c>
      <c r="I8" s="468" t="s">
        <v>225</v>
      </c>
      <c r="J8" s="368" t="s">
        <v>226</v>
      </c>
      <c r="K8" s="369" t="s">
        <v>227</v>
      </c>
      <c r="L8" s="91" t="s">
        <v>798</v>
      </c>
      <c r="M8" s="92" t="s">
        <v>799</v>
      </c>
      <c r="N8" s="91" t="s">
        <v>836</v>
      </c>
      <c r="O8" s="92" t="s">
        <v>836</v>
      </c>
      <c r="P8" s="8"/>
      <c r="Q8" s="92" t="s">
        <v>837</v>
      </c>
      <c r="R8" s="370" t="s">
        <v>837</v>
      </c>
      <c r="S8" s="92" t="s">
        <v>838</v>
      </c>
      <c r="T8" s="258" t="s">
        <v>838</v>
      </c>
    </row>
    <row r="9" spans="2:20" ht="14.25" customHeight="1">
      <c r="B9" s="371" t="s">
        <v>800</v>
      </c>
      <c r="C9" s="372" t="s">
        <v>801</v>
      </c>
      <c r="D9" s="362">
        <v>60769</v>
      </c>
      <c r="E9" s="362">
        <v>32845</v>
      </c>
      <c r="F9" s="362">
        <v>23174</v>
      </c>
      <c r="G9" s="362">
        <v>4750</v>
      </c>
      <c r="H9" s="362">
        <v>691</v>
      </c>
      <c r="I9" s="362">
        <v>4059</v>
      </c>
      <c r="J9" s="362">
        <v>2390</v>
      </c>
      <c r="K9" s="362">
        <v>1669</v>
      </c>
      <c r="L9" s="373">
        <v>2407.4159028452009</v>
      </c>
      <c r="M9" s="374">
        <v>2320.7145835384586</v>
      </c>
      <c r="N9" s="375">
        <v>0.41538314954975231</v>
      </c>
      <c r="O9" s="376">
        <v>3.2468363151628682E-2</v>
      </c>
      <c r="Q9" s="362">
        <v>11023394.271807678</v>
      </c>
      <c r="R9" s="362">
        <v>2320.7145835384586</v>
      </c>
      <c r="S9" s="362">
        <v>146296257</v>
      </c>
      <c r="T9" s="377">
        <v>2407.4159028452009</v>
      </c>
    </row>
    <row r="10" spans="2:20" ht="14.25" customHeight="1">
      <c r="B10" s="378" t="s">
        <v>802</v>
      </c>
      <c r="C10" s="372" t="s">
        <v>803</v>
      </c>
      <c r="D10" s="362">
        <v>871</v>
      </c>
      <c r="E10" s="362">
        <v>69</v>
      </c>
      <c r="F10" s="362">
        <v>55</v>
      </c>
      <c r="G10" s="362">
        <v>747</v>
      </c>
      <c r="H10" s="362">
        <v>172</v>
      </c>
      <c r="I10" s="362">
        <v>575</v>
      </c>
      <c r="J10" s="362">
        <v>565</v>
      </c>
      <c r="K10" s="362">
        <v>10</v>
      </c>
      <c r="L10" s="373">
        <v>30707.089552238805</v>
      </c>
      <c r="M10" s="374">
        <v>5456.3371846763648</v>
      </c>
      <c r="N10" s="375">
        <v>3.2565769487818218E-2</v>
      </c>
      <c r="O10" s="376">
        <v>2.7929540536624806E-2</v>
      </c>
      <c r="Q10" s="362">
        <v>4075883.8769532447</v>
      </c>
      <c r="R10" s="362">
        <v>5456.3371846763648</v>
      </c>
      <c r="S10" s="362">
        <v>26745875</v>
      </c>
      <c r="T10" s="379">
        <v>30707.089552238805</v>
      </c>
    </row>
    <row r="11" spans="2:20" ht="14.25" customHeight="1">
      <c r="B11" s="378" t="s">
        <v>804</v>
      </c>
      <c r="C11" s="372" t="s">
        <v>805</v>
      </c>
      <c r="D11" s="362">
        <v>19645</v>
      </c>
      <c r="E11" s="362">
        <v>1813</v>
      </c>
      <c r="F11" s="362">
        <v>1654</v>
      </c>
      <c r="G11" s="362">
        <v>16178</v>
      </c>
      <c r="H11" s="362">
        <v>1037</v>
      </c>
      <c r="I11" s="362">
        <v>15141</v>
      </c>
      <c r="J11" s="362">
        <v>13394</v>
      </c>
      <c r="K11" s="362">
        <v>1747</v>
      </c>
      <c r="L11" s="373">
        <v>22944.802545176888</v>
      </c>
      <c r="M11" s="374">
        <v>4193.5368522482504</v>
      </c>
      <c r="N11" s="375">
        <v>4.3582854898448667E-2</v>
      </c>
      <c r="O11" s="376">
        <v>3.5891240852486767E-2</v>
      </c>
      <c r="Q11" s="362">
        <v>67843039.195672199</v>
      </c>
      <c r="R11" s="362">
        <v>4193.5368522482504</v>
      </c>
      <c r="S11" s="362">
        <v>450750646</v>
      </c>
      <c r="T11" s="379">
        <v>22944.802545176888</v>
      </c>
    </row>
    <row r="12" spans="2:20" ht="14.25" customHeight="1">
      <c r="B12" s="378" t="s">
        <v>806</v>
      </c>
      <c r="C12" s="372" t="s">
        <v>807</v>
      </c>
      <c r="D12" s="362">
        <v>13231</v>
      </c>
      <c r="E12" s="362">
        <v>2733</v>
      </c>
      <c r="F12" s="362">
        <v>871</v>
      </c>
      <c r="G12" s="362">
        <v>9627</v>
      </c>
      <c r="H12" s="362">
        <v>739</v>
      </c>
      <c r="I12" s="362">
        <v>8888</v>
      </c>
      <c r="J12" s="362">
        <v>8484</v>
      </c>
      <c r="K12" s="362">
        <v>404</v>
      </c>
      <c r="L12" s="373">
        <v>6242.06756858892</v>
      </c>
      <c r="M12" s="374">
        <v>2128.9989986477831</v>
      </c>
      <c r="N12" s="375">
        <v>0.16020332830617848</v>
      </c>
      <c r="O12" s="376">
        <v>0.11656544793315549</v>
      </c>
      <c r="Q12" s="362">
        <v>20495873.359982207</v>
      </c>
      <c r="R12" s="362">
        <v>2128.9989986477831</v>
      </c>
      <c r="S12" s="362">
        <v>82588796</v>
      </c>
      <c r="T12" s="379">
        <v>6242.06756858892</v>
      </c>
    </row>
    <row r="13" spans="2:20" ht="14.25" customHeight="1">
      <c r="B13" s="380" t="s">
        <v>808</v>
      </c>
      <c r="C13" s="381" t="s">
        <v>839</v>
      </c>
      <c r="D13" s="382">
        <v>14632</v>
      </c>
      <c r="E13" s="382">
        <v>1049</v>
      </c>
      <c r="F13" s="382">
        <v>506</v>
      </c>
      <c r="G13" s="382">
        <v>13077</v>
      </c>
      <c r="H13" s="382">
        <v>805</v>
      </c>
      <c r="I13" s="382">
        <v>12272</v>
      </c>
      <c r="J13" s="382">
        <v>12096</v>
      </c>
      <c r="K13" s="382">
        <v>176</v>
      </c>
      <c r="L13" s="373">
        <v>14212.732914160744</v>
      </c>
      <c r="M13" s="374">
        <v>3321.6408174556732</v>
      </c>
      <c r="N13" s="375">
        <v>7.0359445015930611E-2</v>
      </c>
      <c r="O13" s="376">
        <v>6.2882070972753182E-2</v>
      </c>
      <c r="Q13" s="382">
        <v>43437096.96986784</v>
      </c>
      <c r="R13" s="382">
        <v>3321.6408174556732</v>
      </c>
      <c r="S13" s="382">
        <v>207960708</v>
      </c>
      <c r="T13" s="383">
        <v>14212.732914160744</v>
      </c>
    </row>
    <row r="14" spans="2:20" ht="14.25" customHeight="1">
      <c r="B14" s="378" t="s">
        <v>809</v>
      </c>
      <c r="C14" s="372" t="s">
        <v>810</v>
      </c>
      <c r="D14" s="362">
        <v>1560</v>
      </c>
      <c r="E14" s="362">
        <v>3</v>
      </c>
      <c r="F14" s="362">
        <v>3</v>
      </c>
      <c r="G14" s="362">
        <v>1554</v>
      </c>
      <c r="H14" s="362">
        <v>53</v>
      </c>
      <c r="I14" s="362">
        <v>1501</v>
      </c>
      <c r="J14" s="362">
        <v>1481</v>
      </c>
      <c r="K14" s="362">
        <v>20</v>
      </c>
      <c r="L14" s="384">
        <v>61059.601282051284</v>
      </c>
      <c r="M14" s="385">
        <v>8076.723963239916</v>
      </c>
      <c r="N14" s="386">
        <v>1.637744071371711E-2</v>
      </c>
      <c r="O14" s="387">
        <v>1.6314450557125888E-2</v>
      </c>
      <c r="Q14" s="362">
        <v>12551229.038874829</v>
      </c>
      <c r="R14" s="362">
        <v>8076.723963239916</v>
      </c>
      <c r="S14" s="362">
        <v>95252978</v>
      </c>
      <c r="T14" s="379">
        <v>61059.601282051284</v>
      </c>
    </row>
    <row r="15" spans="2:20" ht="14.25" customHeight="1">
      <c r="B15" s="378" t="s">
        <v>811</v>
      </c>
      <c r="C15" s="372" t="s">
        <v>840</v>
      </c>
      <c r="D15" s="362">
        <v>1404</v>
      </c>
      <c r="E15" s="362">
        <v>0</v>
      </c>
      <c r="F15" s="362">
        <v>0</v>
      </c>
      <c r="G15" s="362">
        <v>1404</v>
      </c>
      <c r="H15" s="362">
        <v>9</v>
      </c>
      <c r="I15" s="362">
        <v>1395</v>
      </c>
      <c r="J15" s="362">
        <v>1395</v>
      </c>
      <c r="K15" s="362">
        <v>0</v>
      </c>
      <c r="L15" s="373">
        <v>180524.76566951568</v>
      </c>
      <c r="M15" s="374">
        <v>4918.4831603410785</v>
      </c>
      <c r="N15" s="375">
        <v>5.5394061656376106E-3</v>
      </c>
      <c r="O15" s="376">
        <v>5.5394061656376106E-3</v>
      </c>
      <c r="Q15" s="362">
        <v>6905550.3571188739</v>
      </c>
      <c r="R15" s="362">
        <v>4918.4831603410785</v>
      </c>
      <c r="S15" s="362">
        <v>253456771</v>
      </c>
      <c r="T15" s="379">
        <v>180524.76566951568</v>
      </c>
    </row>
    <row r="16" spans="2:20" ht="14.25" customHeight="1">
      <c r="B16" s="378" t="s">
        <v>812</v>
      </c>
      <c r="C16" s="372" t="s">
        <v>841</v>
      </c>
      <c r="D16" s="362">
        <v>5469</v>
      </c>
      <c r="E16" s="362">
        <v>202</v>
      </c>
      <c r="F16" s="362">
        <v>131</v>
      </c>
      <c r="G16" s="362">
        <v>5136</v>
      </c>
      <c r="H16" s="362">
        <v>526</v>
      </c>
      <c r="I16" s="362">
        <v>4610</v>
      </c>
      <c r="J16" s="362">
        <v>4505</v>
      </c>
      <c r="K16" s="362">
        <v>105</v>
      </c>
      <c r="L16" s="373">
        <v>16361.146644724813</v>
      </c>
      <c r="M16" s="374">
        <v>3905.3037435960764</v>
      </c>
      <c r="N16" s="375">
        <v>6.1120410550346213E-2</v>
      </c>
      <c r="O16" s="376">
        <v>5.739887156455991E-2</v>
      </c>
      <c r="Q16" s="362">
        <v>20057640.027109448</v>
      </c>
      <c r="R16" s="362">
        <v>3905.3037435960764</v>
      </c>
      <c r="S16" s="362">
        <v>89479111</v>
      </c>
      <c r="T16" s="379">
        <v>16361.146644724813</v>
      </c>
    </row>
    <row r="17" spans="2:20" ht="14.25" customHeight="1">
      <c r="B17" s="378" t="s">
        <v>813</v>
      </c>
      <c r="C17" s="372" t="s">
        <v>814</v>
      </c>
      <c r="D17" s="362">
        <v>976</v>
      </c>
      <c r="E17" s="362">
        <v>32</v>
      </c>
      <c r="F17" s="362">
        <v>34</v>
      </c>
      <c r="G17" s="362">
        <v>910</v>
      </c>
      <c r="H17" s="362">
        <v>69</v>
      </c>
      <c r="I17" s="362">
        <v>841</v>
      </c>
      <c r="J17" s="362">
        <v>830</v>
      </c>
      <c r="K17" s="362">
        <v>11</v>
      </c>
      <c r="L17" s="373">
        <v>41640.811475409835</v>
      </c>
      <c r="M17" s="374">
        <v>6495.0267975581382</v>
      </c>
      <c r="N17" s="375">
        <v>2.4014901837120305E-2</v>
      </c>
      <c r="O17" s="376">
        <v>2.2390943311249467E-2</v>
      </c>
      <c r="Q17" s="362">
        <v>5910474.3857779056</v>
      </c>
      <c r="R17" s="362">
        <v>6495.0267975581382</v>
      </c>
      <c r="S17" s="362">
        <v>40641432</v>
      </c>
      <c r="T17" s="379">
        <v>41640.811475409835</v>
      </c>
    </row>
    <row r="18" spans="2:20" ht="14.25" customHeight="1">
      <c r="B18" s="388">
        <v>10</v>
      </c>
      <c r="C18" s="372" t="s">
        <v>815</v>
      </c>
      <c r="D18" s="362">
        <v>2060</v>
      </c>
      <c r="E18" s="362">
        <v>14</v>
      </c>
      <c r="F18" s="362">
        <v>8</v>
      </c>
      <c r="G18" s="362">
        <v>2038</v>
      </c>
      <c r="H18" s="362">
        <v>98</v>
      </c>
      <c r="I18" s="362">
        <v>1940</v>
      </c>
      <c r="J18" s="362">
        <v>1931</v>
      </c>
      <c r="K18" s="362">
        <v>9</v>
      </c>
      <c r="L18" s="389">
        <v>60664.916990291262</v>
      </c>
      <c r="M18" s="390">
        <v>6719.425538949451</v>
      </c>
      <c r="N18" s="391">
        <v>1.6483991895349312E-2</v>
      </c>
      <c r="O18" s="392">
        <v>1.6307949263457234E-2</v>
      </c>
      <c r="Q18" s="362">
        <v>13694189.248378981</v>
      </c>
      <c r="R18" s="362">
        <v>6719.425538949451</v>
      </c>
      <c r="S18" s="362">
        <v>124969729</v>
      </c>
      <c r="T18" s="379">
        <v>60664.916990291262</v>
      </c>
    </row>
    <row r="19" spans="2:20" ht="14.25" customHeight="1">
      <c r="B19" s="393">
        <v>11</v>
      </c>
      <c r="C19" s="394" t="s">
        <v>816</v>
      </c>
      <c r="D19" s="395">
        <v>11061</v>
      </c>
      <c r="E19" s="395">
        <v>493</v>
      </c>
      <c r="F19" s="395">
        <v>283</v>
      </c>
      <c r="G19" s="395">
        <v>10285</v>
      </c>
      <c r="H19" s="395">
        <v>945</v>
      </c>
      <c r="I19" s="395">
        <v>9340</v>
      </c>
      <c r="J19" s="395">
        <v>9159</v>
      </c>
      <c r="K19" s="395">
        <v>181</v>
      </c>
      <c r="L19" s="373">
        <v>16886.674984178644</v>
      </c>
      <c r="M19" s="374">
        <v>4789.4646873706124</v>
      </c>
      <c r="N19" s="375">
        <v>5.9218289031849877E-2</v>
      </c>
      <c r="O19" s="376">
        <v>5.5063746740129822E-2</v>
      </c>
      <c r="Q19" s="395">
        <v>49259644.309606746</v>
      </c>
      <c r="R19" s="395">
        <v>4789.4646873706124</v>
      </c>
      <c r="S19" s="395">
        <v>186783512</v>
      </c>
      <c r="T19" s="396">
        <v>16886.674984178644</v>
      </c>
    </row>
    <row r="20" spans="2:20" ht="14.25" customHeight="1">
      <c r="B20" s="388">
        <v>12</v>
      </c>
      <c r="C20" s="372" t="s">
        <v>817</v>
      </c>
      <c r="D20" s="362">
        <v>7479</v>
      </c>
      <c r="E20" s="362">
        <v>111</v>
      </c>
      <c r="F20" s="362">
        <v>102</v>
      </c>
      <c r="G20" s="362">
        <v>7266</v>
      </c>
      <c r="H20" s="362">
        <v>598</v>
      </c>
      <c r="I20" s="362">
        <v>6668</v>
      </c>
      <c r="J20" s="362">
        <v>6586</v>
      </c>
      <c r="K20" s="362">
        <v>82</v>
      </c>
      <c r="L20" s="373">
        <v>19126.876855194543</v>
      </c>
      <c r="M20" s="374">
        <v>4464.1081214522756</v>
      </c>
      <c r="N20" s="375">
        <v>5.2282450897278426E-2</v>
      </c>
      <c r="O20" s="376">
        <v>5.0793460117612654E-2</v>
      </c>
      <c r="Q20" s="362">
        <v>32436209.610472236</v>
      </c>
      <c r="R20" s="362">
        <v>4464.1081214522756</v>
      </c>
      <c r="S20" s="362">
        <v>143049912</v>
      </c>
      <c r="T20" s="379">
        <v>19126.876855194543</v>
      </c>
    </row>
    <row r="21" spans="2:20" ht="14.25" customHeight="1">
      <c r="B21" s="388">
        <v>13</v>
      </c>
      <c r="C21" s="372" t="s">
        <v>818</v>
      </c>
      <c r="D21" s="362">
        <v>7405</v>
      </c>
      <c r="E21" s="362">
        <v>236</v>
      </c>
      <c r="F21" s="362">
        <v>69</v>
      </c>
      <c r="G21" s="362">
        <v>7100</v>
      </c>
      <c r="H21" s="362">
        <v>208</v>
      </c>
      <c r="I21" s="362">
        <v>6892</v>
      </c>
      <c r="J21" s="362">
        <v>6809</v>
      </c>
      <c r="K21" s="362">
        <v>83</v>
      </c>
      <c r="L21" s="373">
        <v>23495.739500337611</v>
      </c>
      <c r="M21" s="374">
        <v>5366.7819695879198</v>
      </c>
      <c r="N21" s="375">
        <v>4.2560907690759466E-2</v>
      </c>
      <c r="O21" s="376">
        <v>4.0807892586683617E-2</v>
      </c>
      <c r="Q21" s="362">
        <v>38104151.984074228</v>
      </c>
      <c r="R21" s="362">
        <v>5366.7819695879198</v>
      </c>
      <c r="S21" s="362">
        <v>173985951</v>
      </c>
      <c r="T21" s="379">
        <v>23495.739500337611</v>
      </c>
    </row>
    <row r="22" spans="2:20" ht="14.25" customHeight="1">
      <c r="B22" s="388">
        <v>14</v>
      </c>
      <c r="C22" s="372" t="s">
        <v>819</v>
      </c>
      <c r="D22" s="362">
        <v>5629</v>
      </c>
      <c r="E22" s="362">
        <v>207</v>
      </c>
      <c r="F22" s="362">
        <v>109</v>
      </c>
      <c r="G22" s="362">
        <v>5313</v>
      </c>
      <c r="H22" s="362">
        <v>247</v>
      </c>
      <c r="I22" s="362">
        <v>5066</v>
      </c>
      <c r="J22" s="362">
        <v>5009</v>
      </c>
      <c r="K22" s="362">
        <v>57</v>
      </c>
      <c r="L22" s="373">
        <v>24853.08065375733</v>
      </c>
      <c r="M22" s="374">
        <v>4643.1868812243711</v>
      </c>
      <c r="N22" s="375">
        <v>4.0236460579337413E-2</v>
      </c>
      <c r="O22" s="376">
        <v>3.7977671888083077E-2</v>
      </c>
      <c r="Q22" s="362">
        <v>24669251.899945084</v>
      </c>
      <c r="R22" s="362">
        <v>4643.1868812243711</v>
      </c>
      <c r="S22" s="362">
        <v>139897991</v>
      </c>
      <c r="T22" s="379">
        <v>24853.08065375733</v>
      </c>
    </row>
    <row r="23" spans="2:20" ht="14.25" customHeight="1">
      <c r="B23" s="397">
        <v>15</v>
      </c>
      <c r="C23" s="381" t="s">
        <v>820</v>
      </c>
      <c r="D23" s="382">
        <v>425</v>
      </c>
      <c r="E23" s="382">
        <v>10</v>
      </c>
      <c r="F23" s="382">
        <v>4</v>
      </c>
      <c r="G23" s="382">
        <v>411</v>
      </c>
      <c r="H23" s="382">
        <v>31</v>
      </c>
      <c r="I23" s="382">
        <v>380</v>
      </c>
      <c r="J23" s="382">
        <v>379</v>
      </c>
      <c r="K23" s="382">
        <v>1</v>
      </c>
      <c r="L23" s="373">
        <v>17315.503529411766</v>
      </c>
      <c r="M23" s="374">
        <v>4758.8917874261542</v>
      </c>
      <c r="N23" s="375">
        <v>5.775171356128455E-2</v>
      </c>
      <c r="O23" s="376">
        <v>5.5849304173383414E-2</v>
      </c>
      <c r="Q23" s="382">
        <v>1955904.5246321494</v>
      </c>
      <c r="R23" s="382">
        <v>4758.8917874261542</v>
      </c>
      <c r="S23" s="382">
        <v>7359089</v>
      </c>
      <c r="T23" s="383">
        <v>17315.503529411766</v>
      </c>
    </row>
    <row r="24" spans="2:20" ht="14.25" customHeight="1">
      <c r="B24" s="388">
        <v>16</v>
      </c>
      <c r="C24" s="372" t="s">
        <v>842</v>
      </c>
      <c r="D24" s="362">
        <v>13297</v>
      </c>
      <c r="E24" s="362">
        <v>1977</v>
      </c>
      <c r="F24" s="362">
        <v>788</v>
      </c>
      <c r="G24" s="362">
        <v>10532</v>
      </c>
      <c r="H24" s="362">
        <v>1038</v>
      </c>
      <c r="I24" s="362">
        <v>9494</v>
      </c>
      <c r="J24" s="362">
        <v>9143</v>
      </c>
      <c r="K24" s="362">
        <v>351</v>
      </c>
      <c r="L24" s="384">
        <v>16067.868015341806</v>
      </c>
      <c r="M24" s="385">
        <v>4939.5079101549645</v>
      </c>
      <c r="N24" s="386">
        <v>6.2236010343449867E-2</v>
      </c>
      <c r="O24" s="387">
        <v>4.9294552225104461E-2</v>
      </c>
      <c r="Q24" s="362">
        <v>52022897.309752084</v>
      </c>
      <c r="R24" s="362">
        <v>4939.5079101549645</v>
      </c>
      <c r="S24" s="362">
        <v>213654441</v>
      </c>
      <c r="T24" s="396">
        <v>16067.868015341806</v>
      </c>
    </row>
    <row r="25" spans="2:20" ht="14.25" customHeight="1">
      <c r="B25" s="388">
        <v>17</v>
      </c>
      <c r="C25" s="372" t="s">
        <v>821</v>
      </c>
      <c r="D25" s="362">
        <v>47541</v>
      </c>
      <c r="E25" s="362">
        <v>7389</v>
      </c>
      <c r="F25" s="362">
        <v>2037</v>
      </c>
      <c r="G25" s="362">
        <v>38115</v>
      </c>
      <c r="H25" s="362">
        <v>4723</v>
      </c>
      <c r="I25" s="362">
        <v>33392</v>
      </c>
      <c r="J25" s="362">
        <v>30754</v>
      </c>
      <c r="K25" s="362">
        <v>2638</v>
      </c>
      <c r="L25" s="373">
        <v>12253.97562104289</v>
      </c>
      <c r="M25" s="374">
        <v>5199.7248077969907</v>
      </c>
      <c r="N25" s="375">
        <v>8.160616855502556E-2</v>
      </c>
      <c r="O25" s="376">
        <v>6.5426034674802777E-2</v>
      </c>
      <c r="Q25" s="362">
        <v>198187511.0491823</v>
      </c>
      <c r="R25" s="362">
        <v>5199.7248077969907</v>
      </c>
      <c r="S25" s="362">
        <v>582566255</v>
      </c>
      <c r="T25" s="379">
        <v>12253.97562104289</v>
      </c>
    </row>
    <row r="26" spans="2:20" ht="14.25" customHeight="1">
      <c r="B26" s="388">
        <v>18</v>
      </c>
      <c r="C26" s="372" t="s">
        <v>843</v>
      </c>
      <c r="D26" s="362">
        <v>1904</v>
      </c>
      <c r="E26" s="362">
        <v>0</v>
      </c>
      <c r="F26" s="362">
        <v>0</v>
      </c>
      <c r="G26" s="362">
        <v>1904</v>
      </c>
      <c r="H26" s="362">
        <v>45</v>
      </c>
      <c r="I26" s="362">
        <v>1859</v>
      </c>
      <c r="J26" s="362">
        <v>1847</v>
      </c>
      <c r="K26" s="362">
        <v>12</v>
      </c>
      <c r="L26" s="373">
        <v>70700.463235294112</v>
      </c>
      <c r="M26" s="374">
        <v>7024.1097209290938</v>
      </c>
      <c r="N26" s="375">
        <v>1.4144178895574672E-2</v>
      </c>
      <c r="O26" s="376">
        <v>1.4144178895574672E-2</v>
      </c>
      <c r="Q26" s="362">
        <v>13373904.908648994</v>
      </c>
      <c r="R26" s="362">
        <v>7024.1097209290938</v>
      </c>
      <c r="S26" s="362">
        <v>134613682</v>
      </c>
      <c r="T26" s="379">
        <v>70700.463235294112</v>
      </c>
    </row>
    <row r="27" spans="2:20" ht="14.25" customHeight="1">
      <c r="B27" s="388">
        <v>19</v>
      </c>
      <c r="C27" s="372" t="s">
        <v>844</v>
      </c>
      <c r="D27" s="362">
        <v>2798</v>
      </c>
      <c r="E27" s="362">
        <v>46</v>
      </c>
      <c r="F27" s="362">
        <v>9</v>
      </c>
      <c r="G27" s="362">
        <v>2743</v>
      </c>
      <c r="H27" s="362">
        <v>135</v>
      </c>
      <c r="I27" s="362">
        <v>2608</v>
      </c>
      <c r="J27" s="362">
        <v>2574</v>
      </c>
      <c r="K27" s="362">
        <v>34</v>
      </c>
      <c r="L27" s="373">
        <v>19433.754110078629</v>
      </c>
      <c r="M27" s="374">
        <v>6171.8945692970419</v>
      </c>
      <c r="N27" s="375">
        <v>5.1456861825857181E-2</v>
      </c>
      <c r="O27" s="376">
        <v>5.0445379552654129E-2</v>
      </c>
      <c r="Q27" s="362">
        <v>16929506.803581785</v>
      </c>
      <c r="R27" s="362">
        <v>6171.8945692970419</v>
      </c>
      <c r="S27" s="362">
        <v>54375644</v>
      </c>
      <c r="T27" s="379">
        <v>19433.754110078629</v>
      </c>
    </row>
    <row r="28" spans="2:20" ht="14.25" customHeight="1">
      <c r="B28" s="388">
        <v>20</v>
      </c>
      <c r="C28" s="372" t="s">
        <v>822</v>
      </c>
      <c r="D28" s="362">
        <v>113759</v>
      </c>
      <c r="E28" s="362">
        <v>9048</v>
      </c>
      <c r="F28" s="362">
        <v>5184</v>
      </c>
      <c r="G28" s="362">
        <v>99527</v>
      </c>
      <c r="H28" s="362">
        <v>10234</v>
      </c>
      <c r="I28" s="362">
        <v>89293</v>
      </c>
      <c r="J28" s="362">
        <v>80651</v>
      </c>
      <c r="K28" s="362">
        <v>8642</v>
      </c>
      <c r="L28" s="389">
        <v>7175.1206849567943</v>
      </c>
      <c r="M28" s="390">
        <v>4004.1099365452046</v>
      </c>
      <c r="N28" s="391">
        <v>0.13937047805991315</v>
      </c>
      <c r="O28" s="392">
        <v>0.12193431350371378</v>
      </c>
      <c r="Q28" s="362">
        <v>398517049.65453458</v>
      </c>
      <c r="R28" s="362">
        <v>4004.1099365452046</v>
      </c>
      <c r="S28" s="362">
        <v>816234554</v>
      </c>
      <c r="T28" s="379">
        <v>7175.1206849567943</v>
      </c>
    </row>
    <row r="29" spans="2:20" ht="14.25" customHeight="1">
      <c r="B29" s="393">
        <v>21</v>
      </c>
      <c r="C29" s="394" t="s">
        <v>845</v>
      </c>
      <c r="D29" s="395">
        <v>12692</v>
      </c>
      <c r="E29" s="395">
        <v>486</v>
      </c>
      <c r="F29" s="395">
        <v>106</v>
      </c>
      <c r="G29" s="395">
        <v>12100</v>
      </c>
      <c r="H29" s="395">
        <v>406</v>
      </c>
      <c r="I29" s="395">
        <v>11694</v>
      </c>
      <c r="J29" s="395">
        <v>11525</v>
      </c>
      <c r="K29" s="395">
        <v>169</v>
      </c>
      <c r="L29" s="373">
        <v>19096.264733690514</v>
      </c>
      <c r="M29" s="374">
        <v>6588.2810929485795</v>
      </c>
      <c r="N29" s="375">
        <v>5.2366261881348644E-2</v>
      </c>
      <c r="O29" s="376">
        <v>4.9923713265389108E-2</v>
      </c>
      <c r="Q29" s="395">
        <v>79718201.224677816</v>
      </c>
      <c r="R29" s="395">
        <v>6588.2810929485795</v>
      </c>
      <c r="S29" s="395">
        <v>242369792</v>
      </c>
      <c r="T29" s="396">
        <v>19096.264733690514</v>
      </c>
    </row>
    <row r="30" spans="2:20" ht="14.25" customHeight="1">
      <c r="B30" s="388">
        <v>22</v>
      </c>
      <c r="C30" s="372" t="s">
        <v>823</v>
      </c>
      <c r="D30" s="362">
        <v>3502</v>
      </c>
      <c r="E30" s="362">
        <v>465</v>
      </c>
      <c r="F30" s="362">
        <v>79</v>
      </c>
      <c r="G30" s="362">
        <v>2958</v>
      </c>
      <c r="H30" s="362">
        <v>718</v>
      </c>
      <c r="I30" s="362">
        <v>2240</v>
      </c>
      <c r="J30" s="362">
        <v>2168</v>
      </c>
      <c r="K30" s="362">
        <v>72</v>
      </c>
      <c r="L30" s="373">
        <v>128699.04911479155</v>
      </c>
      <c r="M30" s="374">
        <v>4260.1288459147263</v>
      </c>
      <c r="N30" s="375">
        <v>7.7700651782443408E-3</v>
      </c>
      <c r="O30" s="376">
        <v>6.5630647622063852E-3</v>
      </c>
      <c r="Q30" s="362">
        <v>12601461.126215762</v>
      </c>
      <c r="R30" s="362">
        <v>4260.1288459147263</v>
      </c>
      <c r="S30" s="362">
        <v>450704070</v>
      </c>
      <c r="T30" s="379">
        <v>128699.04911479155</v>
      </c>
    </row>
    <row r="31" spans="2:20" ht="14.25" customHeight="1">
      <c r="B31" s="388">
        <v>23</v>
      </c>
      <c r="C31" s="372" t="s">
        <v>824</v>
      </c>
      <c r="D31" s="362">
        <v>31611</v>
      </c>
      <c r="E31" s="362">
        <v>616</v>
      </c>
      <c r="F31" s="362">
        <v>129</v>
      </c>
      <c r="G31" s="362">
        <v>30866</v>
      </c>
      <c r="H31" s="362">
        <v>2300</v>
      </c>
      <c r="I31" s="362">
        <v>28566</v>
      </c>
      <c r="J31" s="362">
        <v>27695</v>
      </c>
      <c r="K31" s="362">
        <v>871</v>
      </c>
      <c r="L31" s="373">
        <v>13517.561545031793</v>
      </c>
      <c r="M31" s="374">
        <v>4293.8046395074998</v>
      </c>
      <c r="N31" s="375">
        <v>7.3977839617644439E-2</v>
      </c>
      <c r="O31" s="376">
        <v>7.2234348727917924E-2</v>
      </c>
      <c r="Q31" s="362">
        <v>132532574.0030385</v>
      </c>
      <c r="R31" s="362">
        <v>4293.8046395074998</v>
      </c>
      <c r="S31" s="362">
        <v>427303638</v>
      </c>
      <c r="T31" s="379">
        <v>13517.561545031793</v>
      </c>
    </row>
    <row r="32" spans="2:20" ht="14.25" customHeight="1">
      <c r="B32" s="388">
        <v>24</v>
      </c>
      <c r="C32" s="372" t="s">
        <v>846</v>
      </c>
      <c r="D32" s="362">
        <v>6096</v>
      </c>
      <c r="E32" s="362">
        <v>29</v>
      </c>
      <c r="F32" s="362">
        <v>7</v>
      </c>
      <c r="G32" s="362">
        <v>6060</v>
      </c>
      <c r="H32" s="362">
        <v>112</v>
      </c>
      <c r="I32" s="362">
        <v>5948</v>
      </c>
      <c r="J32" s="362">
        <v>5747</v>
      </c>
      <c r="K32" s="362">
        <v>201</v>
      </c>
      <c r="L32" s="373">
        <v>30192.015091863515</v>
      </c>
      <c r="M32" s="374">
        <v>6793.2791347808088</v>
      </c>
      <c r="N32" s="375">
        <v>3.3121340094636187E-2</v>
      </c>
      <c r="O32" s="376">
        <v>3.2925741629510383E-2</v>
      </c>
      <c r="Q32" s="362">
        <v>41167271.556771703</v>
      </c>
      <c r="R32" s="362">
        <v>6793.2791347808088</v>
      </c>
      <c r="S32" s="362">
        <v>184050524</v>
      </c>
      <c r="T32" s="379">
        <v>30192.015091863515</v>
      </c>
    </row>
    <row r="33" spans="2:20" ht="14.25" customHeight="1">
      <c r="B33" s="397">
        <v>25</v>
      </c>
      <c r="C33" s="381" t="s">
        <v>825</v>
      </c>
      <c r="D33" s="382">
        <v>18273</v>
      </c>
      <c r="E33" s="382">
        <v>0</v>
      </c>
      <c r="F33" s="382">
        <v>0</v>
      </c>
      <c r="G33" s="382">
        <v>18273</v>
      </c>
      <c r="H33" s="382">
        <v>0</v>
      </c>
      <c r="I33" s="382">
        <v>18273</v>
      </c>
      <c r="J33" s="382">
        <v>18145</v>
      </c>
      <c r="K33" s="382">
        <v>128</v>
      </c>
      <c r="L33" s="373">
        <v>12553.256772286981</v>
      </c>
      <c r="M33" s="374">
        <v>5710.1897703270524</v>
      </c>
      <c r="N33" s="375">
        <v>7.9660602673852401E-2</v>
      </c>
      <c r="O33" s="376">
        <v>7.9660602673852401E-2</v>
      </c>
      <c r="Q33" s="382">
        <v>104342297.67318623</v>
      </c>
      <c r="R33" s="382">
        <v>5710.1897703270524</v>
      </c>
      <c r="S33" s="382">
        <v>229385661</v>
      </c>
      <c r="T33" s="383">
        <v>12553.256772286981</v>
      </c>
    </row>
    <row r="34" spans="2:20" ht="14.25" customHeight="1">
      <c r="B34" s="388">
        <v>26</v>
      </c>
      <c r="C34" s="372" t="s">
        <v>847</v>
      </c>
      <c r="D34" s="362">
        <v>28387</v>
      </c>
      <c r="E34" s="362">
        <v>7</v>
      </c>
      <c r="F34" s="362">
        <v>0</v>
      </c>
      <c r="G34" s="362">
        <v>28380</v>
      </c>
      <c r="H34" s="362">
        <v>257</v>
      </c>
      <c r="I34" s="362">
        <v>28123</v>
      </c>
      <c r="J34" s="362">
        <v>27502</v>
      </c>
      <c r="K34" s="362">
        <v>621</v>
      </c>
      <c r="L34" s="384">
        <v>11299.774650368126</v>
      </c>
      <c r="M34" s="385">
        <v>7042.6105510306206</v>
      </c>
      <c r="N34" s="386">
        <v>8.8497340074602443E-2</v>
      </c>
      <c r="O34" s="387">
        <v>8.8475517360665709E-2</v>
      </c>
      <c r="Q34" s="362">
        <v>199869287.43824902</v>
      </c>
      <c r="R34" s="362">
        <v>7042.6105510306206</v>
      </c>
      <c r="S34" s="362">
        <v>320766703</v>
      </c>
      <c r="T34" s="379">
        <v>11299.774650368126</v>
      </c>
    </row>
    <row r="35" spans="2:20" ht="14.25" customHeight="1">
      <c r="B35" s="388">
        <v>27</v>
      </c>
      <c r="C35" s="398" t="s">
        <v>848</v>
      </c>
      <c r="D35" s="362">
        <v>43226</v>
      </c>
      <c r="E35" s="362">
        <v>1635</v>
      </c>
      <c r="F35" s="362">
        <v>812</v>
      </c>
      <c r="G35" s="362">
        <v>40779</v>
      </c>
      <c r="H35" s="362">
        <v>877</v>
      </c>
      <c r="I35" s="362">
        <v>39902</v>
      </c>
      <c r="J35" s="362">
        <v>38358</v>
      </c>
      <c r="K35" s="362">
        <v>1544</v>
      </c>
      <c r="L35" s="373">
        <v>9206.4479017258127</v>
      </c>
      <c r="M35" s="374">
        <v>4428.1886714125521</v>
      </c>
      <c r="N35" s="375">
        <v>0.1086195252147729</v>
      </c>
      <c r="O35" s="376">
        <v>0.10247063384845288</v>
      </c>
      <c r="Q35" s="362">
        <v>180577105.83153248</v>
      </c>
      <c r="R35" s="362">
        <v>4428.1886714125521</v>
      </c>
      <c r="S35" s="362">
        <v>397957917</v>
      </c>
      <c r="T35" s="379">
        <v>9206.4479017258127</v>
      </c>
    </row>
    <row r="36" spans="2:20" ht="14.25" customHeight="1">
      <c r="B36" s="388">
        <v>28</v>
      </c>
      <c r="C36" s="372" t="s">
        <v>849</v>
      </c>
      <c r="D36" s="362">
        <v>6496</v>
      </c>
      <c r="E36" s="362">
        <v>308</v>
      </c>
      <c r="F36" s="362">
        <v>81</v>
      </c>
      <c r="G36" s="362">
        <v>6107</v>
      </c>
      <c r="H36" s="362">
        <v>1335</v>
      </c>
      <c r="I36" s="362">
        <v>4772</v>
      </c>
      <c r="J36" s="362">
        <v>4529</v>
      </c>
      <c r="K36" s="362">
        <v>243</v>
      </c>
      <c r="L36" s="373">
        <v>6070.1547105911332</v>
      </c>
      <c r="M36" s="374">
        <v>3248.8747007150751</v>
      </c>
      <c r="N36" s="375">
        <v>0.16474044693707923</v>
      </c>
      <c r="O36" s="376">
        <v>0.15487529394161681</v>
      </c>
      <c r="Q36" s="362">
        <v>19840877.797266964</v>
      </c>
      <c r="R36" s="362">
        <v>3248.8747007150751</v>
      </c>
      <c r="S36" s="362">
        <v>39431725</v>
      </c>
      <c r="T36" s="379">
        <v>6070.1547105911332</v>
      </c>
    </row>
    <row r="37" spans="2:20" ht="14.25" customHeight="1">
      <c r="B37" s="388">
        <v>29</v>
      </c>
      <c r="C37" s="372" t="s">
        <v>826</v>
      </c>
      <c r="D37" s="362">
        <v>29949</v>
      </c>
      <c r="E37" s="362">
        <v>4722</v>
      </c>
      <c r="F37" s="362">
        <v>1195</v>
      </c>
      <c r="G37" s="362">
        <v>24032</v>
      </c>
      <c r="H37" s="362">
        <v>1739</v>
      </c>
      <c r="I37" s="362">
        <v>22293</v>
      </c>
      <c r="J37" s="362">
        <v>19918</v>
      </c>
      <c r="K37" s="362">
        <v>2375</v>
      </c>
      <c r="L37" s="373">
        <v>15898.393936358476</v>
      </c>
      <c r="M37" s="374">
        <v>5630.9109363668413</v>
      </c>
      <c r="N37" s="375">
        <v>6.2899435251322605E-2</v>
      </c>
      <c r="O37" s="376">
        <v>5.0472444086940634E-2</v>
      </c>
      <c r="Q37" s="362">
        <v>135322051.62276793</v>
      </c>
      <c r="R37" s="362">
        <v>5630.9109363668413</v>
      </c>
      <c r="S37" s="362">
        <v>476141000</v>
      </c>
      <c r="T37" s="379">
        <v>15898.393936358476</v>
      </c>
    </row>
    <row r="38" spans="2:20" ht="14.25" customHeight="1">
      <c r="B38" s="388">
        <v>30</v>
      </c>
      <c r="C38" s="372" t="s">
        <v>827</v>
      </c>
      <c r="D38" s="362">
        <v>60867</v>
      </c>
      <c r="E38" s="362">
        <v>12828</v>
      </c>
      <c r="F38" s="362">
        <v>4867</v>
      </c>
      <c r="G38" s="362">
        <v>43172</v>
      </c>
      <c r="H38" s="362">
        <v>2809</v>
      </c>
      <c r="I38" s="362">
        <v>40363</v>
      </c>
      <c r="J38" s="362">
        <v>28769</v>
      </c>
      <c r="K38" s="362">
        <v>11594</v>
      </c>
      <c r="L38" s="389">
        <v>6577.8746611464339</v>
      </c>
      <c r="M38" s="390">
        <v>2542.9464855471933</v>
      </c>
      <c r="N38" s="391">
        <v>0.15202478787057241</v>
      </c>
      <c r="O38" s="392">
        <v>0.10782877654473445</v>
      </c>
      <c r="Q38" s="362">
        <v>109784085.67404343</v>
      </c>
      <c r="R38" s="362">
        <v>2542.9464855471933</v>
      </c>
      <c r="S38" s="362">
        <v>400375497</v>
      </c>
      <c r="T38" s="379">
        <v>6577.8746611464339</v>
      </c>
    </row>
    <row r="39" spans="2:20" ht="14.25" customHeight="1">
      <c r="B39" s="393">
        <v>31</v>
      </c>
      <c r="C39" s="394" t="s">
        <v>828</v>
      </c>
      <c r="D39" s="395">
        <v>0</v>
      </c>
      <c r="E39" s="395">
        <v>0</v>
      </c>
      <c r="F39" s="395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73">
        <v>0</v>
      </c>
      <c r="M39" s="374">
        <v>0</v>
      </c>
      <c r="N39" s="375">
        <v>0</v>
      </c>
      <c r="O39" s="376">
        <v>0</v>
      </c>
      <c r="Q39" s="395">
        <v>0</v>
      </c>
      <c r="R39" s="395">
        <v>0</v>
      </c>
      <c r="S39" s="395">
        <v>42857094</v>
      </c>
      <c r="T39" s="396">
        <v>0</v>
      </c>
    </row>
    <row r="40" spans="2:20" ht="14.25" customHeight="1">
      <c r="B40" s="399">
        <v>32</v>
      </c>
      <c r="C40" s="400" t="s">
        <v>829</v>
      </c>
      <c r="D40" s="401">
        <v>0</v>
      </c>
      <c r="E40" s="401">
        <v>0</v>
      </c>
      <c r="F40" s="401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370">
        <v>0</v>
      </c>
      <c r="M40" s="402">
        <v>0</v>
      </c>
      <c r="N40" s="403">
        <v>0</v>
      </c>
      <c r="O40" s="404">
        <v>0</v>
      </c>
      <c r="Q40" s="401">
        <v>0</v>
      </c>
      <c r="R40" s="401">
        <v>0</v>
      </c>
      <c r="S40" s="401">
        <v>0</v>
      </c>
      <c r="T40" s="405">
        <v>0</v>
      </c>
    </row>
    <row r="41" spans="2:20" ht="14.25" customHeight="1">
      <c r="B41" s="399">
        <v>33</v>
      </c>
      <c r="C41" s="400" t="s">
        <v>830</v>
      </c>
      <c r="D41" s="401">
        <v>573014</v>
      </c>
      <c r="E41" s="401">
        <v>79373</v>
      </c>
      <c r="F41" s="401">
        <v>42297</v>
      </c>
      <c r="G41" s="401">
        <v>451344</v>
      </c>
      <c r="H41" s="401">
        <v>32956</v>
      </c>
      <c r="I41" s="401">
        <v>418388</v>
      </c>
      <c r="J41" s="401">
        <v>384338</v>
      </c>
      <c r="K41" s="401">
        <v>34050</v>
      </c>
      <c r="L41" s="370">
        <v>12533.737317063806</v>
      </c>
      <c r="M41" s="402">
        <v>4535.7988955956507</v>
      </c>
      <c r="N41" s="403">
        <v>7.978466236391997E-2</v>
      </c>
      <c r="O41" s="404">
        <v>6.2843715249507159E-2</v>
      </c>
      <c r="Q41" s="401">
        <v>2047205616.7337234</v>
      </c>
      <c r="R41" s="401">
        <v>4535.7988955956507</v>
      </c>
      <c r="S41" s="401">
        <v>7182006955</v>
      </c>
      <c r="T41" s="405">
        <v>12533.737317063806</v>
      </c>
    </row>
  </sheetData>
  <phoneticPr fontId="2"/>
  <pageMargins left="0.75" right="0.75" top="1" bottom="1" header="0.51200000000000001" footer="0.51200000000000001"/>
  <pageSetup paperSize="9" scale="6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13.875" defaultRowHeight="13.5"/>
  <cols>
    <col min="1" max="1" width="5.75" style="1" customWidth="1"/>
    <col min="2" max="2" width="4" style="1" customWidth="1"/>
    <col min="3" max="3" width="1.375" style="1" customWidth="1"/>
    <col min="4" max="4" width="23.375" style="271" customWidth="1"/>
    <col min="5" max="5" width="1.375" style="2" customWidth="1"/>
    <col min="6" max="6" width="11.375" style="3" customWidth="1"/>
    <col min="7" max="8" width="11.375" style="1" customWidth="1"/>
    <col min="9" max="9" width="11.375" style="3" customWidth="1"/>
    <col min="10" max="10" width="11.375" style="1" customWidth="1"/>
    <col min="11" max="11" width="11.375" style="3" customWidth="1"/>
    <col min="12" max="13" width="11.375" style="1" customWidth="1"/>
    <col min="14" max="14" width="11.75" style="7" customWidth="1"/>
    <col min="15" max="15" width="4" style="1" customWidth="1"/>
    <col min="16" max="16" width="1.375" style="1" customWidth="1"/>
    <col min="17" max="17" width="23.375" style="2" customWidth="1"/>
    <col min="18" max="18" width="1.375" style="2" customWidth="1"/>
    <col min="19" max="20" width="10.25" style="2" customWidth="1"/>
    <col min="21" max="22" width="8.75" style="2" customWidth="1"/>
    <col min="23" max="25" width="13.875" style="1" customWidth="1"/>
    <col min="26" max="26" width="10.25" style="1" customWidth="1"/>
    <col min="27" max="27" width="11" style="1" customWidth="1"/>
    <col min="28" max="31" width="8.875" style="1" customWidth="1"/>
    <col min="32" max="32" width="11.125" style="1" customWidth="1"/>
    <col min="33" max="16384" width="13.875" style="1"/>
  </cols>
  <sheetData>
    <row r="1" spans="1:22" ht="12" customHeight="1">
      <c r="A1" s="265"/>
      <c r="B1" s="314" t="s">
        <v>774</v>
      </c>
      <c r="C1" s="67"/>
      <c r="D1" s="272"/>
      <c r="E1" s="68"/>
      <c r="F1" s="69"/>
      <c r="G1" s="70"/>
      <c r="H1" s="70"/>
      <c r="I1" s="71"/>
      <c r="J1" s="70"/>
      <c r="K1" s="71"/>
      <c r="L1" s="70"/>
      <c r="M1" s="312" t="s">
        <v>787</v>
      </c>
      <c r="O1" s="61"/>
      <c r="P1" s="67"/>
      <c r="Q1" s="313" t="s">
        <v>788</v>
      </c>
      <c r="R1" s="264"/>
      <c r="S1" s="62"/>
      <c r="T1" s="62" t="s">
        <v>412</v>
      </c>
      <c r="U1" s="62"/>
      <c r="V1" s="62"/>
    </row>
    <row r="2" spans="1:22" ht="12" customHeight="1">
      <c r="B2" s="18"/>
      <c r="C2" s="7"/>
      <c r="D2" s="273"/>
      <c r="E2" s="8"/>
      <c r="F2" s="9"/>
      <c r="G2" s="10"/>
      <c r="H2" s="10"/>
      <c r="I2" s="9"/>
      <c r="J2" s="11"/>
      <c r="K2" s="12"/>
      <c r="L2" s="11"/>
      <c r="M2" s="97"/>
      <c r="O2" s="18"/>
      <c r="P2" s="7"/>
      <c r="Q2" s="8"/>
      <c r="R2" s="8"/>
      <c r="S2" s="63" t="s">
        <v>413</v>
      </c>
      <c r="T2" s="64" t="s">
        <v>414</v>
      </c>
      <c r="U2" s="63"/>
      <c r="V2" s="64"/>
    </row>
    <row r="3" spans="1:22" ht="12" customHeight="1">
      <c r="B3" s="18"/>
      <c r="C3" s="7"/>
      <c r="D3" s="273" t="s">
        <v>220</v>
      </c>
      <c r="E3" s="8"/>
      <c r="F3" s="9"/>
      <c r="G3" s="10"/>
      <c r="H3" s="10"/>
      <c r="I3" s="13" t="s">
        <v>221</v>
      </c>
      <c r="J3" s="10"/>
      <c r="K3" s="9"/>
      <c r="L3" s="11"/>
      <c r="M3" s="97"/>
      <c r="O3" s="18"/>
      <c r="P3" s="7"/>
      <c r="Q3" s="8" t="s">
        <v>220</v>
      </c>
      <c r="R3" s="8"/>
      <c r="S3" s="63" t="s">
        <v>415</v>
      </c>
      <c r="T3" s="64" t="s">
        <v>415</v>
      </c>
      <c r="U3" s="89" t="s">
        <v>418</v>
      </c>
      <c r="V3" s="90" t="s">
        <v>419</v>
      </c>
    </row>
    <row r="4" spans="1:22" ht="12" customHeight="1">
      <c r="B4" s="72"/>
      <c r="C4" s="11"/>
      <c r="D4" s="274"/>
      <c r="E4" s="14"/>
      <c r="F4" s="15" t="s">
        <v>222</v>
      </c>
      <c r="G4" s="16" t="s">
        <v>223</v>
      </c>
      <c r="H4" s="16" t="s">
        <v>224</v>
      </c>
      <c r="I4" s="15" t="s">
        <v>225</v>
      </c>
      <c r="J4" s="16" t="s">
        <v>221</v>
      </c>
      <c r="K4" s="15" t="s">
        <v>225</v>
      </c>
      <c r="L4" s="16" t="s">
        <v>226</v>
      </c>
      <c r="M4" s="98" t="s">
        <v>227</v>
      </c>
      <c r="N4" s="95"/>
      <c r="O4" s="72"/>
      <c r="P4" s="11"/>
      <c r="Q4" s="14"/>
      <c r="R4" s="14"/>
      <c r="S4" s="65" t="s">
        <v>416</v>
      </c>
      <c r="T4" s="66" t="s">
        <v>417</v>
      </c>
      <c r="U4" s="91" t="s">
        <v>420</v>
      </c>
      <c r="V4" s="92" t="s">
        <v>420</v>
      </c>
    </row>
    <row r="5" spans="1:22" ht="12" customHeight="1">
      <c r="B5" s="73" t="s">
        <v>228</v>
      </c>
      <c r="C5" s="10"/>
      <c r="D5" s="275" t="s">
        <v>229</v>
      </c>
      <c r="E5" s="17"/>
      <c r="F5" s="58">
        <v>40466</v>
      </c>
      <c r="G5" s="58">
        <v>22329</v>
      </c>
      <c r="H5" s="58">
        <v>16260</v>
      </c>
      <c r="I5" s="58">
        <v>1877</v>
      </c>
      <c r="J5" s="58">
        <v>330</v>
      </c>
      <c r="K5" s="58">
        <v>1547</v>
      </c>
      <c r="L5" s="58">
        <v>558</v>
      </c>
      <c r="M5" s="296">
        <v>989</v>
      </c>
      <c r="N5" s="81"/>
      <c r="O5" s="73" t="s">
        <v>228</v>
      </c>
      <c r="P5" s="10"/>
      <c r="Q5" s="275" t="s">
        <v>229</v>
      </c>
      <c r="R5" s="17"/>
      <c r="S5" s="83">
        <v>1718.1617407206049</v>
      </c>
      <c r="T5" s="82">
        <v>1701.6134082736994</v>
      </c>
      <c r="U5" s="93">
        <v>0.58201738305533179</v>
      </c>
      <c r="V5" s="94">
        <v>2.6996654672931789E-2</v>
      </c>
    </row>
    <row r="6" spans="1:22" ht="12" customHeight="1">
      <c r="B6" s="73" t="s">
        <v>230</v>
      </c>
      <c r="C6" s="10"/>
      <c r="D6" s="276" t="s">
        <v>723</v>
      </c>
      <c r="E6" s="17"/>
      <c r="F6" s="58">
        <v>13638</v>
      </c>
      <c r="G6" s="58">
        <v>7534</v>
      </c>
      <c r="H6" s="58">
        <v>5487</v>
      </c>
      <c r="I6" s="58">
        <v>617</v>
      </c>
      <c r="J6" s="58">
        <v>86</v>
      </c>
      <c r="K6" s="58">
        <v>531</v>
      </c>
      <c r="L6" s="58">
        <v>191</v>
      </c>
      <c r="M6" s="99">
        <v>340</v>
      </c>
      <c r="N6" s="81"/>
      <c r="O6" s="73" t="s">
        <v>230</v>
      </c>
      <c r="P6" s="10"/>
      <c r="Q6" s="276" t="s">
        <v>723</v>
      </c>
      <c r="R6" s="17"/>
      <c r="S6" s="83">
        <v>2418.8642762868458</v>
      </c>
      <c r="T6" s="82">
        <v>1328.3216370772604</v>
      </c>
      <c r="U6" s="93">
        <v>0.41341716019514818</v>
      </c>
      <c r="V6" s="94">
        <v>1.8703504021147267E-2</v>
      </c>
    </row>
    <row r="7" spans="1:22" ht="12" customHeight="1">
      <c r="B7" s="73" t="s">
        <v>232</v>
      </c>
      <c r="C7" s="10"/>
      <c r="D7" s="276" t="s">
        <v>233</v>
      </c>
      <c r="E7" s="17"/>
      <c r="F7" s="58">
        <v>1496</v>
      </c>
      <c r="G7" s="58">
        <v>437</v>
      </c>
      <c r="H7" s="58">
        <v>115</v>
      </c>
      <c r="I7" s="58">
        <v>944</v>
      </c>
      <c r="J7" s="58">
        <v>52</v>
      </c>
      <c r="K7" s="58">
        <v>892</v>
      </c>
      <c r="L7" s="58">
        <v>829</v>
      </c>
      <c r="M7" s="99">
        <v>63</v>
      </c>
      <c r="N7" s="81"/>
      <c r="O7" s="73" t="s">
        <v>232</v>
      </c>
      <c r="P7" s="10"/>
      <c r="Q7" s="276" t="s">
        <v>233</v>
      </c>
      <c r="R7" s="17"/>
      <c r="S7" s="83">
        <v>4374.2787433155081</v>
      </c>
      <c r="T7" s="82">
        <v>2617.1047667152898</v>
      </c>
      <c r="U7" s="93">
        <v>0.22860911676653797</v>
      </c>
      <c r="V7" s="94">
        <v>0.14425602020562289</v>
      </c>
    </row>
    <row r="8" spans="1:22" s="3" customFormat="1" ht="12" customHeight="1">
      <c r="B8" s="74" t="s">
        <v>234</v>
      </c>
      <c r="C8" s="9"/>
      <c r="D8" s="276" t="s">
        <v>235</v>
      </c>
      <c r="E8" s="17"/>
      <c r="F8" s="58">
        <v>340</v>
      </c>
      <c r="G8" s="58">
        <v>66</v>
      </c>
      <c r="H8" s="58">
        <v>45</v>
      </c>
      <c r="I8" s="58">
        <v>229</v>
      </c>
      <c r="J8" s="58">
        <v>62</v>
      </c>
      <c r="K8" s="58">
        <v>167</v>
      </c>
      <c r="L8" s="58">
        <v>85</v>
      </c>
      <c r="M8" s="99">
        <v>82</v>
      </c>
      <c r="N8" s="86"/>
      <c r="O8" s="74" t="s">
        <v>234</v>
      </c>
      <c r="P8" s="9"/>
      <c r="Q8" s="276" t="s">
        <v>235</v>
      </c>
      <c r="R8" s="17"/>
      <c r="S8" s="83">
        <v>17965.626470588235</v>
      </c>
      <c r="T8" s="82">
        <v>5021.1145804072621</v>
      </c>
      <c r="U8" s="93">
        <v>5.5661849679281332E-2</v>
      </c>
      <c r="V8" s="94">
        <v>3.7489892872221833E-2</v>
      </c>
    </row>
    <row r="9" spans="1:22" s="3" customFormat="1" ht="12" customHeight="1">
      <c r="B9" s="74" t="s">
        <v>236</v>
      </c>
      <c r="C9" s="9"/>
      <c r="D9" s="279" t="s">
        <v>237</v>
      </c>
      <c r="E9" s="17"/>
      <c r="F9" s="58">
        <v>4829</v>
      </c>
      <c r="G9" s="58">
        <v>2479</v>
      </c>
      <c r="H9" s="58">
        <v>1267</v>
      </c>
      <c r="I9" s="58">
        <v>1083</v>
      </c>
      <c r="J9" s="58">
        <v>161</v>
      </c>
      <c r="K9" s="58">
        <v>922</v>
      </c>
      <c r="L9" s="58">
        <v>727</v>
      </c>
      <c r="M9" s="99">
        <v>195</v>
      </c>
      <c r="N9" s="86"/>
      <c r="O9" s="74" t="s">
        <v>236</v>
      </c>
      <c r="P9" s="9"/>
      <c r="Q9" s="279" t="s">
        <v>237</v>
      </c>
      <c r="R9" s="17"/>
      <c r="S9" s="302">
        <v>6446.141851314972</v>
      </c>
      <c r="T9" s="303">
        <v>3129.7408270625829</v>
      </c>
      <c r="U9" s="304">
        <v>0.15513155358131103</v>
      </c>
      <c r="V9" s="305">
        <v>3.4791358982928108E-2</v>
      </c>
    </row>
    <row r="10" spans="1:22" s="3" customFormat="1" ht="12" customHeight="1">
      <c r="B10" s="75" t="s">
        <v>238</v>
      </c>
      <c r="C10" s="21"/>
      <c r="D10" s="276" t="s">
        <v>239</v>
      </c>
      <c r="E10" s="22"/>
      <c r="F10" s="8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86"/>
      <c r="O10" s="75" t="s">
        <v>238</v>
      </c>
      <c r="P10" s="21"/>
      <c r="Q10" s="276" t="s">
        <v>239</v>
      </c>
      <c r="R10" s="22"/>
      <c r="S10" s="83">
        <v>0</v>
      </c>
      <c r="T10" s="82">
        <v>0</v>
      </c>
      <c r="U10" s="93">
        <v>0</v>
      </c>
      <c r="V10" s="94">
        <v>0</v>
      </c>
    </row>
    <row r="11" spans="1:22" s="3" customFormat="1" ht="12" customHeight="1">
      <c r="B11" s="74" t="s">
        <v>240</v>
      </c>
      <c r="C11" s="9"/>
      <c r="D11" s="276" t="s">
        <v>241</v>
      </c>
      <c r="E11" s="17"/>
      <c r="F11" s="58">
        <v>871</v>
      </c>
      <c r="G11" s="99">
        <v>69</v>
      </c>
      <c r="H11" s="99">
        <v>55</v>
      </c>
      <c r="I11" s="99">
        <v>747</v>
      </c>
      <c r="J11" s="99">
        <v>172</v>
      </c>
      <c r="K11" s="99">
        <v>575</v>
      </c>
      <c r="L11" s="99">
        <v>565</v>
      </c>
      <c r="M11" s="99">
        <v>10</v>
      </c>
      <c r="N11" s="86"/>
      <c r="O11" s="74" t="s">
        <v>240</v>
      </c>
      <c r="P11" s="9"/>
      <c r="Q11" s="276" t="s">
        <v>241</v>
      </c>
      <c r="R11" s="17"/>
      <c r="S11" s="83">
        <v>30707.089552238805</v>
      </c>
      <c r="T11" s="82">
        <v>5456.3371846763648</v>
      </c>
      <c r="U11" s="93">
        <v>3.2565769487818218E-2</v>
      </c>
      <c r="V11" s="94">
        <v>2.7929540536624806E-2</v>
      </c>
    </row>
    <row r="12" spans="1:22" s="3" customFormat="1" ht="12" customHeight="1">
      <c r="B12" s="74" t="s">
        <v>242</v>
      </c>
      <c r="C12" s="9"/>
      <c r="D12" s="276" t="s">
        <v>724</v>
      </c>
      <c r="E12" s="17"/>
      <c r="F12" s="58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86"/>
      <c r="O12" s="74" t="s">
        <v>242</v>
      </c>
      <c r="P12" s="9"/>
      <c r="Q12" s="276" t="s">
        <v>724</v>
      </c>
      <c r="R12" s="17"/>
      <c r="S12" s="83">
        <v>0</v>
      </c>
      <c r="T12" s="82">
        <v>0</v>
      </c>
      <c r="U12" s="93">
        <v>0</v>
      </c>
      <c r="V12" s="94">
        <v>0</v>
      </c>
    </row>
    <row r="13" spans="1:22" s="3" customFormat="1" ht="12" customHeight="1">
      <c r="B13" s="280" t="s">
        <v>244</v>
      </c>
      <c r="C13" s="26"/>
      <c r="D13" s="279" t="s">
        <v>245</v>
      </c>
      <c r="E13" s="288"/>
      <c r="F13" s="57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4">
        <v>0</v>
      </c>
      <c r="M13" s="294">
        <v>0</v>
      </c>
      <c r="N13" s="86"/>
      <c r="O13" s="280" t="s">
        <v>244</v>
      </c>
      <c r="P13" s="26"/>
      <c r="Q13" s="279" t="s">
        <v>245</v>
      </c>
      <c r="R13" s="288"/>
      <c r="S13" s="306">
        <v>0</v>
      </c>
      <c r="T13" s="303">
        <v>0</v>
      </c>
      <c r="U13" s="304">
        <v>0</v>
      </c>
      <c r="V13" s="305">
        <v>0</v>
      </c>
    </row>
    <row r="14" spans="1:22" s="3" customFormat="1" ht="12" customHeight="1">
      <c r="B14" s="281" t="s">
        <v>246</v>
      </c>
      <c r="C14" s="21"/>
      <c r="D14" s="276" t="s">
        <v>775</v>
      </c>
      <c r="E14" s="261"/>
      <c r="F14" s="84">
        <v>18856</v>
      </c>
      <c r="G14" s="99">
        <v>1808</v>
      </c>
      <c r="H14" s="99">
        <v>1645</v>
      </c>
      <c r="I14" s="99">
        <v>15403</v>
      </c>
      <c r="J14" s="99">
        <v>969</v>
      </c>
      <c r="K14" s="99">
        <v>14434</v>
      </c>
      <c r="L14" s="99">
        <v>12706</v>
      </c>
      <c r="M14" s="99">
        <v>1728</v>
      </c>
      <c r="N14" s="86"/>
      <c r="O14" s="281" t="s">
        <v>246</v>
      </c>
      <c r="P14" s="21"/>
      <c r="Q14" s="276" t="s">
        <v>775</v>
      </c>
      <c r="R14" s="261"/>
      <c r="S14" s="83">
        <v>17207.406767076791</v>
      </c>
      <c r="T14" s="82">
        <v>3840.744142040212</v>
      </c>
      <c r="U14" s="93">
        <v>5.8114509265470266E-2</v>
      </c>
      <c r="V14" s="94">
        <v>4.7472305166315155E-2</v>
      </c>
    </row>
    <row r="15" spans="1:22" s="3" customFormat="1" ht="12" customHeight="1">
      <c r="B15" s="282" t="s">
        <v>248</v>
      </c>
      <c r="C15" s="25"/>
      <c r="D15" s="276" t="s">
        <v>249</v>
      </c>
      <c r="E15" s="17"/>
      <c r="F15" s="58">
        <v>178</v>
      </c>
      <c r="G15" s="99">
        <v>0</v>
      </c>
      <c r="H15" s="99">
        <v>9</v>
      </c>
      <c r="I15" s="99">
        <v>169</v>
      </c>
      <c r="J15" s="99">
        <v>15</v>
      </c>
      <c r="K15" s="99">
        <v>154</v>
      </c>
      <c r="L15" s="99">
        <v>150</v>
      </c>
      <c r="M15" s="99">
        <v>4</v>
      </c>
      <c r="N15" s="86"/>
      <c r="O15" s="282" t="s">
        <v>248</v>
      </c>
      <c r="P15" s="25"/>
      <c r="Q15" s="276" t="s">
        <v>249</v>
      </c>
      <c r="R15" s="17"/>
      <c r="S15" s="83">
        <v>30147.387640449437</v>
      </c>
      <c r="T15" s="82">
        <v>6388.1561259716455</v>
      </c>
      <c r="U15" s="93">
        <v>3.3170369914847189E-2</v>
      </c>
      <c r="V15" s="94">
        <v>3.149321637982682E-2</v>
      </c>
    </row>
    <row r="16" spans="1:22" s="3" customFormat="1" ht="12" customHeight="1">
      <c r="B16" s="74" t="s">
        <v>250</v>
      </c>
      <c r="C16" s="9"/>
      <c r="D16" s="276" t="s">
        <v>725</v>
      </c>
      <c r="E16" s="17"/>
      <c r="F16" s="58">
        <v>118</v>
      </c>
      <c r="G16" s="99">
        <v>5</v>
      </c>
      <c r="H16" s="99">
        <v>0</v>
      </c>
      <c r="I16" s="99">
        <v>113</v>
      </c>
      <c r="J16" s="99">
        <v>10</v>
      </c>
      <c r="K16" s="99">
        <v>103</v>
      </c>
      <c r="L16" s="99">
        <v>100</v>
      </c>
      <c r="M16" s="99">
        <v>3</v>
      </c>
      <c r="N16" s="86"/>
      <c r="O16" s="74" t="s">
        <v>250</v>
      </c>
      <c r="P16" s="9"/>
      <c r="Q16" s="276" t="s">
        <v>725</v>
      </c>
      <c r="R16" s="17"/>
      <c r="S16" s="83">
        <v>140416.94067796611</v>
      </c>
      <c r="T16" s="82">
        <v>10464.372179831933</v>
      </c>
      <c r="U16" s="93">
        <v>7.12164782377229E-3</v>
      </c>
      <c r="V16" s="94">
        <v>6.8198830854768536E-3</v>
      </c>
    </row>
    <row r="17" spans="2:22" s="3" customFormat="1" ht="12" customHeight="1">
      <c r="B17" s="74" t="s">
        <v>252</v>
      </c>
      <c r="C17" s="9"/>
      <c r="D17" s="276" t="s">
        <v>253</v>
      </c>
      <c r="E17" s="17"/>
      <c r="F17" s="58">
        <v>493</v>
      </c>
      <c r="G17" s="99">
        <v>0</v>
      </c>
      <c r="H17" s="99">
        <v>0</v>
      </c>
      <c r="I17" s="99">
        <v>493</v>
      </c>
      <c r="J17" s="99">
        <v>43</v>
      </c>
      <c r="K17" s="99">
        <v>450</v>
      </c>
      <c r="L17" s="99">
        <v>438</v>
      </c>
      <c r="M17" s="99">
        <v>12</v>
      </c>
      <c r="N17" s="86"/>
      <c r="O17" s="74" t="s">
        <v>252</v>
      </c>
      <c r="P17" s="9"/>
      <c r="Q17" s="276" t="s">
        <v>253</v>
      </c>
      <c r="R17" s="17"/>
      <c r="S17" s="83">
        <v>211668.0527383367</v>
      </c>
      <c r="T17" s="82">
        <v>13026.338203279101</v>
      </c>
      <c r="U17" s="93">
        <v>4.7243785118399346E-3</v>
      </c>
      <c r="V17" s="94">
        <v>4.7243785118399346E-3</v>
      </c>
    </row>
    <row r="18" spans="2:22" s="3" customFormat="1" ht="12" customHeight="1">
      <c r="B18" s="74" t="s">
        <v>254</v>
      </c>
      <c r="C18" s="9"/>
      <c r="D18" s="276" t="s">
        <v>255</v>
      </c>
      <c r="E18" s="17"/>
      <c r="F18" s="58">
        <v>1478</v>
      </c>
      <c r="G18" s="99">
        <v>120</v>
      </c>
      <c r="H18" s="99">
        <v>71</v>
      </c>
      <c r="I18" s="99">
        <v>1287</v>
      </c>
      <c r="J18" s="99">
        <v>56</v>
      </c>
      <c r="K18" s="99">
        <v>1231</v>
      </c>
      <c r="L18" s="99">
        <v>1203</v>
      </c>
      <c r="M18" s="99">
        <v>28</v>
      </c>
      <c r="N18" s="86"/>
      <c r="O18" s="74" t="s">
        <v>254</v>
      </c>
      <c r="P18" s="9"/>
      <c r="Q18" s="276" t="s">
        <v>255</v>
      </c>
      <c r="R18" s="17"/>
      <c r="S18" s="83">
        <v>11341.188768606225</v>
      </c>
      <c r="T18" s="82">
        <v>3245.2681276511926</v>
      </c>
      <c r="U18" s="93">
        <v>8.817417824559276E-2</v>
      </c>
      <c r="V18" s="94">
        <v>7.6779544926980983E-2</v>
      </c>
    </row>
    <row r="19" spans="2:22" s="3" customFormat="1" ht="12" customHeight="1">
      <c r="B19" s="283" t="s">
        <v>256</v>
      </c>
      <c r="C19" s="9"/>
      <c r="D19" s="276" t="s">
        <v>726</v>
      </c>
      <c r="E19" s="261"/>
      <c r="F19" s="84">
        <v>11753</v>
      </c>
      <c r="G19" s="99">
        <v>2613</v>
      </c>
      <c r="H19" s="99">
        <v>800</v>
      </c>
      <c r="I19" s="99">
        <v>8340</v>
      </c>
      <c r="J19" s="99">
        <v>683</v>
      </c>
      <c r="K19" s="99">
        <v>7657</v>
      </c>
      <c r="L19" s="99">
        <v>7281</v>
      </c>
      <c r="M19" s="99">
        <v>376</v>
      </c>
      <c r="N19" s="86"/>
      <c r="O19" s="283" t="s">
        <v>256</v>
      </c>
      <c r="P19" s="9"/>
      <c r="Q19" s="276" t="s">
        <v>726</v>
      </c>
      <c r="R19" s="261"/>
      <c r="S19" s="83">
        <v>5600.8269378031137</v>
      </c>
      <c r="T19" s="82">
        <v>1956.740201402293</v>
      </c>
      <c r="U19" s="93">
        <v>0.17854506327457478</v>
      </c>
      <c r="V19" s="94">
        <v>0.12669665853058398</v>
      </c>
    </row>
    <row r="20" spans="2:22" s="3" customFormat="1" ht="12" customHeight="1">
      <c r="B20" s="74" t="s">
        <v>258</v>
      </c>
      <c r="C20" s="9"/>
      <c r="D20" s="276" t="s">
        <v>259</v>
      </c>
      <c r="E20" s="17"/>
      <c r="F20" s="58">
        <v>4547</v>
      </c>
      <c r="G20" s="99">
        <v>180</v>
      </c>
      <c r="H20" s="99">
        <v>77</v>
      </c>
      <c r="I20" s="99">
        <v>4290</v>
      </c>
      <c r="J20" s="99">
        <v>310</v>
      </c>
      <c r="K20" s="99">
        <v>3980</v>
      </c>
      <c r="L20" s="99">
        <v>3950</v>
      </c>
      <c r="M20" s="99">
        <v>30</v>
      </c>
      <c r="N20" s="86"/>
      <c r="O20" s="74" t="s">
        <v>258</v>
      </c>
      <c r="P20" s="9"/>
      <c r="Q20" s="276" t="s">
        <v>259</v>
      </c>
      <c r="R20" s="17"/>
      <c r="S20" s="83">
        <v>13647.289421596657</v>
      </c>
      <c r="T20" s="82">
        <v>3476.5316091688655</v>
      </c>
      <c r="U20" s="93">
        <v>7.3274623927701954E-2</v>
      </c>
      <c r="V20" s="94">
        <v>6.913308481412829E-2</v>
      </c>
    </row>
    <row r="21" spans="2:22" s="3" customFormat="1" ht="12" customHeight="1">
      <c r="B21" s="74" t="s">
        <v>260</v>
      </c>
      <c r="C21" s="9"/>
      <c r="D21" s="276" t="s">
        <v>261</v>
      </c>
      <c r="E21" s="17"/>
      <c r="F21" s="58">
        <v>4173</v>
      </c>
      <c r="G21" s="99">
        <v>604</v>
      </c>
      <c r="H21" s="99">
        <v>355</v>
      </c>
      <c r="I21" s="99">
        <v>3214</v>
      </c>
      <c r="J21" s="99">
        <v>423</v>
      </c>
      <c r="K21" s="99">
        <v>2791</v>
      </c>
      <c r="L21" s="99">
        <v>2745</v>
      </c>
      <c r="M21" s="99">
        <v>46</v>
      </c>
      <c r="N21" s="86"/>
      <c r="O21" s="74" t="s">
        <v>260</v>
      </c>
      <c r="P21" s="9"/>
      <c r="Q21" s="276" t="s">
        <v>261</v>
      </c>
      <c r="R21" s="17"/>
      <c r="S21" s="83">
        <v>6722.1655883057756</v>
      </c>
      <c r="T21" s="82">
        <v>2126.5959628728356</v>
      </c>
      <c r="U21" s="93">
        <v>0.1487615838770249</v>
      </c>
      <c r="V21" s="94">
        <v>0.11457458197478027</v>
      </c>
    </row>
    <row r="22" spans="2:22" ht="12" customHeight="1">
      <c r="B22" s="73" t="s">
        <v>262</v>
      </c>
      <c r="C22" s="10"/>
      <c r="D22" s="276" t="s">
        <v>727</v>
      </c>
      <c r="E22" s="17"/>
      <c r="F22" s="58">
        <v>838</v>
      </c>
      <c r="G22" s="99">
        <v>16</v>
      </c>
      <c r="H22" s="99">
        <v>1</v>
      </c>
      <c r="I22" s="99">
        <v>821</v>
      </c>
      <c r="J22" s="99">
        <v>45</v>
      </c>
      <c r="K22" s="99">
        <v>776</v>
      </c>
      <c r="L22" s="99">
        <v>762</v>
      </c>
      <c r="M22" s="99">
        <v>14</v>
      </c>
      <c r="N22" s="81"/>
      <c r="O22" s="73" t="s">
        <v>262</v>
      </c>
      <c r="P22" s="10"/>
      <c r="Q22" s="276" t="s">
        <v>727</v>
      </c>
      <c r="R22" s="17"/>
      <c r="S22" s="83">
        <v>31897.05369928401</v>
      </c>
      <c r="T22" s="82">
        <v>4401.6045118349593</v>
      </c>
      <c r="U22" s="93">
        <v>3.1350857964114937E-2</v>
      </c>
      <c r="V22" s="94">
        <v>3.0714862038828596E-2</v>
      </c>
    </row>
    <row r="23" spans="2:22" ht="12" customHeight="1">
      <c r="B23" s="73" t="s">
        <v>263</v>
      </c>
      <c r="C23" s="10"/>
      <c r="D23" s="276" t="s">
        <v>264</v>
      </c>
      <c r="E23" s="17"/>
      <c r="F23" s="58">
        <v>5074</v>
      </c>
      <c r="G23" s="99">
        <v>249</v>
      </c>
      <c r="H23" s="99">
        <v>73</v>
      </c>
      <c r="I23" s="99">
        <v>4752</v>
      </c>
      <c r="J23" s="99">
        <v>27</v>
      </c>
      <c r="K23" s="99">
        <v>4725</v>
      </c>
      <c r="L23" s="99">
        <v>4639</v>
      </c>
      <c r="M23" s="99">
        <v>86</v>
      </c>
      <c r="N23" s="81"/>
      <c r="O23" s="73" t="s">
        <v>263</v>
      </c>
      <c r="P23" s="10"/>
      <c r="Q23" s="276" t="s">
        <v>264</v>
      </c>
      <c r="R23" s="17"/>
      <c r="S23" s="83">
        <v>17959.234331888056</v>
      </c>
      <c r="T23" s="82">
        <v>3803.4889809856081</v>
      </c>
      <c r="U23" s="93">
        <v>5.5681661117613468E-2</v>
      </c>
      <c r="V23" s="94">
        <v>5.2148059446373504E-2</v>
      </c>
    </row>
    <row r="24" spans="2:22" ht="12" customHeight="1">
      <c r="B24" s="267" t="s">
        <v>265</v>
      </c>
      <c r="C24" s="10"/>
      <c r="D24" s="276" t="s">
        <v>266</v>
      </c>
      <c r="E24" s="261"/>
      <c r="F24" s="84">
        <v>3171</v>
      </c>
      <c r="G24" s="99">
        <v>214</v>
      </c>
      <c r="H24" s="99">
        <v>144</v>
      </c>
      <c r="I24" s="99">
        <v>2813</v>
      </c>
      <c r="J24" s="99">
        <v>318</v>
      </c>
      <c r="K24" s="99">
        <v>2495</v>
      </c>
      <c r="L24" s="99">
        <v>2410</v>
      </c>
      <c r="M24" s="99">
        <v>85</v>
      </c>
      <c r="N24" s="81"/>
      <c r="O24" s="267" t="s">
        <v>265</v>
      </c>
      <c r="P24" s="10"/>
      <c r="Q24" s="276" t="s">
        <v>266</v>
      </c>
      <c r="R24" s="261"/>
      <c r="S24" s="83">
        <v>24005.394828129927</v>
      </c>
      <c r="T24" s="82">
        <v>8217.0270218360492</v>
      </c>
      <c r="U24" s="93">
        <v>4.1657302750471033E-2</v>
      </c>
      <c r="V24" s="94">
        <v>3.6954270778011673E-2</v>
      </c>
    </row>
    <row r="25" spans="2:22" ht="12" customHeight="1">
      <c r="B25" s="73" t="s">
        <v>267</v>
      </c>
      <c r="C25" s="10"/>
      <c r="D25" s="276" t="s">
        <v>268</v>
      </c>
      <c r="E25" s="17"/>
      <c r="F25" s="58">
        <v>27</v>
      </c>
      <c r="G25" s="99">
        <v>0</v>
      </c>
      <c r="H25" s="99">
        <v>0</v>
      </c>
      <c r="I25" s="99">
        <v>27</v>
      </c>
      <c r="J25" s="99">
        <v>1</v>
      </c>
      <c r="K25" s="99">
        <v>26</v>
      </c>
      <c r="L25" s="99">
        <v>26</v>
      </c>
      <c r="M25" s="99">
        <v>0</v>
      </c>
      <c r="N25" s="81"/>
      <c r="O25" s="73" t="s">
        <v>267</v>
      </c>
      <c r="P25" s="10"/>
      <c r="Q25" s="276" t="s">
        <v>268</v>
      </c>
      <c r="R25" s="17"/>
      <c r="S25" s="83">
        <v>108216.25925925926</v>
      </c>
      <c r="T25" s="82">
        <v>11946.733371290737</v>
      </c>
      <c r="U25" s="93">
        <v>9.2407555652450381E-3</v>
      </c>
      <c r="V25" s="94">
        <v>9.2407555652450381E-3</v>
      </c>
    </row>
    <row r="26" spans="2:22" ht="12" customHeight="1">
      <c r="B26" s="73" t="s">
        <v>269</v>
      </c>
      <c r="C26" s="10"/>
      <c r="D26" s="276" t="s">
        <v>270</v>
      </c>
      <c r="E26" s="17"/>
      <c r="F26" s="58">
        <v>504</v>
      </c>
      <c r="G26" s="99">
        <v>3</v>
      </c>
      <c r="H26" s="99">
        <v>3</v>
      </c>
      <c r="I26" s="99">
        <v>498</v>
      </c>
      <c r="J26" s="99">
        <v>17</v>
      </c>
      <c r="K26" s="99">
        <v>481</v>
      </c>
      <c r="L26" s="99">
        <v>475</v>
      </c>
      <c r="M26" s="99">
        <v>6</v>
      </c>
      <c r="N26" s="81"/>
      <c r="O26" s="73" t="s">
        <v>269</v>
      </c>
      <c r="P26" s="10"/>
      <c r="Q26" s="276" t="s">
        <v>270</v>
      </c>
      <c r="R26" s="17"/>
      <c r="S26" s="83">
        <v>57422.019841269845</v>
      </c>
      <c r="T26" s="82">
        <v>7768.8388779817033</v>
      </c>
      <c r="U26" s="93">
        <v>1.7414922058894364E-2</v>
      </c>
      <c r="V26" s="94">
        <v>1.7207601558193238E-2</v>
      </c>
    </row>
    <row r="27" spans="2:22" ht="12" customHeight="1">
      <c r="B27" s="73" t="s">
        <v>271</v>
      </c>
      <c r="C27" s="10"/>
      <c r="D27" s="276" t="s">
        <v>728</v>
      </c>
      <c r="E27" s="17"/>
      <c r="F27" s="58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81"/>
      <c r="O27" s="73" t="s">
        <v>271</v>
      </c>
      <c r="P27" s="10"/>
      <c r="Q27" s="276" t="s">
        <v>728</v>
      </c>
      <c r="R27" s="17"/>
      <c r="S27" s="83">
        <v>0</v>
      </c>
      <c r="T27" s="82">
        <v>0</v>
      </c>
      <c r="U27" s="93">
        <v>0</v>
      </c>
      <c r="V27" s="94">
        <v>0</v>
      </c>
    </row>
    <row r="28" spans="2:22" ht="12" customHeight="1">
      <c r="B28" s="73" t="s">
        <v>273</v>
      </c>
      <c r="C28" s="10"/>
      <c r="D28" s="276" t="s">
        <v>729</v>
      </c>
      <c r="E28" s="17"/>
      <c r="F28" s="58">
        <v>229</v>
      </c>
      <c r="G28" s="99">
        <v>0</v>
      </c>
      <c r="H28" s="99">
        <v>0</v>
      </c>
      <c r="I28" s="99">
        <v>229</v>
      </c>
      <c r="J28" s="99">
        <v>8</v>
      </c>
      <c r="K28" s="99">
        <v>221</v>
      </c>
      <c r="L28" s="99">
        <v>218</v>
      </c>
      <c r="M28" s="99">
        <v>3</v>
      </c>
      <c r="N28" s="81"/>
      <c r="O28" s="73" t="s">
        <v>273</v>
      </c>
      <c r="P28" s="10"/>
      <c r="Q28" s="276" t="s">
        <v>729</v>
      </c>
      <c r="R28" s="17"/>
      <c r="S28" s="83">
        <v>89517.580786026199</v>
      </c>
      <c r="T28" s="82">
        <v>10710.737680764008</v>
      </c>
      <c r="U28" s="93">
        <v>1.1170990002402983E-2</v>
      </c>
      <c r="V28" s="94">
        <v>1.1170990002402983E-2</v>
      </c>
    </row>
    <row r="29" spans="2:22" ht="12" customHeight="1">
      <c r="B29" s="267" t="s">
        <v>275</v>
      </c>
      <c r="C29" s="10"/>
      <c r="D29" s="276" t="s">
        <v>274</v>
      </c>
      <c r="E29" s="261"/>
      <c r="F29" s="84">
        <v>1</v>
      </c>
      <c r="G29" s="99">
        <v>0</v>
      </c>
      <c r="H29" s="99">
        <v>0</v>
      </c>
      <c r="I29" s="99">
        <v>1</v>
      </c>
      <c r="J29" s="99">
        <v>0</v>
      </c>
      <c r="K29" s="99">
        <v>1</v>
      </c>
      <c r="L29" s="99">
        <v>1</v>
      </c>
      <c r="M29" s="99">
        <v>0</v>
      </c>
      <c r="N29" s="81"/>
      <c r="O29" s="267" t="s">
        <v>275</v>
      </c>
      <c r="P29" s="10"/>
      <c r="Q29" s="276" t="s">
        <v>274</v>
      </c>
      <c r="R29" s="261"/>
      <c r="S29" s="83">
        <v>0</v>
      </c>
      <c r="T29" s="82">
        <v>4052.4613534035861</v>
      </c>
      <c r="U29" s="93">
        <v>1.9451090233607596E-2</v>
      </c>
      <c r="V29" s="94">
        <v>1.9451090233607596E-2</v>
      </c>
    </row>
    <row r="30" spans="2:22" ht="12" customHeight="1">
      <c r="B30" s="73" t="s">
        <v>277</v>
      </c>
      <c r="C30" s="10"/>
      <c r="D30" s="276" t="s">
        <v>276</v>
      </c>
      <c r="E30" s="17"/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99">
        <v>0</v>
      </c>
      <c r="N30" s="81"/>
      <c r="O30" s="73" t="s">
        <v>277</v>
      </c>
      <c r="P30" s="10"/>
      <c r="Q30" s="276" t="s">
        <v>276</v>
      </c>
      <c r="R30" s="17"/>
      <c r="S30" s="83">
        <v>0</v>
      </c>
      <c r="T30" s="82">
        <v>0</v>
      </c>
      <c r="U30" s="93">
        <v>0</v>
      </c>
      <c r="V30" s="94">
        <v>0</v>
      </c>
    </row>
    <row r="31" spans="2:22" ht="12" customHeight="1">
      <c r="B31" s="73" t="s">
        <v>279</v>
      </c>
      <c r="C31" s="10"/>
      <c r="D31" s="276" t="s">
        <v>730</v>
      </c>
      <c r="E31" s="17"/>
      <c r="F31" s="58">
        <v>601</v>
      </c>
      <c r="G31" s="58">
        <v>0</v>
      </c>
      <c r="H31" s="58">
        <v>0</v>
      </c>
      <c r="I31" s="58">
        <v>601</v>
      </c>
      <c r="J31" s="58">
        <v>20</v>
      </c>
      <c r="K31" s="58">
        <v>581</v>
      </c>
      <c r="L31" s="58">
        <v>573</v>
      </c>
      <c r="M31" s="99">
        <v>8</v>
      </c>
      <c r="N31" s="81"/>
      <c r="O31" s="73" t="s">
        <v>279</v>
      </c>
      <c r="P31" s="10"/>
      <c r="Q31" s="276" t="s">
        <v>730</v>
      </c>
      <c r="R31" s="17"/>
      <c r="S31" s="83">
        <v>53485.705490848588</v>
      </c>
      <c r="T31" s="82">
        <v>7276.2870123086777</v>
      </c>
      <c r="U31" s="93">
        <v>1.869658427093385E-2</v>
      </c>
      <c r="V31" s="94">
        <v>1.869658427093385E-2</v>
      </c>
    </row>
    <row r="32" spans="2:22" ht="12" customHeight="1">
      <c r="B32" s="73" t="s">
        <v>281</v>
      </c>
      <c r="C32" s="10"/>
      <c r="D32" s="276" t="s">
        <v>731</v>
      </c>
      <c r="E32" s="17"/>
      <c r="F32" s="58">
        <v>198</v>
      </c>
      <c r="G32" s="58">
        <v>0</v>
      </c>
      <c r="H32" s="58">
        <v>0</v>
      </c>
      <c r="I32" s="58">
        <v>198</v>
      </c>
      <c r="J32" s="58">
        <v>7</v>
      </c>
      <c r="K32" s="58">
        <v>191</v>
      </c>
      <c r="L32" s="58">
        <v>188</v>
      </c>
      <c r="M32" s="99">
        <v>3</v>
      </c>
      <c r="N32" s="96"/>
      <c r="O32" s="73" t="s">
        <v>281</v>
      </c>
      <c r="P32" s="10"/>
      <c r="Q32" s="276" t="s">
        <v>731</v>
      </c>
      <c r="R32" s="17"/>
      <c r="S32" s="83">
        <v>54013.106060606064</v>
      </c>
      <c r="T32" s="82">
        <v>7726.8969291374342</v>
      </c>
      <c r="U32" s="93">
        <v>1.8514025075283356E-2</v>
      </c>
      <c r="V32" s="94">
        <v>1.8514025075283356E-2</v>
      </c>
    </row>
    <row r="33" spans="2:22" ht="12" customHeight="1">
      <c r="B33" s="73" t="s">
        <v>283</v>
      </c>
      <c r="C33" s="10"/>
      <c r="D33" s="276" t="s">
        <v>280</v>
      </c>
      <c r="E33" s="17"/>
      <c r="F33" s="58">
        <v>508</v>
      </c>
      <c r="G33" s="58">
        <v>0</v>
      </c>
      <c r="H33" s="58">
        <v>0</v>
      </c>
      <c r="I33" s="58">
        <v>508</v>
      </c>
      <c r="J33" s="58">
        <v>4</v>
      </c>
      <c r="K33" s="58">
        <v>504</v>
      </c>
      <c r="L33" s="58">
        <v>504</v>
      </c>
      <c r="M33" s="99">
        <v>0</v>
      </c>
      <c r="N33" s="96"/>
      <c r="O33" s="73" t="s">
        <v>283</v>
      </c>
      <c r="P33" s="10"/>
      <c r="Q33" s="276" t="s">
        <v>280</v>
      </c>
      <c r="R33" s="17"/>
      <c r="S33" s="83">
        <v>400978.96062992123</v>
      </c>
      <c r="T33" s="82">
        <v>6480.9323224363943</v>
      </c>
      <c r="U33" s="93">
        <v>2.4938964339401787E-3</v>
      </c>
      <c r="V33" s="94">
        <v>2.4938964339401787E-3</v>
      </c>
    </row>
    <row r="34" spans="2:22" ht="12" customHeight="1">
      <c r="B34" s="267" t="s">
        <v>285</v>
      </c>
      <c r="C34" s="10"/>
      <c r="D34" s="276" t="s">
        <v>282</v>
      </c>
      <c r="E34" s="261"/>
      <c r="F34" s="84">
        <v>896</v>
      </c>
      <c r="G34" s="84">
        <v>0</v>
      </c>
      <c r="H34" s="84">
        <v>0</v>
      </c>
      <c r="I34" s="84">
        <v>896</v>
      </c>
      <c r="J34" s="84">
        <v>5</v>
      </c>
      <c r="K34" s="84">
        <v>891</v>
      </c>
      <c r="L34" s="84">
        <v>891</v>
      </c>
      <c r="M34" s="99">
        <v>0</v>
      </c>
      <c r="N34" s="81"/>
      <c r="O34" s="267" t="s">
        <v>285</v>
      </c>
      <c r="P34" s="10"/>
      <c r="Q34" s="276" t="s">
        <v>282</v>
      </c>
      <c r="R34" s="261"/>
      <c r="S34" s="83">
        <v>55535.110491071428</v>
      </c>
      <c r="T34" s="82">
        <v>4032.6302871888229</v>
      </c>
      <c r="U34" s="93">
        <v>1.8006626639570176E-2</v>
      </c>
      <c r="V34" s="94">
        <v>1.8006626639570176E-2</v>
      </c>
    </row>
    <row r="35" spans="2:22" ht="12" customHeight="1">
      <c r="B35" s="73" t="s">
        <v>287</v>
      </c>
      <c r="C35" s="10"/>
      <c r="D35" s="276" t="s">
        <v>284</v>
      </c>
      <c r="E35" s="17"/>
      <c r="F35" s="58">
        <v>3613</v>
      </c>
      <c r="G35" s="58">
        <v>214</v>
      </c>
      <c r="H35" s="58">
        <v>37</v>
      </c>
      <c r="I35" s="58">
        <v>3362</v>
      </c>
      <c r="J35" s="58">
        <v>215</v>
      </c>
      <c r="K35" s="58">
        <v>3147</v>
      </c>
      <c r="L35" s="58">
        <v>3094</v>
      </c>
      <c r="M35" s="99">
        <v>53</v>
      </c>
      <c r="N35" s="81"/>
      <c r="O35" s="73" t="s">
        <v>287</v>
      </c>
      <c r="P35" s="10"/>
      <c r="Q35" s="276" t="s">
        <v>284</v>
      </c>
      <c r="R35" s="17"/>
      <c r="S35" s="83">
        <v>21139.197619706614</v>
      </c>
      <c r="T35" s="82">
        <v>4534.9274083589326</v>
      </c>
      <c r="U35" s="93">
        <v>4.7305485193428962E-2</v>
      </c>
      <c r="V35" s="94">
        <v>4.4019109111626945E-2</v>
      </c>
    </row>
    <row r="36" spans="2:22" ht="12" customHeight="1">
      <c r="B36" s="73" t="s">
        <v>289</v>
      </c>
      <c r="C36" s="10"/>
      <c r="D36" s="278" t="s">
        <v>286</v>
      </c>
      <c r="E36" s="17"/>
      <c r="F36" s="58">
        <v>556</v>
      </c>
      <c r="G36" s="58">
        <v>6</v>
      </c>
      <c r="H36" s="58">
        <v>3</v>
      </c>
      <c r="I36" s="58">
        <v>547</v>
      </c>
      <c r="J36" s="58">
        <v>28</v>
      </c>
      <c r="K36" s="58">
        <v>519</v>
      </c>
      <c r="L36" s="58">
        <v>514</v>
      </c>
      <c r="M36" s="99">
        <v>5</v>
      </c>
      <c r="N36" s="81"/>
      <c r="O36" s="73" t="s">
        <v>289</v>
      </c>
      <c r="P36" s="10"/>
      <c r="Q36" s="278" t="s">
        <v>286</v>
      </c>
      <c r="R36" s="17"/>
      <c r="S36" s="83">
        <v>26043.935251798561</v>
      </c>
      <c r="T36" s="82">
        <v>6489.4763199308654</v>
      </c>
      <c r="U36" s="93">
        <v>3.8396655126492124E-2</v>
      </c>
      <c r="V36" s="94">
        <v>3.7775126536315089E-2</v>
      </c>
    </row>
    <row r="37" spans="2:22" ht="12" customHeight="1">
      <c r="B37" s="73" t="s">
        <v>291</v>
      </c>
      <c r="C37" s="10"/>
      <c r="D37" s="276" t="s">
        <v>288</v>
      </c>
      <c r="E37" s="17"/>
      <c r="F37" s="58">
        <v>3924</v>
      </c>
      <c r="G37" s="58">
        <v>1090</v>
      </c>
      <c r="H37" s="58">
        <v>395</v>
      </c>
      <c r="I37" s="58">
        <v>2439</v>
      </c>
      <c r="J37" s="58">
        <v>260</v>
      </c>
      <c r="K37" s="58">
        <v>2179</v>
      </c>
      <c r="L37" s="58">
        <v>2037</v>
      </c>
      <c r="M37" s="99">
        <v>142</v>
      </c>
      <c r="N37" s="81"/>
      <c r="O37" s="73" t="s">
        <v>291</v>
      </c>
      <c r="P37" s="10"/>
      <c r="Q37" s="276" t="s">
        <v>288</v>
      </c>
      <c r="R37" s="17"/>
      <c r="S37" s="83">
        <v>4389.6636085626915</v>
      </c>
      <c r="T37" s="82">
        <v>1792.5941022286881</v>
      </c>
      <c r="U37" s="93">
        <v>0.2278078889802288</v>
      </c>
      <c r="V37" s="94">
        <v>0.14159618787532569</v>
      </c>
    </row>
    <row r="38" spans="2:22" ht="12" customHeight="1">
      <c r="B38" s="73" t="s">
        <v>293</v>
      </c>
      <c r="C38" s="10"/>
      <c r="D38" s="276" t="s">
        <v>290</v>
      </c>
      <c r="E38" s="17"/>
      <c r="F38" s="58">
        <v>6</v>
      </c>
      <c r="G38" s="58">
        <v>3</v>
      </c>
      <c r="H38" s="58">
        <v>3</v>
      </c>
      <c r="I38" s="58">
        <v>0</v>
      </c>
      <c r="J38" s="58">
        <v>0</v>
      </c>
      <c r="K38" s="58">
        <v>0</v>
      </c>
      <c r="L38" s="58">
        <v>0</v>
      </c>
      <c r="M38" s="99">
        <v>0</v>
      </c>
      <c r="N38" s="81"/>
      <c r="O38" s="73" t="s">
        <v>293</v>
      </c>
      <c r="P38" s="10"/>
      <c r="Q38" s="276" t="s">
        <v>290</v>
      </c>
      <c r="R38" s="17"/>
      <c r="S38" s="83">
        <v>51450.166666666664</v>
      </c>
      <c r="T38" s="82">
        <v>0</v>
      </c>
      <c r="U38" s="93">
        <v>1.9436283005238079E-2</v>
      </c>
      <c r="V38" s="94">
        <v>0</v>
      </c>
    </row>
    <row r="39" spans="2:22" ht="12" customHeight="1">
      <c r="B39" s="267" t="s">
        <v>295</v>
      </c>
      <c r="C39" s="10"/>
      <c r="D39" s="276" t="s">
        <v>292</v>
      </c>
      <c r="E39" s="261"/>
      <c r="F39" s="84">
        <v>2500</v>
      </c>
      <c r="G39" s="84">
        <v>11</v>
      </c>
      <c r="H39" s="84">
        <v>8</v>
      </c>
      <c r="I39" s="84">
        <v>2481</v>
      </c>
      <c r="J39" s="84">
        <v>254</v>
      </c>
      <c r="K39" s="84">
        <v>2227</v>
      </c>
      <c r="L39" s="84">
        <v>2176</v>
      </c>
      <c r="M39" s="99">
        <v>51</v>
      </c>
      <c r="N39" s="81"/>
      <c r="O39" s="267" t="s">
        <v>295</v>
      </c>
      <c r="P39" s="10"/>
      <c r="Q39" s="276" t="s">
        <v>292</v>
      </c>
      <c r="R39" s="261"/>
      <c r="S39" s="83">
        <v>16063.642400000001</v>
      </c>
      <c r="T39" s="82">
        <v>3836.4844936185254</v>
      </c>
      <c r="U39" s="93">
        <v>6.2252381813479613E-2</v>
      </c>
      <c r="V39" s="94">
        <v>6.1779263711697167E-2</v>
      </c>
    </row>
    <row r="40" spans="2:22" ht="12" customHeight="1">
      <c r="B40" s="73" t="s">
        <v>297</v>
      </c>
      <c r="C40" s="10"/>
      <c r="D40" s="276" t="s">
        <v>294</v>
      </c>
      <c r="E40" s="17"/>
      <c r="F40" s="58">
        <v>146</v>
      </c>
      <c r="G40" s="58">
        <v>32</v>
      </c>
      <c r="H40" s="58">
        <v>4</v>
      </c>
      <c r="I40" s="58">
        <v>110</v>
      </c>
      <c r="J40" s="58">
        <v>11</v>
      </c>
      <c r="K40" s="58">
        <v>99</v>
      </c>
      <c r="L40" s="58">
        <v>97</v>
      </c>
      <c r="M40" s="99">
        <v>2</v>
      </c>
      <c r="N40" s="81"/>
      <c r="O40" s="73" t="s">
        <v>297</v>
      </c>
      <c r="P40" s="10"/>
      <c r="Q40" s="276" t="s">
        <v>294</v>
      </c>
      <c r="R40" s="17"/>
      <c r="S40" s="83">
        <v>7800.7602739726026</v>
      </c>
      <c r="T40" s="82">
        <v>2982.8742950375272</v>
      </c>
      <c r="U40" s="93">
        <v>0.12819263313814688</v>
      </c>
      <c r="V40" s="94">
        <v>9.6583490720521623E-2</v>
      </c>
    </row>
    <row r="41" spans="2:22" ht="12" customHeight="1">
      <c r="B41" s="73" t="s">
        <v>299</v>
      </c>
      <c r="C41" s="10"/>
      <c r="D41" s="276" t="s">
        <v>732</v>
      </c>
      <c r="E41" s="17"/>
      <c r="F41" s="58">
        <v>2817</v>
      </c>
      <c r="G41" s="58">
        <v>156</v>
      </c>
      <c r="H41" s="58">
        <v>116</v>
      </c>
      <c r="I41" s="58">
        <v>2545</v>
      </c>
      <c r="J41" s="58">
        <v>261</v>
      </c>
      <c r="K41" s="58">
        <v>2284</v>
      </c>
      <c r="L41" s="58">
        <v>2232</v>
      </c>
      <c r="M41" s="99">
        <v>52</v>
      </c>
      <c r="N41" s="81"/>
      <c r="O41" s="73" t="s">
        <v>299</v>
      </c>
      <c r="P41" s="10"/>
      <c r="Q41" s="276" t="s">
        <v>732</v>
      </c>
      <c r="R41" s="17"/>
      <c r="S41" s="83">
        <v>0</v>
      </c>
      <c r="T41" s="82">
        <v>3984.2559748916228</v>
      </c>
      <c r="U41" s="93">
        <v>5.8843935376282526E-2</v>
      </c>
      <c r="V41" s="94">
        <v>5.3162163838352518E-2</v>
      </c>
    </row>
    <row r="42" spans="2:22" ht="12" customHeight="1">
      <c r="B42" s="73" t="s">
        <v>301</v>
      </c>
      <c r="C42" s="10"/>
      <c r="D42" s="276" t="s">
        <v>298</v>
      </c>
      <c r="E42" s="17"/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99">
        <v>0</v>
      </c>
      <c r="N42" s="81"/>
      <c r="O42" s="73" t="s">
        <v>301</v>
      </c>
      <c r="P42" s="10"/>
      <c r="Q42" s="276" t="s">
        <v>298</v>
      </c>
      <c r="R42" s="17"/>
      <c r="S42" s="83">
        <v>0</v>
      </c>
      <c r="T42" s="82">
        <v>0</v>
      </c>
      <c r="U42" s="93">
        <v>0</v>
      </c>
      <c r="V42" s="94">
        <v>0</v>
      </c>
    </row>
    <row r="43" spans="2:22" ht="12" customHeight="1">
      <c r="B43" s="73" t="s">
        <v>303</v>
      </c>
      <c r="C43" s="10"/>
      <c r="D43" s="276" t="s">
        <v>300</v>
      </c>
      <c r="E43" s="17"/>
      <c r="F43" s="58">
        <v>642</v>
      </c>
      <c r="G43" s="58">
        <v>0</v>
      </c>
      <c r="H43" s="58">
        <v>0</v>
      </c>
      <c r="I43" s="58">
        <v>642</v>
      </c>
      <c r="J43" s="58">
        <v>49</v>
      </c>
      <c r="K43" s="58">
        <v>593</v>
      </c>
      <c r="L43" s="58">
        <v>585</v>
      </c>
      <c r="M43" s="99">
        <v>8</v>
      </c>
      <c r="N43" s="81"/>
      <c r="O43" s="73" t="s">
        <v>303</v>
      </c>
      <c r="P43" s="10"/>
      <c r="Q43" s="276" t="s">
        <v>300</v>
      </c>
      <c r="R43" s="17"/>
      <c r="S43" s="83">
        <v>50507.79127725857</v>
      </c>
      <c r="T43" s="82">
        <v>6357.8019024139103</v>
      </c>
      <c r="U43" s="93">
        <v>1.9798925565970172E-2</v>
      </c>
      <c r="V43" s="94">
        <v>1.9798925565970172E-2</v>
      </c>
    </row>
    <row r="44" spans="2:22" ht="12" customHeight="1">
      <c r="B44" s="267" t="s">
        <v>305</v>
      </c>
      <c r="C44" s="10"/>
      <c r="D44" s="276" t="s">
        <v>733</v>
      </c>
      <c r="E44" s="261"/>
      <c r="F44" s="84">
        <v>184</v>
      </c>
      <c r="G44" s="84">
        <v>16</v>
      </c>
      <c r="H44" s="84">
        <v>17</v>
      </c>
      <c r="I44" s="84">
        <v>151</v>
      </c>
      <c r="J44" s="84">
        <v>11</v>
      </c>
      <c r="K44" s="84">
        <v>140</v>
      </c>
      <c r="L44" s="84">
        <v>138</v>
      </c>
      <c r="M44" s="99">
        <v>2</v>
      </c>
      <c r="N44" s="81"/>
      <c r="O44" s="267" t="s">
        <v>305</v>
      </c>
      <c r="P44" s="10"/>
      <c r="Q44" s="276" t="s">
        <v>733</v>
      </c>
      <c r="R44" s="261"/>
      <c r="S44" s="83">
        <v>18775.875</v>
      </c>
      <c r="T44" s="82">
        <v>6887.4286319716684</v>
      </c>
      <c r="U44" s="93">
        <v>5.3259834761362652E-2</v>
      </c>
      <c r="V44" s="94">
        <v>4.3707799179161747E-2</v>
      </c>
    </row>
    <row r="45" spans="2:22" ht="12" customHeight="1">
      <c r="B45" s="73" t="s">
        <v>307</v>
      </c>
      <c r="C45" s="10"/>
      <c r="D45" s="276" t="s">
        <v>734</v>
      </c>
      <c r="E45" s="17"/>
      <c r="F45" s="58">
        <v>150</v>
      </c>
      <c r="G45" s="58">
        <v>16</v>
      </c>
      <c r="H45" s="58">
        <v>17</v>
      </c>
      <c r="I45" s="58">
        <v>117</v>
      </c>
      <c r="J45" s="58">
        <v>9</v>
      </c>
      <c r="K45" s="58">
        <v>108</v>
      </c>
      <c r="L45" s="58">
        <v>107</v>
      </c>
      <c r="M45" s="99">
        <v>1</v>
      </c>
      <c r="N45" s="81"/>
      <c r="O45" s="73" t="s">
        <v>307</v>
      </c>
      <c r="P45" s="10"/>
      <c r="Q45" s="276" t="s">
        <v>734</v>
      </c>
      <c r="R45" s="17"/>
      <c r="S45" s="83">
        <v>31737.793333333335</v>
      </c>
      <c r="T45" s="82">
        <v>6741.5712906021699</v>
      </c>
      <c r="U45" s="93">
        <v>3.1508176686932024E-2</v>
      </c>
      <c r="V45" s="94">
        <v>2.4576377815806981E-2</v>
      </c>
    </row>
    <row r="46" spans="2:22" ht="12" customHeight="1">
      <c r="B46" s="73" t="s">
        <v>309</v>
      </c>
      <c r="C46" s="10"/>
      <c r="D46" s="276" t="s">
        <v>735</v>
      </c>
      <c r="E46" s="17"/>
      <c r="F46" s="58">
        <v>1598</v>
      </c>
      <c r="G46" s="58">
        <v>0</v>
      </c>
      <c r="H46" s="58">
        <v>4</v>
      </c>
      <c r="I46" s="58">
        <v>1594</v>
      </c>
      <c r="J46" s="58">
        <v>78</v>
      </c>
      <c r="K46" s="58">
        <v>1516</v>
      </c>
      <c r="L46" s="58">
        <v>1509</v>
      </c>
      <c r="M46" s="99">
        <v>7</v>
      </c>
      <c r="N46" s="81"/>
      <c r="O46" s="73" t="s">
        <v>309</v>
      </c>
      <c r="P46" s="10"/>
      <c r="Q46" s="276" t="s">
        <v>735</v>
      </c>
      <c r="R46" s="17"/>
      <c r="S46" s="83">
        <v>69668.722152690869</v>
      </c>
      <c r="T46" s="82">
        <v>7090.2281303272912</v>
      </c>
      <c r="U46" s="93">
        <v>1.4353643487364814E-2</v>
      </c>
      <c r="V46" s="94">
        <v>1.4317714467371411E-2</v>
      </c>
    </row>
    <row r="47" spans="2:22" ht="12" customHeight="1">
      <c r="B47" s="73" t="s">
        <v>311</v>
      </c>
      <c r="C47" s="10"/>
      <c r="D47" s="276" t="s">
        <v>306</v>
      </c>
      <c r="E47" s="17"/>
      <c r="F47" s="58">
        <v>462</v>
      </c>
      <c r="G47" s="58">
        <v>14</v>
      </c>
      <c r="H47" s="58">
        <v>4</v>
      </c>
      <c r="I47" s="58">
        <v>444</v>
      </c>
      <c r="J47" s="58">
        <v>20</v>
      </c>
      <c r="K47" s="58">
        <v>424</v>
      </c>
      <c r="L47" s="58">
        <v>422</v>
      </c>
      <c r="M47" s="99">
        <v>2</v>
      </c>
      <c r="N47" s="81"/>
      <c r="O47" s="73" t="s">
        <v>311</v>
      </c>
      <c r="P47" s="10"/>
      <c r="Q47" s="276" t="s">
        <v>306</v>
      </c>
      <c r="R47" s="17"/>
      <c r="S47" s="83">
        <v>29521.885281385283</v>
      </c>
      <c r="T47" s="82">
        <v>5388.2108302641418</v>
      </c>
      <c r="U47" s="93">
        <v>3.3873175458429806E-2</v>
      </c>
      <c r="V47" s="94">
        <v>3.255344134965981E-2</v>
      </c>
    </row>
    <row r="48" spans="2:22" ht="12" customHeight="1">
      <c r="B48" s="73" t="s">
        <v>313</v>
      </c>
      <c r="C48" s="10"/>
      <c r="D48" s="276" t="s">
        <v>308</v>
      </c>
      <c r="E48" s="17"/>
      <c r="F48" s="58">
        <v>6914</v>
      </c>
      <c r="G48" s="58">
        <v>318</v>
      </c>
      <c r="H48" s="58">
        <v>182</v>
      </c>
      <c r="I48" s="58">
        <v>6414</v>
      </c>
      <c r="J48" s="58">
        <v>589</v>
      </c>
      <c r="K48" s="58">
        <v>5825</v>
      </c>
      <c r="L48" s="58">
        <v>5712</v>
      </c>
      <c r="M48" s="99">
        <v>113</v>
      </c>
      <c r="N48" s="81"/>
      <c r="O48" s="73" t="s">
        <v>313</v>
      </c>
      <c r="P48" s="10"/>
      <c r="Q48" s="276" t="s">
        <v>308</v>
      </c>
      <c r="R48" s="17"/>
      <c r="S48" s="83">
        <v>18674.848134220421</v>
      </c>
      <c r="T48" s="82">
        <v>4575.8269320403915</v>
      </c>
      <c r="U48" s="93">
        <v>5.354795888099171E-2</v>
      </c>
      <c r="V48" s="94">
        <v>4.9675529109441834E-2</v>
      </c>
    </row>
    <row r="49" spans="2:22" ht="12" customHeight="1">
      <c r="B49" s="267" t="s">
        <v>315</v>
      </c>
      <c r="C49" s="10"/>
      <c r="D49" s="276" t="s">
        <v>310</v>
      </c>
      <c r="E49" s="261"/>
      <c r="F49" s="84">
        <v>4147</v>
      </c>
      <c r="G49" s="84">
        <v>175</v>
      </c>
      <c r="H49" s="84">
        <v>101</v>
      </c>
      <c r="I49" s="84">
        <v>3871</v>
      </c>
      <c r="J49" s="84">
        <v>356</v>
      </c>
      <c r="K49" s="84">
        <v>3515</v>
      </c>
      <c r="L49" s="84">
        <v>3447</v>
      </c>
      <c r="M49" s="99">
        <v>68</v>
      </c>
      <c r="N49" s="81"/>
      <c r="O49" s="267" t="s">
        <v>315</v>
      </c>
      <c r="P49" s="10"/>
      <c r="Q49" s="276" t="s">
        <v>310</v>
      </c>
      <c r="R49" s="261"/>
      <c r="S49" s="83">
        <v>13905.380274897516</v>
      </c>
      <c r="T49" s="82">
        <v>5143.4488161972804</v>
      </c>
      <c r="U49" s="93">
        <v>7.1914610045238053E-2</v>
      </c>
      <c r="V49" s="94">
        <v>6.7128395342444303E-2</v>
      </c>
    </row>
    <row r="50" spans="2:22" ht="12" customHeight="1">
      <c r="B50" s="73" t="s">
        <v>317</v>
      </c>
      <c r="C50" s="10"/>
      <c r="D50" s="276" t="s">
        <v>312</v>
      </c>
      <c r="E50" s="17"/>
      <c r="F50" s="58">
        <v>2027</v>
      </c>
      <c r="G50" s="58">
        <v>45</v>
      </c>
      <c r="H50" s="58">
        <v>37</v>
      </c>
      <c r="I50" s="58">
        <v>1945</v>
      </c>
      <c r="J50" s="58">
        <v>160</v>
      </c>
      <c r="K50" s="58">
        <v>1785</v>
      </c>
      <c r="L50" s="58">
        <v>1763</v>
      </c>
      <c r="M50" s="99">
        <v>22</v>
      </c>
      <c r="N50" s="81"/>
      <c r="O50" s="73" t="s">
        <v>317</v>
      </c>
      <c r="P50" s="10"/>
      <c r="Q50" s="276" t="s">
        <v>312</v>
      </c>
      <c r="R50" s="17"/>
      <c r="S50" s="83">
        <v>16213.222989639862</v>
      </c>
      <c r="T50" s="82">
        <v>4154.4727016055886</v>
      </c>
      <c r="U50" s="93">
        <v>6.1678051343584998E-2</v>
      </c>
      <c r="V50" s="94">
        <v>5.9182935305018655E-2</v>
      </c>
    </row>
    <row r="51" spans="2:22" ht="12" customHeight="1">
      <c r="B51" s="73" t="s">
        <v>319</v>
      </c>
      <c r="C51" s="10"/>
      <c r="D51" s="276" t="s">
        <v>314</v>
      </c>
      <c r="E51" s="17"/>
      <c r="F51" s="58">
        <v>3426</v>
      </c>
      <c r="G51" s="58">
        <v>64</v>
      </c>
      <c r="H51" s="58">
        <v>64</v>
      </c>
      <c r="I51" s="58">
        <v>3298</v>
      </c>
      <c r="J51" s="58">
        <v>272</v>
      </c>
      <c r="K51" s="58">
        <v>3026</v>
      </c>
      <c r="L51" s="58">
        <v>2989</v>
      </c>
      <c r="M51" s="99">
        <v>37</v>
      </c>
      <c r="N51" s="81"/>
      <c r="O51" s="73" t="s">
        <v>319</v>
      </c>
      <c r="P51" s="10"/>
      <c r="Q51" s="276" t="s">
        <v>314</v>
      </c>
      <c r="R51" s="17"/>
      <c r="S51" s="83">
        <v>16834.498832457677</v>
      </c>
      <c r="T51" s="82">
        <v>3603.6870917474184</v>
      </c>
      <c r="U51" s="93">
        <v>5.9401827755748489E-2</v>
      </c>
      <c r="V51" s="94">
        <v>5.7182495019982058E-2</v>
      </c>
    </row>
    <row r="52" spans="2:22" ht="12" customHeight="1">
      <c r="B52" s="73" t="s">
        <v>321</v>
      </c>
      <c r="C52" s="10"/>
      <c r="D52" s="276" t="s">
        <v>738</v>
      </c>
      <c r="E52" s="17"/>
      <c r="F52" s="58">
        <v>1886</v>
      </c>
      <c r="G52" s="58">
        <v>2</v>
      </c>
      <c r="H52" s="58">
        <v>1</v>
      </c>
      <c r="I52" s="58">
        <v>1883</v>
      </c>
      <c r="J52" s="58">
        <v>155</v>
      </c>
      <c r="K52" s="58">
        <v>1728</v>
      </c>
      <c r="L52" s="58">
        <v>1707</v>
      </c>
      <c r="M52" s="99">
        <v>21</v>
      </c>
      <c r="N52" s="81"/>
      <c r="O52" s="73" t="s">
        <v>321</v>
      </c>
      <c r="P52" s="10"/>
      <c r="Q52" s="276" t="s">
        <v>738</v>
      </c>
      <c r="R52" s="17"/>
      <c r="S52" s="83">
        <v>23794.156415694593</v>
      </c>
      <c r="T52" s="82">
        <v>6032.0422738433499</v>
      </c>
      <c r="U52" s="93">
        <v>4.2027125590399221E-2</v>
      </c>
      <c r="V52" s="94">
        <v>4.1960274383203468E-2</v>
      </c>
    </row>
    <row r="53" spans="2:22" ht="12" customHeight="1">
      <c r="B53" s="73" t="s">
        <v>323</v>
      </c>
      <c r="C53" s="10"/>
      <c r="D53" s="276" t="s">
        <v>318</v>
      </c>
      <c r="E53" s="17"/>
      <c r="F53" s="58">
        <v>140</v>
      </c>
      <c r="G53" s="58">
        <v>0</v>
      </c>
      <c r="H53" s="58">
        <v>0</v>
      </c>
      <c r="I53" s="58">
        <v>140</v>
      </c>
      <c r="J53" s="58">
        <v>11</v>
      </c>
      <c r="K53" s="58">
        <v>129</v>
      </c>
      <c r="L53" s="58">
        <v>127</v>
      </c>
      <c r="M53" s="99">
        <v>2</v>
      </c>
      <c r="N53" s="81"/>
      <c r="O53" s="73" t="s">
        <v>323</v>
      </c>
      <c r="P53" s="10"/>
      <c r="Q53" s="276" t="s">
        <v>318</v>
      </c>
      <c r="R53" s="17"/>
      <c r="S53" s="83">
        <v>54535.264285714286</v>
      </c>
      <c r="T53" s="82">
        <v>7946.1755401382252</v>
      </c>
      <c r="U53" s="93">
        <v>1.8336759032851219E-2</v>
      </c>
      <c r="V53" s="94">
        <v>1.8336759032851219E-2</v>
      </c>
    </row>
    <row r="54" spans="2:22" ht="12" customHeight="1">
      <c r="B54" s="267" t="s">
        <v>325</v>
      </c>
      <c r="C54" s="10"/>
      <c r="D54" s="276" t="s">
        <v>739</v>
      </c>
      <c r="E54" s="261"/>
      <c r="F54" s="84">
        <v>698</v>
      </c>
      <c r="G54" s="84">
        <v>61</v>
      </c>
      <c r="H54" s="84">
        <v>14</v>
      </c>
      <c r="I54" s="84">
        <v>623</v>
      </c>
      <c r="J54" s="84">
        <v>20</v>
      </c>
      <c r="K54" s="84">
        <v>603</v>
      </c>
      <c r="L54" s="84">
        <v>595</v>
      </c>
      <c r="M54" s="99">
        <v>8</v>
      </c>
      <c r="N54" s="81"/>
      <c r="O54" s="267" t="s">
        <v>325</v>
      </c>
      <c r="P54" s="10"/>
      <c r="Q54" s="276" t="s">
        <v>739</v>
      </c>
      <c r="R54" s="261"/>
      <c r="S54" s="83">
        <v>19701.742120343839</v>
      </c>
      <c r="T54" s="82">
        <v>3380.6513491864848</v>
      </c>
      <c r="U54" s="93">
        <v>5.0756932757099131E-2</v>
      </c>
      <c r="V54" s="94">
        <v>4.5303107604115704E-2</v>
      </c>
    </row>
    <row r="55" spans="2:22" ht="12" customHeight="1">
      <c r="B55" s="73" t="s">
        <v>327</v>
      </c>
      <c r="C55" s="10"/>
      <c r="D55" s="276" t="s">
        <v>740</v>
      </c>
      <c r="E55" s="17"/>
      <c r="F55" s="58">
        <v>6</v>
      </c>
      <c r="G55" s="58">
        <v>0</v>
      </c>
      <c r="H55" s="58">
        <v>0</v>
      </c>
      <c r="I55" s="58">
        <v>6</v>
      </c>
      <c r="J55" s="58">
        <v>1</v>
      </c>
      <c r="K55" s="58">
        <v>5</v>
      </c>
      <c r="L55" s="58">
        <v>4</v>
      </c>
      <c r="M55" s="99">
        <v>1</v>
      </c>
      <c r="N55" s="81"/>
      <c r="O55" s="73" t="s">
        <v>327</v>
      </c>
      <c r="P55" s="10"/>
      <c r="Q55" s="276" t="s">
        <v>740</v>
      </c>
      <c r="R55" s="17"/>
      <c r="S55" s="83">
        <v>46548</v>
      </c>
      <c r="T55" s="82">
        <v>4755.8937730133284</v>
      </c>
      <c r="U55" s="93">
        <v>2.148320013749248E-2</v>
      </c>
      <c r="V55" s="94">
        <v>2.148320013749248E-2</v>
      </c>
    </row>
    <row r="56" spans="2:22" ht="12" customHeight="1">
      <c r="B56" s="73" t="s">
        <v>329</v>
      </c>
      <c r="C56" s="10"/>
      <c r="D56" s="276" t="s">
        <v>741</v>
      </c>
      <c r="E56" s="17"/>
      <c r="F56" s="58">
        <v>89</v>
      </c>
      <c r="G56" s="58">
        <v>0</v>
      </c>
      <c r="H56" s="58">
        <v>0</v>
      </c>
      <c r="I56" s="58">
        <v>89</v>
      </c>
      <c r="J56" s="58">
        <v>3</v>
      </c>
      <c r="K56" s="58">
        <v>86</v>
      </c>
      <c r="L56" s="58">
        <v>85</v>
      </c>
      <c r="M56" s="99">
        <v>1</v>
      </c>
      <c r="N56" s="81"/>
      <c r="O56" s="73" t="s">
        <v>329</v>
      </c>
      <c r="P56" s="10"/>
      <c r="Q56" s="276" t="s">
        <v>741</v>
      </c>
      <c r="R56" s="17"/>
      <c r="S56" s="83">
        <v>50309.629213483146</v>
      </c>
      <c r="T56" s="82">
        <v>7414.2672782507607</v>
      </c>
      <c r="U56" s="93">
        <v>1.9876910556359192E-2</v>
      </c>
      <c r="V56" s="94">
        <v>1.9876910556359192E-2</v>
      </c>
    </row>
    <row r="57" spans="2:22" ht="12" customHeight="1">
      <c r="B57" s="73" t="s">
        <v>331</v>
      </c>
      <c r="C57" s="10"/>
      <c r="D57" s="276" t="s">
        <v>764</v>
      </c>
      <c r="E57" s="17"/>
      <c r="F57" s="58">
        <v>356</v>
      </c>
      <c r="G57" s="58">
        <v>3</v>
      </c>
      <c r="H57" s="58">
        <v>1</v>
      </c>
      <c r="I57" s="58">
        <v>352</v>
      </c>
      <c r="J57" s="58">
        <v>16</v>
      </c>
      <c r="K57" s="58">
        <v>336</v>
      </c>
      <c r="L57" s="58">
        <v>332</v>
      </c>
      <c r="M57" s="99">
        <v>4</v>
      </c>
      <c r="N57" s="81"/>
      <c r="O57" s="73" t="s">
        <v>331</v>
      </c>
      <c r="P57" s="10"/>
      <c r="Q57" s="276" t="s">
        <v>764</v>
      </c>
      <c r="R57" s="17"/>
      <c r="S57" s="83">
        <v>44361.915730337081</v>
      </c>
      <c r="T57" s="82">
        <v>7441.5132695820348</v>
      </c>
      <c r="U57" s="93">
        <v>2.2541857887263102E-2</v>
      </c>
      <c r="V57" s="94">
        <v>2.2288578585159022E-2</v>
      </c>
    </row>
    <row r="58" spans="2:22" ht="12" customHeight="1">
      <c r="B58" s="73" t="s">
        <v>333</v>
      </c>
      <c r="C58" s="10"/>
      <c r="D58" s="276" t="s">
        <v>742</v>
      </c>
      <c r="E58" s="17"/>
      <c r="F58" s="58">
        <v>1465</v>
      </c>
      <c r="G58" s="58">
        <v>2</v>
      </c>
      <c r="H58" s="58">
        <v>0</v>
      </c>
      <c r="I58" s="58">
        <v>1463</v>
      </c>
      <c r="J58" s="58">
        <v>24</v>
      </c>
      <c r="K58" s="58">
        <v>1439</v>
      </c>
      <c r="L58" s="58">
        <v>1429</v>
      </c>
      <c r="M58" s="99">
        <v>10</v>
      </c>
      <c r="N58" s="81"/>
      <c r="O58" s="73" t="s">
        <v>333</v>
      </c>
      <c r="P58" s="10"/>
      <c r="Q58" s="276" t="s">
        <v>742</v>
      </c>
      <c r="R58" s="17"/>
      <c r="S58" s="83">
        <v>20350.956313993174</v>
      </c>
      <c r="T58" s="82">
        <v>3918.393111717432</v>
      </c>
      <c r="U58" s="93">
        <v>4.9137739994675682E-2</v>
      </c>
      <c r="V58" s="94">
        <v>4.9070657755775099E-2</v>
      </c>
    </row>
    <row r="59" spans="2:22" ht="12" customHeight="1">
      <c r="B59" s="267" t="s">
        <v>335</v>
      </c>
      <c r="C59" s="10"/>
      <c r="D59" s="276" t="s">
        <v>743</v>
      </c>
      <c r="E59" s="261"/>
      <c r="F59" s="84">
        <v>628</v>
      </c>
      <c r="G59" s="84">
        <v>10</v>
      </c>
      <c r="H59" s="84">
        <v>2</v>
      </c>
      <c r="I59" s="84">
        <v>616</v>
      </c>
      <c r="J59" s="84">
        <v>17</v>
      </c>
      <c r="K59" s="84">
        <v>599</v>
      </c>
      <c r="L59" s="84">
        <v>591</v>
      </c>
      <c r="M59" s="99">
        <v>8</v>
      </c>
      <c r="N59" s="81"/>
      <c r="O59" s="267" t="s">
        <v>335</v>
      </c>
      <c r="P59" s="10"/>
      <c r="Q59" s="276" t="s">
        <v>743</v>
      </c>
      <c r="R59" s="261"/>
      <c r="S59" s="83">
        <v>33875.409235668791</v>
      </c>
      <c r="T59" s="82">
        <v>6775.3693053161996</v>
      </c>
      <c r="U59" s="93">
        <v>2.9519938579725246E-2</v>
      </c>
      <c r="V59" s="94">
        <v>2.8955863320240052E-2</v>
      </c>
    </row>
    <row r="60" spans="2:22" ht="12" customHeight="1">
      <c r="B60" s="73" t="s">
        <v>337</v>
      </c>
      <c r="C60" s="10"/>
      <c r="D60" s="276" t="s">
        <v>324</v>
      </c>
      <c r="E60" s="17"/>
      <c r="F60" s="58">
        <v>3330</v>
      </c>
      <c r="G60" s="58">
        <v>114</v>
      </c>
      <c r="H60" s="58">
        <v>50</v>
      </c>
      <c r="I60" s="58">
        <v>3166</v>
      </c>
      <c r="J60" s="58">
        <v>102</v>
      </c>
      <c r="K60" s="58">
        <v>3064</v>
      </c>
      <c r="L60" s="58">
        <v>3023</v>
      </c>
      <c r="M60" s="99">
        <v>41</v>
      </c>
      <c r="N60" s="81"/>
      <c r="O60" s="73" t="s">
        <v>337</v>
      </c>
      <c r="P60" s="10"/>
      <c r="Q60" s="276" t="s">
        <v>324</v>
      </c>
      <c r="R60" s="17"/>
      <c r="S60" s="83">
        <v>21211.142642642644</v>
      </c>
      <c r="T60" s="82">
        <v>5902.7515877082978</v>
      </c>
      <c r="U60" s="93">
        <v>4.7145032063930926E-2</v>
      </c>
      <c r="V60" s="94">
        <v>4.4823174628950552E-2</v>
      </c>
    </row>
    <row r="61" spans="2:22" ht="12" customHeight="1">
      <c r="B61" s="73" t="s">
        <v>339</v>
      </c>
      <c r="C61" s="10"/>
      <c r="D61" s="276" t="s">
        <v>326</v>
      </c>
      <c r="E61" s="17"/>
      <c r="F61" s="58">
        <v>833</v>
      </c>
      <c r="G61" s="58">
        <v>46</v>
      </c>
      <c r="H61" s="58">
        <v>2</v>
      </c>
      <c r="I61" s="58">
        <v>785</v>
      </c>
      <c r="J61" s="58">
        <v>25</v>
      </c>
      <c r="K61" s="58">
        <v>760</v>
      </c>
      <c r="L61" s="58">
        <v>750</v>
      </c>
      <c r="M61" s="99">
        <v>10</v>
      </c>
      <c r="N61" s="81"/>
      <c r="O61" s="73" t="s">
        <v>339</v>
      </c>
      <c r="P61" s="10"/>
      <c r="Q61" s="276" t="s">
        <v>326</v>
      </c>
      <c r="R61" s="17"/>
      <c r="S61" s="83">
        <v>21564.747899159665</v>
      </c>
      <c r="T61" s="82">
        <v>5217.6308675591326</v>
      </c>
      <c r="U61" s="93">
        <v>4.6371977297215143E-2</v>
      </c>
      <c r="V61" s="94">
        <v>4.3699882567003474E-2</v>
      </c>
    </row>
    <row r="62" spans="2:22" ht="12" customHeight="1">
      <c r="B62" s="73" t="s">
        <v>341</v>
      </c>
      <c r="C62" s="10"/>
      <c r="D62" s="276" t="s">
        <v>744</v>
      </c>
      <c r="E62" s="17"/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99">
        <v>0</v>
      </c>
      <c r="N62" s="81"/>
      <c r="O62" s="73" t="s">
        <v>341</v>
      </c>
      <c r="P62" s="10"/>
      <c r="Q62" s="276" t="s">
        <v>744</v>
      </c>
      <c r="R62" s="17"/>
      <c r="S62" s="83">
        <v>0</v>
      </c>
      <c r="T62" s="82">
        <v>0</v>
      </c>
      <c r="U62" s="93">
        <v>0</v>
      </c>
      <c r="V62" s="94">
        <v>0</v>
      </c>
    </row>
    <row r="63" spans="2:22" ht="12" customHeight="1">
      <c r="B63" s="73" t="s">
        <v>343</v>
      </c>
      <c r="C63" s="10"/>
      <c r="D63" s="276" t="s">
        <v>745</v>
      </c>
      <c r="E63" s="17"/>
      <c r="F63" s="58">
        <v>265</v>
      </c>
      <c r="G63" s="58">
        <v>6</v>
      </c>
      <c r="H63" s="58">
        <v>0</v>
      </c>
      <c r="I63" s="58">
        <v>259</v>
      </c>
      <c r="J63" s="58">
        <v>12</v>
      </c>
      <c r="K63" s="58">
        <v>247</v>
      </c>
      <c r="L63" s="58">
        <v>244</v>
      </c>
      <c r="M63" s="99">
        <v>3</v>
      </c>
      <c r="N63" s="81"/>
      <c r="O63" s="73" t="s">
        <v>343</v>
      </c>
      <c r="P63" s="10"/>
      <c r="Q63" s="276" t="s">
        <v>745</v>
      </c>
      <c r="R63" s="17"/>
      <c r="S63" s="83">
        <v>18092.920754716983</v>
      </c>
      <c r="T63" s="82">
        <v>3293.4654623955189</v>
      </c>
      <c r="U63" s="93">
        <v>5.5270235997650699E-2</v>
      </c>
      <c r="V63" s="94">
        <v>5.4018834427892577E-2</v>
      </c>
    </row>
    <row r="64" spans="2:22" ht="12" customHeight="1">
      <c r="B64" s="267" t="s">
        <v>345</v>
      </c>
      <c r="C64" s="10"/>
      <c r="D64" s="276" t="s">
        <v>330</v>
      </c>
      <c r="E64" s="261"/>
      <c r="F64" s="84">
        <v>4936</v>
      </c>
      <c r="G64" s="84">
        <v>68</v>
      </c>
      <c r="H64" s="84">
        <v>7</v>
      </c>
      <c r="I64" s="84">
        <v>4861</v>
      </c>
      <c r="J64" s="84">
        <v>226</v>
      </c>
      <c r="K64" s="84">
        <v>4635</v>
      </c>
      <c r="L64" s="84">
        <v>4583</v>
      </c>
      <c r="M64" s="99">
        <v>52</v>
      </c>
      <c r="N64" s="81"/>
      <c r="O64" s="267" t="s">
        <v>345</v>
      </c>
      <c r="P64" s="10"/>
      <c r="Q64" s="276" t="s">
        <v>330</v>
      </c>
      <c r="R64" s="261"/>
      <c r="S64" s="83">
        <v>26626.422811993518</v>
      </c>
      <c r="T64" s="82">
        <v>4709.0439688296819</v>
      </c>
      <c r="U64" s="93">
        <v>3.7556678456618038E-2</v>
      </c>
      <c r="V64" s="94">
        <v>3.6986023901462779E-2</v>
      </c>
    </row>
    <row r="65" spans="2:22" ht="12" customHeight="1">
      <c r="B65" s="73" t="s">
        <v>347</v>
      </c>
      <c r="C65" s="10"/>
      <c r="D65" s="276" t="s">
        <v>332</v>
      </c>
      <c r="E65" s="17"/>
      <c r="F65" s="58">
        <v>428</v>
      </c>
      <c r="G65" s="58">
        <v>133</v>
      </c>
      <c r="H65" s="58">
        <v>102</v>
      </c>
      <c r="I65" s="58">
        <v>193</v>
      </c>
      <c r="J65" s="58">
        <v>9</v>
      </c>
      <c r="K65" s="58">
        <v>184</v>
      </c>
      <c r="L65" s="58">
        <v>182</v>
      </c>
      <c r="M65" s="99">
        <v>2</v>
      </c>
      <c r="N65" s="81"/>
      <c r="O65" s="73" t="s">
        <v>347</v>
      </c>
      <c r="P65" s="10"/>
      <c r="Q65" s="276" t="s">
        <v>332</v>
      </c>
      <c r="R65" s="17"/>
      <c r="S65" s="83">
        <v>8587.2523364485987</v>
      </c>
      <c r="T65" s="82">
        <v>4795.7596513137678</v>
      </c>
      <c r="U65" s="93">
        <v>0.11645168452259164</v>
      </c>
      <c r="V65" s="94">
        <v>5.2512091385187351E-2</v>
      </c>
    </row>
    <row r="66" spans="2:22" ht="12" customHeight="1">
      <c r="B66" s="73" t="s">
        <v>349</v>
      </c>
      <c r="C66" s="10"/>
      <c r="D66" s="276" t="s">
        <v>334</v>
      </c>
      <c r="E66" s="17"/>
      <c r="F66" s="58">
        <v>425</v>
      </c>
      <c r="G66" s="58">
        <v>10</v>
      </c>
      <c r="H66" s="58">
        <v>4</v>
      </c>
      <c r="I66" s="58">
        <v>411</v>
      </c>
      <c r="J66" s="58">
        <v>31</v>
      </c>
      <c r="K66" s="58">
        <v>380</v>
      </c>
      <c r="L66" s="58">
        <v>379</v>
      </c>
      <c r="M66" s="99">
        <v>1</v>
      </c>
      <c r="N66" s="81"/>
      <c r="O66" s="73" t="s">
        <v>349</v>
      </c>
      <c r="P66" s="10"/>
      <c r="Q66" s="276" t="s">
        <v>334</v>
      </c>
      <c r="R66" s="17"/>
      <c r="S66" s="83">
        <v>17315.503529411766</v>
      </c>
      <c r="T66" s="82">
        <v>4758.8917874261542</v>
      </c>
      <c r="U66" s="93">
        <v>5.775171356128455E-2</v>
      </c>
      <c r="V66" s="94">
        <v>5.5849304173383414E-2</v>
      </c>
    </row>
    <row r="67" spans="2:22" ht="12" customHeight="1">
      <c r="B67" s="73" t="s">
        <v>351</v>
      </c>
      <c r="C67" s="10"/>
      <c r="D67" s="276" t="s">
        <v>336</v>
      </c>
      <c r="E67" s="17"/>
      <c r="F67" s="58">
        <v>1961</v>
      </c>
      <c r="G67" s="58">
        <v>437</v>
      </c>
      <c r="H67" s="58">
        <v>202</v>
      </c>
      <c r="I67" s="58">
        <v>1322</v>
      </c>
      <c r="J67" s="58">
        <v>210</v>
      </c>
      <c r="K67" s="58">
        <v>1112</v>
      </c>
      <c r="L67" s="58">
        <v>1048</v>
      </c>
      <c r="M67" s="99">
        <v>64</v>
      </c>
      <c r="N67" s="81"/>
      <c r="O67" s="73" t="s">
        <v>351</v>
      </c>
      <c r="P67" s="10"/>
      <c r="Q67" s="276" t="s">
        <v>336</v>
      </c>
      <c r="R67" s="17"/>
      <c r="S67" s="83">
        <v>13716.477817440082</v>
      </c>
      <c r="T67" s="82">
        <v>4166.0111931624697</v>
      </c>
      <c r="U67" s="93">
        <v>7.290501346697989E-2</v>
      </c>
      <c r="V67" s="94">
        <v>4.9148611832405611E-2</v>
      </c>
    </row>
    <row r="68" spans="2:22" ht="12" customHeight="1">
      <c r="B68" s="287" t="s">
        <v>353</v>
      </c>
      <c r="C68" s="31"/>
      <c r="D68" s="279" t="s">
        <v>747</v>
      </c>
      <c r="E68" s="288"/>
      <c r="F68" s="294">
        <v>72</v>
      </c>
      <c r="G68" s="294">
        <v>16</v>
      </c>
      <c r="H68" s="294">
        <v>7</v>
      </c>
      <c r="I68" s="294">
        <v>49</v>
      </c>
      <c r="J68" s="294">
        <v>7</v>
      </c>
      <c r="K68" s="294">
        <v>42</v>
      </c>
      <c r="L68" s="294">
        <v>40</v>
      </c>
      <c r="M68" s="294">
        <v>2</v>
      </c>
      <c r="N68" s="81"/>
      <c r="O68" s="287" t="s">
        <v>353</v>
      </c>
      <c r="P68" s="31"/>
      <c r="Q68" s="279" t="s">
        <v>747</v>
      </c>
      <c r="R68" s="288"/>
      <c r="S68" s="306">
        <v>35471.277777777781</v>
      </c>
      <c r="T68" s="303">
        <v>4747.4896066491956</v>
      </c>
      <c r="U68" s="304">
        <v>2.8191823431477425E-2</v>
      </c>
      <c r="V68" s="305">
        <v>1.9186102057533246E-2</v>
      </c>
    </row>
    <row r="69" spans="2:22" ht="12" customHeight="1">
      <c r="B69" s="267" t="s">
        <v>355</v>
      </c>
      <c r="C69" s="10"/>
      <c r="D69" s="276" t="s">
        <v>776</v>
      </c>
      <c r="E69" s="261"/>
      <c r="F69" s="84">
        <v>26449</v>
      </c>
      <c r="G69" s="84">
        <v>4408</v>
      </c>
      <c r="H69" s="84">
        <v>1215</v>
      </c>
      <c r="I69" s="84">
        <v>20826</v>
      </c>
      <c r="J69" s="84">
        <v>2466</v>
      </c>
      <c r="K69" s="84">
        <v>18360</v>
      </c>
      <c r="L69" s="84">
        <v>16491</v>
      </c>
      <c r="M69" s="99">
        <v>1869</v>
      </c>
      <c r="N69" s="81"/>
      <c r="O69" s="267" t="s">
        <v>355</v>
      </c>
      <c r="P69" s="10"/>
      <c r="Q69" s="276" t="s">
        <v>776</v>
      </c>
      <c r="R69" s="261"/>
      <c r="S69" s="83">
        <v>11287.370448788233</v>
      </c>
      <c r="T69" s="82">
        <v>4838.2701900358798</v>
      </c>
      <c r="U69" s="93">
        <v>8.859459380172606E-2</v>
      </c>
      <c r="V69" s="94">
        <v>6.9759575428740103E-2</v>
      </c>
    </row>
    <row r="70" spans="2:22" ht="12" customHeight="1">
      <c r="B70" s="73" t="s">
        <v>357</v>
      </c>
      <c r="C70" s="10"/>
      <c r="D70" s="276" t="s">
        <v>340</v>
      </c>
      <c r="E70" s="17"/>
      <c r="F70" s="58">
        <v>3548</v>
      </c>
      <c r="G70" s="58">
        <v>360</v>
      </c>
      <c r="H70" s="58">
        <v>100</v>
      </c>
      <c r="I70" s="58">
        <v>3088</v>
      </c>
      <c r="J70" s="58">
        <v>403</v>
      </c>
      <c r="K70" s="58">
        <v>2685</v>
      </c>
      <c r="L70" s="58">
        <v>2548</v>
      </c>
      <c r="M70" s="99">
        <v>137</v>
      </c>
      <c r="N70" s="81"/>
      <c r="O70" s="73" t="s">
        <v>357</v>
      </c>
      <c r="P70" s="10"/>
      <c r="Q70" s="276" t="s">
        <v>340</v>
      </c>
      <c r="R70" s="17"/>
      <c r="S70" s="83">
        <v>14364.890360766629</v>
      </c>
      <c r="T70" s="82">
        <v>5686.4336875401677</v>
      </c>
      <c r="U70" s="93">
        <v>6.9614175596578079E-2</v>
      </c>
      <c r="V70" s="94">
        <v>6.0588662413256236E-2</v>
      </c>
    </row>
    <row r="71" spans="2:22" ht="12" customHeight="1">
      <c r="B71" s="73" t="s">
        <v>359</v>
      </c>
      <c r="C71" s="10"/>
      <c r="D71" s="276" t="s">
        <v>748</v>
      </c>
      <c r="E71" s="17"/>
      <c r="F71" s="58">
        <v>12856</v>
      </c>
      <c r="G71" s="58">
        <v>1921</v>
      </c>
      <c r="H71" s="58">
        <v>529</v>
      </c>
      <c r="I71" s="58">
        <v>10406</v>
      </c>
      <c r="J71" s="58">
        <v>1358</v>
      </c>
      <c r="K71" s="58">
        <v>9048</v>
      </c>
      <c r="L71" s="58">
        <v>8586</v>
      </c>
      <c r="M71" s="99">
        <v>462</v>
      </c>
      <c r="N71" s="81"/>
      <c r="O71" s="73" t="s">
        <v>359</v>
      </c>
      <c r="P71" s="10"/>
      <c r="Q71" s="276" t="s">
        <v>748</v>
      </c>
      <c r="R71" s="17"/>
      <c r="S71" s="83">
        <v>13313.115432482888</v>
      </c>
      <c r="T71" s="82">
        <v>5625.5997443075248</v>
      </c>
      <c r="U71" s="93">
        <v>7.5113898401277565E-2</v>
      </c>
      <c r="V71" s="94">
        <v>6.0799255348762786E-2</v>
      </c>
    </row>
    <row r="72" spans="2:22" ht="12" customHeight="1">
      <c r="B72" s="287" t="s">
        <v>361</v>
      </c>
      <c r="C72" s="31"/>
      <c r="D72" s="279" t="s">
        <v>749</v>
      </c>
      <c r="E72" s="288"/>
      <c r="F72" s="57">
        <v>4688</v>
      </c>
      <c r="G72" s="57">
        <v>700</v>
      </c>
      <c r="H72" s="57">
        <v>193</v>
      </c>
      <c r="I72" s="57">
        <v>3795</v>
      </c>
      <c r="J72" s="57">
        <v>496</v>
      </c>
      <c r="K72" s="57">
        <v>3299</v>
      </c>
      <c r="L72" s="57">
        <v>3129</v>
      </c>
      <c r="M72" s="294">
        <v>170</v>
      </c>
      <c r="N72" s="81"/>
      <c r="O72" s="287" t="s">
        <v>361</v>
      </c>
      <c r="P72" s="31"/>
      <c r="Q72" s="279" t="s">
        <v>749</v>
      </c>
      <c r="R72" s="288"/>
      <c r="S72" s="306">
        <v>13205.322312286689</v>
      </c>
      <c r="T72" s="302">
        <v>5619.498789224479</v>
      </c>
      <c r="U72" s="305">
        <v>7.5727042199459638E-2</v>
      </c>
      <c r="V72" s="305">
        <v>6.1302074476738341E-2</v>
      </c>
    </row>
    <row r="73" spans="2:22" ht="12" customHeight="1">
      <c r="B73" s="73" t="s">
        <v>363</v>
      </c>
      <c r="C73" s="10"/>
      <c r="D73" s="276" t="s">
        <v>777</v>
      </c>
      <c r="E73" s="17"/>
      <c r="F73" s="58">
        <v>1725</v>
      </c>
      <c r="G73" s="58">
        <v>0</v>
      </c>
      <c r="H73" s="58">
        <v>0</v>
      </c>
      <c r="I73" s="58">
        <v>1725</v>
      </c>
      <c r="J73" s="58">
        <v>20</v>
      </c>
      <c r="K73" s="58">
        <v>1705</v>
      </c>
      <c r="L73" s="58">
        <v>1696</v>
      </c>
      <c r="M73" s="99">
        <v>9</v>
      </c>
      <c r="N73" s="81"/>
      <c r="O73" s="73" t="s">
        <v>363</v>
      </c>
      <c r="P73" s="10"/>
      <c r="Q73" s="276" t="s">
        <v>777</v>
      </c>
      <c r="R73" s="17"/>
      <c r="S73" s="83">
        <v>73520.467826086955</v>
      </c>
      <c r="T73" s="82">
        <v>7054.5309080170373</v>
      </c>
      <c r="U73" s="93">
        <v>1.3601654472132919E-2</v>
      </c>
      <c r="V73" s="94">
        <v>1.3601654472132919E-2</v>
      </c>
    </row>
    <row r="74" spans="2:22" ht="12" customHeight="1">
      <c r="B74" s="267" t="s">
        <v>365</v>
      </c>
      <c r="C74" s="10"/>
      <c r="D74" s="276" t="s">
        <v>346</v>
      </c>
      <c r="E74" s="261"/>
      <c r="F74" s="84">
        <v>179</v>
      </c>
      <c r="G74" s="84">
        <v>0</v>
      </c>
      <c r="H74" s="84">
        <v>0</v>
      </c>
      <c r="I74" s="84">
        <v>179</v>
      </c>
      <c r="J74" s="84">
        <v>25</v>
      </c>
      <c r="K74" s="84">
        <v>154</v>
      </c>
      <c r="L74" s="84">
        <v>151</v>
      </c>
      <c r="M74" s="99">
        <v>3</v>
      </c>
      <c r="N74" s="81"/>
      <c r="O74" s="267" t="s">
        <v>365</v>
      </c>
      <c r="P74" s="10"/>
      <c r="Q74" s="276" t="s">
        <v>346</v>
      </c>
      <c r="R74" s="261"/>
      <c r="S74" s="83">
        <v>0</v>
      </c>
      <c r="T74" s="82">
        <v>6730.9446498301886</v>
      </c>
      <c r="U74" s="93">
        <v>2.2975596450976302E-2</v>
      </c>
      <c r="V74" s="94">
        <v>2.2975596450976302E-2</v>
      </c>
    </row>
    <row r="75" spans="2:22" ht="12" customHeight="1">
      <c r="B75" s="73" t="s">
        <v>367</v>
      </c>
      <c r="C75" s="10"/>
      <c r="D75" s="276" t="s">
        <v>348</v>
      </c>
      <c r="E75" s="17"/>
      <c r="F75" s="58">
        <v>874</v>
      </c>
      <c r="G75" s="58">
        <v>0</v>
      </c>
      <c r="H75" s="58">
        <v>0</v>
      </c>
      <c r="I75" s="58">
        <v>874</v>
      </c>
      <c r="J75" s="58">
        <v>5</v>
      </c>
      <c r="K75" s="58">
        <v>869</v>
      </c>
      <c r="L75" s="58">
        <v>865</v>
      </c>
      <c r="M75" s="99">
        <v>4</v>
      </c>
      <c r="N75" s="81"/>
      <c r="O75" s="73" t="s">
        <v>367</v>
      </c>
      <c r="P75" s="10"/>
      <c r="Q75" s="276" t="s">
        <v>348</v>
      </c>
      <c r="R75" s="17"/>
      <c r="S75" s="83">
        <v>32247.022883295194</v>
      </c>
      <c r="T75" s="82">
        <v>6566.137215565841</v>
      </c>
      <c r="U75" s="93">
        <v>3.1010614642445835E-2</v>
      </c>
      <c r="V75" s="94">
        <v>3.1010614642445835E-2</v>
      </c>
    </row>
    <row r="76" spans="2:22" ht="12" customHeight="1">
      <c r="B76" s="287" t="s">
        <v>369</v>
      </c>
      <c r="C76" s="31"/>
      <c r="D76" s="279" t="s">
        <v>350</v>
      </c>
      <c r="E76" s="288"/>
      <c r="F76" s="57">
        <v>1924</v>
      </c>
      <c r="G76" s="57">
        <v>46</v>
      </c>
      <c r="H76" s="57">
        <v>9</v>
      </c>
      <c r="I76" s="57">
        <v>1869</v>
      </c>
      <c r="J76" s="57">
        <v>130</v>
      </c>
      <c r="K76" s="57">
        <v>1739</v>
      </c>
      <c r="L76" s="57">
        <v>1709</v>
      </c>
      <c r="M76" s="294">
        <v>30</v>
      </c>
      <c r="N76" s="81"/>
      <c r="O76" s="287" t="s">
        <v>369</v>
      </c>
      <c r="P76" s="31"/>
      <c r="Q76" s="279" t="s">
        <v>350</v>
      </c>
      <c r="R76" s="288"/>
      <c r="S76" s="306">
        <v>13613.173596673596</v>
      </c>
      <c r="T76" s="303">
        <v>5987.5349797631034</v>
      </c>
      <c r="U76" s="304">
        <v>7.3458256658414448E-2</v>
      </c>
      <c r="V76" s="305">
        <v>7.1358358469114661E-2</v>
      </c>
    </row>
    <row r="77" spans="2:22" ht="12" customHeight="1">
      <c r="B77" s="287" t="s">
        <v>371</v>
      </c>
      <c r="C77" s="31"/>
      <c r="D77" s="279" t="s">
        <v>778</v>
      </c>
      <c r="E77" s="289"/>
      <c r="F77" s="293">
        <v>113759</v>
      </c>
      <c r="G77" s="293">
        <v>9048</v>
      </c>
      <c r="H77" s="293">
        <v>5184</v>
      </c>
      <c r="I77" s="293">
        <v>99527</v>
      </c>
      <c r="J77" s="293">
        <v>10234</v>
      </c>
      <c r="K77" s="293">
        <v>89293</v>
      </c>
      <c r="L77" s="293">
        <v>80651</v>
      </c>
      <c r="M77" s="297">
        <v>8642</v>
      </c>
      <c r="N77" s="81"/>
      <c r="O77" s="287" t="s">
        <v>371</v>
      </c>
      <c r="P77" s="31"/>
      <c r="Q77" s="279" t="s">
        <v>778</v>
      </c>
      <c r="R77" s="289"/>
      <c r="S77" s="307">
        <v>7175.1206849567943</v>
      </c>
      <c r="T77" s="308">
        <v>4004.1099365452046</v>
      </c>
      <c r="U77" s="309">
        <v>0.13937047805991315</v>
      </c>
      <c r="V77" s="310">
        <v>0.12193431350371378</v>
      </c>
    </row>
    <row r="78" spans="2:22" ht="12" customHeight="1">
      <c r="B78" s="287" t="s">
        <v>373</v>
      </c>
      <c r="C78" s="31"/>
      <c r="D78" s="279" t="s">
        <v>779</v>
      </c>
      <c r="E78" s="290"/>
      <c r="F78" s="57">
        <v>12692</v>
      </c>
      <c r="G78" s="57">
        <v>486</v>
      </c>
      <c r="H78" s="57">
        <v>106</v>
      </c>
      <c r="I78" s="57">
        <v>12100</v>
      </c>
      <c r="J78" s="57">
        <v>406</v>
      </c>
      <c r="K78" s="57">
        <v>11694</v>
      </c>
      <c r="L78" s="57">
        <v>11525</v>
      </c>
      <c r="M78" s="294">
        <v>169</v>
      </c>
      <c r="N78" s="81"/>
      <c r="O78" s="287" t="s">
        <v>373</v>
      </c>
      <c r="P78" s="31"/>
      <c r="Q78" s="279" t="s">
        <v>779</v>
      </c>
      <c r="R78" s="290"/>
      <c r="S78" s="311">
        <v>19096.264733690514</v>
      </c>
      <c r="T78" s="308">
        <v>6588.2810929485795</v>
      </c>
      <c r="U78" s="309">
        <v>5.2366261881348644E-2</v>
      </c>
      <c r="V78" s="310">
        <v>4.9923713265389108E-2</v>
      </c>
    </row>
    <row r="79" spans="2:22" ht="12" customHeight="1">
      <c r="B79" s="267" t="s">
        <v>375</v>
      </c>
      <c r="C79" s="10"/>
      <c r="D79" s="276" t="s">
        <v>780</v>
      </c>
      <c r="E79" s="261"/>
      <c r="F79" s="84">
        <v>2360</v>
      </c>
      <c r="G79" s="84">
        <v>288</v>
      </c>
      <c r="H79" s="84">
        <v>61</v>
      </c>
      <c r="I79" s="84">
        <v>2011</v>
      </c>
      <c r="J79" s="84">
        <v>562</v>
      </c>
      <c r="K79" s="84">
        <v>1449</v>
      </c>
      <c r="L79" s="84">
        <v>1408</v>
      </c>
      <c r="M79" s="99">
        <v>41</v>
      </c>
      <c r="N79" s="81"/>
      <c r="O79" s="267" t="s">
        <v>375</v>
      </c>
      <c r="P79" s="10"/>
      <c r="Q79" s="276" t="s">
        <v>780</v>
      </c>
      <c r="R79" s="261"/>
      <c r="S79" s="83">
        <v>23272.866101694915</v>
      </c>
      <c r="T79" s="82">
        <v>4914.3578348139181</v>
      </c>
      <c r="U79" s="93">
        <v>4.2968493679735133E-2</v>
      </c>
      <c r="V79" s="94">
        <v>3.661425457201159E-2</v>
      </c>
    </row>
    <row r="80" spans="2:22" ht="12" customHeight="1">
      <c r="B80" s="73" t="s">
        <v>377</v>
      </c>
      <c r="C80" s="10"/>
      <c r="D80" s="276" t="s">
        <v>358</v>
      </c>
      <c r="E80" s="17"/>
      <c r="F80" s="58">
        <v>1142</v>
      </c>
      <c r="G80" s="58">
        <v>177</v>
      </c>
      <c r="H80" s="58">
        <v>18</v>
      </c>
      <c r="I80" s="58">
        <v>947</v>
      </c>
      <c r="J80" s="58">
        <v>156</v>
      </c>
      <c r="K80" s="58">
        <v>791</v>
      </c>
      <c r="L80" s="58">
        <v>760</v>
      </c>
      <c r="M80" s="99">
        <v>31</v>
      </c>
      <c r="N80" s="81"/>
      <c r="O80" s="73" t="s">
        <v>377</v>
      </c>
      <c r="P80" s="10"/>
      <c r="Q80" s="276" t="s">
        <v>358</v>
      </c>
      <c r="R80" s="17"/>
      <c r="S80" s="83">
        <v>57293.246059544661</v>
      </c>
      <c r="T80" s="82">
        <v>2870.8421545987039</v>
      </c>
      <c r="U80" s="93">
        <v>1.7454064288148444E-2</v>
      </c>
      <c r="V80" s="94">
        <v>1.4473729317755321E-2</v>
      </c>
    </row>
    <row r="81" spans="2:30" ht="12" customHeight="1">
      <c r="B81" s="287" t="s">
        <v>379</v>
      </c>
      <c r="C81" s="31"/>
      <c r="D81" s="279" t="s">
        <v>750</v>
      </c>
      <c r="E81" s="288"/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294">
        <v>0</v>
      </c>
      <c r="N81" s="81"/>
      <c r="O81" s="287" t="s">
        <v>379</v>
      </c>
      <c r="P81" s="31"/>
      <c r="Q81" s="279" t="s">
        <v>750</v>
      </c>
      <c r="R81" s="288"/>
      <c r="S81" s="306">
        <v>0</v>
      </c>
      <c r="T81" s="303">
        <v>0</v>
      </c>
      <c r="U81" s="304">
        <v>0</v>
      </c>
      <c r="V81" s="305">
        <v>0</v>
      </c>
      <c r="X81" s="3"/>
      <c r="AA81" s="32"/>
    </row>
    <row r="82" spans="2:30" ht="12" customHeight="1">
      <c r="B82" s="73" t="s">
        <v>381</v>
      </c>
      <c r="C82" s="10"/>
      <c r="D82" s="276" t="s">
        <v>781</v>
      </c>
      <c r="E82" s="17"/>
      <c r="F82" s="58">
        <v>1963</v>
      </c>
      <c r="G82" s="58">
        <v>0</v>
      </c>
      <c r="H82" s="58">
        <v>0</v>
      </c>
      <c r="I82" s="58">
        <v>1963</v>
      </c>
      <c r="J82" s="58">
        <v>31</v>
      </c>
      <c r="K82" s="58">
        <v>1932</v>
      </c>
      <c r="L82" s="58">
        <v>1924</v>
      </c>
      <c r="M82" s="99">
        <v>8</v>
      </c>
      <c r="N82" s="81"/>
      <c r="O82" s="73" t="s">
        <v>381</v>
      </c>
      <c r="P82" s="10"/>
      <c r="Q82" s="276" t="s">
        <v>781</v>
      </c>
      <c r="R82" s="17"/>
      <c r="S82" s="83">
        <v>11671.772287315334</v>
      </c>
      <c r="T82" s="82">
        <v>2557.2218501479847</v>
      </c>
      <c r="U82" s="93">
        <v>8.5676791440386618E-2</v>
      </c>
      <c r="V82" s="94">
        <v>8.5676791440386618E-2</v>
      </c>
      <c r="AA82" s="32"/>
    </row>
    <row r="83" spans="2:30" ht="12" customHeight="1">
      <c r="B83" s="73" t="s">
        <v>383</v>
      </c>
      <c r="C83" s="10"/>
      <c r="D83" s="276" t="s">
        <v>751</v>
      </c>
      <c r="E83" s="17"/>
      <c r="F83" s="58">
        <v>19511</v>
      </c>
      <c r="G83" s="58">
        <v>430</v>
      </c>
      <c r="H83" s="58">
        <v>41</v>
      </c>
      <c r="I83" s="58">
        <v>19040</v>
      </c>
      <c r="J83" s="58">
        <v>1326</v>
      </c>
      <c r="K83" s="58">
        <v>17714</v>
      </c>
      <c r="L83" s="58">
        <v>17329</v>
      </c>
      <c r="M83" s="99">
        <v>385</v>
      </c>
      <c r="N83" s="81"/>
      <c r="O83" s="73" t="s">
        <v>383</v>
      </c>
      <c r="P83" s="10"/>
      <c r="Q83" s="276" t="s">
        <v>751</v>
      </c>
      <c r="R83" s="17"/>
      <c r="S83" s="83">
        <v>8119.1233663061867</v>
      </c>
      <c r="T83" s="82">
        <v>4566.4197902633423</v>
      </c>
      <c r="U83" s="93">
        <v>0.12316600633880406</v>
      </c>
      <c r="V83" s="94">
        <v>0.120192750791391</v>
      </c>
      <c r="AA83" s="32"/>
    </row>
    <row r="84" spans="2:30" ht="12" customHeight="1">
      <c r="B84" s="267" t="s">
        <v>385</v>
      </c>
      <c r="C84" s="10"/>
      <c r="D84" s="276" t="s">
        <v>752</v>
      </c>
      <c r="E84" s="261"/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99">
        <v>0</v>
      </c>
      <c r="N84" s="81"/>
      <c r="O84" s="267" t="s">
        <v>385</v>
      </c>
      <c r="P84" s="10"/>
      <c r="Q84" s="276" t="s">
        <v>752</v>
      </c>
      <c r="R84" s="261"/>
      <c r="S84" s="83">
        <v>0</v>
      </c>
      <c r="T84" s="82">
        <v>0</v>
      </c>
      <c r="U84" s="93">
        <v>0</v>
      </c>
      <c r="V84" s="94">
        <v>0</v>
      </c>
      <c r="AA84" s="32"/>
    </row>
    <row r="85" spans="2:30" ht="12" customHeight="1">
      <c r="B85" s="73" t="s">
        <v>387</v>
      </c>
      <c r="C85" s="10"/>
      <c r="D85" s="276" t="s">
        <v>366</v>
      </c>
      <c r="E85" s="17"/>
      <c r="F85" s="58">
        <v>5045</v>
      </c>
      <c r="G85" s="58">
        <v>55</v>
      </c>
      <c r="H85" s="58">
        <v>32</v>
      </c>
      <c r="I85" s="58">
        <v>4958</v>
      </c>
      <c r="J85" s="58">
        <v>594</v>
      </c>
      <c r="K85" s="58">
        <v>4364</v>
      </c>
      <c r="L85" s="58">
        <v>4245</v>
      </c>
      <c r="M85" s="99">
        <v>119</v>
      </c>
      <c r="N85" s="81"/>
      <c r="O85" s="73" t="s">
        <v>387</v>
      </c>
      <c r="P85" s="10"/>
      <c r="Q85" s="276" t="s">
        <v>366</v>
      </c>
      <c r="R85" s="17"/>
      <c r="S85" s="83">
        <v>14500.180971258673</v>
      </c>
      <c r="T85" s="82">
        <v>4174.7889003347709</v>
      </c>
      <c r="U85" s="93">
        <v>6.8964656508917768E-2</v>
      </c>
      <c r="V85" s="94">
        <v>6.777537501907123E-2</v>
      </c>
      <c r="AA85" s="32"/>
    </row>
    <row r="86" spans="2:30" ht="12" customHeight="1">
      <c r="B86" s="73" t="s">
        <v>389</v>
      </c>
      <c r="C86" s="10"/>
      <c r="D86" s="276" t="s">
        <v>368</v>
      </c>
      <c r="E86" s="17"/>
      <c r="F86" s="58">
        <v>317</v>
      </c>
      <c r="G86" s="58">
        <v>0</v>
      </c>
      <c r="H86" s="58">
        <v>0</v>
      </c>
      <c r="I86" s="58">
        <v>317</v>
      </c>
      <c r="J86" s="58">
        <v>18</v>
      </c>
      <c r="K86" s="58">
        <v>299</v>
      </c>
      <c r="L86" s="58">
        <v>263</v>
      </c>
      <c r="M86" s="99">
        <v>36</v>
      </c>
      <c r="N86" s="81"/>
      <c r="O86" s="73" t="s">
        <v>389</v>
      </c>
      <c r="P86" s="10"/>
      <c r="Q86" s="276" t="s">
        <v>368</v>
      </c>
      <c r="R86" s="17"/>
      <c r="S86" s="83">
        <v>38256.271293375394</v>
      </c>
      <c r="T86" s="82">
        <v>8262.6164338579911</v>
      </c>
      <c r="U86" s="93">
        <v>2.6139505137113661E-2</v>
      </c>
      <c r="V86" s="94">
        <v>2.6139505137113661E-2</v>
      </c>
      <c r="AA86" s="32"/>
    </row>
    <row r="87" spans="2:30" ht="12" customHeight="1">
      <c r="B87" s="73" t="s">
        <v>391</v>
      </c>
      <c r="C87" s="10"/>
      <c r="D87" s="276" t="s">
        <v>753</v>
      </c>
      <c r="E87" s="17"/>
      <c r="F87" s="58">
        <v>228</v>
      </c>
      <c r="G87" s="58">
        <v>0</v>
      </c>
      <c r="H87" s="58">
        <v>0</v>
      </c>
      <c r="I87" s="58">
        <v>228</v>
      </c>
      <c r="J87" s="58">
        <v>0</v>
      </c>
      <c r="K87" s="58">
        <v>228</v>
      </c>
      <c r="L87" s="58">
        <v>207</v>
      </c>
      <c r="M87" s="99">
        <v>21</v>
      </c>
      <c r="N87" s="81"/>
      <c r="O87" s="73" t="s">
        <v>391</v>
      </c>
      <c r="P87" s="10"/>
      <c r="Q87" s="276" t="s">
        <v>753</v>
      </c>
      <c r="R87" s="17"/>
      <c r="S87" s="83">
        <v>10148.912280701754</v>
      </c>
      <c r="T87" s="82">
        <v>5022.3187272751184</v>
      </c>
      <c r="U87" s="93">
        <v>9.8532726694417164E-2</v>
      </c>
      <c r="V87" s="94">
        <v>9.8532726694417164E-2</v>
      </c>
      <c r="AA87" s="32"/>
    </row>
    <row r="88" spans="2:30" ht="12" customHeight="1">
      <c r="B88" s="73" t="s">
        <v>393</v>
      </c>
      <c r="C88" s="10"/>
      <c r="D88" s="276" t="s">
        <v>370</v>
      </c>
      <c r="E88" s="17"/>
      <c r="F88" s="58">
        <v>859</v>
      </c>
      <c r="G88" s="58">
        <v>3</v>
      </c>
      <c r="H88" s="58">
        <v>0</v>
      </c>
      <c r="I88" s="58">
        <v>856</v>
      </c>
      <c r="J88" s="58">
        <v>88</v>
      </c>
      <c r="K88" s="58">
        <v>768</v>
      </c>
      <c r="L88" s="58">
        <v>662</v>
      </c>
      <c r="M88" s="99">
        <v>106</v>
      </c>
      <c r="N88" s="81"/>
      <c r="O88" s="73" t="s">
        <v>393</v>
      </c>
      <c r="P88" s="10"/>
      <c r="Q88" s="276" t="s">
        <v>370</v>
      </c>
      <c r="R88" s="17"/>
      <c r="S88" s="83">
        <v>11622.934807916181</v>
      </c>
      <c r="T88" s="82">
        <v>4091.5186069418005</v>
      </c>
      <c r="U88" s="93">
        <v>8.6036789892249679E-2</v>
      </c>
      <c r="V88" s="94">
        <v>8.5736312162707481E-2</v>
      </c>
      <c r="AA88" s="32"/>
    </row>
    <row r="89" spans="2:30" ht="12" customHeight="1">
      <c r="B89" s="287" t="s">
        <v>395</v>
      </c>
      <c r="C89" s="31"/>
      <c r="D89" s="279" t="s">
        <v>372</v>
      </c>
      <c r="E89" s="27"/>
      <c r="F89" s="87">
        <v>3688</v>
      </c>
      <c r="G89" s="87">
        <v>128</v>
      </c>
      <c r="H89" s="87">
        <v>56</v>
      </c>
      <c r="I89" s="87">
        <v>3504</v>
      </c>
      <c r="J89" s="87">
        <v>243</v>
      </c>
      <c r="K89" s="87">
        <v>3261</v>
      </c>
      <c r="L89" s="87">
        <v>3065</v>
      </c>
      <c r="M89" s="294">
        <v>196</v>
      </c>
      <c r="N89" s="81"/>
      <c r="O89" s="287" t="s">
        <v>395</v>
      </c>
      <c r="P89" s="31"/>
      <c r="Q89" s="279" t="s">
        <v>372</v>
      </c>
      <c r="R89" s="27"/>
      <c r="S89" s="302">
        <v>16572.522776572667</v>
      </c>
      <c r="T89" s="303">
        <v>3596.6990096547579</v>
      </c>
      <c r="U89" s="304">
        <v>6.0340843303206979E-2</v>
      </c>
      <c r="V89" s="305">
        <v>5.7330345698057825E-2</v>
      </c>
      <c r="AA89" s="32"/>
    </row>
    <row r="90" spans="2:30" ht="12" customHeight="1">
      <c r="B90" s="73" t="s">
        <v>397</v>
      </c>
      <c r="C90" s="10"/>
      <c r="D90" s="276" t="s">
        <v>782</v>
      </c>
      <c r="E90" s="17"/>
      <c r="F90" s="58">
        <v>5481</v>
      </c>
      <c r="G90" s="58">
        <v>29</v>
      </c>
      <c r="H90" s="58">
        <v>7</v>
      </c>
      <c r="I90" s="58">
        <v>5445</v>
      </c>
      <c r="J90" s="58">
        <v>79</v>
      </c>
      <c r="K90" s="58">
        <v>5366</v>
      </c>
      <c r="L90" s="58">
        <v>5171</v>
      </c>
      <c r="M90" s="99">
        <v>195</v>
      </c>
      <c r="N90" s="81"/>
      <c r="O90" s="73" t="s">
        <v>397</v>
      </c>
      <c r="P90" s="10"/>
      <c r="Q90" s="276" t="s">
        <v>782</v>
      </c>
      <c r="R90" s="17"/>
      <c r="S90" s="83">
        <v>31265.215836526182</v>
      </c>
      <c r="T90" s="82">
        <v>7027.8231901372901</v>
      </c>
      <c r="U90" s="93">
        <v>3.1984426566207515E-2</v>
      </c>
      <c r="V90" s="94">
        <v>3.1774348230797292E-2</v>
      </c>
      <c r="X90" s="3"/>
      <c r="Y90" s="3"/>
      <c r="AA90" s="32"/>
    </row>
    <row r="91" spans="2:30" ht="12" customHeight="1">
      <c r="B91" s="287" t="s">
        <v>399</v>
      </c>
      <c r="C91" s="31"/>
      <c r="D91" s="279" t="s">
        <v>376</v>
      </c>
      <c r="E91" s="288"/>
      <c r="F91" s="57">
        <v>615</v>
      </c>
      <c r="G91" s="57">
        <v>0</v>
      </c>
      <c r="H91" s="57">
        <v>0</v>
      </c>
      <c r="I91" s="57">
        <v>615</v>
      </c>
      <c r="J91" s="57">
        <v>33</v>
      </c>
      <c r="K91" s="57">
        <v>582</v>
      </c>
      <c r="L91" s="57">
        <v>576</v>
      </c>
      <c r="M91" s="294">
        <v>6</v>
      </c>
      <c r="N91" s="81"/>
      <c r="O91" s="287" t="s">
        <v>399</v>
      </c>
      <c r="P91" s="31"/>
      <c r="Q91" s="279" t="s">
        <v>376</v>
      </c>
      <c r="R91" s="288"/>
      <c r="S91" s="306">
        <v>20627.440650406505</v>
      </c>
      <c r="T91" s="303">
        <v>4716.7061568685513</v>
      </c>
      <c r="U91" s="304">
        <v>4.8479111730242358E-2</v>
      </c>
      <c r="V91" s="305">
        <v>4.8479111730242358E-2</v>
      </c>
      <c r="Z91" s="3"/>
      <c r="AA91" s="33"/>
      <c r="AB91" s="3"/>
      <c r="AC91" s="3"/>
      <c r="AD91" s="4"/>
    </row>
    <row r="92" spans="2:30" ht="12" customHeight="1">
      <c r="B92" s="287" t="s">
        <v>401</v>
      </c>
      <c r="C92" s="31"/>
      <c r="D92" s="279" t="s">
        <v>783</v>
      </c>
      <c r="E92" s="290"/>
      <c r="F92" s="57">
        <v>18273</v>
      </c>
      <c r="G92" s="57">
        <v>0</v>
      </c>
      <c r="H92" s="57">
        <v>0</v>
      </c>
      <c r="I92" s="57">
        <v>18273</v>
      </c>
      <c r="J92" s="57">
        <v>0</v>
      </c>
      <c r="K92" s="57">
        <v>18273</v>
      </c>
      <c r="L92" s="57">
        <v>18145</v>
      </c>
      <c r="M92" s="294">
        <v>128</v>
      </c>
      <c r="N92" s="81"/>
      <c r="O92" s="287" t="s">
        <v>401</v>
      </c>
      <c r="P92" s="31"/>
      <c r="Q92" s="279" t="s">
        <v>783</v>
      </c>
      <c r="R92" s="290"/>
      <c r="S92" s="311">
        <v>12553.256772286981</v>
      </c>
      <c r="T92" s="308">
        <v>5710.1897703270524</v>
      </c>
      <c r="U92" s="309">
        <v>7.9660602673852401E-2</v>
      </c>
      <c r="V92" s="310">
        <v>7.9660602673852401E-2</v>
      </c>
      <c r="AA92" s="32"/>
    </row>
    <row r="93" spans="2:30" ht="12" customHeight="1">
      <c r="B93" s="73" t="s">
        <v>403</v>
      </c>
      <c r="C93" s="10"/>
      <c r="D93" s="276" t="s">
        <v>784</v>
      </c>
      <c r="E93" s="17"/>
      <c r="F93" s="58">
        <v>21332</v>
      </c>
      <c r="G93" s="58">
        <v>7</v>
      </c>
      <c r="H93" s="58">
        <v>0</v>
      </c>
      <c r="I93" s="58">
        <v>21325</v>
      </c>
      <c r="J93" s="58">
        <v>156</v>
      </c>
      <c r="K93" s="58">
        <v>21169</v>
      </c>
      <c r="L93" s="58">
        <v>20725</v>
      </c>
      <c r="M93" s="99">
        <v>444</v>
      </c>
      <c r="N93" s="81"/>
      <c r="O93" s="73" t="s">
        <v>403</v>
      </c>
      <c r="P93" s="10"/>
      <c r="Q93" s="276" t="s">
        <v>784</v>
      </c>
      <c r="R93" s="17"/>
      <c r="S93" s="83">
        <v>8956.470091880743</v>
      </c>
      <c r="T93" s="82">
        <v>6274.7906752513536</v>
      </c>
      <c r="U93" s="93">
        <v>0.11165112926648683</v>
      </c>
      <c r="V93" s="94">
        <v>0.11161449144983272</v>
      </c>
    </row>
    <row r="94" spans="2:30" ht="12" customHeight="1">
      <c r="B94" s="267" t="s">
        <v>405</v>
      </c>
      <c r="C94" s="10"/>
      <c r="D94" s="276" t="s">
        <v>382</v>
      </c>
      <c r="E94" s="261"/>
      <c r="F94" s="84">
        <v>7055</v>
      </c>
      <c r="G94" s="84">
        <v>0</v>
      </c>
      <c r="H94" s="84">
        <v>0</v>
      </c>
      <c r="I94" s="84">
        <v>7055</v>
      </c>
      <c r="J94" s="84">
        <v>101</v>
      </c>
      <c r="K94" s="84">
        <v>6954</v>
      </c>
      <c r="L94" s="84">
        <v>6777</v>
      </c>
      <c r="M94" s="99">
        <v>177</v>
      </c>
      <c r="N94" s="81"/>
      <c r="O94" s="267" t="s">
        <v>405</v>
      </c>
      <c r="P94" s="10"/>
      <c r="Q94" s="276" t="s">
        <v>382</v>
      </c>
      <c r="R94" s="261"/>
      <c r="S94" s="83">
        <v>18385.157051736358</v>
      </c>
      <c r="T94" s="82">
        <v>9363.4835277836864</v>
      </c>
      <c r="U94" s="93">
        <v>5.439170289304418E-2</v>
      </c>
      <c r="V94" s="94">
        <v>5.439170289304418E-2</v>
      </c>
    </row>
    <row r="95" spans="2:30" ht="12" customHeight="1">
      <c r="B95" s="267" t="s">
        <v>407</v>
      </c>
      <c r="C95" s="10"/>
      <c r="D95" s="276" t="s">
        <v>384</v>
      </c>
      <c r="E95" s="17"/>
      <c r="F95" s="58">
        <v>27869</v>
      </c>
      <c r="G95" s="58">
        <v>1622</v>
      </c>
      <c r="H95" s="58">
        <v>802</v>
      </c>
      <c r="I95" s="58">
        <v>25445</v>
      </c>
      <c r="J95" s="58">
        <v>653</v>
      </c>
      <c r="K95" s="58">
        <v>24792</v>
      </c>
      <c r="L95" s="58">
        <v>23990</v>
      </c>
      <c r="M95" s="99">
        <v>802</v>
      </c>
      <c r="N95" s="81"/>
      <c r="O95" s="267" t="s">
        <v>407</v>
      </c>
      <c r="P95" s="10"/>
      <c r="Q95" s="276" t="s">
        <v>384</v>
      </c>
      <c r="R95" s="17"/>
      <c r="S95" s="83">
        <v>11178.8852488428</v>
      </c>
      <c r="T95" s="82">
        <v>5002.7814894220728</v>
      </c>
      <c r="U95" s="93">
        <v>8.9454357723505268E-2</v>
      </c>
      <c r="V95" s="94">
        <v>8.1673764120513526E-2</v>
      </c>
    </row>
    <row r="96" spans="2:30" ht="12" customHeight="1">
      <c r="B96" s="73" t="s">
        <v>409</v>
      </c>
      <c r="C96" s="10"/>
      <c r="D96" s="276" t="s">
        <v>386</v>
      </c>
      <c r="E96" s="17"/>
      <c r="F96" s="58">
        <v>9487</v>
      </c>
      <c r="G96" s="58">
        <v>13</v>
      </c>
      <c r="H96" s="58">
        <v>10</v>
      </c>
      <c r="I96" s="58">
        <v>9464</v>
      </c>
      <c r="J96" s="58">
        <v>155</v>
      </c>
      <c r="K96" s="58">
        <v>9309</v>
      </c>
      <c r="L96" s="58">
        <v>8848</v>
      </c>
      <c r="M96" s="99">
        <v>461</v>
      </c>
      <c r="N96" s="81"/>
      <c r="O96" s="73" t="s">
        <v>409</v>
      </c>
      <c r="P96" s="10"/>
      <c r="Q96" s="276" t="s">
        <v>386</v>
      </c>
      <c r="R96" s="17"/>
      <c r="S96" s="83">
        <v>5314.6682829134606</v>
      </c>
      <c r="T96" s="82">
        <v>3481.8488999759802</v>
      </c>
      <c r="U96" s="93">
        <v>0.18815849772129289</v>
      </c>
      <c r="V96" s="94">
        <v>0.18770233186827406</v>
      </c>
      <c r="W96" s="3"/>
      <c r="X96" s="3"/>
    </row>
    <row r="97" spans="1:22" ht="12" customHeight="1">
      <c r="B97" s="267" t="s">
        <v>219</v>
      </c>
      <c r="C97" s="10"/>
      <c r="D97" s="276" t="s">
        <v>754</v>
      </c>
      <c r="E97" s="261"/>
      <c r="F97" s="58">
        <v>5870</v>
      </c>
      <c r="G97" s="58">
        <v>0</v>
      </c>
      <c r="H97" s="58">
        <v>0</v>
      </c>
      <c r="I97" s="58">
        <v>5870</v>
      </c>
      <c r="J97" s="58">
        <v>69</v>
      </c>
      <c r="K97" s="58">
        <v>5801</v>
      </c>
      <c r="L97" s="58">
        <v>5520</v>
      </c>
      <c r="M97" s="99">
        <v>281</v>
      </c>
      <c r="N97" s="81"/>
      <c r="O97" s="267" t="s">
        <v>219</v>
      </c>
      <c r="P97" s="10"/>
      <c r="Q97" s="276" t="s">
        <v>754</v>
      </c>
      <c r="R97" s="261"/>
      <c r="S97" s="83">
        <v>6131.7386712095404</v>
      </c>
      <c r="T97" s="82">
        <v>3463.2219495426134</v>
      </c>
      <c r="U97" s="93">
        <v>0.16308588046899608</v>
      </c>
      <c r="V97" s="94">
        <v>0.16308588046899608</v>
      </c>
    </row>
    <row r="98" spans="1:22" ht="12" customHeight="1">
      <c r="B98" s="267" t="s">
        <v>736</v>
      </c>
      <c r="C98" s="10"/>
      <c r="D98" s="276" t="s">
        <v>388</v>
      </c>
      <c r="E98" s="223"/>
      <c r="F98" s="58">
        <v>6496</v>
      </c>
      <c r="G98" s="58">
        <v>308</v>
      </c>
      <c r="H98" s="58">
        <v>81</v>
      </c>
      <c r="I98" s="58">
        <v>6107</v>
      </c>
      <c r="J98" s="58">
        <v>1335</v>
      </c>
      <c r="K98" s="58">
        <v>4772</v>
      </c>
      <c r="L98" s="58">
        <v>4529</v>
      </c>
      <c r="M98" s="99">
        <v>243</v>
      </c>
      <c r="N98" s="86"/>
      <c r="O98" s="267" t="s">
        <v>736</v>
      </c>
      <c r="P98" s="10"/>
      <c r="Q98" s="276" t="s">
        <v>388</v>
      </c>
      <c r="R98" s="223"/>
      <c r="S98" s="83">
        <v>6070.1547105911332</v>
      </c>
      <c r="T98" s="82">
        <v>3248.8747007150751</v>
      </c>
      <c r="U98" s="93">
        <v>0.16474044693707923</v>
      </c>
      <c r="V98" s="94">
        <v>0.15487529394161681</v>
      </c>
    </row>
    <row r="99" spans="1:22" s="3" customFormat="1">
      <c r="B99" s="259" t="s">
        <v>737</v>
      </c>
      <c r="D99" s="276" t="s">
        <v>390</v>
      </c>
      <c r="E99" s="59"/>
      <c r="F99" s="58">
        <v>5425</v>
      </c>
      <c r="G99" s="58">
        <v>24</v>
      </c>
      <c r="H99" s="58">
        <v>0</v>
      </c>
      <c r="I99" s="58">
        <v>5401</v>
      </c>
      <c r="J99" s="58">
        <v>350</v>
      </c>
      <c r="K99" s="58">
        <v>5051</v>
      </c>
      <c r="L99" s="58">
        <v>4621</v>
      </c>
      <c r="M99" s="99">
        <v>430</v>
      </c>
      <c r="N99" s="25"/>
      <c r="O99" s="259" t="s">
        <v>737</v>
      </c>
      <c r="Q99" s="276" t="s">
        <v>390</v>
      </c>
      <c r="R99" s="59"/>
      <c r="S99" s="83">
        <v>17660.664700460831</v>
      </c>
      <c r="T99" s="82">
        <v>4815.6760206381159</v>
      </c>
      <c r="U99" s="93">
        <v>5.6623010343087844E-2</v>
      </c>
      <c r="V99" s="94">
        <v>5.6372512232814281E-2</v>
      </c>
    </row>
    <row r="100" spans="1:22">
      <c r="B100" s="259" t="s">
        <v>755</v>
      </c>
      <c r="D100" s="276" t="s">
        <v>392</v>
      </c>
      <c r="E100" s="223"/>
      <c r="F100" s="58">
        <v>3175</v>
      </c>
      <c r="G100" s="58">
        <v>79</v>
      </c>
      <c r="H100" s="58">
        <v>21</v>
      </c>
      <c r="I100" s="58">
        <v>3075</v>
      </c>
      <c r="J100" s="58">
        <v>273</v>
      </c>
      <c r="K100" s="58">
        <v>2802</v>
      </c>
      <c r="L100" s="58">
        <v>2341</v>
      </c>
      <c r="M100" s="99">
        <v>461</v>
      </c>
      <c r="O100" s="259" t="s">
        <v>755</v>
      </c>
      <c r="Q100" s="276" t="s">
        <v>392</v>
      </c>
      <c r="R100" s="223"/>
      <c r="S100" s="83">
        <v>42248.250078740159</v>
      </c>
      <c r="T100" s="82">
        <v>4717.6491470291821</v>
      </c>
      <c r="U100" s="93">
        <v>2.3669619407579022E-2</v>
      </c>
      <c r="V100" s="94">
        <v>2.2924119583718268E-2</v>
      </c>
    </row>
    <row r="101" spans="1:22">
      <c r="B101" s="259" t="s">
        <v>756</v>
      </c>
      <c r="C101" s="7"/>
      <c r="D101" s="276" t="s">
        <v>394</v>
      </c>
      <c r="E101" s="223"/>
      <c r="F101" s="58">
        <v>7063</v>
      </c>
      <c r="G101" s="58">
        <v>1199</v>
      </c>
      <c r="H101" s="58">
        <v>515</v>
      </c>
      <c r="I101" s="58">
        <v>5349</v>
      </c>
      <c r="J101" s="58">
        <v>705</v>
      </c>
      <c r="K101" s="58">
        <v>4644</v>
      </c>
      <c r="L101" s="58">
        <v>4560</v>
      </c>
      <c r="M101" s="99">
        <v>84</v>
      </c>
      <c r="O101" s="259" t="s">
        <v>756</v>
      </c>
      <c r="P101" s="7"/>
      <c r="Q101" s="276" t="s">
        <v>394</v>
      </c>
      <c r="R101" s="223"/>
      <c r="S101" s="83">
        <v>15408.854452782103</v>
      </c>
      <c r="T101" s="82">
        <v>5508.2645134620343</v>
      </c>
      <c r="U101" s="93">
        <v>6.4897751034272866E-2</v>
      </c>
      <c r="V101" s="94">
        <v>4.9148813575297413E-2</v>
      </c>
    </row>
    <row r="102" spans="1:22">
      <c r="B102" s="259" t="s">
        <v>757</v>
      </c>
      <c r="D102" s="276" t="s">
        <v>396</v>
      </c>
      <c r="E102" s="223"/>
      <c r="F102" s="58">
        <v>14286</v>
      </c>
      <c r="G102" s="58">
        <v>3420</v>
      </c>
      <c r="H102" s="58">
        <v>659</v>
      </c>
      <c r="I102" s="58">
        <v>10207</v>
      </c>
      <c r="J102" s="58">
        <v>411</v>
      </c>
      <c r="K102" s="58">
        <v>9796</v>
      </c>
      <c r="L102" s="58">
        <v>8396</v>
      </c>
      <c r="M102" s="99">
        <v>1400</v>
      </c>
      <c r="O102" s="259" t="s">
        <v>757</v>
      </c>
      <c r="Q102" s="276" t="s">
        <v>396</v>
      </c>
      <c r="R102" s="223"/>
      <c r="S102" s="83">
        <v>9615.0749685006303</v>
      </c>
      <c r="T102" s="82">
        <v>6401.6956427626437</v>
      </c>
      <c r="U102" s="93">
        <v>0.10400334924855396</v>
      </c>
      <c r="V102" s="94">
        <v>7.4307866847262385E-2</v>
      </c>
    </row>
    <row r="103" spans="1:22">
      <c r="B103" s="259" t="s">
        <v>722</v>
      </c>
      <c r="D103" s="276" t="s">
        <v>398</v>
      </c>
      <c r="E103" s="223"/>
      <c r="F103" s="58">
        <v>9767</v>
      </c>
      <c r="G103" s="58">
        <v>724</v>
      </c>
      <c r="H103" s="58">
        <v>207</v>
      </c>
      <c r="I103" s="58">
        <v>8836</v>
      </c>
      <c r="J103" s="58">
        <v>433</v>
      </c>
      <c r="K103" s="58">
        <v>8403</v>
      </c>
      <c r="L103" s="58">
        <v>6857</v>
      </c>
      <c r="M103" s="99">
        <v>1546</v>
      </c>
      <c r="O103" s="259" t="s">
        <v>722</v>
      </c>
      <c r="Q103" s="276" t="s">
        <v>398</v>
      </c>
      <c r="R103" s="223"/>
      <c r="S103" s="83">
        <v>12156.968260468926</v>
      </c>
      <c r="T103" s="82">
        <v>2663.5388156558756</v>
      </c>
      <c r="U103" s="93">
        <v>8.2257350564262088E-2</v>
      </c>
      <c r="V103" s="94">
        <v>7.4416499394473215E-2</v>
      </c>
    </row>
    <row r="104" spans="1:22">
      <c r="B104" s="259" t="s">
        <v>758</v>
      </c>
      <c r="D104" s="276" t="s">
        <v>400</v>
      </c>
      <c r="E104" s="223"/>
      <c r="F104" s="58">
        <v>27118</v>
      </c>
      <c r="G104" s="58">
        <v>5023</v>
      </c>
      <c r="H104" s="58">
        <v>2648</v>
      </c>
      <c r="I104" s="58">
        <v>19447</v>
      </c>
      <c r="J104" s="58">
        <v>1190</v>
      </c>
      <c r="K104" s="58">
        <v>18257</v>
      </c>
      <c r="L104" s="58">
        <v>11600</v>
      </c>
      <c r="M104" s="99">
        <v>6657</v>
      </c>
      <c r="O104" s="259" t="s">
        <v>758</v>
      </c>
      <c r="Q104" s="276" t="s">
        <v>400</v>
      </c>
      <c r="R104" s="223"/>
      <c r="S104" s="83">
        <v>5108.64872040711</v>
      </c>
      <c r="T104" s="82">
        <v>2080.2170658848554</v>
      </c>
      <c r="U104" s="93">
        <v>0.19574647910422577</v>
      </c>
      <c r="V104" s="94">
        <v>0.14037472450549002</v>
      </c>
    </row>
    <row r="105" spans="1:22">
      <c r="B105" s="259" t="s">
        <v>746</v>
      </c>
      <c r="D105" s="276" t="s">
        <v>402</v>
      </c>
      <c r="E105" s="223"/>
      <c r="F105" s="58">
        <v>6823</v>
      </c>
      <c r="G105" s="58">
        <v>285</v>
      </c>
      <c r="H105" s="58">
        <v>139</v>
      </c>
      <c r="I105" s="58">
        <v>6399</v>
      </c>
      <c r="J105" s="58">
        <v>377</v>
      </c>
      <c r="K105" s="58">
        <v>6022</v>
      </c>
      <c r="L105" s="58">
        <v>4566</v>
      </c>
      <c r="M105" s="99">
        <v>1456</v>
      </c>
      <c r="O105" s="259" t="s">
        <v>746</v>
      </c>
      <c r="Q105" s="276" t="s">
        <v>402</v>
      </c>
      <c r="R105" s="223"/>
      <c r="S105" s="83">
        <v>7625.0202257071669</v>
      </c>
      <c r="T105" s="82">
        <v>2325.0372925141819</v>
      </c>
      <c r="U105" s="93">
        <v>0.1311471931088887</v>
      </c>
      <c r="V105" s="94">
        <v>0.1229973455523639</v>
      </c>
    </row>
    <row r="106" spans="1:22">
      <c r="B106" s="284" t="s">
        <v>759</v>
      </c>
      <c r="C106" s="285"/>
      <c r="D106" s="279" t="s">
        <v>404</v>
      </c>
      <c r="E106" s="291"/>
      <c r="F106" s="57">
        <v>17159</v>
      </c>
      <c r="G106" s="57">
        <v>6796</v>
      </c>
      <c r="H106" s="57">
        <v>1873</v>
      </c>
      <c r="I106" s="57">
        <v>8490</v>
      </c>
      <c r="J106" s="57">
        <v>809</v>
      </c>
      <c r="K106" s="57">
        <v>7681</v>
      </c>
      <c r="L106" s="57">
        <v>5746</v>
      </c>
      <c r="M106" s="294">
        <v>1935</v>
      </c>
      <c r="O106" s="284" t="s">
        <v>759</v>
      </c>
      <c r="P106" s="285"/>
      <c r="Q106" s="279" t="s">
        <v>404</v>
      </c>
      <c r="R106" s="291"/>
      <c r="S106" s="306">
        <v>5307.7999300658548</v>
      </c>
      <c r="T106" s="303">
        <v>3641.5973832564309</v>
      </c>
      <c r="U106" s="305">
        <v>0.18840197693502606</v>
      </c>
      <c r="V106" s="305">
        <v>9.3218298512638909E-2</v>
      </c>
    </row>
    <row r="107" spans="1:22">
      <c r="B107" s="284" t="s">
        <v>760</v>
      </c>
      <c r="C107" s="285"/>
      <c r="D107" s="279" t="s">
        <v>406</v>
      </c>
      <c r="E107" s="292"/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294">
        <v>0</v>
      </c>
      <c r="O107" s="284" t="s">
        <v>760</v>
      </c>
      <c r="P107" s="285"/>
      <c r="Q107" s="279" t="s">
        <v>406</v>
      </c>
      <c r="R107" s="292"/>
      <c r="S107" s="311">
        <v>0</v>
      </c>
      <c r="T107" s="307">
        <v>0</v>
      </c>
      <c r="U107" s="310">
        <v>0</v>
      </c>
      <c r="V107" s="310">
        <v>0</v>
      </c>
    </row>
    <row r="108" spans="1:22">
      <c r="B108" s="260" t="s">
        <v>761</v>
      </c>
      <c r="C108" s="266"/>
      <c r="D108" s="277" t="s">
        <v>785</v>
      </c>
      <c r="E108" s="258"/>
      <c r="F108" s="269">
        <v>0</v>
      </c>
      <c r="G108" s="269">
        <v>0</v>
      </c>
      <c r="H108" s="269">
        <v>0</v>
      </c>
      <c r="I108" s="269">
        <v>0</v>
      </c>
      <c r="J108" s="269">
        <v>0</v>
      </c>
      <c r="K108" s="269">
        <v>0</v>
      </c>
      <c r="L108" s="269">
        <v>0</v>
      </c>
      <c r="M108" s="88">
        <v>0</v>
      </c>
      <c r="O108" s="260" t="s">
        <v>761</v>
      </c>
      <c r="P108" s="266"/>
      <c r="Q108" s="277" t="s">
        <v>785</v>
      </c>
      <c r="R108" s="258"/>
      <c r="S108" s="83">
        <v>0</v>
      </c>
      <c r="T108" s="82">
        <v>0</v>
      </c>
      <c r="U108" s="93">
        <v>0</v>
      </c>
      <c r="V108" s="94">
        <v>0</v>
      </c>
    </row>
    <row r="109" spans="1:22">
      <c r="A109" s="265"/>
      <c r="B109" s="268"/>
      <c r="C109" s="80"/>
      <c r="D109" s="286" t="s">
        <v>786</v>
      </c>
      <c r="E109" s="262"/>
      <c r="F109" s="270">
        <v>573014</v>
      </c>
      <c r="G109" s="270">
        <v>79373</v>
      </c>
      <c r="H109" s="270">
        <v>42297</v>
      </c>
      <c r="I109" s="270">
        <v>451344</v>
      </c>
      <c r="J109" s="270">
        <v>32956</v>
      </c>
      <c r="K109" s="270">
        <v>418388</v>
      </c>
      <c r="L109" s="270">
        <v>384338</v>
      </c>
      <c r="M109" s="263">
        <v>34050</v>
      </c>
      <c r="O109" s="268"/>
      <c r="P109" s="80"/>
      <c r="Q109" s="286" t="s">
        <v>786</v>
      </c>
      <c r="R109" s="262"/>
      <c r="S109" s="298">
        <v>12533.737317063806</v>
      </c>
      <c r="T109" s="299">
        <v>4535.7988955956516</v>
      </c>
      <c r="U109" s="300">
        <v>7.978466236391997E-2</v>
      </c>
      <c r="V109" s="301">
        <v>6.2843715249507159E-2</v>
      </c>
    </row>
    <row r="110" spans="1:22">
      <c r="D110" s="273"/>
      <c r="Q110" s="273"/>
    </row>
  </sheetData>
  <phoneticPr fontId="2"/>
  <pageMargins left="0.78740157480314965" right="0.6692913385826772" top="0.59055118110236227" bottom="0.59055118110236227" header="0.51181102362204722" footer="0.51181102362204722"/>
  <pageSetup paperSize="9" scale="63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国調12(小)</vt:lpstr>
      <vt:lpstr>国調12(中)</vt:lpstr>
      <vt:lpstr>新旧組替</vt:lpstr>
      <vt:lpstr>13部門</vt:lpstr>
      <vt:lpstr>32部門</vt:lpstr>
      <vt:lpstr>104部門</vt:lpstr>
      <vt:lpstr>'104部門'!Print_Area</vt:lpstr>
      <vt:lpstr>'13部門'!Print_Area</vt:lpstr>
      <vt:lpstr>'32部門'!Print_Area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C97-2191</dc:creator>
  <cp:lastModifiedBy>C14-1154</cp:lastModifiedBy>
  <cp:lastPrinted>2005-02-24T00:14:21Z</cp:lastPrinted>
  <dcterms:created xsi:type="dcterms:W3CDTF">1999-04-09T00:16:18Z</dcterms:created>
  <dcterms:modified xsi:type="dcterms:W3CDTF">2015-07-06T05:12:23Z</dcterms:modified>
</cp:coreProperties>
</file>