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K:\07施設福祉・就労支援G\02施設監査\R8施設監査\03 R8 自主点検表\HP掲載\HP\★自主点検表（R8）\"/>
    </mc:Choice>
  </mc:AlternateContent>
  <xr:revisionPtr revIDLastSave="0" documentId="13_ncr:1_{108DBC7A-D08B-4098-A923-B18BB0F50D27}" xr6:coauthVersionLast="47" xr6:coauthVersionMax="47" xr10:uidLastSave="{00000000-0000-0000-0000-000000000000}"/>
  <bookViews>
    <workbookView xWindow="-120" yWindow="-120" windowWidth="29040" windowHeight="15720" tabRatio="853" xr2:uid="{00000000-000D-0000-FFFF-FFFF00000000}"/>
  </bookViews>
  <sheets>
    <sheet name="表題" sheetId="88" r:id="rId1"/>
    <sheet name="別紙１" sheetId="82" r:id="rId2"/>
    <sheet name="勤務形態一覧表（汎用）" sheetId="89" r:id="rId3"/>
    <sheet name="勤務形態一覧表（居宅介護）" sheetId="90" r:id="rId4"/>
    <sheet name="勤務形態一覧表（重度訪問介護）" sheetId="91" r:id="rId5"/>
    <sheet name="勤務形態一覧表（同行援護）" sheetId="92" r:id="rId6"/>
    <sheet name="勤務形態一覧表（行動援護）" sheetId="93" r:id="rId7"/>
    <sheet name="選択肢" sheetId="94" r:id="rId8"/>
    <sheet name="特定事業所加算（居宅介護）" sheetId="84" r:id="rId9"/>
    <sheet name="特定事業所加算（重度訪問介護）" sheetId="85" r:id="rId10"/>
    <sheet name="特定事業所加算（同行援護）" sheetId="86" r:id="rId11"/>
    <sheet name="特定事業所加算（行動援護）" sheetId="87" r:id="rId12"/>
    <sheet name="指定地域" sheetId="83" r:id="rId13"/>
    <sheet name="Sheeat1" sheetId="79" state="hidden" r:id="rId14"/>
  </sheets>
  <definedNames>
    <definedName name="___kk06">#REF!</definedName>
    <definedName name="___kk29">#REF!</definedName>
    <definedName name="__kk06">#REF!</definedName>
    <definedName name="__kk29">#REF!</definedName>
    <definedName name="_kk06">#REF!</definedName>
    <definedName name="_kk1">#REF!</definedName>
    <definedName name="_kk29">#REF!</definedName>
    <definedName name="Avrg">#REF!</definedName>
    <definedName name="avrg1">#REF!</definedName>
    <definedName name="jiritu">#REF!</definedName>
    <definedName name="kk">#REF!</definedName>
    <definedName name="KK_03">#REF!</definedName>
    <definedName name="kk_04">#REF!</definedName>
    <definedName name="KK_06">#REF!</definedName>
    <definedName name="kk_07">#REF!</definedName>
    <definedName name="KK2_3">#REF!</definedName>
    <definedName name="_xlnm.Print_Area" localSheetId="3">'勤務形態一覧表（居宅介護）'!$A$1:$AN$83</definedName>
    <definedName name="_xlnm.Print_Area" localSheetId="6">'勤務形態一覧表（行動援護）'!$A$1:$AN$79</definedName>
    <definedName name="_xlnm.Print_Area" localSheetId="4">'勤務形態一覧表（重度訪問介護）'!$A$1:$AN$80</definedName>
    <definedName name="_xlnm.Print_Area" localSheetId="5">'勤務形態一覧表（同行援護）'!$A$1:$AN$79</definedName>
    <definedName name="_xlnm.Print_Area" localSheetId="2">'勤務形態一覧表（汎用）'!$A$1:$AN$61</definedName>
    <definedName name="_xlnm.Print_Area" localSheetId="8">'特定事業所加算（居宅介護）'!$B$2:$Y$65</definedName>
    <definedName name="_xlnm.Print_Area" localSheetId="11">'特定事業所加算（行動援護）'!$B$2:$Y$69</definedName>
    <definedName name="_xlnm.Print_Area" localSheetId="9">'特定事業所加算（重度訪問介護）'!$B$2:$Y$62</definedName>
    <definedName name="_xlnm.Print_Area" localSheetId="10">'特定事業所加算（同行援護）'!$B$2:$Y$67</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SS">#REF!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選択肢!$B$31:$J$31</definedName>
    <definedName name="一般相談支援事業">選択肢!$B$21:$J$21</definedName>
    <definedName name="機能訓練">選択肢!$B$16:$J$16</definedName>
    <definedName name="居宅介護">選択肢!$B$2:$D$2</definedName>
    <definedName name="居宅介護・重度訪問介護・同行援護・行動援護">選択肢!$B$2:$J$2</definedName>
    <definedName name="居宅訪問型児童発達支援">選択肢!$B$29:$J$29</definedName>
    <definedName name="共同生活援助">選択肢!$B$12:$J$12</definedName>
    <definedName name="共同生活援助・介護サービス包括型">選択肢!$B$12:$J$12</definedName>
    <definedName name="共同生活援助・外部サービス利用型">選択肢!$B$13:$J$13</definedName>
    <definedName name="共同生活援助・日中サービス支援型">選択肢!$B$14:$J$14</definedName>
    <definedName name="行動援護">選択肢!$B$5:$D$5</definedName>
    <definedName name="児童発達支援・児童発達支援センターであるもの">選択肢!$B$27:$K$27</definedName>
    <definedName name="児童発達支援・主として重症心身障害児を対象とする場合">選択肢!$B$26:$J$26</definedName>
    <definedName name="児童発達支援・放課後等デイサービス">選択肢!$B$25:$J$25</definedName>
    <definedName name="自立生活援助">選択肢!$B$23:$J$23</definedName>
    <definedName name="就労移行支援">選択肢!$B$18:$J$18</definedName>
    <definedName name="就労継続支援Ａ型">選択肢!$B$20:$J$20</definedName>
    <definedName name="就労継続支援Ａ型・B型">選択肢!$B$20:$J$20</definedName>
    <definedName name="就労継続支援Ｂ型">選択肢!#REF!</definedName>
    <definedName name="就労定着支援">選択肢!$B$22:$J$22</definedName>
    <definedName name="重度障害者等包括支援">選択肢!$B$11:$J$11</definedName>
    <definedName name="重度訪問介護">選択肢!$B$3:$D$3</definedName>
    <definedName name="障害者支援施設">選択肢!$B$15:$L$15</definedName>
    <definedName name="食事">#REF!</definedName>
    <definedName name="生活介護">選択肢!$B$7:$J$7</definedName>
    <definedName name="生活訓練">選択肢!$B$17:$J$17</definedName>
    <definedName name="短期入所・空床利用型">選択肢!$B$9:$J$9</definedName>
    <definedName name="短期入所・単独型">選択肢!$B$10:$J$10</definedName>
    <definedName name="短期入所・併設型">選択肢!$B$8:$J$8</definedName>
    <definedName name="町っ油">#REF!</definedName>
    <definedName name="同行援護">選択肢!$B$4:$D$4</definedName>
    <definedName name="特定相談支援・障害児相談支援">選択肢!$B$24:$J$24</definedName>
    <definedName name="認定指定就労移行支援">選択肢!$B$19:$E$19</definedName>
    <definedName name="福祉型障害児入所施設">選択肢!$B$30:$K$30</definedName>
    <definedName name="保育所等訪問支援">選択肢!$B$28:$J$28</definedName>
    <definedName name="利用日数記入例">#REF!</definedName>
    <definedName name="療養介護">選択肢!$B$6:$J$6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6" i="93" l="1"/>
  <c r="I50" i="93" s="1"/>
  <c r="E46" i="93"/>
  <c r="E50" i="93" s="1"/>
  <c r="C46" i="93"/>
  <c r="D48" i="93" s="1"/>
  <c r="AH41" i="93"/>
  <c r="AK41" i="93" s="1"/>
  <c r="AH40" i="93"/>
  <c r="AK40" i="93" s="1"/>
  <c r="I40" i="93"/>
  <c r="I42" i="93" s="1"/>
  <c r="AH42" i="93" s="1"/>
  <c r="AK42" i="93" s="1"/>
  <c r="F39" i="93"/>
  <c r="E39" i="93"/>
  <c r="D39" i="93"/>
  <c r="U38" i="93"/>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AK31" i="93" s="1"/>
  <c r="AL31" i="93" s="1"/>
  <c r="K31" i="93"/>
  <c r="J31" i="93"/>
  <c r="I31" i="93"/>
  <c r="H31" i="93"/>
  <c r="G31" i="93"/>
  <c r="F31" i="93"/>
  <c r="AL30" i="93"/>
  <c r="AK30" i="93"/>
  <c r="AK29" i="93"/>
  <c r="AL29" i="93" s="1"/>
  <c r="AK28" i="93"/>
  <c r="AL28" i="93" s="1"/>
  <c r="AL27" i="93"/>
  <c r="AK27" i="93"/>
  <c r="AL26" i="93"/>
  <c r="AK26" i="93"/>
  <c r="AL25" i="93"/>
  <c r="AK25" i="93"/>
  <c r="AL24" i="93"/>
  <c r="AK24" i="93"/>
  <c r="AK23" i="93"/>
  <c r="AL23" i="93" s="1"/>
  <c r="AK22" i="93"/>
  <c r="AL22" i="93" s="1"/>
  <c r="AL21" i="93"/>
  <c r="AK21" i="93"/>
  <c r="AL20" i="93"/>
  <c r="AK20" i="93"/>
  <c r="AL19" i="93"/>
  <c r="AK19" i="93"/>
  <c r="AL18" i="93"/>
  <c r="AK18" i="93"/>
  <c r="AK17" i="93"/>
  <c r="AL17" i="93" s="1"/>
  <c r="AK16" i="93"/>
  <c r="AL16" i="93" s="1"/>
  <c r="AL15" i="93"/>
  <c r="AK15" i="93"/>
  <c r="AL14" i="93"/>
  <c r="AK14" i="93"/>
  <c r="AL13" i="93"/>
  <c r="AK13" i="93"/>
  <c r="AL12" i="93"/>
  <c r="AK12" i="93"/>
  <c r="AJ10" i="93"/>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I10" i="93" s="1"/>
  <c r="AI9" i="93"/>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I49" i="92"/>
  <c r="F49" i="92"/>
  <c r="E49" i="92"/>
  <c r="I46" i="92"/>
  <c r="L48" i="92" s="1"/>
  <c r="E46" i="92"/>
  <c r="F48" i="92" s="1"/>
  <c r="C46" i="92"/>
  <c r="D48" i="92" s="1"/>
  <c r="I42" i="92"/>
  <c r="AH42" i="92" s="1"/>
  <c r="AK42" i="92" s="1"/>
  <c r="AH41" i="92"/>
  <c r="AK41" i="92" s="1"/>
  <c r="AH40" i="92"/>
  <c r="AK40" i="92" s="1"/>
  <c r="AM40" i="92" s="1"/>
  <c r="AM43" i="92" s="1" a="1"/>
  <c r="I40" i="92"/>
  <c r="F39" i="92"/>
  <c r="E39" i="92"/>
  <c r="D39" i="92"/>
  <c r="U38" i="92"/>
  <c r="AJ31" i="92"/>
  <c r="AI31" i="92"/>
  <c r="AH31" i="92"/>
  <c r="AG31" i="92"/>
  <c r="AF31" i="92"/>
  <c r="AE31" i="92"/>
  <c r="AD31" i="92"/>
  <c r="AC31" i="92"/>
  <c r="AB31" i="92"/>
  <c r="AA31" i="92"/>
  <c r="Z31" i="92"/>
  <c r="Y31" i="92"/>
  <c r="X31" i="92"/>
  <c r="W31" i="92"/>
  <c r="V31" i="92"/>
  <c r="U31" i="92"/>
  <c r="T31" i="92"/>
  <c r="S31" i="92"/>
  <c r="R31" i="92"/>
  <c r="Q31" i="92"/>
  <c r="P31" i="92"/>
  <c r="O31" i="92"/>
  <c r="N31" i="92"/>
  <c r="M31" i="92"/>
  <c r="L31" i="92"/>
  <c r="K31" i="92"/>
  <c r="J31" i="92"/>
  <c r="I31" i="92"/>
  <c r="H31" i="92"/>
  <c r="G31" i="92"/>
  <c r="AK31" i="92" s="1"/>
  <c r="AL31" i="92" s="1"/>
  <c r="F31" i="92"/>
  <c r="AL30" i="92"/>
  <c r="AK30" i="92"/>
  <c r="AK29" i="92"/>
  <c r="AL29" i="92" s="1"/>
  <c r="AK28" i="92"/>
  <c r="AL28" i="92" s="1"/>
  <c r="AK27" i="92"/>
  <c r="AL27" i="92" s="1"/>
  <c r="AL26" i="92"/>
  <c r="AK26" i="92"/>
  <c r="AL25" i="92"/>
  <c r="AK25" i="92"/>
  <c r="AL24" i="92"/>
  <c r="AK24" i="92"/>
  <c r="AK23" i="92"/>
  <c r="AL23" i="92" s="1"/>
  <c r="AK22" i="92"/>
  <c r="AL22" i="92" s="1"/>
  <c r="AK21" i="92"/>
  <c r="AL21" i="92" s="1"/>
  <c r="AL20" i="92"/>
  <c r="AK20" i="92"/>
  <c r="AL19" i="92"/>
  <c r="AK19" i="92"/>
  <c r="AL18" i="92"/>
  <c r="AK18" i="92"/>
  <c r="AK17" i="92"/>
  <c r="AL17" i="92" s="1"/>
  <c r="AK16" i="92"/>
  <c r="AL16" i="92" s="1"/>
  <c r="AK15" i="92"/>
  <c r="AL15" i="92" s="1"/>
  <c r="AL14" i="92"/>
  <c r="AK14" i="92"/>
  <c r="AL13" i="92"/>
  <c r="AK13" i="92"/>
  <c r="AL12" i="92"/>
  <c r="AK12" i="92"/>
  <c r="AG10" i="92"/>
  <c r="AF10" i="92"/>
  <c r="AE10" i="92"/>
  <c r="AD10" i="92"/>
  <c r="AC10" i="92"/>
  <c r="AB10" i="92"/>
  <c r="AA10" i="92"/>
  <c r="Z10" i="92"/>
  <c r="Y10" i="92"/>
  <c r="X10" i="92"/>
  <c r="W10" i="92"/>
  <c r="V10" i="92"/>
  <c r="U10" i="92"/>
  <c r="T10" i="92"/>
  <c r="S10" i="92"/>
  <c r="R10" i="92"/>
  <c r="Q10" i="92"/>
  <c r="P10" i="92"/>
  <c r="O10" i="92"/>
  <c r="N10" i="92"/>
  <c r="M10" i="92"/>
  <c r="L10" i="92"/>
  <c r="K10" i="92"/>
  <c r="J10" i="92"/>
  <c r="I10" i="92"/>
  <c r="H10" i="92"/>
  <c r="G10" i="92"/>
  <c r="F10" i="92"/>
  <c r="AJ10" i="92" s="1"/>
  <c r="AG9" i="92"/>
  <c r="AF9" i="92"/>
  <c r="AE9" i="92"/>
  <c r="AD9" i="92"/>
  <c r="AC9" i="92"/>
  <c r="AB9" i="92"/>
  <c r="AA9" i="92"/>
  <c r="Z9" i="92"/>
  <c r="Y9" i="92"/>
  <c r="X9" i="92"/>
  <c r="W9" i="92"/>
  <c r="V9" i="92"/>
  <c r="U9" i="92"/>
  <c r="T9" i="92"/>
  <c r="S9" i="92"/>
  <c r="R9" i="92"/>
  <c r="Q9" i="92"/>
  <c r="P9" i="92"/>
  <c r="O9" i="92"/>
  <c r="N9" i="92"/>
  <c r="M9" i="92"/>
  <c r="L9" i="92"/>
  <c r="K9" i="92"/>
  <c r="J9" i="92"/>
  <c r="I9" i="92"/>
  <c r="H9" i="92"/>
  <c r="G9" i="92"/>
  <c r="F9" i="92"/>
  <c r="AI9" i="92" s="1"/>
  <c r="F50" i="91"/>
  <c r="E50" i="91"/>
  <c r="I49" i="91"/>
  <c r="F49" i="91"/>
  <c r="E49" i="91"/>
  <c r="D49" i="91"/>
  <c r="C49" i="91"/>
  <c r="I47" i="91"/>
  <c r="I51" i="91" s="1"/>
  <c r="E47" i="91"/>
  <c r="E51" i="91" s="1"/>
  <c r="C47" i="91"/>
  <c r="AH41" i="91"/>
  <c r="AK41" i="91" s="1"/>
  <c r="AM40" i="91" s="1"/>
  <c r="AM43" i="91" s="1" a="1"/>
  <c r="AH40" i="91"/>
  <c r="AK40" i="91" s="1"/>
  <c r="I40" i="91"/>
  <c r="I42" i="91" s="1"/>
  <c r="AH42" i="91" s="1"/>
  <c r="AK42" i="91" s="1"/>
  <c r="F39" i="91"/>
  <c r="E39" i="91"/>
  <c r="D39" i="91"/>
  <c r="U38" i="91"/>
  <c r="AJ31" i="91"/>
  <c r="AI31" i="91"/>
  <c r="AH31" i="91"/>
  <c r="AG31" i="91"/>
  <c r="AF31" i="91"/>
  <c r="AE31" i="91"/>
  <c r="AD31" i="91"/>
  <c r="AC31" i="91"/>
  <c r="AB31" i="91"/>
  <c r="AA31" i="91"/>
  <c r="Z31" i="91"/>
  <c r="Y31" i="91"/>
  <c r="X31" i="91"/>
  <c r="W31" i="91"/>
  <c r="V31" i="91"/>
  <c r="U31" i="91"/>
  <c r="T31" i="91"/>
  <c r="S31" i="91"/>
  <c r="R31" i="91"/>
  <c r="Q31" i="91"/>
  <c r="P31" i="91"/>
  <c r="O31" i="91"/>
  <c r="N31" i="91"/>
  <c r="M31" i="91"/>
  <c r="L31" i="91"/>
  <c r="K31" i="91"/>
  <c r="J31" i="91"/>
  <c r="I31" i="91"/>
  <c r="H31" i="91"/>
  <c r="G31" i="91"/>
  <c r="F31" i="91"/>
  <c r="AK31" i="91" s="1"/>
  <c r="AL31" i="91" s="1"/>
  <c r="AL30" i="91"/>
  <c r="AK30" i="91"/>
  <c r="AL29" i="91"/>
  <c r="AK29" i="91"/>
  <c r="AK28" i="91"/>
  <c r="AL28" i="91" s="1"/>
  <c r="AK27" i="91"/>
  <c r="AL27" i="91" s="1"/>
  <c r="AK26" i="91"/>
  <c r="AL26" i="91" s="1"/>
  <c r="AL25" i="91"/>
  <c r="AK25" i="91"/>
  <c r="AL24" i="91"/>
  <c r="AK24" i="91"/>
  <c r="AL23" i="91"/>
  <c r="AK23" i="91"/>
  <c r="AK22" i="91"/>
  <c r="AL22" i="91" s="1"/>
  <c r="AK21" i="91"/>
  <c r="AL21" i="91" s="1"/>
  <c r="AK20" i="91"/>
  <c r="AL20" i="91" s="1"/>
  <c r="AL19" i="91"/>
  <c r="AK19" i="91"/>
  <c r="AL18" i="91"/>
  <c r="AK18" i="91"/>
  <c r="AL17" i="91"/>
  <c r="AK17" i="91"/>
  <c r="AK16" i="91"/>
  <c r="AL16" i="91" s="1"/>
  <c r="AK15" i="91"/>
  <c r="AL15" i="91" s="1"/>
  <c r="AK14" i="91"/>
  <c r="AL14" i="91" s="1"/>
  <c r="AL13" i="91"/>
  <c r="AK13" i="91"/>
  <c r="AL12" i="91"/>
  <c r="AK12" i="91"/>
  <c r="AG10" i="91"/>
  <c r="AF10" i="91"/>
  <c r="AE10" i="91"/>
  <c r="AD10" i="91"/>
  <c r="AC10" i="91"/>
  <c r="AB10" i="91"/>
  <c r="AA10" i="91"/>
  <c r="Z10" i="91"/>
  <c r="Y10" i="91"/>
  <c r="X10" i="91"/>
  <c r="W10" i="91"/>
  <c r="V10" i="91"/>
  <c r="U10" i="91"/>
  <c r="T10" i="91"/>
  <c r="S10" i="91"/>
  <c r="R10" i="91"/>
  <c r="Q10" i="91"/>
  <c r="P10" i="91"/>
  <c r="O10" i="91"/>
  <c r="N10" i="91"/>
  <c r="M10" i="91"/>
  <c r="L10" i="91"/>
  <c r="K10" i="91"/>
  <c r="J10" i="91"/>
  <c r="I10" i="91"/>
  <c r="H10" i="91"/>
  <c r="G10" i="91"/>
  <c r="F10" i="91"/>
  <c r="AJ10" i="91" s="1"/>
  <c r="AG9" i="91"/>
  <c r="AF9" i="91"/>
  <c r="AE9" i="91"/>
  <c r="AD9" i="91"/>
  <c r="AC9" i="91"/>
  <c r="AB9" i="91"/>
  <c r="AA9" i="91"/>
  <c r="Z9" i="91"/>
  <c r="Y9" i="91"/>
  <c r="X9" i="91"/>
  <c r="W9" i="91"/>
  <c r="V9" i="91"/>
  <c r="U9" i="91"/>
  <c r="T9" i="91"/>
  <c r="S9" i="91"/>
  <c r="R9" i="91"/>
  <c r="Q9" i="91"/>
  <c r="P9" i="91"/>
  <c r="O9" i="91"/>
  <c r="N9" i="91"/>
  <c r="M9" i="91"/>
  <c r="L9" i="91"/>
  <c r="K9" i="91"/>
  <c r="J9" i="91"/>
  <c r="I9" i="91"/>
  <c r="H9" i="91"/>
  <c r="G9" i="91"/>
  <c r="F9" i="91"/>
  <c r="AH9" i="91" s="1"/>
  <c r="D52" i="90"/>
  <c r="C52" i="90"/>
  <c r="I50" i="90"/>
  <c r="L53" i="90" s="1"/>
  <c r="E50" i="90"/>
  <c r="E54" i="90" s="1"/>
  <c r="C50" i="90"/>
  <c r="F42" i="90"/>
  <c r="E42" i="90"/>
  <c r="D42" i="90"/>
  <c r="I42" i="90" s="1"/>
  <c r="I44" i="90" s="1"/>
  <c r="AH42" i="90" s="1"/>
  <c r="AK42" i="90" s="1"/>
  <c r="AM40" i="90" s="1"/>
  <c r="AM43" i="90" s="1" a="1"/>
  <c r="AH41" i="90"/>
  <c r="AK41" i="90" s="1"/>
  <c r="I41" i="90"/>
  <c r="AK40" i="90"/>
  <c r="AH40" i="90"/>
  <c r="I40" i="90"/>
  <c r="F39" i="90"/>
  <c r="E39" i="90"/>
  <c r="D39" i="90"/>
  <c r="U38" i="90"/>
  <c r="AJ31" i="90"/>
  <c r="AI31" i="90"/>
  <c r="AH31" i="90"/>
  <c r="AG31" i="90"/>
  <c r="AF31" i="90"/>
  <c r="AE31" i="90"/>
  <c r="AD31" i="90"/>
  <c r="AC31" i="90"/>
  <c r="AB31" i="90"/>
  <c r="AA31" i="90"/>
  <c r="Z31" i="90"/>
  <c r="Y31" i="90"/>
  <c r="X31" i="90"/>
  <c r="W31" i="90"/>
  <c r="V31" i="90"/>
  <c r="U31" i="90"/>
  <c r="T31" i="90"/>
  <c r="S31" i="90"/>
  <c r="R31" i="90"/>
  <c r="Q31" i="90"/>
  <c r="P31" i="90"/>
  <c r="O31" i="90"/>
  <c r="N31" i="90"/>
  <c r="M31" i="90"/>
  <c r="L31" i="90"/>
  <c r="K31" i="90"/>
  <c r="J31" i="90"/>
  <c r="I31" i="90"/>
  <c r="AK31" i="90" s="1"/>
  <c r="AL31" i="90" s="1"/>
  <c r="H31" i="90"/>
  <c r="G31" i="90"/>
  <c r="F31" i="90"/>
  <c r="AK30" i="90"/>
  <c r="AL30" i="90" s="1"/>
  <c r="AL29" i="90"/>
  <c r="AK29" i="90"/>
  <c r="AK28" i="90"/>
  <c r="AL28" i="90" s="1"/>
  <c r="AK27" i="90"/>
  <c r="AL27" i="90" s="1"/>
  <c r="AL26" i="90"/>
  <c r="AK26" i="90"/>
  <c r="AK25" i="90"/>
  <c r="AL25" i="90" s="1"/>
  <c r="AK24" i="90"/>
  <c r="AL24" i="90" s="1"/>
  <c r="AL23" i="90"/>
  <c r="AK23" i="90"/>
  <c r="AK22" i="90"/>
  <c r="AL22" i="90" s="1"/>
  <c r="AK21" i="90"/>
  <c r="AL21" i="90" s="1"/>
  <c r="AL20" i="90"/>
  <c r="AK20" i="90"/>
  <c r="AK19" i="90"/>
  <c r="AL19" i="90" s="1"/>
  <c r="AK18" i="90"/>
  <c r="AL18" i="90" s="1"/>
  <c r="AL17" i="90"/>
  <c r="AK17" i="90"/>
  <c r="AK16" i="90"/>
  <c r="AL16" i="90" s="1"/>
  <c r="AK15" i="90"/>
  <c r="AL15" i="90" s="1"/>
  <c r="AL14" i="90"/>
  <c r="AK14" i="90"/>
  <c r="AK13" i="90"/>
  <c r="AL13" i="90" s="1"/>
  <c r="AK12" i="90"/>
  <c r="AL12" i="90" s="1"/>
  <c r="AG10" i="90"/>
  <c r="AF10" i="90"/>
  <c r="AE10" i="90"/>
  <c r="AD10" i="90"/>
  <c r="AC10" i="90"/>
  <c r="AB10" i="90"/>
  <c r="AA10" i="90"/>
  <c r="Z10" i="90"/>
  <c r="Y10" i="90"/>
  <c r="X10" i="90"/>
  <c r="W10" i="90"/>
  <c r="V10" i="90"/>
  <c r="U10" i="90"/>
  <c r="T10" i="90"/>
  <c r="S10" i="90"/>
  <c r="R10" i="90"/>
  <c r="Q10" i="90"/>
  <c r="P10" i="90"/>
  <c r="O10" i="90"/>
  <c r="N10" i="90"/>
  <c r="M10" i="90"/>
  <c r="L10" i="90"/>
  <c r="K10" i="90"/>
  <c r="J10" i="90"/>
  <c r="I10" i="90"/>
  <c r="H10" i="90"/>
  <c r="G10" i="90"/>
  <c r="F10" i="90"/>
  <c r="AJ10" i="90" s="1"/>
  <c r="AG9" i="90"/>
  <c r="AF9" i="90"/>
  <c r="AE9" i="90"/>
  <c r="AD9" i="90"/>
  <c r="AC9" i="90"/>
  <c r="AB9" i="90"/>
  <c r="AA9" i="90"/>
  <c r="Z9" i="90"/>
  <c r="Y9" i="90"/>
  <c r="X9" i="90"/>
  <c r="W9" i="90"/>
  <c r="V9" i="90"/>
  <c r="U9" i="90"/>
  <c r="T9" i="90"/>
  <c r="S9" i="90"/>
  <c r="R9" i="90"/>
  <c r="Q9" i="90"/>
  <c r="P9" i="90"/>
  <c r="O9" i="90"/>
  <c r="N9" i="90"/>
  <c r="M9" i="90"/>
  <c r="L9" i="90"/>
  <c r="K9" i="90"/>
  <c r="J9" i="90"/>
  <c r="I9" i="90"/>
  <c r="H9" i="90"/>
  <c r="G9" i="90"/>
  <c r="F9" i="90"/>
  <c r="AJ9" i="90" s="1"/>
  <c r="AJ31" i="89"/>
  <c r="AI31" i="89"/>
  <c r="AH31" i="89"/>
  <c r="AG31" i="89"/>
  <c r="AF31" i="89"/>
  <c r="AE31" i="89"/>
  <c r="AD31" i="89"/>
  <c r="AC31" i="89"/>
  <c r="AB31" i="89"/>
  <c r="AA31" i="89"/>
  <c r="Z31" i="89"/>
  <c r="Y31" i="89"/>
  <c r="X31" i="89"/>
  <c r="W31" i="89"/>
  <c r="V31" i="89"/>
  <c r="U31" i="89"/>
  <c r="T31" i="89"/>
  <c r="S31" i="89"/>
  <c r="R31" i="89"/>
  <c r="Q31" i="89"/>
  <c r="P31" i="89"/>
  <c r="O31" i="89"/>
  <c r="N31" i="89"/>
  <c r="M31" i="89"/>
  <c r="L31" i="89"/>
  <c r="K31" i="89"/>
  <c r="J31" i="89"/>
  <c r="I31" i="89"/>
  <c r="H31" i="89"/>
  <c r="G31" i="89"/>
  <c r="F31" i="89"/>
  <c r="AK31" i="89" s="1"/>
  <c r="AK30" i="89"/>
  <c r="AK29" i="89"/>
  <c r="AK28" i="89"/>
  <c r="AK27" i="89"/>
  <c r="AK26" i="89"/>
  <c r="AK25" i="89"/>
  <c r="AK24" i="89"/>
  <c r="AK23" i="89"/>
  <c r="AK22" i="89"/>
  <c r="AK21" i="89"/>
  <c r="AK20" i="89"/>
  <c r="AK19" i="89"/>
  <c r="AK18" i="89"/>
  <c r="AK17" i="89"/>
  <c r="AK16" i="89"/>
  <c r="AK15" i="89"/>
  <c r="AK14" i="89"/>
  <c r="AK13" i="89"/>
  <c r="AK12" i="89"/>
  <c r="AK11" i="89"/>
  <c r="AG10" i="89"/>
  <c r="AF10" i="89"/>
  <c r="AE10" i="89"/>
  <c r="AD10" i="89"/>
  <c r="AC10" i="89"/>
  <c r="AB10" i="89"/>
  <c r="AA10" i="89"/>
  <c r="Z10" i="89"/>
  <c r="Y10" i="89"/>
  <c r="X10" i="89"/>
  <c r="W10" i="89"/>
  <c r="V10" i="89"/>
  <c r="U10" i="89"/>
  <c r="T10" i="89"/>
  <c r="S10" i="89"/>
  <c r="R10" i="89"/>
  <c r="Q10" i="89"/>
  <c r="P10" i="89"/>
  <c r="O10" i="89"/>
  <c r="N10" i="89"/>
  <c r="M10" i="89"/>
  <c r="L10" i="89"/>
  <c r="K10" i="89"/>
  <c r="J10" i="89"/>
  <c r="I10" i="89"/>
  <c r="H10" i="89"/>
  <c r="G10" i="89"/>
  <c r="F10" i="89"/>
  <c r="AI10" i="89" s="1"/>
  <c r="AG9" i="89"/>
  <c r="AF9" i="89"/>
  <c r="AE9" i="89"/>
  <c r="AD9" i="89"/>
  <c r="AC9" i="89"/>
  <c r="AB9" i="89"/>
  <c r="AA9" i="89"/>
  <c r="Z9" i="89"/>
  <c r="Y9" i="89"/>
  <c r="X9" i="89"/>
  <c r="W9" i="89"/>
  <c r="V9" i="89"/>
  <c r="U9" i="89"/>
  <c r="T9" i="89"/>
  <c r="S9" i="89"/>
  <c r="R9" i="89"/>
  <c r="Q9" i="89"/>
  <c r="P9" i="89"/>
  <c r="O9" i="89"/>
  <c r="N9" i="89"/>
  <c r="M9" i="89"/>
  <c r="L9" i="89"/>
  <c r="K9" i="89"/>
  <c r="J9" i="89"/>
  <c r="I9" i="89"/>
  <c r="H9" i="89"/>
  <c r="G9" i="89"/>
  <c r="F9" i="89"/>
  <c r="AH9" i="89" s="1"/>
  <c r="E52" i="90" l="1"/>
  <c r="L49" i="92"/>
  <c r="C48" i="93"/>
  <c r="F52" i="90"/>
  <c r="L49" i="91"/>
  <c r="E50" i="92"/>
  <c r="I50" i="92"/>
  <c r="E48" i="93"/>
  <c r="C48" i="92"/>
  <c r="F48" i="93"/>
  <c r="L52" i="90"/>
  <c r="E53" i="90"/>
  <c r="I50" i="91"/>
  <c r="I48" i="93"/>
  <c r="L50" i="91"/>
  <c r="E48" i="92"/>
  <c r="L48" i="93"/>
  <c r="F53" i="90"/>
  <c r="I53" i="90"/>
  <c r="E49" i="93"/>
  <c r="I54" i="90"/>
  <c r="I52" i="90"/>
  <c r="I48" i="92"/>
  <c r="F49" i="93"/>
  <c r="I49" i="93"/>
  <c r="L49" i="93"/>
  <c r="AJ9" i="93"/>
  <c r="AH10" i="93"/>
  <c r="AL22" i="89"/>
  <c r="AL14" i="89"/>
  <c r="AL30" i="89"/>
  <c r="AL31" i="89"/>
  <c r="AJ9" i="92"/>
  <c r="AH10" i="92"/>
  <c r="AH9" i="92"/>
  <c r="AI10" i="92"/>
  <c r="AI9" i="91"/>
  <c r="AJ9" i="91"/>
  <c r="AH10" i="91"/>
  <c r="AI10" i="91"/>
  <c r="AI9" i="90"/>
  <c r="AH10" i="90"/>
  <c r="AH9" i="90"/>
  <c r="AI10" i="90"/>
  <c r="AI9" i="89"/>
  <c r="AL12" i="89"/>
  <c r="AL20" i="89"/>
  <c r="AL28" i="89"/>
  <c r="AJ10" i="89"/>
  <c r="AL18" i="89"/>
  <c r="AL26" i="89"/>
  <c r="AL16" i="89"/>
  <c r="AL24" i="89"/>
  <c r="AJ9" i="89"/>
  <c r="AH10" i="89"/>
  <c r="AL11" i="89"/>
  <c r="AL13" i="89"/>
  <c r="AL15" i="89"/>
  <c r="AL17" i="89"/>
  <c r="AL19" i="89"/>
  <c r="AL21" i="89"/>
  <c r="AL23" i="89"/>
  <c r="AL25" i="89"/>
  <c r="AL27" i="89"/>
  <c r="AL29" i="89"/>
  <c r="AM43" i="90"/>
  <c r="AM43" i="92"/>
  <c r="AM43" i="91"/>
  <c r="AM40" i="93"/>
  <c r="AM43" i="93" a="1"/>
  <c r="AM43" i="93" l="1"/>
  <c r="B5" i="79" l="1"/>
  <c r="B4" i="79"/>
  <c r="B3" i="79"/>
  <c r="B2" i="79"/>
  <c r="C5" i="79"/>
  <c r="C4" i="79"/>
  <c r="C3" i="79"/>
  <c r="C2" i="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のC20-1139</author>
  </authors>
  <commentList>
    <comment ref="B4" authorId="0" shapeId="0" xr:uid="{00000000-0006-0000-0800-000001000000}">
      <text>
        <r>
          <rPr>
            <b/>
            <sz val="10"/>
            <color indexed="81"/>
            <rFont val="MS P ゴシック"/>
            <family val="3"/>
            <charset val="128"/>
          </rPr>
          <t>取得している事業所は、記載してください。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のC20-1139</author>
  </authors>
  <commentList>
    <comment ref="B5" authorId="0" shapeId="0" xr:uid="{00000000-0006-0000-0900-000001000000}">
      <text>
        <r>
          <rPr>
            <b/>
            <sz val="10"/>
            <color indexed="81"/>
            <rFont val="MS P ゴシック"/>
            <family val="3"/>
            <charset val="128"/>
          </rPr>
          <t>取得している事業所は、記載してください。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のC20-1139</author>
  </authors>
  <commentList>
    <comment ref="B5" authorId="0" shapeId="0" xr:uid="{00000000-0006-0000-0A00-000001000000}">
      <text>
        <r>
          <rPr>
            <b/>
            <sz val="10"/>
            <color indexed="81"/>
            <rFont val="MS P ゴシック"/>
            <family val="3"/>
            <charset val="128"/>
          </rPr>
          <t>取得している事業所は、記載してください。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のC20-1139</author>
  </authors>
  <commentList>
    <comment ref="Y5" authorId="0" shapeId="0" xr:uid="{00000000-0006-0000-0B00-000001000000}">
      <text>
        <r>
          <rPr>
            <b/>
            <sz val="10"/>
            <color indexed="81"/>
            <rFont val="MS P ゴシック"/>
            <family val="3"/>
            <charset val="128"/>
          </rPr>
          <t>取得している事業所は、記載してください。</t>
        </r>
      </text>
    </comment>
  </commentList>
</comments>
</file>

<file path=xl/sharedStrings.xml><?xml version="1.0" encoding="utf-8"?>
<sst xmlns="http://schemas.openxmlformats.org/spreadsheetml/2006/main" count="1465" uniqueCount="506">
  <si>
    <t>　</t>
    <phoneticPr fontId="2"/>
  </si>
  <si>
    <t>時間</t>
    <rPh sb="0" eb="2">
      <t>ジカン</t>
    </rPh>
    <phoneticPr fontId="2"/>
  </si>
  <si>
    <t>管理者</t>
    <rPh sb="0" eb="3">
      <t>カンリシャ</t>
    </rPh>
    <phoneticPr fontId="2"/>
  </si>
  <si>
    <t>サービス提供責任者</t>
    <rPh sb="4" eb="6">
      <t>テイキョウ</t>
    </rPh>
    <rPh sb="6" eb="9">
      <t>セキニンシャ</t>
    </rPh>
    <phoneticPr fontId="2"/>
  </si>
  <si>
    <t>4:1</t>
    <phoneticPr fontId="2"/>
  </si>
  <si>
    <t>5:1</t>
    <phoneticPr fontId="2"/>
  </si>
  <si>
    <t>6:1</t>
    <phoneticPr fontId="2"/>
  </si>
  <si>
    <t>10:1</t>
    <phoneticPr fontId="2"/>
  </si>
  <si>
    <t>計算式が入っています。</t>
    <rPh sb="0" eb="3">
      <t>ケイサンシキ</t>
    </rPh>
    <rPh sb="4" eb="5">
      <t>ハイ</t>
    </rPh>
    <phoneticPr fontId="2"/>
  </si>
  <si>
    <t>　【直近月の状況】〔令和　　　　年　　　　月　時点　〕</t>
  </si>
  <si>
    <t>実利用者数の合計</t>
  </si>
  <si>
    <t>サービス提供時間数(月間)</t>
  </si>
  <si>
    <t>人</t>
  </si>
  <si>
    <t>時間</t>
  </si>
  <si>
    <t>事業種別</t>
  </si>
  <si>
    <t>実利用者数</t>
  </si>
  <si>
    <t>② 重度訪問介護</t>
  </si>
  <si>
    <t>③ 同行援護</t>
  </si>
  <si>
    <t>④ 行動援護</t>
  </si>
  <si>
    <r>
      <t>①</t>
    </r>
    <r>
      <rPr>
        <sz val="7"/>
        <rFont val="Times New Roman"/>
        <family val="1"/>
      </rPr>
      <t xml:space="preserve">   </t>
    </r>
    <r>
      <rPr>
        <sz val="10"/>
        <rFont val="ＭＳ ゴシック"/>
        <family val="3"/>
        <charset val="128"/>
      </rPr>
      <t>居宅介護</t>
    </r>
  </si>
  <si>
    <t>＜従業者の配置状況＞</t>
  </si>
  <si>
    <t>②常勤職員の４週の勤務すべき時間数</t>
  </si>
  <si>
    <t>③常勤換算（①÷②）</t>
  </si>
  <si>
    <t>小数点２位以下切捨て</t>
  </si>
  <si>
    <t>≧２．５</t>
  </si>
  <si>
    <t>（　　　　　　　　　人）</t>
    <phoneticPr fontId="2"/>
  </si>
  <si>
    <t>（居宅）：　　　　　　</t>
    <rPh sb="1" eb="3">
      <t>キョタク</t>
    </rPh>
    <phoneticPr fontId="2"/>
  </si>
  <si>
    <t>（重度）：</t>
    <rPh sb="1" eb="3">
      <t>ジュウド</t>
    </rPh>
    <phoneticPr fontId="2"/>
  </si>
  <si>
    <t>（同行）：</t>
    <rPh sb="1" eb="3">
      <t>ドウコウ</t>
    </rPh>
    <phoneticPr fontId="2"/>
  </si>
  <si>
    <t>（行動）：</t>
    <rPh sb="1" eb="3">
      <t>コウドウ</t>
    </rPh>
    <phoneticPr fontId="2"/>
  </si>
  <si>
    <t>①従業者の４週間の
延べ勤務時間数</t>
    <phoneticPr fontId="2"/>
  </si>
  <si>
    <t>直近月等の状況</t>
  </si>
  <si>
    <t>直近３月の</t>
  </si>
  <si>
    <t>平均値</t>
  </si>
  <si>
    <t>基準数（端数切上げ）</t>
  </si>
  <si>
    <t>〈居宅等〉450時間に1人</t>
  </si>
  <si>
    <t>〈重度〉1000時間に1人</t>
  </si>
  <si>
    <t>②従業者数</t>
  </si>
  <si>
    <t>〈居宅等〉10人に1人</t>
  </si>
  <si>
    <t>〈重度〉20人に1人</t>
  </si>
  <si>
    <t>③利用者数</t>
  </si>
  <si>
    <t>〈居宅等〉40人に1人</t>
  </si>
  <si>
    <t>〈重度〉10人に1人</t>
  </si>
  <si>
    <t>①月間の延べサービス提供時間数</t>
    <phoneticPr fontId="2"/>
  </si>
  <si>
    <t>＜サービス提供責任者の配置状況＞</t>
    <rPh sb="5" eb="10">
      <t>テイキョウセキニンシャ</t>
    </rPh>
    <phoneticPr fontId="2"/>
  </si>
  <si>
    <t>〈常勤〉</t>
  </si>
  <si>
    <t>〈非常勤〉</t>
  </si>
  <si>
    <t>〈勤務時間数〉</t>
  </si>
  <si>
    <t>時間／週</t>
  </si>
  <si>
    <r>
      <t>※　</t>
    </r>
    <r>
      <rPr>
        <u/>
        <sz val="9"/>
        <rFont val="ＭＳ ゴシック"/>
        <family val="3"/>
        <charset val="128"/>
      </rPr>
      <t>介護保険法の指定訪問介護等や、移動支援事業を併せて行っている場合</t>
    </r>
    <r>
      <rPr>
        <sz val="9"/>
        <rFont val="ＭＳ ゴシック"/>
        <family val="3"/>
        <charset val="128"/>
      </rPr>
      <t>には、各々の事業のサービス提供時間、従業者、利用者を</t>
    </r>
    <r>
      <rPr>
        <u/>
        <sz val="9"/>
        <rFont val="ＭＳ ゴシック"/>
        <family val="3"/>
        <charset val="128"/>
      </rPr>
      <t>①②③に合算してください</t>
    </r>
    <r>
      <rPr>
        <sz val="9"/>
        <rFont val="ＭＳ ゴシック"/>
        <family val="3"/>
        <charset val="128"/>
      </rPr>
      <t>。</t>
    </r>
  </si>
  <si>
    <t>サービス提供責任者の実際の
配置人数</t>
    <phoneticPr fontId="2"/>
  </si>
  <si>
    <t>＜利用者の状況＞</t>
    <rPh sb="1" eb="4">
      <t>リヨウシャ</t>
    </rPh>
    <rPh sb="5" eb="7">
      <t>ジョウキョウ</t>
    </rPh>
    <phoneticPr fontId="2"/>
  </si>
  <si>
    <t>指　定　地　域　等</t>
  </si>
  <si>
    <t>令和３年４月１日現在</t>
  </si>
  <si>
    <t>過疎地域</t>
  </si>
  <si>
    <t>辺地地域</t>
  </si>
  <si>
    <t>指定離島</t>
  </si>
  <si>
    <t>振興山村地域</t>
  </si>
  <si>
    <t>特定農山村地域</t>
  </si>
  <si>
    <t>高松市</t>
  </si>
  <si>
    <t>　△（　６）</t>
  </si>
  <si>
    <t>△（男木島、女木島、大島）</t>
  </si>
  <si>
    <t>△（旧塩江町）</t>
  </si>
  <si>
    <t>丸亀市</t>
  </si>
  <si>
    <t>　△（　２）</t>
  </si>
  <si>
    <t>△（本島、広島、手島、小手島、牛島）</t>
  </si>
  <si>
    <t>△（本島村、広島村）</t>
  </si>
  <si>
    <t>坂出市</t>
  </si>
  <si>
    <t>　△（　３）</t>
  </si>
  <si>
    <t>△（与島、小与島、鍋島、岩黒島、櫃石島）</t>
  </si>
  <si>
    <t>○</t>
  </si>
  <si>
    <t>善通寺市</t>
  </si>
  <si>
    <t>観音寺市</t>
  </si>
  <si>
    <t>△（旧豊浜町）</t>
  </si>
  <si>
    <t>　△（　４）</t>
  </si>
  <si>
    <t>△（伊吹島、股島）</t>
  </si>
  <si>
    <t>△（五郷村）</t>
  </si>
  <si>
    <t>さぬき市</t>
  </si>
  <si>
    <t>△（旧津田町・旧大川町）</t>
  </si>
  <si>
    <t>　△（　１）</t>
  </si>
  <si>
    <t>△（多和村）</t>
  </si>
  <si>
    <t>△（松尾村、多和村）</t>
  </si>
  <si>
    <t>東かがわ市</t>
  </si>
  <si>
    <t>△（小海村、五名村、福栄村）</t>
  </si>
  <si>
    <t>△（旧引田町、福栄村、五名村）</t>
  </si>
  <si>
    <t>三豊市</t>
  </si>
  <si>
    <t>△（旧詫間町、旧仁尾町、旧財田町）</t>
  </si>
  <si>
    <t>　△（　５）</t>
  </si>
  <si>
    <t>△（粟島、志々島）</t>
  </si>
  <si>
    <t>土庄町</t>
  </si>
  <si>
    <t>　△（　７）</t>
  </si>
  <si>
    <t>○（小豆島、沖之島、豊島、小豊島）</t>
  </si>
  <si>
    <t>△（大部村）</t>
  </si>
  <si>
    <t>小豆島町</t>
  </si>
  <si>
    <t>　△（１９）</t>
  </si>
  <si>
    <t>○（小豆島）</t>
  </si>
  <si>
    <t>△（旧内海町）</t>
  </si>
  <si>
    <t>三木町</t>
  </si>
  <si>
    <t>直島町</t>
  </si>
  <si>
    <t>○（直島、井島、牛ヶ首島、喜兵衛島、屏風島、家島、向島）</t>
  </si>
  <si>
    <t>宇多津町</t>
  </si>
  <si>
    <t>綾川町</t>
  </si>
  <si>
    <t>△（旧綾上町）</t>
  </si>
  <si>
    <t>△（枌所村）</t>
  </si>
  <si>
    <t>琴平町</t>
  </si>
  <si>
    <t>△（琴平町の一部）</t>
  </si>
  <si>
    <t>多度津町</t>
  </si>
  <si>
    <t>△（佐柳島、高見島）</t>
  </si>
  <si>
    <t>まんのう町</t>
  </si>
  <si>
    <t>△（美合村、七箇村）</t>
  </si>
  <si>
    <t>△（旧琴南町、七箇村）</t>
  </si>
  <si>
    <t>市町数</t>
  </si>
  <si>
    <t>（地域数）</t>
  </si>
  <si>
    <t>１１市町</t>
  </si>
  <si>
    <t>（１４地域）</t>
  </si>
  <si>
    <t>１４市町</t>
  </si>
  <si>
    <t>（６０地域）</t>
  </si>
  <si>
    <t>９市町</t>
  </si>
  <si>
    <t>（５地域３０島）</t>
  </si>
  <si>
    <t>６市町</t>
  </si>
  <si>
    <t>（９地域）</t>
  </si>
  <si>
    <t>１２市町</t>
  </si>
  <si>
    <t>（２３地域）</t>
  </si>
  <si>
    <t>根拠法令</t>
  </si>
  <si>
    <t>過疎地域の持続的発展の支援に関する特別措置法</t>
  </si>
  <si>
    <t>辺地に係る公共的施設の総合整備のための財政上の特別措置等に関する法律</t>
  </si>
  <si>
    <t>離島振興法</t>
  </si>
  <si>
    <t>山村振興法</t>
  </si>
  <si>
    <t>特定農山村地域における農林業等の活性化のための基盤整備の促進に関する法律</t>
  </si>
  <si>
    <t>○：市町の全域が指定地域　　△：市町の一部が指定地域</t>
  </si>
  <si>
    <t>＊高松市旧塩江町地域はR3.4.1施行の新法により卒業（R6.3.31まで過疎地域とみなす経過措置あり。）。</t>
  </si>
  <si>
    <t>△（弦打村、雌雄島村、旧塩江町、安原村）</t>
  </si>
  <si>
    <t>△（旧仁尾町、旧財田町、二の宮村、麻村）</t>
  </si>
  <si>
    <r>
      <t>△（旧塩江町</t>
    </r>
    <r>
      <rPr>
        <b/>
        <sz val="10"/>
        <rFont val="ＭＳ ゴシック"/>
        <family val="3"/>
        <charset val="128"/>
      </rPr>
      <t>＊</t>
    </r>
    <r>
      <rPr>
        <sz val="10"/>
        <rFont val="ＭＳ ゴシック"/>
        <family val="3"/>
        <charset val="128"/>
      </rPr>
      <t>）</t>
    </r>
  </si>
  <si>
    <r>
      <t xml:space="preserve"> 有 </t>
    </r>
    <r>
      <rPr>
        <b/>
        <sz val="14"/>
        <rFont val="HGSｺﾞｼｯｸM"/>
        <family val="3"/>
        <charset val="128"/>
      </rPr>
      <t>・</t>
    </r>
    <r>
      <rPr>
        <b/>
        <sz val="11"/>
        <rFont val="HGSｺﾞｼｯｸM"/>
        <family val="3"/>
        <charset val="128"/>
      </rPr>
      <t xml:space="preserve"> 無</t>
    </r>
    <phoneticPr fontId="2"/>
  </si>
  <si>
    <t>①－ア</t>
    <phoneticPr fontId="2"/>
  </si>
  <si>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2"/>
  </si>
  <si>
    <t>□</t>
  </si>
  <si>
    <t>・</t>
    <phoneticPr fontId="2"/>
  </si>
  <si>
    <t>①－イ</t>
    <phoneticPr fontId="2"/>
  </si>
  <si>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2"/>
  </si>
  <si>
    <t>②　</t>
    <phoneticPr fontId="2"/>
  </si>
  <si>
    <t>　居宅介護従業者の技術指導等を目的とした会議を定期的に開催している。</t>
    <phoneticPr fontId="35"/>
  </si>
  <si>
    <t>③</t>
    <phoneticPr fontId="2"/>
  </si>
  <si>
    <t>　サービス提供責任者と居宅介護従業者との間の情報伝達及び報告体制を整備している。</t>
    <rPh sb="11" eb="13">
      <t>キョタク</t>
    </rPh>
    <rPh sb="13" eb="15">
      <t>カイゴ</t>
    </rPh>
    <rPh sb="15" eb="18">
      <t>ジュウギョウシャ</t>
    </rPh>
    <phoneticPr fontId="2"/>
  </si>
  <si>
    <t>④　</t>
    <phoneticPr fontId="2"/>
  </si>
  <si>
    <t>　居宅介護従業者に対する健康診断の定期的な実施体制を整備している。</t>
    <phoneticPr fontId="2"/>
  </si>
  <si>
    <t>⑤　</t>
    <phoneticPr fontId="2"/>
  </si>
  <si>
    <t>　緊急時等における対応方法を利用者に明示している。</t>
    <phoneticPr fontId="2"/>
  </si>
  <si>
    <t>⑥　</t>
    <phoneticPr fontId="2"/>
  </si>
  <si>
    <t>　新規に採用したすべての居宅介護従業者に対し、熟練した居宅介護従業者の同行による研修を実施している。</t>
    <phoneticPr fontId="2"/>
  </si>
  <si>
    <t>①　居宅介護従業者に関する要件について</t>
    <rPh sb="2" eb="4">
      <t>キョタク</t>
    </rPh>
    <rPh sb="4" eb="6">
      <t>カイゴ</t>
    </rPh>
    <rPh sb="6" eb="9">
      <t>ジュウギョウシャ</t>
    </rPh>
    <rPh sb="10" eb="11">
      <t>カン</t>
    </rPh>
    <rPh sb="13" eb="15">
      <t>ヨウケン</t>
    </rPh>
    <phoneticPr fontId="2"/>
  </si>
  <si>
    <t>　　下表の(1)については必ず記載すること。(2)・(3)・(4)についてはいずれかを記載することで可。</t>
    <rPh sb="2" eb="4">
      <t>カヒョウ</t>
    </rPh>
    <rPh sb="13" eb="14">
      <t>カナラ</t>
    </rPh>
    <rPh sb="15" eb="17">
      <t>キサイ</t>
    </rPh>
    <rPh sb="42" eb="44">
      <t>キサイ</t>
    </rPh>
    <rPh sb="49" eb="50">
      <t>カ</t>
    </rPh>
    <phoneticPr fontId="2"/>
  </si>
  <si>
    <t>常勤換算
職員数</t>
    <rPh sb="0" eb="2">
      <t>ジョウキン</t>
    </rPh>
    <rPh sb="2" eb="4">
      <t>カンサン</t>
    </rPh>
    <rPh sb="5" eb="7">
      <t>ショクイン</t>
    </rPh>
    <rPh sb="7" eb="8">
      <t>スウ</t>
    </rPh>
    <phoneticPr fontId="2"/>
  </si>
  <si>
    <t>サービス
提供時間</t>
    <rPh sb="5" eb="7">
      <t>テイキョウ</t>
    </rPh>
    <rPh sb="7" eb="9">
      <t>ジカン</t>
    </rPh>
    <phoneticPr fontId="2"/>
  </si>
  <si>
    <t>(1)</t>
    <phoneticPr fontId="2"/>
  </si>
  <si>
    <t>居宅介護従業者の総数</t>
    <rPh sb="0" eb="2">
      <t>キョタク</t>
    </rPh>
    <rPh sb="2" eb="4">
      <t>カイゴ</t>
    </rPh>
    <rPh sb="4" eb="7">
      <t>ジュウギョウシャ</t>
    </rPh>
    <rPh sb="8" eb="10">
      <t>ソウスウ</t>
    </rPh>
    <phoneticPr fontId="2"/>
  </si>
  <si>
    <t>人</t>
    <rPh sb="0" eb="1">
      <t>ニン</t>
    </rPh>
    <phoneticPr fontId="2"/>
  </si>
  <si>
    <t>(2)</t>
    <phoneticPr fontId="2"/>
  </si>
  <si>
    <t>(1)のうち介護福祉士の総数</t>
    <rPh sb="6" eb="8">
      <t>カイゴ</t>
    </rPh>
    <rPh sb="8" eb="11">
      <t>フクシシ</t>
    </rPh>
    <rPh sb="12" eb="14">
      <t>ソウスウ</t>
    </rPh>
    <phoneticPr fontId="2"/>
  </si>
  <si>
    <t>(1)に占める(2)の割合が30％以上</t>
    <rPh sb="4" eb="5">
      <t>シ</t>
    </rPh>
    <rPh sb="11" eb="13">
      <t>ワリアイ</t>
    </rPh>
    <rPh sb="17" eb="19">
      <t>イジョウ</t>
    </rPh>
    <phoneticPr fontId="2"/>
  </si>
  <si>
    <t>(3)</t>
    <phoneticPr fontId="2"/>
  </si>
  <si>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2"/>
  </si>
  <si>
    <t>(1)に占める(3)の割合が50％以上</t>
    <rPh sb="4" eb="5">
      <t>シ</t>
    </rPh>
    <rPh sb="11" eb="13">
      <t>ワリアイ</t>
    </rPh>
    <rPh sb="17" eb="19">
      <t>イジョウ</t>
    </rPh>
    <phoneticPr fontId="2"/>
  </si>
  <si>
    <t>(4)</t>
    <phoneticPr fontId="2"/>
  </si>
  <si>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2"/>
  </si>
  <si>
    <t>(1)に占める(4)の割合が40％以上</t>
    <rPh sb="4" eb="5">
      <t>シ</t>
    </rPh>
    <rPh sb="11" eb="13">
      <t>ワリアイ</t>
    </rPh>
    <rPh sb="17" eb="19">
      <t>イジョウ</t>
    </rPh>
    <phoneticPr fontId="2"/>
  </si>
  <si>
    <t>②　サービス提供責任者に関する要件について</t>
    <rPh sb="6" eb="8">
      <t>テイキョウ</t>
    </rPh>
    <rPh sb="8" eb="11">
      <t>セキニンシャ</t>
    </rPh>
    <rPh sb="12" eb="13">
      <t>カン</t>
    </rPh>
    <rPh sb="15" eb="17">
      <t>ヨウケン</t>
    </rPh>
    <phoneticPr fontId="2"/>
  </si>
  <si>
    <t xml:space="preserve">  ア</t>
    <phoneticPr fontId="2"/>
  </si>
  <si>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2"/>
  </si>
  <si>
    <t>　イ　</t>
    <phoneticPr fontId="2"/>
  </si>
  <si>
    <t>　１人を超えるサービス提供責任者を配置することとされている事業所は、常勤のサービス提供責任者の２名以上の配置していること。</t>
    <phoneticPr fontId="2"/>
  </si>
  <si>
    <t>　ウ　</t>
    <phoneticPr fontId="2"/>
  </si>
  <si>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2"/>
  </si>
  <si>
    <t>月延べサービス提供時間</t>
    <rPh sb="0" eb="1">
      <t>ツキ</t>
    </rPh>
    <rPh sb="1" eb="2">
      <t>ノ</t>
    </rPh>
    <rPh sb="7" eb="9">
      <t>テイキョウ</t>
    </rPh>
    <rPh sb="9" eb="11">
      <t>ジカン</t>
    </rPh>
    <phoneticPr fontId="2"/>
  </si>
  <si>
    <t>居宅介護従業者の数</t>
    <rPh sb="0" eb="2">
      <t>キョタク</t>
    </rPh>
    <rPh sb="2" eb="4">
      <t>カイゴ</t>
    </rPh>
    <rPh sb="4" eb="7">
      <t>ジュウギョウシャ</t>
    </rPh>
    <rPh sb="8" eb="9">
      <t>スウ</t>
    </rPh>
    <phoneticPr fontId="2"/>
  </si>
  <si>
    <t>職員数</t>
    <rPh sb="0" eb="3">
      <t>ショクインスウ</t>
    </rPh>
    <phoneticPr fontId="2"/>
  </si>
  <si>
    <t>常勤換算職員数</t>
    <rPh sb="0" eb="2">
      <t>ジョウキン</t>
    </rPh>
    <rPh sb="2" eb="4">
      <t>カンサン</t>
    </rPh>
    <rPh sb="4" eb="7">
      <t>ショクインスウ</t>
    </rPh>
    <phoneticPr fontId="2"/>
  </si>
  <si>
    <t>常勤</t>
    <rPh sb="0" eb="2">
      <t>ジョウキン</t>
    </rPh>
    <phoneticPr fontId="2"/>
  </si>
  <si>
    <t>非常勤</t>
    <rPh sb="0" eb="3">
      <t>ヒジョウキン</t>
    </rPh>
    <phoneticPr fontId="2"/>
  </si>
  <si>
    <t>①　</t>
    <phoneticPr fontId="2"/>
  </si>
  <si>
    <t>　前年度又は前３月の期間における利用者の総数のうち、障害支援区分５以上である者、たんの吸引等を必要とする者、重症心身障害児及び医療的ケア児の占める割合が３０％以上</t>
    <phoneticPr fontId="2"/>
  </si>
  <si>
    <t>　前年度又は前３月の期間における利用者の総数のうち、障害支援区分４以上である者、たんの吸引等を必要とする者、重症心身障害児及び医療的ケア児が占める割合が５０％以上</t>
    <phoneticPr fontId="2"/>
  </si>
  <si>
    <t>　　年 　　月 　　日</t>
    <phoneticPr fontId="2"/>
  </si>
  <si>
    <t>事 業 所 名</t>
    <rPh sb="0" eb="1">
      <t>コト</t>
    </rPh>
    <rPh sb="2" eb="3">
      <t>ギョウ</t>
    </rPh>
    <rPh sb="4" eb="5">
      <t>ショ</t>
    </rPh>
    <rPh sb="6" eb="7">
      <t>メイ</t>
    </rPh>
    <phoneticPr fontId="2"/>
  </si>
  <si>
    <t>届 出 項 目</t>
    <phoneticPr fontId="2"/>
  </si>
  <si>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2"/>
  </si>
  <si>
    <t>　〔　体　制　要　件　〕</t>
    <rPh sb="3" eb="4">
      <t>カラダ</t>
    </rPh>
    <rPh sb="5" eb="6">
      <t>セイ</t>
    </rPh>
    <rPh sb="7" eb="8">
      <t>ヨウ</t>
    </rPh>
    <rPh sb="9" eb="10">
      <t>ケン</t>
    </rPh>
    <phoneticPr fontId="2"/>
  </si>
  <si>
    <t>　〔　人　材　要　件　〕　</t>
    <rPh sb="3" eb="4">
      <t>ジン</t>
    </rPh>
    <rPh sb="5" eb="6">
      <t>ザイ</t>
    </rPh>
    <rPh sb="7" eb="8">
      <t>ヨウ</t>
    </rPh>
    <rPh sb="9" eb="10">
      <t>ケン</t>
    </rPh>
    <phoneticPr fontId="2"/>
  </si>
  <si>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2"/>
  </si>
  <si>
    <t>備考</t>
    <phoneticPr fontId="2"/>
  </si>
  <si>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2"/>
  </si>
  <si>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2"/>
  </si>
  <si>
    <t xml:space="preserve"> </t>
    <phoneticPr fontId="35"/>
  </si>
  <si>
    <t>　　</t>
    <phoneticPr fontId="2"/>
  </si>
  <si>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2"/>
  </si>
  <si>
    <r>
      <t xml:space="preserve">有 </t>
    </r>
    <r>
      <rPr>
        <b/>
        <sz val="14"/>
        <rFont val="HGSｺﾞｼｯｸM"/>
        <family val="3"/>
        <charset val="128"/>
      </rPr>
      <t>・</t>
    </r>
    <r>
      <rPr>
        <b/>
        <sz val="11"/>
        <rFont val="HGSｺﾞｼｯｸM"/>
        <family val="3"/>
        <charset val="128"/>
      </rPr>
      <t xml:space="preserve"> 無</t>
    </r>
    <phoneticPr fontId="2"/>
  </si>
  <si>
    <t>①</t>
    <phoneticPr fontId="2"/>
  </si>
  <si>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2"/>
  </si>
  <si>
    <t>②</t>
    <phoneticPr fontId="2"/>
  </si>
  <si>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35"/>
  </si>
  <si>
    <t>　サービス提供責任者が重度訪問介護従業者に対して、毎月定期的に利用者に関する情報やサービス提供に当たっての留意事項を伝達している。（変更があった場合を含む。）</t>
    <phoneticPr fontId="35"/>
  </si>
  <si>
    <t>　重度訪問介護従業者に対する健康診断の定期的な実施体制を整備している。</t>
    <phoneticPr fontId="35"/>
  </si>
  <si>
    <t>　緊急時等における対応方法を利用者に明示している。</t>
    <phoneticPr fontId="35"/>
  </si>
  <si>
    <t>　新規に採用したすべての重度訪問介護従業者に対し、熟練した重度訪問介護従業者の同行による研修を実施している。</t>
    <phoneticPr fontId="35"/>
  </si>
  <si>
    <t>⑦　</t>
    <phoneticPr fontId="2"/>
  </si>
  <si>
    <t>　重度訪問介護従業者の常時派遣が可能となっており、現に深夜帯も含めてサービス提供している。</t>
    <rPh sb="11" eb="13">
      <t>ジョウジ</t>
    </rPh>
    <phoneticPr fontId="35"/>
  </si>
  <si>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2"/>
  </si>
  <si>
    <t>　　下表の(1)については必ず記載すること。(2)・(3)・(4)についてはいずれかを記載することで可。</t>
    <phoneticPr fontId="35"/>
  </si>
  <si>
    <t>重度訪問介護従業者の総数</t>
    <rPh sb="0" eb="2">
      <t>ジュウド</t>
    </rPh>
    <rPh sb="2" eb="4">
      <t>ホウモン</t>
    </rPh>
    <rPh sb="4" eb="6">
      <t>カイゴ</t>
    </rPh>
    <rPh sb="6" eb="9">
      <t>ジュウギョウシャ</t>
    </rPh>
    <rPh sb="10" eb="12">
      <t>ソウスウ</t>
    </rPh>
    <phoneticPr fontId="2"/>
  </si>
  <si>
    <t>(2)</t>
  </si>
  <si>
    <t>(1)のうち介護福祉士の総数</t>
    <rPh sb="5" eb="7">
      <t>カイゴ</t>
    </rPh>
    <rPh sb="7" eb="10">
      <t>フクシシ</t>
    </rPh>
    <rPh sb="11" eb="13">
      <t>ソウスウ</t>
    </rPh>
    <phoneticPr fontId="2"/>
  </si>
  <si>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</si>
  <si>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2"/>
  </si>
  <si>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2"/>
  </si>
  <si>
    <t>ア</t>
    <phoneticPr fontId="35"/>
  </si>
  <si>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35"/>
  </si>
  <si>
    <t>イ　</t>
    <phoneticPr fontId="35"/>
  </si>
  <si>
    <t>　一人を超えるサービス提供責任者の配置義務がある事業所については、常勤のサービス提供責任者の２名以上の配置していること。</t>
    <phoneticPr fontId="35"/>
  </si>
  <si>
    <t>重度訪問介護従業者の数</t>
    <rPh sb="0" eb="2">
      <t>ジュウド</t>
    </rPh>
    <rPh sb="2" eb="4">
      <t>ホウモン</t>
    </rPh>
    <rPh sb="4" eb="6">
      <t>カイゴ</t>
    </rPh>
    <rPh sb="6" eb="9">
      <t>ジュウギョウシャ</t>
    </rPh>
    <rPh sb="10" eb="11">
      <t>スウ</t>
    </rPh>
    <phoneticPr fontId="2"/>
  </si>
  <si>
    <t>サービス
提供責任者</t>
    <rPh sb="5" eb="6">
      <t>ツツミ</t>
    </rPh>
    <rPh sb="6" eb="7">
      <t>トモ</t>
    </rPh>
    <rPh sb="7" eb="10">
      <t>セキニンシャ</t>
    </rPh>
    <phoneticPr fontId="2"/>
  </si>
  <si>
    <t>(1)　総数</t>
    <rPh sb="4" eb="6">
      <t>ソウスウ</t>
    </rPh>
    <phoneticPr fontId="2"/>
  </si>
  <si>
    <t>(2)　常勤</t>
    <rPh sb="4" eb="6">
      <t>ジョウキン</t>
    </rPh>
    <phoneticPr fontId="2"/>
  </si>
  <si>
    <t>(3)　非常勤</t>
    <rPh sb="4" eb="7">
      <t>ヒジョウキン</t>
    </rPh>
    <phoneticPr fontId="2"/>
  </si>
  <si>
    <t>　前年度又は前３月の期間における利用者（障害児を除く）の総数のうち、障害支援区分５以上である者及びたんの吸引等を必要とする者が占める割合が50％以上</t>
    <phoneticPr fontId="35"/>
  </si>
  <si>
    <t>備考</t>
  </si>
  <si>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35"/>
  </si>
  <si>
    <t>　</t>
    <phoneticPr fontId="35"/>
  </si>
  <si>
    <r>
      <t xml:space="preserve">有 </t>
    </r>
    <r>
      <rPr>
        <b/>
        <sz val="14"/>
        <color theme="1"/>
        <rFont val="HGSｺﾞｼｯｸM"/>
        <family val="3"/>
        <charset val="128"/>
      </rPr>
      <t>・</t>
    </r>
    <r>
      <rPr>
        <b/>
        <sz val="11"/>
        <color theme="1"/>
        <rFont val="HGSｺﾞｼｯｸM"/>
        <family val="3"/>
        <charset val="128"/>
      </rPr>
      <t xml:space="preserve"> 無</t>
    </r>
    <phoneticPr fontId="2"/>
  </si>
  <si>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2"/>
  </si>
  <si>
    <t>・</t>
  </si>
  <si>
    <t>　同行援護従業者の技術指導等を目的とした会議を定期的に開催している。</t>
    <rPh sb="1" eb="3">
      <t>ドウコウ</t>
    </rPh>
    <phoneticPr fontId="2"/>
  </si>
  <si>
    <t>　サービス提供責任者と同行援護従業者との間の情報伝達及び報告体制を整備している。</t>
    <rPh sb="11" eb="13">
      <t>ドウコウ</t>
    </rPh>
    <rPh sb="13" eb="15">
      <t>エンゴ</t>
    </rPh>
    <rPh sb="15" eb="18">
      <t>ジュウギョウシャ</t>
    </rPh>
    <phoneticPr fontId="2"/>
  </si>
  <si>
    <t>　同行援護従業者に対する健康診断の定期的な実施体制を整備している。</t>
    <rPh sb="1" eb="3">
      <t>ドウコウ</t>
    </rPh>
    <phoneticPr fontId="2"/>
  </si>
  <si>
    <t>　新規に採用したすべての同行援護介護従業者に対し、熟練した同行援護従業者の同行による研修を実施している。</t>
    <rPh sb="12" eb="14">
      <t>ドウコウ</t>
    </rPh>
    <rPh sb="29" eb="31">
      <t>ドウコウ</t>
    </rPh>
    <phoneticPr fontId="2"/>
  </si>
  <si>
    <t>①　同行援護従業者に関する要件について</t>
    <rPh sb="2" eb="4">
      <t>ドウコウ</t>
    </rPh>
    <rPh sb="4" eb="6">
      <t>エンゴ</t>
    </rPh>
    <rPh sb="6" eb="9">
      <t>ジュウギョウシャ</t>
    </rPh>
    <rPh sb="10" eb="11">
      <t>カン</t>
    </rPh>
    <rPh sb="13" eb="15">
      <t>ヨウケン</t>
    </rPh>
    <phoneticPr fontId="2"/>
  </si>
  <si>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2"/>
  </si>
  <si>
    <t>同行援護従業者の総数</t>
    <rPh sb="0" eb="2">
      <t>ドウコウ</t>
    </rPh>
    <rPh sb="2" eb="4">
      <t>エンゴ</t>
    </rPh>
    <rPh sb="4" eb="7">
      <t>ジュウギョウシャ</t>
    </rPh>
    <rPh sb="8" eb="10">
      <t>ソウスウ</t>
    </rPh>
    <phoneticPr fontId="2"/>
  </si>
  <si>
    <t>(４)</t>
    <phoneticPr fontId="2"/>
  </si>
  <si>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2"/>
  </si>
  <si>
    <t>(５)</t>
  </si>
  <si>
    <t>(1)のうち同行援護従業者養成研修及び国立リハビリテーションセンター学院視覚障害学科修了者等の総数</t>
    <phoneticPr fontId="35"/>
  </si>
  <si>
    <t>(1)に占める(5)の割合が30％以上</t>
    <rPh sb="4" eb="5">
      <t>シ</t>
    </rPh>
    <rPh sb="11" eb="13">
      <t>ワリアイ</t>
    </rPh>
    <rPh sb="17" eb="19">
      <t>イジョウ</t>
    </rPh>
    <phoneticPr fontId="2"/>
  </si>
  <si>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</si>
  <si>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2"/>
  </si>
  <si>
    <t>(1)に占める(6)の割合が20％以上</t>
    <phoneticPr fontId="35"/>
  </si>
  <si>
    <t xml:space="preserve">　ア　
   </t>
    <phoneticPr fontId="2"/>
  </si>
  <si>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2"/>
  </si>
  <si>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2"/>
  </si>
  <si>
    <t>同行援護従業者の数</t>
    <rPh sb="4" eb="7">
      <t>ジュウギョウシャ</t>
    </rPh>
    <rPh sb="8" eb="9">
      <t>スウ</t>
    </rPh>
    <phoneticPr fontId="2"/>
  </si>
  <si>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2"/>
  </si>
  <si>
    <t>　前年度又は前３月の期間における利用者（障害児を除く）の総数のうち、障害支援区分５以上である者及びたんの吸引等を必要とする者が占める割合が30％以上</t>
    <phoneticPr fontId="2"/>
  </si>
  <si>
    <t>　前年度又は前３月の期間における利用者（障害児を除く）の総数のうち、障害支援区分４以上である者及びたんの吸引等を必要とする者が占める割合が50％以上</t>
    <phoneticPr fontId="2"/>
  </si>
  <si>
    <t>　ここでいう常勤とは、「障害者の日常生活及び社会生活を総合的に支援するための法律に基づく指定障害福祉サービスの事業等の人員、
　　</t>
    <phoneticPr fontId="2"/>
  </si>
  <si>
    <t>設備及び運営に関する基準について」（平成１８年１２月６日厚生労働省社会・援護局障害保健福祉部長通知）第二の２の(3)に定義する</t>
  </si>
  <si>
    <t>「常勤」をいう。</t>
  </si>
  <si>
    <t xml:space="preserve"> 　　年 　　月 　　日</t>
    <phoneticPr fontId="2"/>
  </si>
  <si>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2"/>
  </si>
  <si>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2"/>
  </si>
  <si>
    <t>　行動援護従業者の技術指導等を目的とした会議を定期的に開催している。</t>
    <phoneticPr fontId="35"/>
  </si>
  <si>
    <t>　サービス提供責任者と行動援護従業者との間の情報伝達及び報告体制を整備している。</t>
    <rPh sb="11" eb="15">
      <t>コウドウエンゴ</t>
    </rPh>
    <rPh sb="15" eb="18">
      <t>ジュウギョウシャ</t>
    </rPh>
    <phoneticPr fontId="2"/>
  </si>
  <si>
    <t>④</t>
    <phoneticPr fontId="2"/>
  </si>
  <si>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35"/>
  </si>
  <si>
    <t>⑤</t>
    <phoneticPr fontId="2"/>
  </si>
  <si>
    <t>　行動援護従業者に対する健康診断の定期的な実施体制を整備している。</t>
    <phoneticPr fontId="35"/>
  </si>
  <si>
    <t>⑥</t>
    <phoneticPr fontId="2"/>
  </si>
  <si>
    <t>⑦</t>
    <phoneticPr fontId="2"/>
  </si>
  <si>
    <t>　新規に採用したすべての行動援護介護従業者に対し、熟練した行動援護従業者の同行による研修を実施している。</t>
    <phoneticPr fontId="2"/>
  </si>
  <si>
    <t>①　行動援護従業者に関する要件について</t>
    <rPh sb="2" eb="6">
      <t>コウドウエンゴ</t>
    </rPh>
    <rPh sb="6" eb="9">
      <t>ジュウギョウシャ</t>
    </rPh>
    <rPh sb="10" eb="11">
      <t>カン</t>
    </rPh>
    <rPh sb="13" eb="15">
      <t>ヨウケン</t>
    </rPh>
    <phoneticPr fontId="2"/>
  </si>
  <si>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2"/>
  </si>
  <si>
    <t>行動援護従業者の総数</t>
    <rPh sb="0" eb="4">
      <t>コウドウエンゴ</t>
    </rPh>
    <rPh sb="4" eb="7">
      <t>ジュウギョウシャ</t>
    </rPh>
    <rPh sb="8" eb="10">
      <t>ソウスウ</t>
    </rPh>
    <phoneticPr fontId="2"/>
  </si>
  <si>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2"/>
  </si>
  <si>
    <t>(5)</t>
    <phoneticPr fontId="35"/>
  </si>
  <si>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2"/>
  </si>
  <si>
    <t>１人以上</t>
    <phoneticPr fontId="2"/>
  </si>
  <si>
    <t>　ア　</t>
    <phoneticPr fontId="2"/>
  </si>
  <si>
    <t>行動援護従業者の数</t>
    <rPh sb="0" eb="4">
      <t>コウドウエンゴ</t>
    </rPh>
    <rPh sb="4" eb="7">
      <t>ジュウギョウシャ</t>
    </rPh>
    <rPh sb="8" eb="9">
      <t>スウ</t>
    </rPh>
    <phoneticPr fontId="2"/>
  </si>
  <si>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2"/>
  </si>
  <si>
    <t>２　　　　
　　　　　</t>
    <phoneticPr fontId="2"/>
  </si>
  <si>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2"/>
  </si>
  <si>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2"/>
  </si>
  <si>
    <t>特定事業所加算に係る要件（行動援護事業所）</t>
    <rPh sb="0" eb="2">
      <t>トクテイ</t>
    </rPh>
    <rPh sb="2" eb="5">
      <t>ジギョウショ</t>
    </rPh>
    <rPh sb="5" eb="7">
      <t>カサン</t>
    </rPh>
    <rPh sb="8" eb="9">
      <t>カカ</t>
    </rPh>
    <rPh sb="10" eb="12">
      <t>ヨウケン</t>
    </rPh>
    <rPh sb="13" eb="15">
      <t>コウドウ</t>
    </rPh>
    <rPh sb="15" eb="17">
      <t>エンゴ</t>
    </rPh>
    <rPh sb="17" eb="20">
      <t>ジギョウショ</t>
    </rPh>
    <phoneticPr fontId="2"/>
  </si>
  <si>
    <t>特定事業所加算に係る要件（同行援護事業所）</t>
    <rPh sb="0" eb="2">
      <t>トクテイ</t>
    </rPh>
    <rPh sb="2" eb="5">
      <t>ジギョウショ</t>
    </rPh>
    <rPh sb="5" eb="7">
      <t>カサン</t>
    </rPh>
    <rPh sb="8" eb="9">
      <t>カカ</t>
    </rPh>
    <rPh sb="10" eb="12">
      <t>ヨウケン</t>
    </rPh>
    <rPh sb="13" eb="17">
      <t>ドウコウエンゴ</t>
    </rPh>
    <rPh sb="17" eb="20">
      <t>ジギョウショ</t>
    </rPh>
    <phoneticPr fontId="2"/>
  </si>
  <si>
    <t>特定事業所加算に係る要件（重度訪問介護事業所）</t>
    <rPh sb="0" eb="2">
      <t>トクテイ</t>
    </rPh>
    <rPh sb="2" eb="5">
      <t>ジギョウショ</t>
    </rPh>
    <rPh sb="5" eb="7">
      <t>カサン</t>
    </rPh>
    <rPh sb="8" eb="9">
      <t>カカ</t>
    </rPh>
    <rPh sb="10" eb="12">
      <t>ヨウケン</t>
    </rPh>
    <rPh sb="13" eb="19">
      <t>ジュウドホウモンカイゴ</t>
    </rPh>
    <rPh sb="19" eb="22">
      <t>ジギョウショ</t>
    </rPh>
    <phoneticPr fontId="2"/>
  </si>
  <si>
    <t>特定事業所加算に係る要件</t>
    <rPh sb="0" eb="2">
      <t>トクテイ</t>
    </rPh>
    <rPh sb="2" eb="5">
      <t>ジギョウショ</t>
    </rPh>
    <rPh sb="5" eb="7">
      <t>カサン</t>
    </rPh>
    <rPh sb="8" eb="9">
      <t>カカ</t>
    </rPh>
    <rPh sb="10" eb="12">
      <t>ヨウケン</t>
    </rPh>
    <phoneticPr fontId="2"/>
  </si>
  <si>
    <t>「届出項目」欄については、該当する番号に○を付してください。</t>
    <phoneticPr fontId="2"/>
  </si>
  <si>
    <t>　それぞれの要件について根拠となる（要件を満たすことがわかる）書類を指導監査の当日準備をしてください。</t>
    <rPh sb="34" eb="38">
      <t>シドウカンサ</t>
    </rPh>
    <rPh sb="39" eb="43">
      <t>トウジツジュンビ</t>
    </rPh>
    <phoneticPr fontId="2"/>
  </si>
  <si>
    <t>「届出項目」欄については、該当する番号に○を付してください。</t>
    <phoneticPr fontId="35"/>
  </si>
  <si>
    <t>　「届出項目」欄については、該当する番号に○を付してください。</t>
    <phoneticPr fontId="2"/>
  </si>
  <si>
    <t>運営指導日</t>
    <rPh sb="0" eb="2">
      <t>ウンエイ</t>
    </rPh>
    <rPh sb="2" eb="4">
      <t>シドウ</t>
    </rPh>
    <rPh sb="4" eb="5">
      <t>ヒ</t>
    </rPh>
    <phoneticPr fontId="2"/>
  </si>
  <si>
    <t>令和</t>
    <rPh sb="0" eb="2">
      <t>レイワ</t>
    </rPh>
    <phoneticPr fontId="2"/>
  </si>
  <si>
    <t>月</t>
    <rPh sb="0" eb="1">
      <t>ツキ</t>
    </rPh>
    <phoneticPr fontId="2"/>
  </si>
  <si>
    <t>日</t>
    <rPh sb="0" eb="1">
      <t>ヒ</t>
    </rPh>
    <phoneticPr fontId="2"/>
  </si>
  <si>
    <t>（　　　）</t>
    <phoneticPr fontId="2"/>
  </si>
  <si>
    <t>午前・午後</t>
    <rPh sb="0" eb="2">
      <t>ゴゼン</t>
    </rPh>
    <rPh sb="3" eb="5">
      <t>ゴゴ</t>
    </rPh>
    <phoneticPr fontId="2"/>
  </si>
  <si>
    <t>指定障害福祉サービス事業者　自主点検表</t>
    <phoneticPr fontId="2"/>
  </si>
  <si>
    <t>【訪問系】</t>
    <rPh sb="1" eb="3">
      <t>ホウモン</t>
    </rPh>
    <rPh sb="3" eb="4">
      <t>ケイ</t>
    </rPh>
    <phoneticPr fontId="2"/>
  </si>
  <si>
    <r>
      <t xml:space="preserve">
</t>
    </r>
    <r>
      <rPr>
        <sz val="12"/>
        <rFont val="ＭＳ Ｐゴシック"/>
        <family val="3"/>
        <charset val="128"/>
        <scheme val="minor"/>
      </rPr>
      <t>サービス種別</t>
    </r>
    <r>
      <rPr>
        <sz val="11"/>
        <rFont val="ＭＳ Ｐゴシック"/>
        <family val="3"/>
        <charset val="128"/>
        <scheme val="minor"/>
      </rPr>
      <t xml:space="preserve">
</t>
    </r>
    <r>
      <rPr>
        <sz val="10"/>
        <rFont val="ＭＳ Ｐゴシック"/>
        <family val="3"/>
        <charset val="128"/>
        <scheme val="minor"/>
      </rPr>
      <t>※該当にㇾを入れて
ください</t>
    </r>
    <phoneticPr fontId="2"/>
  </si>
  <si>
    <t>該当</t>
    <rPh sb="0" eb="2">
      <t>ガイトウ</t>
    </rPh>
    <phoneticPr fontId="2"/>
  </si>
  <si>
    <t>種別</t>
    <rPh sb="0" eb="2">
      <t>シュベツ</t>
    </rPh>
    <phoneticPr fontId="2"/>
  </si>
  <si>
    <t>指定年月日</t>
    <rPh sb="0" eb="5">
      <t>シテイネンガッピ</t>
    </rPh>
    <phoneticPr fontId="2"/>
  </si>
  <si>
    <t>□</t>
    <phoneticPr fontId="2"/>
  </si>
  <si>
    <t>居宅介護</t>
    <phoneticPr fontId="35"/>
  </si>
  <si>
    <t>居宅介護</t>
  </si>
  <si>
    <t>　　　　年　　　月　　　日</t>
    <rPh sb="4" eb="5">
      <t>ネン</t>
    </rPh>
    <rPh sb="8" eb="9">
      <t>ツキ</t>
    </rPh>
    <rPh sb="12" eb="13">
      <t>ヒ</t>
    </rPh>
    <phoneticPr fontId="2"/>
  </si>
  <si>
    <t>重度訪問介護</t>
  </si>
  <si>
    <t>同行援護</t>
  </si>
  <si>
    <t>行動援護</t>
  </si>
  <si>
    <t>事業所</t>
    <rPh sb="0" eb="3">
      <t>ジギョウジョ</t>
    </rPh>
    <phoneticPr fontId="2"/>
  </si>
  <si>
    <t>事業所番号</t>
    <rPh sb="0" eb="5">
      <t>ジギョウジョバンゴウ</t>
    </rPh>
    <phoneticPr fontId="2"/>
  </si>
  <si>
    <t>名称</t>
    <rPh sb="0" eb="2">
      <t>メイショウ</t>
    </rPh>
    <phoneticPr fontId="2"/>
  </si>
  <si>
    <t>所在地</t>
    <rPh sb="0" eb="3">
      <t>ショザイチ</t>
    </rPh>
    <phoneticPr fontId="2"/>
  </si>
  <si>
    <t>〒</t>
    <phoneticPr fontId="2"/>
  </si>
  <si>
    <t>連絡先</t>
    <rPh sb="0" eb="3">
      <t>レンラクサキ</t>
    </rPh>
    <phoneticPr fontId="2"/>
  </si>
  <si>
    <t>（電話）</t>
    <rPh sb="1" eb="3">
      <t>デンワ</t>
    </rPh>
    <phoneticPr fontId="2"/>
  </si>
  <si>
    <t>（ＦＡＸ）</t>
    <phoneticPr fontId="2"/>
  </si>
  <si>
    <t>（メール）</t>
    <phoneticPr fontId="2"/>
  </si>
  <si>
    <t>サービス
提供責任者</t>
    <rPh sb="5" eb="7">
      <t>テイキョウ</t>
    </rPh>
    <rPh sb="7" eb="10">
      <t>セキニンシャ</t>
    </rPh>
    <phoneticPr fontId="2"/>
  </si>
  <si>
    <t>代　表　者
職名・氏名</t>
    <phoneticPr fontId="2"/>
  </si>
  <si>
    <t>※上記事業所と異なる場合に記入</t>
    <phoneticPr fontId="2"/>
  </si>
  <si>
    <t>記入(担当)者
職名・氏名</t>
    <phoneticPr fontId="2"/>
  </si>
  <si>
    <t>記入者連絡先</t>
    <phoneticPr fontId="2"/>
  </si>
  <si>
    <t>記入
年月日</t>
    <phoneticPr fontId="2"/>
  </si>
  <si>
    <t>問い合わせ</t>
    <phoneticPr fontId="2"/>
  </si>
  <si>
    <t>香川県健康福祉部障害福祉課　施設福祉・就労支援グループ</t>
    <phoneticPr fontId="2"/>
  </si>
  <si>
    <t>【電　話】087-832-3293　【ＦＡＸ】087-806-0240</t>
    <phoneticPr fontId="2"/>
  </si>
  <si>
    <t>【メール】shogaifukushi@pref.kagawa.lg.jp</t>
    <phoneticPr fontId="2"/>
  </si>
  <si>
    <t>運営指導場所</t>
    <rPh sb="0" eb="2">
      <t>ウンエイ</t>
    </rPh>
    <rPh sb="2" eb="4">
      <t>シドウ</t>
    </rPh>
    <rPh sb="4" eb="6">
      <t>バショ</t>
    </rPh>
    <phoneticPr fontId="2"/>
  </si>
  <si>
    <t>事業者
（法人）</t>
    <rPh sb="0" eb="3">
      <t>ジギョウシャ</t>
    </rPh>
    <rPh sb="5" eb="7">
      <t>ホウジン</t>
    </rPh>
    <phoneticPr fontId="2"/>
  </si>
  <si>
    <t>　　　年</t>
    <rPh sb="3" eb="4">
      <t>ネン</t>
    </rPh>
    <phoneticPr fontId="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</si>
  <si>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
  </si>
  <si>
    <t>サービス種別</t>
    <rPh sb="4" eb="6">
      <t>シュベツ</t>
    </rPh>
    <phoneticPr fontId="58"/>
  </si>
  <si>
    <t>！申請するサービス類型を選択してください</t>
    <rPh sb="1" eb="3">
      <t>シンセイ</t>
    </rPh>
    <rPh sb="9" eb="11">
      <t>ルイケイ</t>
    </rPh>
    <rPh sb="12" eb="14">
      <t>センタク</t>
    </rPh>
    <phoneticPr fontId="59"/>
  </si>
  <si>
    <t>年</t>
    <rPh sb="0" eb="1">
      <t>ネン</t>
    </rPh>
    <phoneticPr fontId="2"/>
  </si>
  <si>
    <t>月</t>
    <rPh sb="0" eb="1">
      <t>ゲツ</t>
    </rPh>
    <phoneticPr fontId="2"/>
  </si>
  <si>
    <t>事業所名</t>
    <rPh sb="0" eb="3">
      <t>ジギョウショ</t>
    </rPh>
    <rPh sb="3" eb="4">
      <t>メイ</t>
    </rPh>
    <phoneticPr fontId="58"/>
  </si>
  <si>
    <t>(1)記載する期間</t>
    <rPh sb="3" eb="5">
      <t>キサイ</t>
    </rPh>
    <rPh sb="7" eb="9">
      <t>キカン</t>
    </rPh>
    <phoneticPr fontId="2"/>
  </si>
  <si>
    <t>(2)予定/実績の別</t>
    <rPh sb="3" eb="5">
      <t>ヨテイ</t>
    </rPh>
    <rPh sb="6" eb="8">
      <t>ジッセキ</t>
    </rPh>
    <rPh sb="9" eb="10">
      <t>ベツ</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</si>
  <si>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8"/>
  </si>
  <si>
    <t>時間/週</t>
    <rPh sb="0" eb="2">
      <t>ジカン</t>
    </rPh>
    <rPh sb="3" eb="4">
      <t>シュウ</t>
    </rPh>
    <phoneticPr fontId="2"/>
  </si>
  <si>
    <t>時間/月</t>
    <rPh sb="0" eb="2">
      <t>ジカン</t>
    </rPh>
    <rPh sb="3" eb="4">
      <t>ツキ</t>
    </rPh>
    <phoneticPr fontId="2"/>
  </si>
  <si>
    <t>No.</t>
    <phoneticPr fontId="2"/>
  </si>
  <si>
    <t>(4)職種</t>
    <rPh sb="3" eb="5">
      <t>ショクシュ</t>
    </rPh>
    <phoneticPr fontId="2"/>
  </si>
  <si>
    <t>(5)勤務形態</t>
    <rPh sb="3" eb="5">
      <t>キンム</t>
    </rPh>
    <rPh sb="5" eb="7">
      <t>ケイタイ</t>
    </rPh>
    <phoneticPr fontId="2"/>
  </si>
  <si>
    <t>(6)資格</t>
    <rPh sb="3" eb="5">
      <t>シカク</t>
    </rPh>
    <phoneticPr fontId="2"/>
  </si>
  <si>
    <t>(7)氏名</t>
    <rPh sb="3" eb="5">
      <t>シメイ</t>
    </rPh>
    <phoneticPr fontId="2"/>
  </si>
  <si>
    <t>(8)</t>
    <phoneticPr fontId="2"/>
  </si>
  <si>
    <t>(9)勤務時間数合計</t>
    <rPh sb="3" eb="5">
      <t>キンム</t>
    </rPh>
    <rPh sb="5" eb="7">
      <t>ジカン</t>
    </rPh>
    <rPh sb="7" eb="8">
      <t>スウ</t>
    </rPh>
    <rPh sb="8" eb="10">
      <t>ゴウケイ</t>
    </rPh>
    <phoneticPr fontId="2"/>
  </si>
  <si>
    <t>(10)週平均の勤務時間数</t>
    <rPh sb="4" eb="7">
      <t>シュウヘイキン</t>
    </rPh>
    <rPh sb="8" eb="10">
      <t>キンム</t>
    </rPh>
    <rPh sb="10" eb="12">
      <t>ジカン</t>
    </rPh>
    <rPh sb="12" eb="13">
      <t>スウ</t>
    </rPh>
    <phoneticPr fontId="2"/>
  </si>
  <si>
    <t>(11)兼務状況
（兼務先／兼務する職務の内容）等</t>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</si>
  <si>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</si>
  <si>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</si>
  <si>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</si>
  <si>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</si>
  <si>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第５週</t>
    <rPh sb="0" eb="1">
      <t>ダイ</t>
    </rPh>
    <rPh sb="2" eb="3">
      <t>シュウ</t>
    </rPh>
    <phoneticPr fontId="2"/>
  </si>
  <si>
    <t>合計</t>
    <rPh sb="0" eb="2">
      <t>ゴウケイ</t>
    </rPh>
    <phoneticPr fontId="2"/>
  </si>
  <si>
    <t>サービス提供時間</t>
    <rPh sb="4" eb="6">
      <t>テイキョウ</t>
    </rPh>
    <rPh sb="6" eb="8">
      <t>ジカン</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</si>
  <si>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8"/>
  </si>
  <si>
    <t>　(1) 「４週」・「暦月」のいずれかを選択してください。</t>
    <rPh sb="7" eb="8">
      <t>シュウ</t>
    </rPh>
    <rPh sb="11" eb="12">
      <t>レキ</t>
    </rPh>
    <rPh sb="12" eb="13">
      <t>ツキ</t>
    </rPh>
    <rPh sb="20" eb="22">
      <t>センタク</t>
    </rPh>
    <phoneticPr fontId="58"/>
  </si>
  <si>
    <t>　(2) 「予定」・「実績」のいずれかを選択してください。</t>
    <rPh sb="6" eb="8">
      <t>ヨテイ</t>
    </rPh>
    <rPh sb="11" eb="13">
      <t>ジッセキ</t>
    </rPh>
    <rPh sb="20" eb="22">
      <t>センタク</t>
    </rPh>
    <phoneticPr fontId="5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</si>
  <si>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8"/>
  </si>
  <si>
    <t>　(4) 従業者の職種を入力してください。</t>
    <rPh sb="5" eb="8">
      <t>ジュウギョウシャ</t>
    </rPh>
    <rPh sb="9" eb="11">
      <t>ショクシュ</t>
    </rPh>
    <rPh sb="12" eb="14">
      <t>ニュウリョク</t>
    </rPh>
    <phoneticPr fontId="58"/>
  </si>
  <si>
    <t xml:space="preserve"> 　　 記入の順序は、職種ごとにまとめてください。</t>
    <rPh sb="4" eb="6">
      <t>キニュウ</t>
    </rPh>
    <rPh sb="7" eb="9">
      <t>ジュンジョ</t>
    </rPh>
    <rPh sb="11" eb="13">
      <t>ショクシュ</t>
    </rPh>
    <phoneticPr fontId="58"/>
  </si>
  <si>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2"/>
  </si>
  <si>
    <t>記号</t>
    <rPh sb="0" eb="2">
      <t>キゴウ</t>
    </rPh>
    <phoneticPr fontId="58"/>
  </si>
  <si>
    <t>区分</t>
    <rPh sb="0" eb="2">
      <t>クブン</t>
    </rPh>
    <phoneticPr fontId="58"/>
  </si>
  <si>
    <t>A</t>
  </si>
  <si>
    <t>常勤で専従</t>
    <rPh sb="0" eb="2">
      <t>ジョウキン</t>
    </rPh>
    <rPh sb="3" eb="5">
      <t>センジュウ</t>
    </rPh>
    <phoneticPr fontId="58"/>
  </si>
  <si>
    <t>B</t>
  </si>
  <si>
    <t>常勤で兼務</t>
    <rPh sb="0" eb="2">
      <t>ジョウキン</t>
    </rPh>
    <rPh sb="3" eb="5">
      <t>ケンム</t>
    </rPh>
    <phoneticPr fontId="58"/>
  </si>
  <si>
    <t>C</t>
  </si>
  <si>
    <t>非常勤で専従</t>
    <rPh sb="0" eb="3">
      <t>ヒジョウキン</t>
    </rPh>
    <rPh sb="4" eb="6">
      <t>センジュウ</t>
    </rPh>
    <phoneticPr fontId="58"/>
  </si>
  <si>
    <t>D</t>
  </si>
  <si>
    <t>非常勤で兼務</t>
    <rPh sb="0" eb="3">
      <t>ヒジョウキン</t>
    </rPh>
    <rPh sb="4" eb="6">
      <t>ケンム</t>
    </rPh>
    <phoneticPr fontId="58"/>
  </si>
  <si>
    <t>（注）常勤・非常勤の区分について</t>
    <rPh sb="1" eb="2">
      <t>チュウ</t>
    </rPh>
    <rPh sb="3" eb="5">
      <t>ジョウキン</t>
    </rPh>
    <rPh sb="6" eb="9">
      <t>ヒジョウキン</t>
    </rPh>
    <rPh sb="10" eb="12">
      <t>クブン</t>
    </rPh>
    <phoneticPr fontId="58"/>
  </si>
  <si>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</si>
  <si>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8"/>
  </si>
  <si>
    <t>　(6) 従業者の保有する資格を入力してください。</t>
    <rPh sb="5" eb="8">
      <t>ジュウギョウシャ</t>
    </rPh>
    <rPh sb="9" eb="11">
      <t>ホユウ</t>
    </rPh>
    <rPh sb="13" eb="15">
      <t>シカク</t>
    </rPh>
    <rPh sb="16" eb="18">
      <t>ニュウリョク</t>
    </rPh>
    <phoneticPr fontId="5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</si>
  <si>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8"/>
  </si>
  <si>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8"/>
  </si>
  <si>
    <t>　(7) 従業者の氏名を記入してください。</t>
    <rPh sb="5" eb="8">
      <t>ジュウギョウシャ</t>
    </rPh>
    <rPh sb="9" eb="11">
      <t>シメイ</t>
    </rPh>
    <rPh sb="12" eb="14">
      <t>キニュウ</t>
    </rPh>
    <phoneticPr fontId="58"/>
  </si>
  <si>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8"/>
  </si>
  <si>
    <t>　　  ※ 指定基準の確認に際しては、４週分の入力で差し支えありません。</t>
  </si>
  <si>
    <t>　(9) 従業者ごとに、合計勤務時間数を入力してください。</t>
    <rPh sb="5" eb="8">
      <t>ジュウギョウシャ</t>
    </rPh>
    <rPh sb="12" eb="14">
      <t>ゴウケイ</t>
    </rPh>
    <rPh sb="14" eb="16">
      <t>キンム</t>
    </rPh>
    <rPh sb="16" eb="19">
      <t>ジカンスウ</t>
    </rPh>
    <rPh sb="20" eb="22">
      <t>ニュウリョク</t>
    </rPh>
    <phoneticPr fontId="5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</si>
  <si>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8"/>
  </si>
  <si>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8"/>
  </si>
  <si>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</si>
  <si>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8"/>
  </si>
  <si>
    <t>　　　 その他、特記事項欄としてもご活用ください。</t>
    <rPh sb="6" eb="7">
      <t>タ</t>
    </rPh>
    <rPh sb="8" eb="10">
      <t>トッキ</t>
    </rPh>
    <rPh sb="10" eb="12">
      <t>ジコウ</t>
    </rPh>
    <rPh sb="12" eb="13">
      <t>ラン</t>
    </rPh>
    <rPh sb="18" eb="20">
      <t>カツヨウ</t>
    </rPh>
    <phoneticPr fontId="22"/>
  </si>
  <si>
    <t xml:space="preserve"> （12) 必要項目を満たしていれば、各事業所で使用するシフト表等をもって代替書類として差し支えありません。</t>
  </si>
  <si>
    <t>４週</t>
  </si>
  <si>
    <t>管理者</t>
    <rPh sb="0" eb="3">
      <t>カンリシャ</t>
    </rPh>
    <phoneticPr fontId="59"/>
  </si>
  <si>
    <t>サービス提供責任者</t>
    <rPh sb="4" eb="6">
      <t>テイキョウ</t>
    </rPh>
    <rPh sb="6" eb="9">
      <t>セキニンシャ</t>
    </rPh>
    <phoneticPr fontId="59"/>
  </si>
  <si>
    <t>従業者</t>
    <rPh sb="0" eb="3">
      <t>ジュウギョウシャ</t>
    </rPh>
    <phoneticPr fontId="59"/>
  </si>
  <si>
    <t>E</t>
    <phoneticPr fontId="66"/>
  </si>
  <si>
    <t>F</t>
    <phoneticPr fontId="66"/>
  </si>
  <si>
    <t>G</t>
    <phoneticPr fontId="66"/>
  </si>
  <si>
    <t>H</t>
    <phoneticPr fontId="66"/>
  </si>
  <si>
    <t>I</t>
    <phoneticPr fontId="66"/>
  </si>
  <si>
    <t>J</t>
    <phoneticPr fontId="66"/>
  </si>
  <si>
    <t>＜人員に関する基準＞</t>
    <rPh sb="1" eb="3">
      <t>ジンイン</t>
    </rPh>
    <rPh sb="4" eb="5">
      <t>カン</t>
    </rPh>
    <rPh sb="7" eb="9">
      <t>キジュン</t>
    </rPh>
    <phoneticPr fontId="2"/>
  </si>
  <si>
    <t>（新規申請の場合は推定数）</t>
    <phoneticPr fontId="66"/>
  </si>
  <si>
    <t>○サービス提供責任者</t>
    <rPh sb="5" eb="7">
      <t>テイキョウ</t>
    </rPh>
    <rPh sb="7" eb="10">
      <t>セキニンシャ</t>
    </rPh>
    <phoneticPr fontId="66"/>
  </si>
  <si>
    <t>合計</t>
    <rPh sb="0" eb="2">
      <t>ゴウケイ</t>
    </rPh>
    <phoneticPr fontId="66"/>
  </si>
  <si>
    <t>区分</t>
    <rPh sb="0" eb="2">
      <t>クブン</t>
    </rPh>
    <phoneticPr fontId="66"/>
  </si>
  <si>
    <t>各区分の値とそれに基づく配置数</t>
    <phoneticPr fontId="59"/>
  </si>
  <si>
    <t>必要な配置数</t>
    <rPh sb="0" eb="2">
      <t>ヒツヨウ</t>
    </rPh>
    <rPh sb="3" eb="6">
      <t>ハイチスウ</t>
    </rPh>
    <phoneticPr fontId="66"/>
  </si>
  <si>
    <t>利用者数（通院等乗降介助以外）</t>
    <rPh sb="0" eb="3">
      <t>リヨウシャ</t>
    </rPh>
    <rPh sb="3" eb="4">
      <t>スウ</t>
    </rPh>
    <phoneticPr fontId="66"/>
  </si>
  <si>
    <t>常勤換算方法によらない場合</t>
    <phoneticPr fontId="59"/>
  </si>
  <si>
    <t>サービス提供時間が450時間又はその端数を増すごとに1人以上</t>
    <phoneticPr fontId="59"/>
  </si>
  <si>
    <t>h</t>
    <phoneticPr fontId="66"/>
  </si>
  <si>
    <t>利用者数（通院等乗降介助）</t>
    <rPh sb="0" eb="3">
      <t>リヨウシャ</t>
    </rPh>
    <rPh sb="3" eb="4">
      <t>スウ</t>
    </rPh>
    <phoneticPr fontId="66"/>
  </si>
  <si>
    <t>従業者数が10人又はその端数を増すごとに1人以上</t>
    <phoneticPr fontId="59"/>
  </si>
  <si>
    <t>人</t>
    <rPh sb="0" eb="1">
      <t>ニン</t>
    </rPh>
    <phoneticPr fontId="66"/>
  </si>
  <si>
    <t>利用者数が40人又はその端数を増すごとに1人以上</t>
    <phoneticPr fontId="59"/>
  </si>
  <si>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66"/>
  </si>
  <si>
    <t>（平均利用者数）</t>
    <phoneticPr fontId="66"/>
  </si>
  <si>
    <t>常勤換算方法による場合</t>
  </si>
  <si>
    <t>次の条件を満たす場合は「○」を選択→</t>
    <rPh sb="0" eb="1">
      <t>ツギ</t>
    </rPh>
    <rPh sb="2" eb="4">
      <t>ジョウケン</t>
    </rPh>
    <rPh sb="5" eb="6">
      <t>ミ</t>
    </rPh>
    <rPh sb="8" eb="10">
      <t>バアイ</t>
    </rPh>
    <rPh sb="15" eb="17">
      <t>センタク</t>
    </rPh>
    <phoneticPr fontId="59"/>
  </si>
  <si>
    <t>①常勤のサービス提供責任者を３人以上配置</t>
    <phoneticPr fontId="59"/>
  </si>
  <si>
    <t>②サービス提供責任者の業務に主として従事する者を1人以上配置</t>
    <phoneticPr fontId="59"/>
  </si>
  <si>
    <t>③サービス提供責任者が行う業務が効率的に行われている</t>
    <phoneticPr fontId="59"/>
  </si>
  <si>
    <t>＜実人数集計＞</t>
    <rPh sb="1" eb="2">
      <t>ジツ</t>
    </rPh>
    <rPh sb="2" eb="4">
      <t>ニンズウ</t>
    </rPh>
    <rPh sb="4" eb="6">
      <t>シュウケイ</t>
    </rPh>
    <phoneticPr fontId="2"/>
  </si>
  <si>
    <t>専従</t>
    <rPh sb="0" eb="2">
      <t>センジュウ</t>
    </rPh>
    <phoneticPr fontId="66"/>
  </si>
  <si>
    <t>兼務</t>
    <rPh sb="0" eb="2">
      <t>ケンム</t>
    </rPh>
    <phoneticPr fontId="66"/>
  </si>
  <si>
    <t>常勤換算数</t>
    <rPh sb="0" eb="5">
      <t>ジョウキンカンサンスウ</t>
    </rPh>
    <phoneticPr fontId="59"/>
  </si>
  <si>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6" eb="48">
      <t>ジョウキン</t>
    </rPh>
    <rPh sb="49" eb="51">
      <t>ショクイン</t>
    </rPh>
    <rPh sb="52" eb="54">
      <t>キュウカ</t>
    </rPh>
    <rPh sb="55" eb="57">
      <t>シュトク</t>
    </rPh>
    <rPh sb="59" eb="61">
      <t>バアイ</t>
    </rPh>
    <rPh sb="64" eb="65">
      <t>ヤス</t>
    </rPh>
    <rPh sb="67" eb="69">
      <t>ニュウリョク</t>
    </rPh>
    <phoneticPr fontId="58"/>
  </si>
  <si>
    <t>重度訪問介護</t>
    <rPh sb="0" eb="2">
      <t>ジュウド</t>
    </rPh>
    <rPh sb="2" eb="4">
      <t>ホウモン</t>
    </rPh>
    <rPh sb="4" eb="6">
      <t>カイゴ</t>
    </rPh>
    <phoneticPr fontId="59"/>
  </si>
  <si>
    <t>利用者数</t>
    <rPh sb="0" eb="3">
      <t>リヨウシャ</t>
    </rPh>
    <rPh sb="3" eb="4">
      <t>スウ</t>
    </rPh>
    <phoneticPr fontId="66"/>
  </si>
  <si>
    <t>サービス提供時間が1000時間又はその端数を増すごとに1人以上</t>
    <phoneticPr fontId="59"/>
  </si>
  <si>
    <t>（平均利用者数）</t>
    <phoneticPr fontId="59"/>
  </si>
  <si>
    <t>従業者数が20人又はその端数を増すごとに1人以上</t>
    <phoneticPr fontId="59"/>
  </si>
  <si>
    <t>利用者数が10人又はその端数を増すごとに1人以上</t>
    <phoneticPr fontId="59"/>
  </si>
  <si>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59"/>
  </si>
  <si>
    <t>同行援護</t>
    <rPh sb="0" eb="2">
      <t>ドウコウ</t>
    </rPh>
    <rPh sb="2" eb="4">
      <t>エンゴ</t>
    </rPh>
    <phoneticPr fontId="59"/>
  </si>
  <si>
    <t>（平均利用者数）</t>
  </si>
  <si>
    <t>行動援護</t>
    <rPh sb="0" eb="4">
      <t>コウドウエンゴ</t>
    </rPh>
    <phoneticPr fontId="59"/>
  </si>
  <si>
    <t>職種①</t>
    <rPh sb="0" eb="2">
      <t>ショクシュ</t>
    </rPh>
    <phoneticPr fontId="59"/>
  </si>
  <si>
    <t>職種②</t>
    <rPh sb="0" eb="2">
      <t>ショクシュ</t>
    </rPh>
    <phoneticPr fontId="59"/>
  </si>
  <si>
    <t>職種③</t>
    <rPh sb="0" eb="2">
      <t>ショクシュ</t>
    </rPh>
    <phoneticPr fontId="59"/>
  </si>
  <si>
    <t>職種④</t>
    <rPh sb="0" eb="2">
      <t>ショクシュ</t>
    </rPh>
    <phoneticPr fontId="59"/>
  </si>
  <si>
    <t>職種⑤</t>
    <rPh sb="0" eb="2">
      <t>ショクシュ</t>
    </rPh>
    <phoneticPr fontId="59"/>
  </si>
  <si>
    <t>職種⑥</t>
    <rPh sb="0" eb="2">
      <t>ショクシュ</t>
    </rPh>
    <phoneticPr fontId="59"/>
  </si>
  <si>
    <t>職種⑦</t>
    <rPh sb="0" eb="2">
      <t>ショクシュ</t>
    </rPh>
    <phoneticPr fontId="59"/>
  </si>
  <si>
    <t>職種⑧</t>
    <rPh sb="0" eb="2">
      <t>ショクシュ</t>
    </rPh>
    <phoneticPr fontId="59"/>
  </si>
  <si>
    <t>職種⑨</t>
    <phoneticPr fontId="59"/>
  </si>
  <si>
    <t>職種⑩</t>
    <phoneticPr fontId="59"/>
  </si>
  <si>
    <t>居宅介護</t>
    <phoneticPr fontId="2"/>
  </si>
  <si>
    <t>療養介護</t>
    <rPh sb="0" eb="2">
      <t>リョウヨウ</t>
    </rPh>
    <rPh sb="2" eb="4">
      <t>カイゴ</t>
    </rPh>
    <phoneticPr fontId="2"/>
  </si>
  <si>
    <t>サービス管理責任者</t>
    <rPh sb="4" eb="6">
      <t>カンリ</t>
    </rPh>
    <rPh sb="6" eb="9">
      <t>セキニンシャ</t>
    </rPh>
    <phoneticPr fontId="59"/>
  </si>
  <si>
    <t>医師</t>
    <rPh sb="0" eb="2">
      <t>イシ</t>
    </rPh>
    <phoneticPr fontId="59"/>
  </si>
  <si>
    <t>看護職員</t>
    <rPh sb="0" eb="4">
      <t>カンゴショクイン</t>
    </rPh>
    <phoneticPr fontId="59"/>
  </si>
  <si>
    <t>生活支援員</t>
    <rPh sb="0" eb="5">
      <t>セイカツシエンイン</t>
    </rPh>
    <phoneticPr fontId="59"/>
  </si>
  <si>
    <t>生活介護</t>
    <rPh sb="0" eb="2">
      <t>セイカツ</t>
    </rPh>
    <rPh sb="2" eb="4">
      <t>カイゴ</t>
    </rPh>
    <phoneticPr fontId="2"/>
  </si>
  <si>
    <t>理学療法士</t>
    <rPh sb="0" eb="5">
      <t>リガクリョウホウシ</t>
    </rPh>
    <phoneticPr fontId="59"/>
  </si>
  <si>
    <t>作業療法士</t>
    <rPh sb="0" eb="5">
      <t>サギョウリョウホウシ</t>
    </rPh>
    <phoneticPr fontId="59"/>
  </si>
  <si>
    <t>言語聴覚士</t>
    <rPh sb="0" eb="2">
      <t>ゲンゴ</t>
    </rPh>
    <rPh sb="2" eb="5">
      <t>チョウカクシ</t>
    </rPh>
    <phoneticPr fontId="59"/>
  </si>
  <si>
    <t>その他職員</t>
    <rPh sb="2" eb="3">
      <t>タ</t>
    </rPh>
    <rPh sb="3" eb="5">
      <t>ショクイン</t>
    </rPh>
    <phoneticPr fontId="59"/>
  </si>
  <si>
    <t>短期入所・併設型</t>
    <rPh sb="0" eb="2">
      <t>タンキ</t>
    </rPh>
    <rPh sb="2" eb="4">
      <t>ニュウショ</t>
    </rPh>
    <rPh sb="5" eb="8">
      <t>ヘイセツガタ</t>
    </rPh>
    <phoneticPr fontId="2"/>
  </si>
  <si>
    <t>短期入所・空床利用型</t>
    <rPh sb="0" eb="2">
      <t>タンキ</t>
    </rPh>
    <rPh sb="2" eb="4">
      <t>ニュウショ</t>
    </rPh>
    <rPh sb="5" eb="7">
      <t>クウショウ</t>
    </rPh>
    <rPh sb="7" eb="10">
      <t>リヨウガタ</t>
    </rPh>
    <phoneticPr fontId="2"/>
  </si>
  <si>
    <t>短期入所・単独型</t>
    <rPh sb="0" eb="2">
      <t>タンキ</t>
    </rPh>
    <rPh sb="2" eb="4">
      <t>ニュウショ</t>
    </rPh>
    <rPh sb="5" eb="8">
      <t>タンドクガタ</t>
    </rPh>
    <phoneticPr fontId="2"/>
  </si>
  <si>
    <t>重度障害者等包括支援</t>
    <rPh sb="0" eb="2">
      <t>ジュウド</t>
    </rPh>
    <rPh sb="2" eb="5">
      <t>ショウガイシャ</t>
    </rPh>
    <rPh sb="5" eb="6">
      <t>ナド</t>
    </rPh>
    <rPh sb="6" eb="8">
      <t>ホウカツ</t>
    </rPh>
    <rPh sb="8" eb="10">
      <t>シエン</t>
    </rPh>
    <phoneticPr fontId="2"/>
  </si>
  <si>
    <t>共同生活援助・介護サービス包括型</t>
    <rPh sb="0" eb="2">
      <t>キョウドウ</t>
    </rPh>
    <rPh sb="2" eb="4">
      <t>セイカツ</t>
    </rPh>
    <rPh sb="4" eb="6">
      <t>エンジョ</t>
    </rPh>
    <phoneticPr fontId="2"/>
  </si>
  <si>
    <t>世話人</t>
    <rPh sb="0" eb="3">
      <t>セワニン</t>
    </rPh>
    <phoneticPr fontId="59"/>
  </si>
  <si>
    <t>共同生活援助・外部サービス利用型</t>
    <rPh sb="0" eb="2">
      <t>キョウドウ</t>
    </rPh>
    <rPh sb="2" eb="4">
      <t>セイカツ</t>
    </rPh>
    <rPh sb="4" eb="6">
      <t>エンジョ</t>
    </rPh>
    <phoneticPr fontId="2"/>
  </si>
  <si>
    <t>共同生活援助・日中サービス支援型</t>
    <rPh sb="0" eb="2">
      <t>キョウドウ</t>
    </rPh>
    <rPh sb="2" eb="4">
      <t>セイカツ</t>
    </rPh>
    <rPh sb="4" eb="6">
      <t>エンジョ</t>
    </rPh>
    <phoneticPr fontId="2"/>
  </si>
  <si>
    <t>夜間支援従事者</t>
    <rPh sb="0" eb="7">
      <t>ヤカンシエンジュウジシャ</t>
    </rPh>
    <phoneticPr fontId="59"/>
  </si>
  <si>
    <t>障害者支援施設</t>
    <rPh sb="0" eb="3">
      <t>ショウガイシャ</t>
    </rPh>
    <rPh sb="3" eb="5">
      <t>シエン</t>
    </rPh>
    <rPh sb="5" eb="7">
      <t>シセツ</t>
    </rPh>
    <phoneticPr fontId="2"/>
  </si>
  <si>
    <t>就労支援員</t>
    <rPh sb="0" eb="2">
      <t>シュウロウ</t>
    </rPh>
    <rPh sb="2" eb="5">
      <t>シエンイン</t>
    </rPh>
    <phoneticPr fontId="59"/>
  </si>
  <si>
    <t>職業指導員</t>
    <rPh sb="0" eb="2">
      <t>ショクギョウ</t>
    </rPh>
    <rPh sb="2" eb="4">
      <t>シドウ</t>
    </rPh>
    <rPh sb="4" eb="5">
      <t>イン</t>
    </rPh>
    <phoneticPr fontId="59"/>
  </si>
  <si>
    <t>機能訓練</t>
    <rPh sb="0" eb="2">
      <t>キノウ</t>
    </rPh>
    <rPh sb="2" eb="4">
      <t>クンレン</t>
    </rPh>
    <phoneticPr fontId="2"/>
  </si>
  <si>
    <t>生活訓練</t>
    <rPh sb="0" eb="2">
      <t>セイカツ</t>
    </rPh>
    <rPh sb="2" eb="4">
      <t>クンレン</t>
    </rPh>
    <phoneticPr fontId="2"/>
  </si>
  <si>
    <t>地域移行支援員</t>
    <rPh sb="0" eb="4">
      <t>チイキイコウ</t>
    </rPh>
    <rPh sb="4" eb="7">
      <t>シエンイン</t>
    </rPh>
    <phoneticPr fontId="59"/>
  </si>
  <si>
    <t>就労移行支援</t>
    <rPh sb="0" eb="2">
      <t>シュウロウ</t>
    </rPh>
    <rPh sb="2" eb="4">
      <t>イコウ</t>
    </rPh>
    <rPh sb="4" eb="6">
      <t>シエン</t>
    </rPh>
    <phoneticPr fontId="2"/>
  </si>
  <si>
    <t>就労支援員</t>
    <rPh sb="0" eb="5">
      <t>シュウロウシエンイン</t>
    </rPh>
    <phoneticPr fontId="59"/>
  </si>
  <si>
    <t>職業指導員</t>
    <rPh sb="0" eb="4">
      <t>ショクギョウシドウ</t>
    </rPh>
    <rPh sb="4" eb="5">
      <t>イン</t>
    </rPh>
    <phoneticPr fontId="59"/>
  </si>
  <si>
    <t>生活支援員</t>
    <rPh sb="0" eb="2">
      <t>セイカツ</t>
    </rPh>
    <rPh sb="2" eb="5">
      <t>シエンイン</t>
    </rPh>
    <phoneticPr fontId="59"/>
  </si>
  <si>
    <t>認定指定就労移行支援</t>
    <rPh sb="0" eb="2">
      <t>ニンテイ</t>
    </rPh>
    <rPh sb="2" eb="4">
      <t>シテイ</t>
    </rPh>
    <rPh sb="4" eb="6">
      <t>シュウロウ</t>
    </rPh>
    <rPh sb="6" eb="8">
      <t>イコウ</t>
    </rPh>
    <rPh sb="8" eb="10">
      <t>シエン</t>
    </rPh>
    <phoneticPr fontId="2"/>
  </si>
  <si>
    <t>就労継続支援Ａ型・Ｂ型</t>
    <rPh sb="0" eb="2">
      <t>シュウロウ</t>
    </rPh>
    <rPh sb="2" eb="4">
      <t>ケイゾク</t>
    </rPh>
    <rPh sb="4" eb="6">
      <t>シエン</t>
    </rPh>
    <rPh sb="7" eb="8">
      <t>ガタ</t>
    </rPh>
    <rPh sb="10" eb="11">
      <t>ガタ</t>
    </rPh>
    <phoneticPr fontId="2"/>
  </si>
  <si>
    <t>一般相談支援事業</t>
    <rPh sb="2" eb="4">
      <t>ソウダン</t>
    </rPh>
    <rPh sb="4" eb="6">
      <t>シエン</t>
    </rPh>
    <rPh sb="6" eb="8">
      <t>ジギョウ</t>
    </rPh>
    <phoneticPr fontId="2"/>
  </si>
  <si>
    <t>就労定着支援</t>
    <rPh sb="0" eb="2">
      <t>シュウロウ</t>
    </rPh>
    <rPh sb="2" eb="4">
      <t>テイチャク</t>
    </rPh>
    <rPh sb="4" eb="6">
      <t>シエン</t>
    </rPh>
    <phoneticPr fontId="2"/>
  </si>
  <si>
    <t>就労定着支援員</t>
    <rPh sb="0" eb="2">
      <t>シュウロウ</t>
    </rPh>
    <rPh sb="2" eb="7">
      <t>テイチャクシエンイン</t>
    </rPh>
    <phoneticPr fontId="59"/>
  </si>
  <si>
    <t>自立生活援助</t>
    <rPh sb="0" eb="2">
      <t>ジリツ</t>
    </rPh>
    <rPh sb="2" eb="4">
      <t>セイカツ</t>
    </rPh>
    <rPh sb="4" eb="6">
      <t>エンジョ</t>
    </rPh>
    <phoneticPr fontId="2"/>
  </si>
  <si>
    <t>地域生活支援員</t>
    <rPh sb="0" eb="7">
      <t>チイキセイカツシエンイン</t>
    </rPh>
    <phoneticPr fontId="59"/>
  </si>
  <si>
    <t>特定相談支援・障害児相談支援</t>
    <rPh sb="0" eb="2">
      <t>トクテイ</t>
    </rPh>
    <rPh sb="2" eb="4">
      <t>ソウダン</t>
    </rPh>
    <rPh sb="4" eb="6">
      <t>シエン</t>
    </rPh>
    <rPh sb="7" eb="10">
      <t>ショウガイジ</t>
    </rPh>
    <rPh sb="10" eb="12">
      <t>ソウダン</t>
    </rPh>
    <rPh sb="12" eb="14">
      <t>シエン</t>
    </rPh>
    <phoneticPr fontId="58"/>
  </si>
  <si>
    <t>相談支援専門員</t>
    <rPh sb="0" eb="7">
      <t>ソウダンシエンセンモンイン</t>
    </rPh>
    <phoneticPr fontId="59"/>
  </si>
  <si>
    <t>相談支援員</t>
    <rPh sb="0" eb="2">
      <t>ソウダン</t>
    </rPh>
    <rPh sb="2" eb="5">
      <t>シエンイン</t>
    </rPh>
    <phoneticPr fontId="59"/>
  </si>
  <si>
    <t>児童発達支援・放課後等デイサービス</t>
    <rPh sb="0" eb="2">
      <t>ジドウ</t>
    </rPh>
    <rPh sb="2" eb="4">
      <t>ハッタツ</t>
    </rPh>
    <rPh sb="4" eb="6">
      <t>シエン</t>
    </rPh>
    <rPh sb="7" eb="11">
      <t>ホウカゴトウ</t>
    </rPh>
    <phoneticPr fontId="58"/>
  </si>
  <si>
    <t>児童発達支援管理責任者</t>
    <rPh sb="0" eb="2">
      <t>ジドウ</t>
    </rPh>
    <rPh sb="2" eb="6">
      <t>ハッタツシエン</t>
    </rPh>
    <rPh sb="6" eb="8">
      <t>カンリ</t>
    </rPh>
    <rPh sb="8" eb="11">
      <t>セキニンシャ</t>
    </rPh>
    <phoneticPr fontId="59"/>
  </si>
  <si>
    <t>児童指導員</t>
    <rPh sb="0" eb="2">
      <t>ジドウ</t>
    </rPh>
    <rPh sb="2" eb="5">
      <t>シドウイン</t>
    </rPh>
    <phoneticPr fontId="59"/>
  </si>
  <si>
    <t>保育士</t>
    <rPh sb="0" eb="3">
      <t>ホイクシ</t>
    </rPh>
    <phoneticPr fontId="59"/>
  </si>
  <si>
    <t>機能訓練担当職員</t>
    <rPh sb="0" eb="4">
      <t>キノウクンレン</t>
    </rPh>
    <rPh sb="4" eb="6">
      <t>タントウ</t>
    </rPh>
    <rPh sb="6" eb="8">
      <t>ショクイン</t>
    </rPh>
    <phoneticPr fontId="59"/>
  </si>
  <si>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59"/>
  </si>
  <si>
    <t>嘱託医</t>
    <rPh sb="0" eb="2">
      <t>ショクタク</t>
    </rPh>
    <phoneticPr fontId="59"/>
  </si>
  <si>
    <t>児童発達支援・児童発達支援センターであるもの</t>
    <rPh sb="0" eb="6">
      <t>ジドウハッタツシエン</t>
    </rPh>
    <rPh sb="7" eb="11">
      <t>ジドウハッタツ</t>
    </rPh>
    <rPh sb="11" eb="13">
      <t>シエン</t>
    </rPh>
    <phoneticPr fontId="59"/>
  </si>
  <si>
    <t>栄養士</t>
    <rPh sb="0" eb="3">
      <t>エイヨウシ</t>
    </rPh>
    <phoneticPr fontId="59"/>
  </si>
  <si>
    <t>調理員</t>
    <rPh sb="0" eb="3">
      <t>チョウリイン</t>
    </rPh>
    <phoneticPr fontId="59"/>
  </si>
  <si>
    <t>保育所等訪問支援</t>
    <rPh sb="0" eb="3">
      <t>ホイクショ</t>
    </rPh>
    <rPh sb="3" eb="4">
      <t>トウ</t>
    </rPh>
    <rPh sb="4" eb="6">
      <t>ホウモン</t>
    </rPh>
    <rPh sb="6" eb="8">
      <t>シエン</t>
    </rPh>
    <phoneticPr fontId="58"/>
  </si>
  <si>
    <t>訪問支援員</t>
    <rPh sb="0" eb="2">
      <t>ホウモン</t>
    </rPh>
    <rPh sb="2" eb="5">
      <t>シエンイン</t>
    </rPh>
    <phoneticPr fontId="59"/>
  </si>
  <si>
    <t>居宅訪問型児童発達支援</t>
    <rPh sb="0" eb="2">
      <t>キョタク</t>
    </rPh>
    <rPh sb="2" eb="4">
      <t>ホウモン</t>
    </rPh>
    <rPh sb="4" eb="5">
      <t>ガタ</t>
    </rPh>
    <rPh sb="5" eb="7">
      <t>ジドウ</t>
    </rPh>
    <rPh sb="7" eb="9">
      <t>ハッタツ</t>
    </rPh>
    <rPh sb="9" eb="11">
      <t>シエン</t>
    </rPh>
    <phoneticPr fontId="58"/>
  </si>
  <si>
    <t>福祉型障害児入所施設</t>
    <rPh sb="0" eb="3">
      <t>フクシガタ</t>
    </rPh>
    <rPh sb="3" eb="6">
      <t>ショウガイジ</t>
    </rPh>
    <rPh sb="6" eb="8">
      <t>ニュウショ</t>
    </rPh>
    <rPh sb="8" eb="10">
      <t>シセツ</t>
    </rPh>
    <phoneticPr fontId="58"/>
  </si>
  <si>
    <t>心理担当職員</t>
    <rPh sb="0" eb="6">
      <t>シンリタントウショクイン</t>
    </rPh>
    <phoneticPr fontId="59"/>
  </si>
  <si>
    <t>医療型障害児入所施設</t>
    <rPh sb="0" eb="2">
      <t>イリョウ</t>
    </rPh>
    <rPh sb="2" eb="3">
      <t>ガタ</t>
    </rPh>
    <rPh sb="3" eb="6">
      <t>ショウガイジ</t>
    </rPh>
    <rPh sb="6" eb="8">
      <t>ニュウショ</t>
    </rPh>
    <rPh sb="8" eb="10">
      <t>シセツ</t>
    </rPh>
    <phoneticPr fontId="58"/>
  </si>
  <si>
    <t>理学療法士又は作業療法士</t>
    <rPh sb="0" eb="5">
      <t>リガクリョウホウシ</t>
    </rPh>
    <rPh sb="5" eb="6">
      <t>マタ</t>
    </rPh>
    <rPh sb="7" eb="12">
      <t>サギョウリョウホウシ</t>
    </rPh>
    <phoneticPr fontId="59"/>
  </si>
  <si>
    <t>職業指導員</t>
    <rPh sb="0" eb="5">
      <t>ショクギョウシドウイン</t>
    </rPh>
    <phoneticPr fontId="59"/>
  </si>
  <si>
    <t>令和８年度（２０２６年度）版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</si>
</sst>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409]d;@"/>
    <numFmt numFmtId="178" formatCode="aaa"/>
    <numFmt numFmtId="179" formatCode="0.0_ "/>
    <numFmt numFmtId="180" formatCode="0&quot;月&quot;"/>
  </numFmts>
  <fonts count="69">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7"/>
      <name val="Times New Roman"/>
      <family val="1"/>
    </font>
    <font>
      <sz val="9"/>
      <name val="ＭＳ ゴシック"/>
      <family val="3"/>
      <charset val="128"/>
    </font>
    <font>
      <sz val="8"/>
      <name val="ＭＳ ゴシック"/>
      <family val="3"/>
      <charset val="128"/>
    </font>
    <font>
      <u/>
      <sz val="9"/>
      <name val="ＭＳ ゴシック"/>
      <family val="3"/>
      <charset val="128"/>
    </font>
    <font>
      <sz val="12"/>
      <name val="ＭＳ Ｐゴシック"/>
      <family val="3"/>
      <charset val="128"/>
    </font>
    <font>
      <sz val="12"/>
      <name val="ＭＳ ゴシック"/>
      <family val="3"/>
      <charset val="128"/>
    </font>
    <font>
      <sz val="14"/>
      <name val="ＭＳ ゴシック"/>
      <family val="3"/>
      <charset val="128"/>
    </font>
    <font>
      <sz val="11"/>
      <name val="ＭＳ ゴシック"/>
      <family val="3"/>
      <charset val="128"/>
    </font>
    <font>
      <b/>
      <sz val="10"/>
      <name val="ＭＳ ゴシック"/>
      <family val="3"/>
      <charset val="128"/>
    </font>
    <font>
      <sz val="11"/>
      <name val="HGSｺﾞｼｯｸM"/>
      <family val="3"/>
      <charset val="128"/>
    </font>
    <font>
      <b/>
      <sz val="11"/>
      <name val="HGSｺﾞｼｯｸM"/>
      <family val="3"/>
      <charset val="128"/>
    </font>
    <font>
      <b/>
      <sz val="14"/>
      <name val="HGSｺﾞｼｯｸM"/>
      <family val="3"/>
      <charset val="128"/>
    </font>
    <font>
      <sz val="6"/>
      <name val="ＭＳ Ｐゴシック"/>
      <family val="3"/>
      <charset val="128"/>
      <scheme val="minor"/>
    </font>
    <font>
      <sz val="10"/>
      <name val="HGSｺﾞｼｯｸM"/>
      <family val="3"/>
      <charset val="128"/>
    </font>
    <font>
      <sz val="7"/>
      <name val="HGSｺﾞｼｯｸM"/>
      <family val="3"/>
      <charset val="128"/>
    </font>
    <font>
      <sz val="11"/>
      <color theme="1"/>
      <name val="ＭＳ Ｐゴシック"/>
      <family val="3"/>
      <charset val="128"/>
      <scheme val="minor"/>
    </font>
    <font>
      <sz val="11"/>
      <color theme="1"/>
      <name val="HGSｺﾞｼｯｸM"/>
      <family val="3"/>
      <charset val="128"/>
    </font>
    <font>
      <sz val="11"/>
      <color indexed="8"/>
      <name val="HGSｺﾞｼｯｸM"/>
      <family val="3"/>
      <charset val="128"/>
    </font>
    <font>
      <sz val="11"/>
      <color rgb="FFFF0000"/>
      <name val="HGSｺﾞｼｯｸM"/>
      <family val="3"/>
      <charset val="128"/>
    </font>
    <font>
      <b/>
      <sz val="10"/>
      <color indexed="81"/>
      <name val="MS P ゴシック"/>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10"/>
      <color theme="1"/>
      <name val="HGSｺﾞｼｯｸM"/>
      <family val="3"/>
      <charset val="128"/>
    </font>
    <font>
      <sz val="7"/>
      <color theme="1"/>
      <name val="HGSｺﾞｼｯｸM"/>
      <family val="3"/>
      <charset val="128"/>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sz val="18"/>
      <name val="ＭＳ Ｐゴシック"/>
      <family val="3"/>
      <charset val="128"/>
      <scheme val="minor"/>
    </font>
    <font>
      <sz val="12"/>
      <name val="ＭＳ Ｐゴシック"/>
      <family val="3"/>
      <charset val="128"/>
      <scheme val="minor"/>
    </font>
    <font>
      <sz val="10"/>
      <name val="ＭＳ Ｐゴシック"/>
      <family val="3"/>
      <charset val="128"/>
      <scheme val="minor"/>
    </font>
    <font>
      <strike/>
      <sz val="20"/>
      <name val="ＭＳ Ｐゴシック"/>
      <family val="3"/>
      <charset val="128"/>
      <scheme val="minor"/>
    </font>
    <font>
      <sz val="9"/>
      <name val="ＭＳ Ｐゴシック"/>
      <family val="3"/>
      <charset val="128"/>
      <scheme val="minor"/>
    </font>
    <font>
      <b/>
      <sz val="11"/>
      <name val="ＭＳ ゴシック"/>
      <family val="3"/>
      <charset val="128"/>
    </font>
    <font>
      <sz val="10"/>
      <color theme="1"/>
      <name val="ＭＳ Ｐゴシック"/>
      <family val="3"/>
      <charset val="128"/>
      <scheme val="minor"/>
    </font>
    <font>
      <sz val="10"/>
      <color indexed="8"/>
      <name val="ＭＳ ゴシック"/>
      <family val="3"/>
      <charset val="128"/>
    </font>
    <font>
      <sz val="6"/>
      <name val="游ゴシック"/>
      <family val="3"/>
      <charset val="128"/>
    </font>
    <font>
      <sz val="11"/>
      <color theme="1"/>
      <name val="ＭＳ ゴシック"/>
      <family val="3"/>
      <charset val="128"/>
    </font>
    <font>
      <sz val="10"/>
      <color theme="1"/>
      <name val="ＭＳ ゴシック"/>
      <family val="3"/>
      <charset val="128"/>
    </font>
    <font>
      <sz val="9"/>
      <color theme="0"/>
      <name val="ＭＳ ゴシック"/>
      <family val="3"/>
      <charset val="128"/>
    </font>
    <font>
      <sz val="10"/>
      <color theme="0"/>
      <name val="ＭＳ ゴシック"/>
      <family val="3"/>
      <charset val="128"/>
    </font>
    <font>
      <b/>
      <u/>
      <sz val="9"/>
      <name val="ＭＳ ゴシック"/>
      <family val="3"/>
      <charset val="128"/>
    </font>
    <font>
      <b/>
      <sz val="9"/>
      <name val="ＭＳ ゴシック"/>
      <family val="3"/>
      <charset val="128"/>
    </font>
    <font>
      <sz val="6"/>
      <name val="ＭＳ ゴシック"/>
      <family val="3"/>
      <charset val="128"/>
    </font>
    <font>
      <sz val="9"/>
      <color rgb="FFFF0000"/>
      <name val="ＭＳ ゴシック"/>
      <family val="3"/>
      <charset val="128"/>
    </font>
    <font>
      <sz val="7"/>
      <name val="ＭＳ 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otted">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dotted">
        <color indexed="64"/>
      </right>
      <top/>
      <bottom style="medium">
        <color indexed="64"/>
      </bottom>
      <diagonal/>
    </border>
    <border>
      <left/>
      <right style="dotted">
        <color indexed="64"/>
      </right>
      <top/>
      <bottom/>
      <diagonal/>
    </border>
    <border>
      <left/>
      <right style="double">
        <color indexed="64"/>
      </right>
      <top style="medium">
        <color indexed="64"/>
      </top>
      <bottom/>
      <diagonal/>
    </border>
    <border>
      <left/>
      <right style="double">
        <color indexed="64"/>
      </right>
      <top/>
      <bottom style="medium">
        <color indexed="64"/>
      </bottom>
      <diagonal/>
    </border>
    <border>
      <left/>
      <right style="double">
        <color indexed="64"/>
      </right>
      <top/>
      <bottom/>
      <diagonal/>
    </border>
    <border>
      <left/>
      <right/>
      <top/>
      <bottom style="double">
        <color indexed="64"/>
      </bottom>
      <diagonal/>
    </border>
    <border>
      <left style="double">
        <color indexed="64"/>
      </left>
      <right style="double">
        <color indexed="64"/>
      </right>
      <top/>
      <bottom style="medium">
        <color indexed="64"/>
      </bottom>
      <diagonal/>
    </border>
    <border>
      <left style="double">
        <color indexed="64"/>
      </left>
      <right style="double">
        <color indexed="64"/>
      </right>
      <top/>
      <bottom/>
      <diagonal/>
    </border>
    <border>
      <left/>
      <right/>
      <top style="double">
        <color indexed="64"/>
      </top>
      <bottom/>
      <diagonal/>
    </border>
    <border>
      <left style="thick">
        <color indexed="64"/>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style="medium">
        <color indexed="64"/>
      </right>
      <top/>
      <bottom/>
      <diagonal/>
    </border>
    <border>
      <left/>
      <right style="thick">
        <color indexed="64"/>
      </right>
      <top/>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46">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1" fillId="0" borderId="0"/>
    <xf numFmtId="0" fontId="38" fillId="0" borderId="0">
      <alignment vertical="center"/>
    </xf>
    <xf numFmtId="0" fontId="1" fillId="0" borderId="0">
      <alignment vertical="center"/>
    </xf>
    <xf numFmtId="0" fontId="61" fillId="0" borderId="0">
      <alignment vertical="center"/>
    </xf>
  </cellStyleXfs>
  <cellXfs count="509">
    <xf numFmtId="0" fontId="0" fillId="0" borderId="0" xfId="0"/>
    <xf numFmtId="49" fontId="0" fillId="0" borderId="0" xfId="0" applyNumberFormat="1" applyAlignment="1">
      <alignment horizontal="left"/>
    </xf>
    <xf numFmtId="176" fontId="0" fillId="0" borderId="0" xfId="0" applyNumberFormat="1"/>
    <xf numFmtId="49" fontId="1" fillId="0" borderId="0" xfId="0" applyNumberFormat="1" applyFont="1" applyAlignment="1">
      <alignment horizontal="left"/>
    </xf>
    <xf numFmtId="0" fontId="22" fillId="0" borderId="0" xfId="0" applyFont="1" applyAlignment="1">
      <alignment horizontal="center" vertical="center" wrapText="1"/>
    </xf>
    <xf numFmtId="0" fontId="22" fillId="0" borderId="26" xfId="0" applyFont="1" applyBorder="1" applyAlignment="1">
      <alignment horizontal="center" vertical="center" wrapText="1"/>
    </xf>
    <xf numFmtId="0" fontId="22" fillId="0" borderId="28" xfId="0" applyFont="1" applyBorder="1" applyAlignment="1">
      <alignment horizontal="justify" vertical="center" wrapText="1"/>
    </xf>
    <xf numFmtId="0" fontId="22" fillId="0" borderId="28" xfId="0" applyFont="1" applyBorder="1" applyAlignment="1">
      <alignment horizontal="left" vertical="center" wrapText="1"/>
    </xf>
    <xf numFmtId="0" fontId="22" fillId="0" borderId="25"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42" xfId="0" applyFont="1" applyBorder="1" applyAlignment="1">
      <alignment horizontal="justify" vertical="center" wrapText="1"/>
    </xf>
    <xf numFmtId="0" fontId="22" fillId="0" borderId="29" xfId="0" applyFont="1" applyBorder="1" applyAlignment="1">
      <alignment horizontal="right" vertical="center" wrapText="1"/>
    </xf>
    <xf numFmtId="0" fontId="24" fillId="0" borderId="44" xfId="0" applyFont="1" applyBorder="1" applyAlignment="1">
      <alignment horizontal="justify" vertical="center" wrapText="1"/>
    </xf>
    <xf numFmtId="0" fontId="24" fillId="0" borderId="43" xfId="0" applyFont="1" applyBorder="1" applyAlignment="1">
      <alignment horizontal="justify" vertical="center" wrapText="1"/>
    </xf>
    <xf numFmtId="0" fontId="22" fillId="0" borderId="42" xfId="0" applyFont="1" applyBorder="1" applyAlignment="1">
      <alignment horizontal="left" vertical="center" wrapText="1"/>
    </xf>
    <xf numFmtId="0" fontId="22" fillId="0" borderId="45" xfId="0" applyFont="1" applyBorder="1" applyAlignment="1">
      <alignment horizontal="justify" vertical="center" wrapText="1"/>
    </xf>
    <xf numFmtId="0" fontId="22" fillId="0" borderId="46" xfId="0" applyFont="1" applyBorder="1" applyAlignment="1">
      <alignment horizontal="right" vertical="center" wrapText="1"/>
    </xf>
    <xf numFmtId="0" fontId="22" fillId="0" borderId="47" xfId="0" applyFont="1" applyBorder="1" applyAlignment="1">
      <alignment horizontal="justify" vertical="center" wrapText="1"/>
    </xf>
    <xf numFmtId="0" fontId="0" fillId="0" borderId="48" xfId="0" applyBorder="1"/>
    <xf numFmtId="0" fontId="24" fillId="0" borderId="50" xfId="0" applyFont="1" applyBorder="1" applyAlignment="1">
      <alignment horizontal="justify" vertical="center" wrapText="1"/>
    </xf>
    <xf numFmtId="0" fontId="22" fillId="0" borderId="49" xfId="0" applyFont="1" applyBorder="1" applyAlignment="1">
      <alignment horizontal="right" vertical="center" wrapText="1"/>
    </xf>
    <xf numFmtId="0" fontId="22" fillId="0" borderId="50" xfId="0" applyFont="1" applyBorder="1" applyAlignment="1">
      <alignment horizontal="right" vertical="center" wrapText="1"/>
    </xf>
    <xf numFmtId="0" fontId="0" fillId="0" borderId="51" xfId="0" applyBorder="1"/>
    <xf numFmtId="0" fontId="27" fillId="0" borderId="0" xfId="0" applyFont="1"/>
    <xf numFmtId="0" fontId="28" fillId="0" borderId="0" xfId="0" applyFont="1" applyAlignment="1">
      <alignment vertical="center" wrapText="1"/>
    </xf>
    <xf numFmtId="0" fontId="22" fillId="0" borderId="0" xfId="0" applyFont="1" applyAlignment="1">
      <alignment horizontal="justify" vertical="center" wrapText="1"/>
    </xf>
    <xf numFmtId="0" fontId="29" fillId="0" borderId="0" xfId="0" applyFont="1" applyAlignment="1">
      <alignment horizontal="center" vertical="center"/>
    </xf>
    <xf numFmtId="0" fontId="30" fillId="0" borderId="0" xfId="0" applyFont="1" applyAlignment="1">
      <alignment horizontal="right" vertical="center"/>
    </xf>
    <xf numFmtId="0" fontId="22" fillId="0" borderId="52" xfId="0" applyFont="1" applyBorder="1" applyAlignment="1">
      <alignment horizontal="center" vertical="center" wrapText="1"/>
    </xf>
    <xf numFmtId="0" fontId="22" fillId="24" borderId="29" xfId="0" applyFont="1" applyFill="1" applyBorder="1" applyAlignment="1">
      <alignment horizontal="center" vertical="center" wrapText="1"/>
    </xf>
    <xf numFmtId="0" fontId="22" fillId="0" borderId="56" xfId="0" applyFont="1" applyBorder="1" applyAlignment="1">
      <alignment horizontal="center" vertical="center" wrapText="1"/>
    </xf>
    <xf numFmtId="0" fontId="22" fillId="24" borderId="56" xfId="0" applyFont="1" applyFill="1" applyBorder="1" applyAlignment="1">
      <alignment horizontal="center" vertical="center" wrapText="1"/>
    </xf>
    <xf numFmtId="0" fontId="22" fillId="24" borderId="58" xfId="0" applyFont="1" applyFill="1" applyBorder="1" applyAlignment="1">
      <alignment horizontal="center" vertical="center" wrapText="1"/>
    </xf>
    <xf numFmtId="0" fontId="22" fillId="0" borderId="0" xfId="0" applyFont="1" applyAlignment="1">
      <alignment horizontal="left" vertical="center"/>
    </xf>
    <xf numFmtId="0" fontId="31" fillId="0" borderId="0" xfId="0" applyFont="1" applyAlignment="1">
      <alignment horizontal="left" vertical="center"/>
    </xf>
    <xf numFmtId="0" fontId="3" fillId="0" borderId="0" xfId="0" applyFont="1"/>
    <xf numFmtId="0" fontId="22" fillId="0" borderId="53" xfId="0" applyFont="1" applyBorder="1" applyAlignment="1">
      <alignment horizontal="center" vertical="center" wrapText="1"/>
    </xf>
    <xf numFmtId="0" fontId="22" fillId="0" borderId="54" xfId="0" applyFont="1" applyBorder="1" applyAlignment="1">
      <alignment horizontal="center" vertical="center" wrapText="1"/>
    </xf>
    <xf numFmtId="0" fontId="22" fillId="24" borderId="55" xfId="0" applyFont="1" applyFill="1" applyBorder="1" applyAlignment="1">
      <alignment horizontal="justify" vertical="center" wrapText="1"/>
    </xf>
    <xf numFmtId="0" fontId="22" fillId="24" borderId="29" xfId="0" applyFont="1" applyFill="1" applyBorder="1" applyAlignment="1">
      <alignment horizontal="left" vertical="center" wrapText="1"/>
    </xf>
    <xf numFmtId="0" fontId="22" fillId="24" borderId="56" xfId="0" applyFont="1" applyFill="1" applyBorder="1" applyAlignment="1">
      <alignment horizontal="left" vertical="center" wrapText="1"/>
    </xf>
    <xf numFmtId="0" fontId="22" fillId="0" borderId="55" xfId="0" applyFont="1" applyBorder="1" applyAlignment="1">
      <alignment horizontal="justify" vertical="center" wrapText="1"/>
    </xf>
    <xf numFmtId="0" fontId="22" fillId="0" borderId="29" xfId="0" applyFont="1" applyBorder="1" applyAlignment="1">
      <alignment horizontal="left" vertical="center" wrapText="1"/>
    </xf>
    <xf numFmtId="0" fontId="22" fillId="0" borderId="56" xfId="0" applyFont="1" applyBorder="1" applyAlignment="1">
      <alignment horizontal="left" vertical="center" wrapText="1"/>
    </xf>
    <xf numFmtId="0" fontId="31" fillId="24" borderId="29" xfId="0" applyFont="1" applyFill="1" applyBorder="1" applyAlignment="1">
      <alignment horizontal="center" vertical="center" wrapText="1"/>
    </xf>
    <xf numFmtId="0" fontId="31" fillId="0" borderId="29" xfId="0" applyFont="1" applyBorder="1" applyAlignment="1">
      <alignment horizontal="left" vertical="center" wrapText="1"/>
    </xf>
    <xf numFmtId="0" fontId="22" fillId="24" borderId="57" xfId="0" applyFont="1" applyFill="1" applyBorder="1" applyAlignment="1">
      <alignment horizontal="justify" vertical="center" wrapText="1"/>
    </xf>
    <xf numFmtId="0" fontId="22" fillId="24" borderId="58" xfId="0" applyFont="1" applyFill="1" applyBorder="1" applyAlignment="1">
      <alignment horizontal="left" vertical="center" wrapText="1"/>
    </xf>
    <xf numFmtId="0" fontId="22" fillId="24" borderId="59" xfId="0" applyFont="1" applyFill="1" applyBorder="1" applyAlignment="1">
      <alignment horizontal="left" vertical="center" wrapText="1"/>
    </xf>
    <xf numFmtId="0" fontId="22" fillId="0" borderId="60" xfId="0" applyFont="1" applyBorder="1" applyAlignment="1">
      <alignment horizontal="center" vertical="center" wrapText="1"/>
    </xf>
    <xf numFmtId="0" fontId="31" fillId="0" borderId="42"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55" xfId="0" applyFont="1" applyBorder="1" applyAlignment="1">
      <alignment horizontal="center" vertical="center" wrapText="1"/>
    </xf>
    <xf numFmtId="0" fontId="31" fillId="0" borderId="29" xfId="0" applyFont="1" applyBorder="1" applyAlignment="1">
      <alignment horizontal="center" vertical="center" wrapText="1"/>
    </xf>
    <xf numFmtId="0" fontId="22" fillId="0" borderId="57" xfId="0" applyFont="1" applyBorder="1" applyAlignment="1">
      <alignment horizontal="center" vertical="center" wrapText="1"/>
    </xf>
    <xf numFmtId="0" fontId="31" fillId="0" borderId="58" xfId="0" applyFont="1" applyBorder="1" applyAlignment="1">
      <alignment horizontal="left" vertical="center" wrapText="1"/>
    </xf>
    <xf numFmtId="0" fontId="22" fillId="0" borderId="58" xfId="0" applyFont="1" applyBorder="1" applyAlignment="1">
      <alignment horizontal="left" vertical="center" wrapText="1"/>
    </xf>
    <xf numFmtId="0" fontId="22" fillId="0" borderId="58" xfId="0" applyFont="1" applyBorder="1" applyAlignment="1">
      <alignment horizontal="center" vertical="center" wrapText="1"/>
    </xf>
    <xf numFmtId="0" fontId="22" fillId="0" borderId="59" xfId="0" applyFont="1" applyBorder="1" applyAlignment="1">
      <alignment horizontal="left" vertical="center" wrapText="1"/>
    </xf>
    <xf numFmtId="0" fontId="4" fillId="0" borderId="0" xfId="0" applyFont="1"/>
    <xf numFmtId="0" fontId="22" fillId="0" borderId="0" xfId="0" applyFont="1" applyAlignment="1">
      <alignment horizontal="left" vertical="center" wrapText="1"/>
    </xf>
    <xf numFmtId="0" fontId="22" fillId="0" borderId="0" xfId="0" applyFont="1" applyAlignment="1">
      <alignment vertical="center" wrapText="1"/>
    </xf>
    <xf numFmtId="0" fontId="24" fillId="0" borderId="0" xfId="0" applyFont="1" applyAlignment="1">
      <alignment horizontal="left" vertical="center" wrapText="1"/>
    </xf>
    <xf numFmtId="0" fontId="24" fillId="0" borderId="0" xfId="0" applyFont="1" applyAlignment="1">
      <alignment horizontal="center" vertical="center" wrapText="1"/>
    </xf>
    <xf numFmtId="0" fontId="0" fillId="0" borderId="0" xfId="0" applyAlignment="1">
      <alignment vertical="top" wrapText="1"/>
    </xf>
    <xf numFmtId="0" fontId="32" fillId="0" borderId="0" xfId="42" applyFont="1" applyAlignment="1">
      <alignment horizontal="center" vertical="center"/>
    </xf>
    <xf numFmtId="0" fontId="39" fillId="0" borderId="0" xfId="43" applyFont="1" applyAlignment="1">
      <alignment horizontal="left" vertical="center"/>
    </xf>
    <xf numFmtId="0" fontId="32" fillId="0" borderId="0" xfId="43" applyFont="1" applyAlignment="1">
      <alignment horizontal="left" vertical="center"/>
    </xf>
    <xf numFmtId="0" fontId="40" fillId="0" borderId="0" xfId="43" applyFont="1" applyAlignment="1">
      <alignment horizontal="left" vertical="center"/>
    </xf>
    <xf numFmtId="0" fontId="32" fillId="0" borderId="0" xfId="43" applyFont="1" applyAlignment="1">
      <alignment vertical="top"/>
    </xf>
    <xf numFmtId="0" fontId="32" fillId="0" borderId="14" xfId="43" applyFont="1" applyBorder="1" applyAlignment="1">
      <alignment horizontal="left" vertical="center"/>
    </xf>
    <xf numFmtId="0" fontId="32" fillId="0" borderId="62" xfId="43" applyFont="1" applyBorder="1" applyAlignment="1">
      <alignment horizontal="left" vertical="center"/>
    </xf>
    <xf numFmtId="0" fontId="32" fillId="0" borderId="18" xfId="43" applyFont="1" applyBorder="1" applyAlignment="1">
      <alignment horizontal="left" vertical="center"/>
    </xf>
    <xf numFmtId="0" fontId="32" fillId="0" borderId="15" xfId="43" applyFont="1" applyBorder="1" applyAlignment="1">
      <alignment horizontal="left" vertical="center"/>
    </xf>
    <xf numFmtId="0" fontId="33" fillId="0" borderId="15" xfId="43" applyFont="1" applyBorder="1">
      <alignment vertical="center"/>
    </xf>
    <xf numFmtId="0" fontId="33" fillId="0" borderId="19" xfId="43" applyFont="1" applyBorder="1">
      <alignment vertical="center"/>
    </xf>
    <xf numFmtId="0" fontId="32" fillId="0" borderId="19" xfId="43" applyFont="1" applyBorder="1" applyAlignment="1">
      <alignment horizontal="left" vertical="center"/>
    </xf>
    <xf numFmtId="0" fontId="32" fillId="0" borderId="0" xfId="43" applyFont="1" applyAlignment="1">
      <alignment horizontal="left" vertical="top"/>
    </xf>
    <xf numFmtId="0" fontId="32" fillId="0" borderId="15" xfId="43" applyFont="1" applyBorder="1">
      <alignment vertical="center"/>
    </xf>
    <xf numFmtId="0" fontId="32" fillId="0" borderId="19" xfId="43" applyFont="1" applyBorder="1">
      <alignment vertical="center"/>
    </xf>
    <xf numFmtId="0" fontId="32" fillId="0" borderId="15" xfId="43" applyFont="1" applyBorder="1" applyAlignment="1">
      <alignment horizontal="center" vertical="center"/>
    </xf>
    <xf numFmtId="0" fontId="32" fillId="0" borderId="0" xfId="43" applyFont="1" applyAlignment="1">
      <alignment horizontal="center" vertical="center"/>
    </xf>
    <xf numFmtId="0" fontId="32" fillId="0" borderId="19" xfId="43" applyFont="1" applyBorder="1" applyAlignment="1">
      <alignment horizontal="center" vertical="center"/>
    </xf>
    <xf numFmtId="0" fontId="32" fillId="0" borderId="0" xfId="43" applyFont="1">
      <alignment vertical="center"/>
    </xf>
    <xf numFmtId="0" fontId="32" fillId="0" borderId="0" xfId="43" applyFont="1" applyAlignment="1">
      <alignment vertical="center" wrapText="1"/>
    </xf>
    <xf numFmtId="0" fontId="32" fillId="0" borderId="19" xfId="43" applyFont="1" applyBorder="1" applyAlignment="1">
      <alignment vertical="center" wrapText="1"/>
    </xf>
    <xf numFmtId="0" fontId="32" fillId="0" borderId="0" xfId="43" applyFont="1" applyAlignment="1">
      <alignment horizontal="left" vertical="center" wrapText="1"/>
    </xf>
    <xf numFmtId="0" fontId="36" fillId="0" borderId="13" xfId="43" applyFont="1" applyBorder="1" applyAlignment="1">
      <alignment horizontal="left" vertical="center"/>
    </xf>
    <xf numFmtId="0" fontId="36" fillId="0" borderId="0" xfId="43" applyFont="1" applyAlignment="1">
      <alignment horizontal="left" vertical="center"/>
    </xf>
    <xf numFmtId="49" fontId="36" fillId="0" borderId="13" xfId="43" applyNumberFormat="1" applyFont="1" applyBorder="1" applyAlignment="1">
      <alignment horizontal="center" vertical="center"/>
    </xf>
    <xf numFmtId="0" fontId="32" fillId="0" borderId="0" xfId="43" applyFont="1" applyAlignment="1">
      <alignment vertical="top" wrapText="1"/>
    </xf>
    <xf numFmtId="0" fontId="36" fillId="0" borderId="0" xfId="43" applyFont="1" applyAlignment="1">
      <alignment vertical="center" wrapText="1"/>
    </xf>
    <xf numFmtId="0" fontId="36" fillId="0" borderId="0" xfId="43" applyFont="1" applyAlignment="1">
      <alignment horizontal="left" vertical="center" wrapText="1"/>
    </xf>
    <xf numFmtId="0" fontId="32" fillId="0" borderId="0" xfId="43" applyFont="1" applyAlignment="1">
      <alignment horizontal="center" vertical="top" wrapText="1"/>
    </xf>
    <xf numFmtId="0" fontId="32" fillId="0" borderId="13" xfId="43" applyFont="1" applyBorder="1" applyAlignment="1">
      <alignment horizontal="center" vertical="center"/>
    </xf>
    <xf numFmtId="0" fontId="32" fillId="0" borderId="0" xfId="43" applyFont="1" applyAlignment="1">
      <alignment horizontal="left" vertical="top" wrapText="1"/>
    </xf>
    <xf numFmtId="0" fontId="32" fillId="0" borderId="10" xfId="43" applyFont="1" applyBorder="1" applyAlignment="1">
      <alignment horizontal="left" vertical="center"/>
    </xf>
    <xf numFmtId="0" fontId="32" fillId="0" borderId="11" xfId="43" applyFont="1" applyBorder="1" applyAlignment="1">
      <alignment horizontal="left" vertical="center"/>
    </xf>
    <xf numFmtId="0" fontId="32" fillId="0" borderId="20" xfId="43" applyFont="1" applyBorder="1" applyAlignment="1">
      <alignment horizontal="left" vertical="center"/>
    </xf>
    <xf numFmtId="0" fontId="41" fillId="0" borderId="0" xfId="43" applyFont="1" applyAlignment="1">
      <alignment vertical="top" wrapText="1"/>
    </xf>
    <xf numFmtId="0" fontId="39" fillId="0" borderId="0" xfId="43" applyFont="1" applyAlignment="1">
      <alignment vertical="top" wrapText="1"/>
    </xf>
    <xf numFmtId="0" fontId="32" fillId="0" borderId="14" xfId="43" applyFont="1" applyBorder="1">
      <alignment vertical="center"/>
    </xf>
    <xf numFmtId="0" fontId="32" fillId="0" borderId="62" xfId="42" applyFont="1" applyBorder="1" applyAlignment="1">
      <alignment horizontal="center" vertical="center"/>
    </xf>
    <xf numFmtId="0" fontId="32" fillId="0" borderId="18" xfId="43" applyFont="1" applyBorder="1">
      <alignment vertical="center"/>
    </xf>
    <xf numFmtId="0" fontId="32" fillId="0" borderId="19" xfId="43" applyFont="1" applyBorder="1" applyAlignment="1">
      <alignment vertical="top" wrapText="1"/>
    </xf>
    <xf numFmtId="0" fontId="32" fillId="0" borderId="11" xfId="43" applyFont="1" applyBorder="1" applyAlignment="1">
      <alignment vertical="top" wrapText="1"/>
    </xf>
    <xf numFmtId="0" fontId="32" fillId="0" borderId="10" xfId="43" applyFont="1" applyBorder="1">
      <alignment vertical="center"/>
    </xf>
    <xf numFmtId="0" fontId="32" fillId="0" borderId="11" xfId="42" applyFont="1" applyBorder="1" applyAlignment="1">
      <alignment horizontal="center" vertical="center"/>
    </xf>
    <xf numFmtId="0" fontId="32" fillId="0" borderId="20" xfId="43" applyFont="1" applyBorder="1">
      <alignment vertical="center"/>
    </xf>
    <xf numFmtId="0" fontId="32" fillId="0" borderId="62" xfId="43" applyFont="1" applyBorder="1" applyAlignment="1">
      <alignment vertical="top" wrapText="1"/>
    </xf>
    <xf numFmtId="0" fontId="32" fillId="0" borderId="62" xfId="43" applyFont="1" applyBorder="1">
      <alignment vertical="center"/>
    </xf>
    <xf numFmtId="0" fontId="32" fillId="0" borderId="0" xfId="43" applyFont="1" applyAlignment="1">
      <alignment horizontal="center" vertical="center" wrapText="1"/>
    </xf>
    <xf numFmtId="0" fontId="39" fillId="0" borderId="0" xfId="43" applyFont="1" applyAlignment="1">
      <alignment vertical="top"/>
    </xf>
    <xf numFmtId="0" fontId="39" fillId="0" borderId="14" xfId="43" applyFont="1" applyBorder="1" applyAlignment="1">
      <alignment horizontal="left" vertical="center"/>
    </xf>
    <xf numFmtId="0" fontId="39" fillId="0" borderId="62" xfId="43" applyFont="1" applyBorder="1" applyAlignment="1">
      <alignment horizontal="left" vertical="center"/>
    </xf>
    <xf numFmtId="0" fontId="39" fillId="0" borderId="18" xfId="43" applyFont="1" applyBorder="1" applyAlignment="1">
      <alignment horizontal="left" vertical="center"/>
    </xf>
    <xf numFmtId="0" fontId="39" fillId="0" borderId="15" xfId="43" applyFont="1" applyBorder="1" applyAlignment="1">
      <alignment horizontal="left" vertical="center"/>
    </xf>
    <xf numFmtId="0" fontId="39" fillId="0" borderId="15" xfId="43" applyFont="1" applyBorder="1">
      <alignment vertical="center"/>
    </xf>
    <xf numFmtId="0" fontId="39" fillId="0" borderId="0" xfId="42" applyFont="1" applyAlignment="1">
      <alignment horizontal="center" vertical="center"/>
    </xf>
    <xf numFmtId="0" fontId="39" fillId="0" borderId="19" xfId="43" applyFont="1" applyBorder="1">
      <alignment vertical="center"/>
    </xf>
    <xf numFmtId="0" fontId="39" fillId="0" borderId="0" xfId="43" applyFont="1" applyAlignment="1">
      <alignment horizontal="left" vertical="top"/>
    </xf>
    <xf numFmtId="0" fontId="39" fillId="0" borderId="0" xfId="43" applyFont="1" applyAlignment="1">
      <alignment horizontal="left" vertical="center" wrapText="1"/>
    </xf>
    <xf numFmtId="0" fontId="46" fillId="0" borderId="13" xfId="43" applyFont="1" applyBorder="1" applyAlignment="1">
      <alignment horizontal="left" vertical="center"/>
    </xf>
    <xf numFmtId="0" fontId="46" fillId="0" borderId="0" xfId="43" applyFont="1" applyAlignment="1">
      <alignment horizontal="left" vertical="center"/>
    </xf>
    <xf numFmtId="49" fontId="39" fillId="0" borderId="13" xfId="43" applyNumberFormat="1" applyFont="1" applyBorder="1" applyAlignment="1">
      <alignment horizontal="center" vertical="center"/>
    </xf>
    <xf numFmtId="0" fontId="46" fillId="0" borderId="0" xfId="43" applyFont="1" applyAlignment="1">
      <alignment vertical="center" wrapText="1"/>
    </xf>
    <xf numFmtId="0" fontId="46" fillId="0" borderId="0" xfId="43" applyFont="1" applyAlignment="1">
      <alignment horizontal="left" vertical="center" wrapText="1"/>
    </xf>
    <xf numFmtId="49" fontId="32" fillId="0" borderId="13" xfId="43" applyNumberFormat="1" applyFont="1" applyBorder="1" applyAlignment="1">
      <alignment horizontal="center" vertical="center"/>
    </xf>
    <xf numFmtId="0" fontId="39" fillId="0" borderId="13" xfId="43" applyFont="1" applyBorder="1" applyAlignment="1">
      <alignment horizontal="center" vertical="center"/>
    </xf>
    <xf numFmtId="0" fontId="39" fillId="0" borderId="0" xfId="43" applyFont="1" applyAlignment="1">
      <alignment horizontal="center" vertical="center" wrapText="1"/>
    </xf>
    <xf numFmtId="0" fontId="39" fillId="0" borderId="0" xfId="43" applyFont="1" applyAlignment="1">
      <alignment vertical="center" wrapText="1"/>
    </xf>
    <xf numFmtId="0" fontId="39" fillId="0" borderId="10" xfId="43" applyFont="1" applyBorder="1" applyAlignment="1">
      <alignment horizontal="left" vertical="center"/>
    </xf>
    <xf numFmtId="0" fontId="39" fillId="0" borderId="11" xfId="43" applyFont="1" applyBorder="1" applyAlignment="1">
      <alignment vertical="center" wrapText="1"/>
    </xf>
    <xf numFmtId="0" fontId="39" fillId="0" borderId="10" xfId="43" applyFont="1" applyBorder="1">
      <alignment vertical="center"/>
    </xf>
    <xf numFmtId="0" fontId="39" fillId="0" borderId="11" xfId="42" applyFont="1" applyBorder="1" applyAlignment="1">
      <alignment horizontal="center" vertical="center"/>
    </xf>
    <xf numFmtId="0" fontId="39" fillId="0" borderId="20" xfId="43" applyFont="1" applyBorder="1">
      <alignment vertical="center"/>
    </xf>
    <xf numFmtId="0" fontId="39" fillId="0" borderId="0" xfId="43" applyFont="1" applyAlignment="1">
      <alignment horizontal="left" vertical="top" wrapText="1"/>
    </xf>
    <xf numFmtId="0" fontId="39" fillId="0" borderId="0" xfId="43" applyFont="1">
      <alignment vertical="center"/>
    </xf>
    <xf numFmtId="0" fontId="39" fillId="0" borderId="0" xfId="43" applyFont="1" applyAlignment="1">
      <alignment horizontal="center" vertical="center"/>
    </xf>
    <xf numFmtId="0" fontId="32" fillId="0" borderId="19" xfId="43" applyFont="1" applyBorder="1" applyAlignment="1">
      <alignment horizontal="left" vertical="top" wrapText="1"/>
    </xf>
    <xf numFmtId="0" fontId="32" fillId="0" borderId="11" xfId="43" applyFont="1" applyBorder="1" applyAlignment="1">
      <alignment horizontal="center" vertical="top" wrapText="1"/>
    </xf>
    <xf numFmtId="0" fontId="32" fillId="0" borderId="0" xfId="43" applyFont="1" applyAlignment="1">
      <alignment horizontal="center" vertical="top"/>
    </xf>
    <xf numFmtId="0" fontId="40" fillId="0" borderId="0" xfId="43" applyFont="1" applyAlignment="1">
      <alignment horizontal="left" vertical="center" wrapText="1"/>
    </xf>
    <xf numFmtId="0" fontId="48" fillId="0" borderId="0" xfId="43" applyFont="1">
      <alignment vertical="center"/>
    </xf>
    <xf numFmtId="0" fontId="48" fillId="0" borderId="14" xfId="43" applyFont="1" applyBorder="1">
      <alignment vertical="center"/>
    </xf>
    <xf numFmtId="0" fontId="48" fillId="0" borderId="62" xfId="43" applyFont="1" applyBorder="1">
      <alignment vertical="center"/>
    </xf>
    <xf numFmtId="0" fontId="48" fillId="0" borderId="18" xfId="43" applyFont="1" applyBorder="1">
      <alignment vertical="center"/>
    </xf>
    <xf numFmtId="0" fontId="48" fillId="0" borderId="15" xfId="43" applyFont="1" applyBorder="1">
      <alignment vertical="center"/>
    </xf>
    <xf numFmtId="0" fontId="49" fillId="0" borderId="0" xfId="43" applyFont="1">
      <alignment vertical="center"/>
    </xf>
    <xf numFmtId="0" fontId="48" fillId="0" borderId="19" xfId="43" applyFont="1" applyBorder="1">
      <alignment vertical="center"/>
    </xf>
    <xf numFmtId="0" fontId="51" fillId="0" borderId="0" xfId="43" applyFont="1" applyAlignment="1">
      <alignment horizontal="center" vertical="center"/>
    </xf>
    <xf numFmtId="0" fontId="50" fillId="0" borderId="0" xfId="43" applyFont="1" applyAlignment="1">
      <alignment horizontal="center" vertical="center"/>
    </xf>
    <xf numFmtId="0" fontId="48" fillId="0" borderId="10" xfId="43" applyFont="1" applyBorder="1">
      <alignment vertical="center"/>
    </xf>
    <xf numFmtId="0" fontId="48" fillId="0" borderId="11" xfId="43" applyFont="1" applyBorder="1">
      <alignment vertical="center"/>
    </xf>
    <xf numFmtId="0" fontId="51" fillId="0" borderId="11" xfId="43" applyFont="1" applyBorder="1" applyAlignment="1">
      <alignment horizontal="center" vertical="center"/>
    </xf>
    <xf numFmtId="0" fontId="48" fillId="0" borderId="20" xfId="43" applyFont="1" applyBorder="1">
      <alignment vertical="center"/>
    </xf>
    <xf numFmtId="0" fontId="48" fillId="0" borderId="13" xfId="43" applyFont="1" applyBorder="1" applyAlignment="1">
      <alignment horizontal="center" vertical="center"/>
    </xf>
    <xf numFmtId="0" fontId="3" fillId="0" borderId="13" xfId="43" applyFont="1" applyBorder="1" applyAlignment="1">
      <alignment horizontal="center" vertical="center" wrapText="1"/>
    </xf>
    <xf numFmtId="0" fontId="49" fillId="0" borderId="0" xfId="43" applyFont="1" applyAlignment="1">
      <alignment horizontal="center" vertical="center"/>
    </xf>
    <xf numFmtId="0" fontId="54" fillId="0" borderId="0" xfId="43" applyFont="1">
      <alignment vertical="center"/>
    </xf>
    <xf numFmtId="0" fontId="48" fillId="0" borderId="14" xfId="43" applyFont="1" applyBorder="1" applyAlignment="1">
      <alignment horizontal="center" vertical="center"/>
    </xf>
    <xf numFmtId="0" fontId="52" fillId="0" borderId="0" xfId="43" applyFont="1">
      <alignment vertical="center"/>
    </xf>
    <xf numFmtId="0" fontId="48" fillId="0" borderId="21" xfId="43" applyFont="1" applyBorder="1" applyAlignment="1">
      <alignment horizontal="center" vertical="center"/>
    </xf>
    <xf numFmtId="0" fontId="48" fillId="0" borderId="10" xfId="43" applyFont="1" applyBorder="1" applyAlignment="1">
      <alignment horizontal="center" vertical="center"/>
    </xf>
    <xf numFmtId="0" fontId="48" fillId="0" borderId="11" xfId="43" applyFont="1" applyBorder="1" applyAlignment="1">
      <alignment horizontal="center" vertical="center"/>
    </xf>
    <xf numFmtId="0" fontId="48" fillId="0" borderId="20" xfId="43" applyFont="1" applyBorder="1" applyAlignment="1">
      <alignment horizontal="center" vertical="center"/>
    </xf>
    <xf numFmtId="0" fontId="56" fillId="0" borderId="0" xfId="44" applyFont="1" applyAlignment="1">
      <alignment horizontal="left" vertical="center"/>
    </xf>
    <xf numFmtId="0" fontId="28" fillId="0" borderId="0" xfId="44" applyFont="1" applyAlignment="1">
      <alignment vertical="center" textRotation="255" shrinkToFit="1"/>
    </xf>
    <xf numFmtId="0" fontId="30" fillId="0" borderId="0" xfId="44" applyFont="1" applyAlignment="1">
      <alignment horizontal="left" vertical="center"/>
    </xf>
    <xf numFmtId="0" fontId="22" fillId="0" borderId="0" xfId="44" applyFont="1" applyAlignment="1">
      <alignment horizontal="left" vertical="center"/>
    </xf>
    <xf numFmtId="0" fontId="22" fillId="0" borderId="0" xfId="44" applyFont="1">
      <alignment vertical="center"/>
    </xf>
    <xf numFmtId="0" fontId="57" fillId="0" borderId="0" xfId="43" applyFont="1">
      <alignment vertical="center"/>
    </xf>
    <xf numFmtId="0" fontId="22" fillId="0" borderId="0" xfId="44" applyFont="1" applyAlignment="1">
      <alignment horizontal="right" vertical="center"/>
    </xf>
    <xf numFmtId="0" fontId="28" fillId="0" borderId="0" xfId="44" applyFont="1">
      <alignment vertical="center"/>
    </xf>
    <xf numFmtId="0" fontId="22" fillId="0" borderId="0" xfId="44" applyFont="1" applyAlignment="1">
      <alignment horizontal="center" vertical="center"/>
    </xf>
    <xf numFmtId="0" fontId="60" fillId="0" borderId="0" xfId="43" applyFont="1">
      <alignment vertical="center"/>
    </xf>
    <xf numFmtId="0" fontId="61" fillId="0" borderId="0" xfId="43" applyFont="1">
      <alignment vertical="center"/>
    </xf>
    <xf numFmtId="0" fontId="61" fillId="0" borderId="0" xfId="43" applyFont="1" applyAlignment="1">
      <alignment horizontal="right" vertical="center"/>
    </xf>
    <xf numFmtId="0" fontId="61" fillId="28" borderId="0" xfId="43" applyFont="1" applyFill="1">
      <alignment vertical="center"/>
    </xf>
    <xf numFmtId="0" fontId="24" fillId="0" borderId="0" xfId="44" applyFont="1" applyAlignment="1">
      <alignment horizontal="center" vertical="center"/>
    </xf>
    <xf numFmtId="177" fontId="24" fillId="0" borderId="13" xfId="44" applyNumberFormat="1" applyFont="1" applyBorder="1">
      <alignment vertical="center"/>
    </xf>
    <xf numFmtId="178" fontId="24" fillId="0" borderId="13" xfId="44" applyNumberFormat="1" applyFont="1" applyBorder="1">
      <alignment vertical="center"/>
    </xf>
    <xf numFmtId="0" fontId="22" fillId="0" borderId="13" xfId="44" applyFont="1" applyBorder="1">
      <alignment vertical="center"/>
    </xf>
    <xf numFmtId="0" fontId="24" fillId="25" borderId="13" xfId="44" applyFont="1" applyFill="1" applyBorder="1" applyAlignment="1">
      <alignment horizontal="center" vertical="center"/>
    </xf>
    <xf numFmtId="0" fontId="24" fillId="25" borderId="17" xfId="44" applyFont="1" applyFill="1" applyBorder="1" applyAlignment="1">
      <alignment horizontal="center" vertical="center"/>
    </xf>
    <xf numFmtId="0" fontId="24" fillId="27" borderId="13" xfId="44" applyFont="1" applyFill="1" applyBorder="1" applyAlignment="1">
      <alignment horizontal="left" vertical="center"/>
    </xf>
    <xf numFmtId="0" fontId="24" fillId="27" borderId="17" xfId="44" applyFont="1" applyFill="1" applyBorder="1" applyAlignment="1">
      <alignment horizontal="left" vertical="center"/>
    </xf>
    <xf numFmtId="0" fontId="24" fillId="26" borderId="13" xfId="44" applyFont="1" applyFill="1" applyBorder="1" applyAlignment="1">
      <alignment horizontal="right" vertical="center"/>
    </xf>
    <xf numFmtId="0" fontId="24" fillId="0" borderId="12" xfId="44" applyFont="1" applyBorder="1" applyAlignment="1">
      <alignment horizontal="right" vertical="center"/>
    </xf>
    <xf numFmtId="179" fontId="24" fillId="0" borderId="13" xfId="44" applyNumberFormat="1" applyFont="1" applyBorder="1" applyAlignment="1">
      <alignment horizontal="right" vertical="center"/>
    </xf>
    <xf numFmtId="0" fontId="24" fillId="0" borderId="13" xfId="44" applyFont="1" applyBorder="1" applyAlignment="1">
      <alignment horizontal="right" vertical="center"/>
    </xf>
    <xf numFmtId="0" fontId="24" fillId="26" borderId="21" xfId="44" applyFont="1" applyFill="1" applyBorder="1" applyAlignment="1">
      <alignment horizontal="right" vertical="center"/>
    </xf>
    <xf numFmtId="0" fontId="24" fillId="0" borderId="63" xfId="44" applyFont="1" applyBorder="1" applyAlignment="1">
      <alignment horizontal="right" vertical="center"/>
    </xf>
    <xf numFmtId="0" fontId="24" fillId="0" borderId="0" xfId="44" applyFont="1">
      <alignment vertical="center"/>
    </xf>
    <xf numFmtId="0" fontId="62" fillId="0" borderId="0" xfId="44" applyFont="1" applyAlignment="1">
      <alignment horizontal="center" vertical="center"/>
    </xf>
    <xf numFmtId="0" fontId="62" fillId="0" borderId="0" xfId="45" applyFont="1" applyAlignment="1">
      <alignment horizontal="center" vertical="center"/>
    </xf>
    <xf numFmtId="0" fontId="62" fillId="0" borderId="0" xfId="44" applyFont="1">
      <alignment vertical="center"/>
    </xf>
    <xf numFmtId="0" fontId="63" fillId="0" borderId="0" xfId="45" applyFont="1" applyAlignment="1">
      <alignment horizontal="center" vertical="center"/>
    </xf>
    <xf numFmtId="0" fontId="63" fillId="0" borderId="0" xfId="44" applyFont="1">
      <alignment vertical="center"/>
    </xf>
    <xf numFmtId="0" fontId="63" fillId="0" borderId="0" xfId="44" applyFont="1" applyAlignment="1">
      <alignment horizontal="center" vertical="center"/>
    </xf>
    <xf numFmtId="0" fontId="24" fillId="0" borderId="0" xfId="44" applyFont="1" applyAlignment="1">
      <alignment horizontal="left" vertical="center"/>
    </xf>
    <xf numFmtId="0" fontId="24" fillId="0" borderId="0" xfId="44" applyFont="1" applyAlignment="1">
      <alignment vertical="center" textRotation="255" shrinkToFit="1"/>
    </xf>
    <xf numFmtId="0" fontId="24" fillId="0" borderId="13" xfId="44" applyFont="1" applyBorder="1" applyAlignment="1">
      <alignment horizontal="center" vertical="center"/>
    </xf>
    <xf numFmtId="0" fontId="24" fillId="0" borderId="13" xfId="44" applyFont="1" applyBorder="1" applyAlignment="1">
      <alignment vertical="center" textRotation="255" shrinkToFit="1"/>
    </xf>
    <xf numFmtId="0" fontId="61" fillId="28" borderId="13" xfId="43" applyFont="1" applyFill="1" applyBorder="1">
      <alignment vertical="center"/>
    </xf>
    <xf numFmtId="0" fontId="24" fillId="29" borderId="13" xfId="44" applyFont="1" applyFill="1" applyBorder="1" applyAlignment="1">
      <alignment horizontal="left" vertical="center"/>
    </xf>
    <xf numFmtId="0" fontId="24" fillId="27" borderId="13" xfId="44" applyFont="1" applyFill="1" applyBorder="1">
      <alignment vertical="center"/>
    </xf>
    <xf numFmtId="0" fontId="24" fillId="27" borderId="17" xfId="44" applyFont="1" applyFill="1" applyBorder="1">
      <alignment vertical="center"/>
    </xf>
    <xf numFmtId="179" fontId="24" fillId="0" borderId="63" xfId="44" applyNumberFormat="1" applyFont="1" applyBorder="1" applyAlignment="1">
      <alignment horizontal="right" vertical="center"/>
    </xf>
    <xf numFmtId="0" fontId="24" fillId="25" borderId="13" xfId="44" applyFont="1" applyFill="1" applyBorder="1" applyAlignment="1">
      <alignment horizontal="left" vertical="center"/>
    </xf>
    <xf numFmtId="0" fontId="38" fillId="0" borderId="0" xfId="43">
      <alignment vertical="center"/>
    </xf>
    <xf numFmtId="0" fontId="25" fillId="0" borderId="0" xfId="44" applyFont="1">
      <alignment vertical="center"/>
    </xf>
    <xf numFmtId="0" fontId="22" fillId="0" borderId="11" xfId="44" applyFont="1" applyBorder="1">
      <alignment vertical="center"/>
    </xf>
    <xf numFmtId="0" fontId="67" fillId="0" borderId="0" xfId="44" applyFont="1">
      <alignment vertical="center"/>
    </xf>
    <xf numFmtId="180" fontId="24" fillId="0" borderId="13" xfId="44" applyNumberFormat="1" applyFont="1" applyBorder="1" applyAlignment="1">
      <alignment horizontal="center" vertical="center"/>
    </xf>
    <xf numFmtId="0" fontId="24" fillId="26" borderId="13" xfId="44" applyFont="1" applyFill="1" applyBorder="1" applyAlignment="1">
      <alignment horizontal="center" vertical="center"/>
    </xf>
    <xf numFmtId="0" fontId="24" fillId="0" borderId="12" xfId="44" applyFont="1" applyBorder="1" applyAlignment="1">
      <alignment horizontal="center" vertical="center"/>
    </xf>
    <xf numFmtId="0" fontId="25" fillId="0" borderId="13" xfId="44" applyFont="1" applyBorder="1" applyAlignment="1">
      <alignment horizontal="center" vertical="center"/>
    </xf>
    <xf numFmtId="0" fontId="25" fillId="0" borderId="12" xfId="44" applyFont="1" applyBorder="1" applyAlignment="1">
      <alignment horizontal="center" vertical="center"/>
    </xf>
    <xf numFmtId="0" fontId="24" fillId="0" borderId="62" xfId="44" applyFont="1" applyBorder="1">
      <alignment vertical="center"/>
    </xf>
    <xf numFmtId="0" fontId="67" fillId="0" borderId="62" xfId="44" applyFont="1" applyBorder="1">
      <alignment vertical="center"/>
    </xf>
    <xf numFmtId="0" fontId="24" fillId="0" borderId="62" xfId="44" applyFont="1" applyBorder="1" applyAlignment="1">
      <alignment vertical="center" wrapText="1"/>
    </xf>
    <xf numFmtId="0" fontId="24" fillId="0" borderId="0" xfId="44" applyFont="1" applyAlignment="1">
      <alignment vertical="center" wrapText="1"/>
    </xf>
    <xf numFmtId="0" fontId="24" fillId="0" borderId="0" xfId="44" applyFont="1" applyAlignment="1">
      <alignment horizontal="center" vertical="center" wrapText="1"/>
    </xf>
    <xf numFmtId="0" fontId="24" fillId="0" borderId="17" xfId="45" applyFont="1" applyBorder="1" applyAlignment="1">
      <alignment horizontal="center" vertical="center"/>
    </xf>
    <xf numFmtId="0" fontId="24" fillId="0" borderId="13" xfId="45" applyFont="1" applyBorder="1" applyAlignment="1">
      <alignment horizontal="center" vertical="center"/>
    </xf>
    <xf numFmtId="0" fontId="24" fillId="0" borderId="0" xfId="45" applyFont="1" applyAlignment="1">
      <alignment horizontal="center" vertical="center"/>
    </xf>
    <xf numFmtId="0" fontId="24" fillId="0" borderId="13" xfId="44" applyFont="1" applyBorder="1" applyAlignment="1">
      <alignment horizontal="center" vertical="center" wrapText="1"/>
    </xf>
    <xf numFmtId="0" fontId="24" fillId="30" borderId="13" xfId="45" applyFont="1" applyFill="1" applyBorder="1" applyAlignment="1">
      <alignment horizontal="center" vertical="center"/>
    </xf>
    <xf numFmtId="0" fontId="22" fillId="0" borderId="0" xfId="45" applyFont="1" applyAlignment="1">
      <alignment horizontal="center" vertical="center"/>
    </xf>
    <xf numFmtId="0" fontId="24" fillId="0" borderId="62" xfId="44" applyFont="1" applyBorder="1" applyAlignment="1">
      <alignment horizontal="center" vertical="center"/>
    </xf>
    <xf numFmtId="0" fontId="28" fillId="0" borderId="0" xfId="44" applyFont="1" applyAlignment="1">
      <alignment horizontal="center" vertical="center"/>
    </xf>
    <xf numFmtId="0" fontId="39" fillId="0" borderId="0" xfId="43" applyFont="1" applyAlignment="1">
      <alignment horizontal="right" vertical="top"/>
    </xf>
    <xf numFmtId="0" fontId="32" fillId="0" borderId="0" xfId="43" applyFont="1" applyAlignment="1">
      <alignment horizontal="center" vertical="center"/>
    </xf>
    <xf numFmtId="0" fontId="32" fillId="0" borderId="17" xfId="43" applyFont="1" applyBorder="1" applyAlignment="1">
      <alignment horizontal="center" vertical="center"/>
    </xf>
    <xf numFmtId="0" fontId="32" fillId="0" borderId="16" xfId="43" applyFont="1" applyBorder="1" applyAlignment="1">
      <alignment horizontal="center" vertical="center"/>
    </xf>
    <xf numFmtId="0" fontId="32" fillId="0" borderId="12" xfId="43" applyFont="1" applyBorder="1" applyAlignment="1">
      <alignment horizontal="center" vertical="center"/>
    </xf>
    <xf numFmtId="0" fontId="46" fillId="0" borderId="17" xfId="43" applyFont="1" applyBorder="1" applyAlignment="1">
      <alignment horizontal="center" vertical="center"/>
    </xf>
    <xf numFmtId="0" fontId="46" fillId="0" borderId="16" xfId="43" applyFont="1" applyBorder="1" applyAlignment="1">
      <alignment horizontal="center" vertical="center"/>
    </xf>
    <xf numFmtId="0" fontId="46" fillId="0" borderId="12" xfId="43" applyFont="1" applyBorder="1" applyAlignment="1">
      <alignment horizontal="center" vertical="center"/>
    </xf>
    <xf numFmtId="0" fontId="39" fillId="0" borderId="17" xfId="43" applyFont="1" applyBorder="1" applyAlignment="1">
      <alignment horizontal="center" vertical="center" wrapText="1"/>
    </xf>
    <xf numFmtId="0" fontId="39" fillId="0" borderId="16" xfId="43" applyFont="1" applyBorder="1" applyAlignment="1">
      <alignment horizontal="center" vertical="center"/>
    </xf>
    <xf numFmtId="0" fontId="39" fillId="0" borderId="12" xfId="43" applyFont="1" applyBorder="1" applyAlignment="1">
      <alignment horizontal="center" vertical="center"/>
    </xf>
    <xf numFmtId="0" fontId="39" fillId="0" borderId="16" xfId="43" applyFont="1" applyBorder="1" applyAlignment="1">
      <alignment horizontal="center" vertical="center" wrapText="1"/>
    </xf>
    <xf numFmtId="0" fontId="39" fillId="0" borderId="12" xfId="43" applyFont="1" applyBorder="1" applyAlignment="1">
      <alignment horizontal="center" vertical="center" wrapText="1"/>
    </xf>
    <xf numFmtId="0" fontId="32" fillId="0" borderId="13" xfId="43" applyFont="1" applyBorder="1" applyAlignment="1">
      <alignment horizontal="center" vertical="center"/>
    </xf>
    <xf numFmtId="0" fontId="32" fillId="0" borderId="17" xfId="43" applyFont="1" applyBorder="1" applyAlignment="1">
      <alignment horizontal="center" vertical="center" shrinkToFit="1"/>
    </xf>
    <xf numFmtId="0" fontId="32" fillId="0" borderId="16" xfId="43" applyFont="1" applyBorder="1" applyAlignment="1">
      <alignment horizontal="center" vertical="center" shrinkToFit="1"/>
    </xf>
    <xf numFmtId="0" fontId="32" fillId="0" borderId="12" xfId="43" applyFont="1" applyBorder="1" applyAlignment="1">
      <alignment horizontal="center" vertical="center" shrinkToFit="1"/>
    </xf>
    <xf numFmtId="0" fontId="44" fillId="0" borderId="15" xfId="43" applyFont="1" applyBorder="1" applyAlignment="1">
      <alignment horizontal="center" vertical="center"/>
    </xf>
    <xf numFmtId="0" fontId="44" fillId="0" borderId="0" xfId="43" applyFont="1" applyAlignment="1">
      <alignment horizontal="center" vertical="center"/>
    </xf>
    <xf numFmtId="0" fontId="44" fillId="0" borderId="19" xfId="43" applyFont="1" applyBorder="1" applyAlignment="1">
      <alignment horizontal="center" vertical="center"/>
    </xf>
    <xf numFmtId="0" fontId="39" fillId="0" borderId="0" xfId="43" applyFont="1" applyAlignment="1">
      <alignment horizontal="left" vertical="top" wrapText="1"/>
    </xf>
    <xf numFmtId="0" fontId="39" fillId="0" borderId="19" xfId="43" applyFont="1" applyBorder="1" applyAlignment="1">
      <alignment horizontal="left" vertical="top" wrapText="1"/>
    </xf>
    <xf numFmtId="0" fontId="39" fillId="0" borderId="0" xfId="43" applyFont="1" applyAlignment="1">
      <alignment horizontal="left" vertical="top"/>
    </xf>
    <xf numFmtId="0" fontId="39" fillId="0" borderId="0" xfId="43" applyFont="1" applyAlignment="1">
      <alignment horizontal="left" vertical="center"/>
    </xf>
    <xf numFmtId="0" fontId="39" fillId="0" borderId="19" xfId="43" applyFont="1" applyBorder="1" applyAlignment="1">
      <alignment horizontal="left" vertical="center"/>
    </xf>
    <xf numFmtId="0" fontId="39" fillId="0" borderId="0" xfId="43" applyFont="1" applyAlignment="1">
      <alignment horizontal="left" vertical="center" wrapText="1"/>
    </xf>
    <xf numFmtId="0" fontId="39" fillId="0" borderId="19" xfId="43" applyFont="1" applyBorder="1" applyAlignment="1">
      <alignment horizontal="left" vertical="center" wrapText="1"/>
    </xf>
    <xf numFmtId="0" fontId="39" fillId="0" borderId="13" xfId="43" applyFont="1" applyBorder="1" applyAlignment="1">
      <alignment horizontal="left" vertical="center" wrapText="1"/>
    </xf>
    <xf numFmtId="0" fontId="39" fillId="0" borderId="14" xfId="43" applyFont="1" applyBorder="1" applyAlignment="1">
      <alignment horizontal="right" vertical="center"/>
    </xf>
    <xf numFmtId="0" fontId="39" fillId="0" borderId="62" xfId="43" applyFont="1" applyBorder="1" applyAlignment="1">
      <alignment horizontal="right" vertical="center"/>
    </xf>
    <xf numFmtId="0" fontId="39" fillId="0" borderId="18" xfId="43" applyFont="1" applyBorder="1" applyAlignment="1">
      <alignment horizontal="right" vertical="center"/>
    </xf>
    <xf numFmtId="0" fontId="39" fillId="0" borderId="13" xfId="43" applyFont="1" applyBorder="1" applyAlignment="1">
      <alignment horizontal="right" vertical="center"/>
    </xf>
    <xf numFmtId="0" fontId="46" fillId="0" borderId="63" xfId="43" applyFont="1" applyBorder="1" applyAlignment="1">
      <alignment horizontal="right" vertical="center"/>
    </xf>
    <xf numFmtId="0" fontId="47" fillId="0" borderId="0" xfId="43" applyFont="1" applyAlignment="1">
      <alignment horizontal="left" vertical="center" wrapText="1"/>
    </xf>
    <xf numFmtId="0" fontId="47" fillId="0" borderId="19" xfId="43" applyFont="1" applyBorder="1" applyAlignment="1">
      <alignment horizontal="left" vertical="center" wrapText="1"/>
    </xf>
    <xf numFmtId="0" fontId="39" fillId="0" borderId="63" xfId="43" applyFont="1" applyBorder="1" applyAlignment="1">
      <alignment horizontal="right" vertical="center"/>
    </xf>
    <xf numFmtId="0" fontId="32" fillId="0" borderId="13" xfId="43" applyFont="1" applyBorder="1" applyAlignment="1">
      <alignment horizontal="left" vertical="center" wrapText="1"/>
    </xf>
    <xf numFmtId="0" fontId="32" fillId="0" borderId="17" xfId="43" applyFont="1" applyBorder="1" applyAlignment="1">
      <alignment horizontal="right" vertical="center"/>
    </xf>
    <xf numFmtId="0" fontId="32" fillId="0" borderId="16" xfId="43" applyFont="1" applyBorder="1" applyAlignment="1">
      <alignment horizontal="right" vertical="center"/>
    </xf>
    <xf numFmtId="0" fontId="32" fillId="0" borderId="12" xfId="43" applyFont="1" applyBorder="1" applyAlignment="1">
      <alignment horizontal="right" vertical="center"/>
    </xf>
    <xf numFmtId="0" fontId="32" fillId="0" borderId="13" xfId="43" applyFont="1" applyBorder="1" applyAlignment="1">
      <alignment horizontal="right" vertical="center"/>
    </xf>
    <xf numFmtId="0" fontId="37" fillId="0" borderId="0" xfId="43" applyFont="1" applyAlignment="1">
      <alignment horizontal="left" vertical="center" wrapText="1"/>
    </xf>
    <xf numFmtId="0" fontId="37" fillId="0" borderId="19" xfId="43" applyFont="1" applyBorder="1" applyAlignment="1">
      <alignment horizontal="left" vertical="center" wrapText="1"/>
    </xf>
    <xf numFmtId="0" fontId="39" fillId="0" borderId="17" xfId="43" applyFont="1" applyBorder="1" applyAlignment="1">
      <alignment horizontal="center" vertical="center"/>
    </xf>
    <xf numFmtId="0" fontId="39" fillId="0" borderId="17" xfId="43" applyFont="1" applyBorder="1" applyAlignment="1">
      <alignment horizontal="right" vertical="center"/>
    </xf>
    <xf numFmtId="0" fontId="39" fillId="0" borderId="12" xfId="43" applyFont="1" applyBorder="1" applyAlignment="1">
      <alignment horizontal="right" vertical="center"/>
    </xf>
    <xf numFmtId="0" fontId="39" fillId="0" borderId="11" xfId="43" applyFont="1" applyBorder="1" applyAlignment="1">
      <alignment horizontal="left" vertical="top" wrapText="1"/>
    </xf>
    <xf numFmtId="0" fontId="39" fillId="0" borderId="20" xfId="43" applyFont="1" applyBorder="1" applyAlignment="1">
      <alignment horizontal="left" vertical="top" wrapText="1"/>
    </xf>
    <xf numFmtId="0" fontId="32" fillId="0" borderId="0" xfId="43" applyFont="1" applyAlignment="1">
      <alignment horizontal="left" vertical="center" wrapText="1"/>
    </xf>
    <xf numFmtId="0" fontId="39" fillId="0" borderId="64" xfId="43" applyFont="1" applyBorder="1" applyAlignment="1">
      <alignment horizontal="center" vertical="center" wrapText="1"/>
    </xf>
    <xf numFmtId="0" fontId="39" fillId="0" borderId="65" xfId="43" applyFont="1" applyBorder="1" applyAlignment="1">
      <alignment horizontal="center" vertical="center" wrapText="1"/>
    </xf>
    <xf numFmtId="0" fontId="39" fillId="0" borderId="66" xfId="43" applyFont="1" applyBorder="1" applyAlignment="1">
      <alignment horizontal="center" vertical="center" wrapText="1"/>
    </xf>
    <xf numFmtId="0" fontId="39" fillId="0" borderId="13" xfId="43" applyFont="1" applyBorder="1" applyAlignment="1">
      <alignment horizontal="center" vertical="center"/>
    </xf>
    <xf numFmtId="0" fontId="39" fillId="0" borderId="14" xfId="43" applyFont="1" applyBorder="1" applyAlignment="1">
      <alignment horizontal="center" vertical="center" wrapText="1"/>
    </xf>
    <xf numFmtId="0" fontId="39" fillId="0" borderId="62" xfId="43" applyFont="1" applyBorder="1" applyAlignment="1">
      <alignment horizontal="center" vertical="center" wrapText="1"/>
    </xf>
    <xf numFmtId="0" fontId="39" fillId="0" borderId="18" xfId="43" applyFont="1" applyBorder="1" applyAlignment="1">
      <alignment horizontal="center" vertical="center" wrapText="1"/>
    </xf>
    <xf numFmtId="0" fontId="39" fillId="0" borderId="10" xfId="43" applyFont="1" applyBorder="1" applyAlignment="1">
      <alignment horizontal="center" vertical="center" wrapText="1"/>
    </xf>
    <xf numFmtId="0" fontId="39" fillId="0" borderId="11" xfId="43" applyFont="1" applyBorder="1" applyAlignment="1">
      <alignment horizontal="center" vertical="center" wrapText="1"/>
    </xf>
    <xf numFmtId="0" fontId="39" fillId="0" borderId="20" xfId="43" applyFont="1" applyBorder="1" applyAlignment="1">
      <alignment horizontal="center" vertical="center" wrapText="1"/>
    </xf>
    <xf numFmtId="0" fontId="48" fillId="0" borderId="13" xfId="43" applyFont="1" applyBorder="1" applyAlignment="1">
      <alignment horizontal="center" vertical="center"/>
    </xf>
    <xf numFmtId="0" fontId="50" fillId="0" borderId="15" xfId="43" applyFont="1" applyBorder="1" applyAlignment="1">
      <alignment horizontal="center" vertical="center"/>
    </xf>
    <xf numFmtId="0" fontId="50" fillId="0" borderId="0" xfId="43" applyFont="1" applyAlignment="1">
      <alignment horizontal="center" vertical="center"/>
    </xf>
    <xf numFmtId="0" fontId="50" fillId="0" borderId="19" xfId="43" applyFont="1" applyBorder="1" applyAlignment="1">
      <alignment horizontal="center" vertical="center"/>
    </xf>
    <xf numFmtId="0" fontId="48" fillId="0" borderId="13" xfId="43" applyFont="1" applyBorder="1" applyAlignment="1">
      <alignment horizontal="center" vertical="center" wrapText="1"/>
    </xf>
    <xf numFmtId="0" fontId="52" fillId="0" borderId="17" xfId="43" applyFont="1" applyBorder="1" applyAlignment="1">
      <alignment horizontal="center" vertical="center"/>
    </xf>
    <xf numFmtId="0" fontId="52" fillId="0" borderId="16" xfId="43" applyFont="1" applyBorder="1" applyAlignment="1">
      <alignment horizontal="center" vertical="center"/>
    </xf>
    <xf numFmtId="0" fontId="52" fillId="0" borderId="12" xfId="43" applyFont="1" applyBorder="1" applyAlignment="1">
      <alignment horizontal="center" vertical="center"/>
    </xf>
    <xf numFmtId="0" fontId="48" fillId="0" borderId="14" xfId="43" applyFont="1" applyBorder="1" applyAlignment="1">
      <alignment horizontal="center" vertical="center"/>
    </xf>
    <xf numFmtId="0" fontId="48" fillId="0" borderId="62" xfId="43" applyFont="1" applyBorder="1" applyAlignment="1">
      <alignment horizontal="center" vertical="center"/>
    </xf>
    <xf numFmtId="0" fontId="48" fillId="0" borderId="18" xfId="43" applyFont="1" applyBorder="1" applyAlignment="1">
      <alignment horizontal="center" vertical="center"/>
    </xf>
    <xf numFmtId="0" fontId="48" fillId="0" borderId="15" xfId="43" applyFont="1" applyBorder="1" applyAlignment="1">
      <alignment horizontal="center" vertical="center"/>
    </xf>
    <xf numFmtId="0" fontId="48" fillId="0" borderId="0" xfId="43" applyFont="1" applyAlignment="1">
      <alignment horizontal="center" vertical="center"/>
    </xf>
    <xf numFmtId="0" fontId="48" fillId="0" borderId="19" xfId="43" applyFont="1" applyBorder="1" applyAlignment="1">
      <alignment horizontal="center" vertical="center"/>
    </xf>
    <xf numFmtId="0" fontId="48" fillId="0" borderId="14" xfId="43" applyFont="1" applyBorder="1" applyAlignment="1">
      <alignment horizontal="right" vertical="center"/>
    </xf>
    <xf numFmtId="0" fontId="48" fillId="0" borderId="15" xfId="43" applyFont="1" applyBorder="1" applyAlignment="1">
      <alignment horizontal="right" vertical="center"/>
    </xf>
    <xf numFmtId="0" fontId="0" fillId="0" borderId="62" xfId="0" applyBorder="1" applyAlignment="1">
      <alignment horizontal="right" vertical="center"/>
    </xf>
    <xf numFmtId="0" fontId="0" fillId="0" borderId="11" xfId="0" applyBorder="1" applyAlignment="1">
      <alignment horizontal="right" vertical="center"/>
    </xf>
    <xf numFmtId="0" fontId="48" fillId="0" borderId="62" xfId="43" applyFont="1" applyBorder="1" applyAlignment="1">
      <alignment horizontal="right" vertical="center"/>
    </xf>
    <xf numFmtId="0" fontId="48" fillId="0" borderId="0" xfId="43" applyFont="1" applyAlignment="1">
      <alignment horizontal="right" vertical="center"/>
    </xf>
    <xf numFmtId="0" fontId="52" fillId="0" borderId="14" xfId="43" applyFont="1" applyBorder="1" applyAlignment="1">
      <alignment horizontal="center" vertical="center"/>
    </xf>
    <xf numFmtId="0" fontId="52" fillId="0" borderId="18" xfId="43" applyFont="1" applyBorder="1" applyAlignment="1">
      <alignment horizontal="center" vertical="center"/>
    </xf>
    <xf numFmtId="0" fontId="52" fillId="0" borderId="15" xfId="43" applyFont="1" applyBorder="1" applyAlignment="1">
      <alignment horizontal="center" vertical="center"/>
    </xf>
    <xf numFmtId="0" fontId="52" fillId="0" borderId="19" xfId="43" applyFont="1" applyBorder="1" applyAlignment="1">
      <alignment horizontal="center" vertical="center"/>
    </xf>
    <xf numFmtId="0" fontId="52" fillId="0" borderId="10" xfId="43" applyFont="1" applyBorder="1" applyAlignment="1">
      <alignment horizontal="center" vertical="center"/>
    </xf>
    <xf numFmtId="0" fontId="52" fillId="0" borderId="20" xfId="43" applyFont="1" applyBorder="1" applyAlignment="1">
      <alignment horizontal="center" vertical="center"/>
    </xf>
    <xf numFmtId="0" fontId="52" fillId="0" borderId="62" xfId="43" applyFont="1" applyBorder="1" applyAlignment="1">
      <alignment horizontal="center" vertical="center"/>
    </xf>
    <xf numFmtId="0" fontId="52" fillId="0" borderId="14" xfId="43" applyFont="1" applyBorder="1">
      <alignment vertical="center"/>
    </xf>
    <xf numFmtId="0" fontId="52" fillId="0" borderId="62" xfId="43" applyFont="1" applyBorder="1">
      <alignment vertical="center"/>
    </xf>
    <xf numFmtId="0" fontId="52" fillId="0" borderId="18" xfId="43" applyFont="1" applyBorder="1">
      <alignment vertical="center"/>
    </xf>
    <xf numFmtId="0" fontId="48" fillId="0" borderId="14" xfId="43" applyFont="1" applyBorder="1">
      <alignment vertical="center"/>
    </xf>
    <xf numFmtId="0" fontId="48" fillId="0" borderId="62" xfId="43" applyFont="1" applyBorder="1">
      <alignment vertical="center"/>
    </xf>
    <xf numFmtId="0" fontId="48" fillId="0" borderId="18" xfId="43" applyFont="1" applyBorder="1">
      <alignment vertical="center"/>
    </xf>
    <xf numFmtId="0" fontId="52" fillId="0" borderId="10" xfId="43" applyFont="1" applyBorder="1">
      <alignment vertical="center"/>
    </xf>
    <xf numFmtId="0" fontId="52" fillId="0" borderId="11" xfId="43" applyFont="1" applyBorder="1">
      <alignment vertical="center"/>
    </xf>
    <xf numFmtId="0" fontId="52" fillId="0" borderId="20" xfId="43" applyFont="1" applyBorder="1">
      <alignment vertical="center"/>
    </xf>
    <xf numFmtId="0" fontId="52" fillId="0" borderId="16" xfId="43" applyFont="1" applyBorder="1">
      <alignment vertical="center"/>
    </xf>
    <xf numFmtId="0" fontId="52" fillId="0" borderId="12" xfId="43" applyFont="1" applyBorder="1">
      <alignment vertical="center"/>
    </xf>
    <xf numFmtId="0" fontId="52" fillId="0" borderId="16" xfId="43" applyFont="1" applyBorder="1" applyAlignment="1">
      <alignment horizontal="center" vertical="center" wrapText="1"/>
    </xf>
    <xf numFmtId="0" fontId="52" fillId="0" borderId="13" xfId="43" applyFont="1" applyBorder="1" applyAlignment="1">
      <alignment horizontal="center" vertical="center"/>
    </xf>
    <xf numFmtId="0" fontId="52" fillId="0" borderId="13" xfId="43" applyFont="1" applyBorder="1" applyAlignment="1">
      <alignment horizontal="center" vertical="center" wrapText="1"/>
    </xf>
    <xf numFmtId="0" fontId="55" fillId="0" borderId="14" xfId="43" applyFont="1" applyBorder="1">
      <alignment vertical="center"/>
    </xf>
    <xf numFmtId="0" fontId="55" fillId="0" borderId="62" xfId="43" applyFont="1" applyBorder="1">
      <alignment vertical="center"/>
    </xf>
    <xf numFmtId="0" fontId="55" fillId="0" borderId="18" xfId="43" applyFont="1" applyBorder="1">
      <alignment vertical="center"/>
    </xf>
    <xf numFmtId="0" fontId="48" fillId="0" borderId="15" xfId="43" applyFont="1" applyBorder="1">
      <alignment vertical="center"/>
    </xf>
    <xf numFmtId="0" fontId="48" fillId="0" borderId="0" xfId="43" applyFont="1">
      <alignment vertical="center"/>
    </xf>
    <xf numFmtId="0" fontId="48" fillId="0" borderId="19" xfId="43" applyFont="1" applyBorder="1">
      <alignment vertical="center"/>
    </xf>
    <xf numFmtId="0" fontId="48" fillId="0" borderId="10" xfId="43" applyFont="1" applyBorder="1" applyAlignment="1">
      <alignment horizontal="center" vertical="center"/>
    </xf>
    <xf numFmtId="0" fontId="48" fillId="0" borderId="11" xfId="43" applyFont="1" applyBorder="1" applyAlignment="1">
      <alignment horizontal="center" vertical="center"/>
    </xf>
    <xf numFmtId="0" fontId="48" fillId="0" borderId="20" xfId="43" applyFont="1" applyBorder="1" applyAlignment="1">
      <alignment horizontal="center" vertical="center"/>
    </xf>
    <xf numFmtId="0" fontId="48" fillId="0" borderId="11" xfId="43" applyFont="1" applyBorder="1">
      <alignment vertical="center"/>
    </xf>
    <xf numFmtId="0" fontId="48" fillId="0" borderId="20" xfId="43" applyFont="1" applyBorder="1">
      <alignment vertical="center"/>
    </xf>
    <xf numFmtId="0" fontId="48" fillId="0" borderId="14" xfId="43" applyFont="1" applyBorder="1" applyAlignment="1">
      <alignment horizontal="center" vertical="center" wrapText="1"/>
    </xf>
    <xf numFmtId="0" fontId="48" fillId="0" borderId="62" xfId="43" applyFont="1" applyBorder="1" applyAlignment="1">
      <alignment horizontal="center" vertical="center" wrapText="1"/>
    </xf>
    <xf numFmtId="0" fontId="48" fillId="0" borderId="18" xfId="43" applyFont="1" applyBorder="1" applyAlignment="1">
      <alignment horizontal="center" vertical="center" wrapText="1"/>
    </xf>
    <xf numFmtId="0" fontId="48" fillId="0" borderId="10" xfId="43" applyFont="1" applyBorder="1" applyAlignment="1">
      <alignment horizontal="center" vertical="center" wrapText="1"/>
    </xf>
    <xf numFmtId="0" fontId="48" fillId="0" borderId="11" xfId="43" applyFont="1" applyBorder="1" applyAlignment="1">
      <alignment horizontal="center" vertical="center" wrapText="1"/>
    </xf>
    <xf numFmtId="0" fontId="48" fillId="0" borderId="20" xfId="43" applyFont="1" applyBorder="1" applyAlignment="1">
      <alignment horizontal="center" vertical="center" wrapText="1"/>
    </xf>
    <xf numFmtId="0" fontId="55" fillId="0" borderId="22" xfId="43" applyFont="1" applyBorder="1">
      <alignment vertical="center"/>
    </xf>
    <xf numFmtId="0" fontId="48" fillId="0" borderId="22" xfId="43" applyFont="1" applyBorder="1" applyAlignment="1">
      <alignment horizontal="center" vertical="center" wrapText="1"/>
    </xf>
    <xf numFmtId="0" fontId="48" fillId="0" borderId="21" xfId="43" applyFont="1" applyBorder="1" applyAlignment="1">
      <alignment horizontal="center" vertical="center"/>
    </xf>
    <xf numFmtId="0" fontId="22" fillId="0" borderId="0" xfId="0" applyFont="1" applyAlignment="1">
      <alignment horizontal="justify" vertical="center" wrapText="1"/>
    </xf>
    <xf numFmtId="0" fontId="25" fillId="0" borderId="50" xfId="0" applyFont="1" applyBorder="1" applyAlignment="1">
      <alignment horizontal="center" vertical="center" wrapText="1"/>
    </xf>
    <xf numFmtId="0" fontId="25" fillId="0" borderId="49" xfId="0" applyFont="1" applyBorder="1" applyAlignment="1">
      <alignment horizontal="center" vertical="center" wrapText="1"/>
    </xf>
    <xf numFmtId="0" fontId="24" fillId="0" borderId="23" xfId="0" applyFont="1" applyBorder="1" applyAlignment="1">
      <alignment horizontal="left" vertical="center" wrapText="1"/>
    </xf>
    <xf numFmtId="0" fontId="24" fillId="0" borderId="0" xfId="0" applyFont="1" applyAlignment="1">
      <alignment horizontal="left" vertical="center" wrapText="1"/>
    </xf>
    <xf numFmtId="0" fontId="22" fillId="0" borderId="40"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0" xfId="0" applyFont="1" applyBorder="1" applyAlignment="1">
      <alignment horizontal="justify" vertical="center" wrapText="1"/>
    </xf>
    <xf numFmtId="0" fontId="22" fillId="0" borderId="28" xfId="0" applyFont="1" applyBorder="1" applyAlignment="1">
      <alignment horizontal="justify" vertical="center" wrapText="1"/>
    </xf>
    <xf numFmtId="0" fontId="22" fillId="0" borderId="40" xfId="0" applyFont="1" applyBorder="1" applyAlignment="1">
      <alignment horizontal="left" vertical="center" wrapText="1"/>
    </xf>
    <xf numFmtId="0" fontId="22" fillId="0" borderId="28" xfId="0" applyFont="1" applyBorder="1" applyAlignment="1">
      <alignment horizontal="left" vertical="center" wrapText="1"/>
    </xf>
    <xf numFmtId="0" fontId="28" fillId="0" borderId="0" xfId="0" applyFont="1" applyAlignment="1">
      <alignment horizontal="center" vertical="center" wrapText="1"/>
    </xf>
    <xf numFmtId="0" fontId="28" fillId="0" borderId="33" xfId="0" applyFont="1" applyBorder="1" applyAlignment="1">
      <alignment horizontal="center" vertical="center" wrapText="1"/>
    </xf>
    <xf numFmtId="0" fontId="22" fillId="0" borderId="30" xfId="0" applyFont="1" applyBorder="1" applyAlignment="1">
      <alignment horizontal="right" vertical="center" wrapText="1"/>
    </xf>
    <xf numFmtId="0" fontId="22" fillId="0" borderId="27" xfId="0" applyFont="1" applyBorder="1" applyAlignment="1">
      <alignment horizontal="right" vertical="center" wrapText="1"/>
    </xf>
    <xf numFmtId="0" fontId="22" fillId="0" borderId="30"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0" xfId="0" applyFont="1" applyBorder="1" applyAlignment="1">
      <alignment horizontal="left" vertical="center" wrapText="1"/>
    </xf>
    <xf numFmtId="0" fontId="22" fillId="0" borderId="27" xfId="0" applyFont="1" applyBorder="1" applyAlignment="1">
      <alignment horizontal="left" vertical="center" wrapText="1"/>
    </xf>
    <xf numFmtId="0" fontId="22" fillId="0" borderId="31"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4" xfId="0" applyFont="1" applyBorder="1" applyAlignment="1">
      <alignment horizontal="right" vertical="center" wrapText="1"/>
    </xf>
    <xf numFmtId="0" fontId="22" fillId="0" borderId="35" xfId="0" applyFont="1" applyBorder="1" applyAlignment="1">
      <alignment horizontal="right" vertical="center" wrapText="1"/>
    </xf>
    <xf numFmtId="0" fontId="22" fillId="0" borderId="36" xfId="0" applyFont="1" applyBorder="1" applyAlignment="1">
      <alignment horizontal="right" vertical="center" wrapText="1"/>
    </xf>
    <xf numFmtId="0" fontId="22" fillId="0" borderId="37" xfId="0" applyFont="1" applyBorder="1" applyAlignment="1">
      <alignment horizontal="right" vertical="center" wrapText="1"/>
    </xf>
    <xf numFmtId="0" fontId="22" fillId="0" borderId="39" xfId="0" applyFont="1" applyBorder="1" applyAlignment="1">
      <alignment horizontal="center" vertical="center" wrapText="1"/>
    </xf>
    <xf numFmtId="0" fontId="22" fillId="0" borderId="41" xfId="0" applyFont="1" applyBorder="1" applyAlignment="1">
      <alignment horizontal="center" vertical="center" wrapText="1"/>
    </xf>
    <xf numFmtId="0" fontId="22" fillId="25" borderId="13" xfId="44" applyFont="1" applyFill="1" applyBorder="1" applyAlignment="1">
      <alignment horizontal="center" vertical="center" wrapText="1"/>
    </xf>
    <xf numFmtId="0" fontId="22" fillId="26" borderId="11" xfId="44" applyFont="1" applyFill="1" applyBorder="1" applyAlignment="1">
      <alignment horizontal="center" vertical="center"/>
    </xf>
    <xf numFmtId="0" fontId="22" fillId="0" borderId="11" xfId="44" applyFont="1" applyBorder="1" applyAlignment="1">
      <alignment horizontal="center" vertical="center"/>
    </xf>
    <xf numFmtId="0" fontId="22" fillId="27" borderId="13" xfId="44" applyFont="1" applyFill="1" applyBorder="1" applyAlignment="1">
      <alignment horizontal="center" vertical="center"/>
    </xf>
    <xf numFmtId="0" fontId="22" fillId="25" borderId="13" xfId="44" applyFont="1" applyFill="1" applyBorder="1" applyAlignment="1">
      <alignment horizontal="center" vertical="center"/>
    </xf>
    <xf numFmtId="0" fontId="61" fillId="28" borderId="0" xfId="43" applyFont="1" applyFill="1">
      <alignment vertical="center"/>
    </xf>
    <xf numFmtId="0" fontId="22" fillId="0" borderId="13" xfId="44" applyFont="1" applyBorder="1">
      <alignment vertical="center"/>
    </xf>
    <xf numFmtId="0" fontId="24" fillId="0" borderId="13" xfId="44" applyFont="1" applyBorder="1" applyAlignment="1">
      <alignment horizontal="center" vertical="center"/>
    </xf>
    <xf numFmtId="0" fontId="24" fillId="0" borderId="14" xfId="44" applyFont="1" applyBorder="1" applyAlignment="1">
      <alignment horizontal="center" vertical="center" wrapText="1"/>
    </xf>
    <xf numFmtId="0" fontId="24" fillId="0" borderId="15" xfId="44" applyFont="1" applyBorder="1" applyAlignment="1">
      <alignment horizontal="center" vertical="center" wrapText="1"/>
    </xf>
    <xf numFmtId="0" fontId="24" fillId="0" borderId="10" xfId="44" applyFont="1" applyBorder="1" applyAlignment="1">
      <alignment horizontal="center" vertical="center" wrapText="1"/>
    </xf>
    <xf numFmtId="0" fontId="24" fillId="0" borderId="17" xfId="44" applyFont="1" applyBorder="1" applyAlignment="1">
      <alignment horizontal="center" vertical="center"/>
    </xf>
    <xf numFmtId="49" fontId="24" fillId="0" borderId="13" xfId="44" applyNumberFormat="1" applyFont="1" applyBorder="1" applyAlignment="1">
      <alignment horizontal="center" vertical="center"/>
    </xf>
    <xf numFmtId="0" fontId="24" fillId="0" borderId="12" xfId="44" applyFont="1" applyBorder="1" applyAlignment="1">
      <alignment horizontal="center" vertical="center" wrapText="1"/>
    </xf>
    <xf numFmtId="0" fontId="22" fillId="27" borderId="13" xfId="44" applyFont="1" applyFill="1" applyBorder="1">
      <alignment vertical="center"/>
    </xf>
    <xf numFmtId="0" fontId="24" fillId="0" borderId="13" xfId="44" applyFont="1" applyBorder="1" applyAlignment="1">
      <alignment horizontal="center" vertical="center" wrapText="1"/>
    </xf>
    <xf numFmtId="0" fontId="22" fillId="0" borderId="13" xfId="44" applyFont="1" applyBorder="1" applyAlignment="1">
      <alignment horizontal="center" vertical="center" wrapText="1"/>
    </xf>
    <xf numFmtId="0" fontId="24" fillId="0" borderId="13" xfId="44" applyFont="1" applyBorder="1">
      <alignment vertical="center"/>
    </xf>
    <xf numFmtId="0" fontId="24" fillId="0" borderId="16" xfId="44" applyFont="1" applyBorder="1" applyAlignment="1">
      <alignment horizontal="center" vertical="center"/>
    </xf>
    <xf numFmtId="0" fontId="24" fillId="0" borderId="12" xfId="44" applyFont="1" applyBorder="1" applyAlignment="1">
      <alignment horizontal="center" vertical="center"/>
    </xf>
    <xf numFmtId="0" fontId="61" fillId="28" borderId="13" xfId="43" applyFont="1" applyFill="1" applyBorder="1">
      <alignment vertical="center"/>
    </xf>
    <xf numFmtId="0" fontId="28" fillId="0" borderId="13" xfId="44" applyFont="1" applyBorder="1" applyAlignment="1">
      <alignment horizontal="center" vertical="center"/>
    </xf>
    <xf numFmtId="180" fontId="24" fillId="0" borderId="13" xfId="44" applyNumberFormat="1" applyFont="1" applyBorder="1" applyAlignment="1">
      <alignment horizontal="center" vertical="center"/>
    </xf>
    <xf numFmtId="0" fontId="68" fillId="0" borderId="17" xfId="45" applyFont="1" applyBorder="1" applyAlignment="1">
      <alignment horizontal="center" vertical="center"/>
    </xf>
    <xf numFmtId="0" fontId="68" fillId="0" borderId="16" xfId="45" applyFont="1" applyBorder="1" applyAlignment="1">
      <alignment horizontal="center" vertical="center"/>
    </xf>
    <xf numFmtId="0" fontId="68" fillId="0" borderId="12" xfId="45" applyFont="1" applyBorder="1" applyAlignment="1">
      <alignment horizontal="center" vertical="center"/>
    </xf>
    <xf numFmtId="0" fontId="24" fillId="26" borderId="13" xfId="44" applyFont="1" applyFill="1" applyBorder="1" applyAlignment="1">
      <alignment horizontal="center" vertical="center"/>
    </xf>
    <xf numFmtId="0" fontId="24" fillId="26" borderId="22" xfId="44" applyFont="1" applyFill="1" applyBorder="1" applyAlignment="1">
      <alignment horizontal="center" vertical="center" wrapText="1"/>
    </xf>
    <xf numFmtId="0" fontId="24" fillId="26" borderId="67" xfId="44" applyFont="1" applyFill="1" applyBorder="1" applyAlignment="1">
      <alignment horizontal="center" vertical="center" wrapText="1"/>
    </xf>
    <xf numFmtId="0" fontId="24" fillId="26" borderId="21" xfId="44" applyFont="1" applyFill="1" applyBorder="1" applyAlignment="1">
      <alignment horizontal="center" vertical="center" wrapText="1"/>
    </xf>
    <xf numFmtId="0" fontId="24" fillId="0" borderId="62" xfId="44" applyFont="1" applyBorder="1" applyAlignment="1">
      <alignment horizontal="center" vertical="center" wrapText="1"/>
    </xf>
    <xf numFmtId="0" fontId="24" fillId="0" borderId="18" xfId="44" applyFont="1" applyBorder="1" applyAlignment="1">
      <alignment horizontal="center" vertical="center" wrapText="1"/>
    </xf>
    <xf numFmtId="0" fontId="24" fillId="0" borderId="0" xfId="44" applyFont="1" applyAlignment="1">
      <alignment horizontal="center" vertical="center" wrapText="1"/>
    </xf>
    <xf numFmtId="0" fontId="24" fillId="0" borderId="19" xfId="44" applyFont="1" applyBorder="1" applyAlignment="1">
      <alignment horizontal="center" vertical="center" wrapText="1"/>
    </xf>
    <xf numFmtId="0" fontId="24" fillId="0" borderId="11" xfId="44" applyFont="1" applyBorder="1" applyAlignment="1">
      <alignment horizontal="center" vertical="center" wrapText="1"/>
    </xf>
    <xf numFmtId="0" fontId="24" fillId="0" borderId="20" xfId="44" applyFont="1" applyBorder="1" applyAlignment="1">
      <alignment horizontal="center" vertical="center" wrapText="1"/>
    </xf>
    <xf numFmtId="0" fontId="24" fillId="0" borderId="17" xfId="44" applyFont="1" applyBorder="1" applyAlignment="1">
      <alignment horizontal="left" vertical="center" wrapText="1"/>
    </xf>
    <xf numFmtId="0" fontId="24" fillId="0" borderId="16" xfId="44" applyFont="1" applyBorder="1" applyAlignment="1">
      <alignment horizontal="left" vertical="center" wrapText="1"/>
    </xf>
    <xf numFmtId="0" fontId="24" fillId="0" borderId="12" xfId="44" applyFont="1" applyBorder="1" applyAlignment="1">
      <alignment horizontal="left" vertical="center" wrapText="1"/>
    </xf>
    <xf numFmtId="0" fontId="24" fillId="0" borderId="17" xfId="44" applyFont="1" applyBorder="1" applyAlignment="1">
      <alignment horizontal="center" vertical="center" wrapText="1"/>
    </xf>
    <xf numFmtId="0" fontId="24" fillId="0" borderId="17" xfId="44" applyFont="1" applyBorder="1" applyAlignment="1">
      <alignment horizontal="left" vertical="center"/>
    </xf>
    <xf numFmtId="0" fontId="24" fillId="0" borderId="16" xfId="44" applyFont="1" applyBorder="1" applyAlignment="1">
      <alignment horizontal="left" vertical="center"/>
    </xf>
    <xf numFmtId="0" fontId="24" fillId="0" borderId="12" xfId="44" applyFont="1" applyBorder="1" applyAlignment="1">
      <alignment horizontal="left" vertical="center"/>
    </xf>
    <xf numFmtId="0" fontId="24" fillId="0" borderId="17" xfId="45" applyFont="1" applyBorder="1" applyAlignment="1">
      <alignment horizontal="center" vertical="center" wrapText="1"/>
    </xf>
    <xf numFmtId="0" fontId="24" fillId="0" borderId="16" xfId="45" applyFont="1" applyBorder="1" applyAlignment="1">
      <alignment horizontal="center" vertical="center" wrapText="1"/>
    </xf>
    <xf numFmtId="0" fontId="24" fillId="0" borderId="13" xfId="45" applyFont="1" applyBorder="1" applyAlignment="1">
      <alignment horizontal="center" vertical="center" wrapText="1"/>
    </xf>
    <xf numFmtId="0" fontId="24" fillId="0" borderId="12" xfId="45" applyFont="1" applyBorder="1" applyAlignment="1">
      <alignment horizontal="center" vertical="center" wrapText="1"/>
    </xf>
    <xf numFmtId="0" fontId="24" fillId="0" borderId="0" xfId="45" applyFont="1" applyAlignment="1">
      <alignment horizontal="center" vertical="center" wrapText="1"/>
    </xf>
    <xf numFmtId="0" fontId="24" fillId="30" borderId="13" xfId="44" applyFont="1" applyFill="1" applyBorder="1" applyAlignment="1">
      <alignment horizontal="center" vertical="center" wrapText="1"/>
    </xf>
    <xf numFmtId="0" fontId="24" fillId="26" borderId="17" xfId="44" applyFont="1" applyFill="1" applyBorder="1" applyAlignment="1">
      <alignment horizontal="center" vertical="center" wrapText="1"/>
    </xf>
    <xf numFmtId="0" fontId="24" fillId="26" borderId="12" xfId="44" applyFont="1" applyFill="1" applyBorder="1" applyAlignment="1">
      <alignment horizontal="center" vertical="center" wrapText="1"/>
    </xf>
    <xf numFmtId="0" fontId="24" fillId="0" borderId="0" xfId="44" applyFont="1" applyAlignment="1">
      <alignment horizontal="left" vertical="center" wrapText="1"/>
    </xf>
    <xf numFmtId="0" fontId="24" fillId="0" borderId="13" xfId="45" applyFont="1" applyBorder="1" applyAlignment="1">
      <alignment horizontal="center" vertical="center"/>
    </xf>
    <xf numFmtId="0" fontId="24" fillId="0" borderId="17" xfId="45" applyFont="1" applyBorder="1" applyAlignment="1">
      <alignment horizontal="center" vertical="center"/>
    </xf>
    <xf numFmtId="0" fontId="24" fillId="0" borderId="16" xfId="45" applyFont="1" applyBorder="1" applyAlignment="1">
      <alignment horizontal="center" vertical="center"/>
    </xf>
    <xf numFmtId="0" fontId="24" fillId="0" borderId="12" xfId="45" applyFont="1" applyBorder="1" applyAlignment="1">
      <alignment horizontal="center" vertical="center"/>
    </xf>
    <xf numFmtId="0" fontId="24" fillId="0" borderId="0" xfId="45" applyFont="1" applyAlignment="1">
      <alignment horizontal="center" vertical="center"/>
    </xf>
    <xf numFmtId="0" fontId="24" fillId="30" borderId="17" xfId="45" applyFont="1" applyFill="1" applyBorder="1" applyAlignment="1">
      <alignment horizontal="center" vertical="center"/>
    </xf>
    <xf numFmtId="0" fontId="24" fillId="30" borderId="12" xfId="45" applyFont="1" applyFill="1" applyBorder="1" applyAlignment="1">
      <alignment horizontal="center" vertical="center"/>
    </xf>
    <xf numFmtId="0" fontId="24" fillId="0" borderId="0" xfId="44" applyFont="1" applyAlignment="1">
      <alignment horizontal="center" vertical="center"/>
    </xf>
    <xf numFmtId="0" fontId="24" fillId="0" borderId="14" xfId="44" applyFont="1" applyBorder="1" applyAlignment="1">
      <alignment horizontal="center" vertical="center"/>
    </xf>
    <xf numFmtId="0" fontId="24" fillId="0" borderId="18" xfId="44" applyFont="1" applyBorder="1" applyAlignment="1">
      <alignment horizontal="center" vertical="center"/>
    </xf>
    <xf numFmtId="0" fontId="24" fillId="0" borderId="15" xfId="44" applyFont="1" applyBorder="1" applyAlignment="1">
      <alignment horizontal="center" vertical="center"/>
    </xf>
    <xf numFmtId="0" fontId="24" fillId="0" borderId="19" xfId="44" applyFont="1" applyBorder="1" applyAlignment="1">
      <alignment horizontal="center" vertical="center"/>
    </xf>
    <xf numFmtId="0" fontId="24" fillId="0" borderId="10" xfId="44" applyFont="1" applyBorder="1" applyAlignment="1">
      <alignment horizontal="center" vertical="center"/>
    </xf>
    <xf numFmtId="0" fontId="24" fillId="0" borderId="20" xfId="44" applyFont="1" applyBorder="1" applyAlignment="1">
      <alignment horizontal="center" vertical="center"/>
    </xf>
    <xf numFmtId="0" fontId="24" fillId="30" borderId="17" xfId="44" applyFont="1" applyFill="1" applyBorder="1" applyAlignment="1">
      <alignment horizontal="center" vertical="center" wrapText="1"/>
    </xf>
    <xf numFmtId="0" fontId="24" fillId="30" borderId="16" xfId="44" applyFont="1" applyFill="1" applyBorder="1" applyAlignment="1">
      <alignment horizontal="center" vertical="center" wrapText="1"/>
    </xf>
    <xf numFmtId="0" fontId="24" fillId="30" borderId="12" xfId="44" applyFont="1" applyFill="1" applyBorder="1" applyAlignment="1">
      <alignment horizontal="center" vertical="center" wrapText="1"/>
    </xf>
    <xf numFmtId="0" fontId="33" fillId="0" borderId="0" xfId="43" applyFont="1" applyAlignment="1">
      <alignment horizontal="center" vertical="center"/>
    </xf>
    <xf numFmtId="0" fontId="32" fillId="0" borderId="0" xfId="43" applyFont="1" applyAlignment="1">
      <alignment horizontal="left" vertical="top" wrapText="1"/>
    </xf>
    <xf numFmtId="0" fontId="32" fillId="0" borderId="19" xfId="43" applyFont="1" applyBorder="1" applyAlignment="1">
      <alignment horizontal="left" vertical="top" wrapText="1"/>
    </xf>
    <xf numFmtId="0" fontId="32" fillId="0" borderId="0" xfId="43" applyFont="1" applyAlignment="1">
      <alignment horizontal="left" vertical="center"/>
    </xf>
    <xf numFmtId="0" fontId="32" fillId="0" borderId="19" xfId="43" applyFont="1" applyBorder="1" applyAlignment="1">
      <alignment horizontal="left" vertical="center"/>
    </xf>
    <xf numFmtId="0" fontId="32" fillId="0" borderId="0" xfId="43" applyFont="1" applyAlignment="1">
      <alignment horizontal="right" vertical="top"/>
    </xf>
    <xf numFmtId="0" fontId="32" fillId="0" borderId="19" xfId="43" applyFont="1" applyBorder="1" applyAlignment="1">
      <alignment horizontal="left" vertical="center" wrapText="1"/>
    </xf>
    <xf numFmtId="0" fontId="33" fillId="0" borderId="15" xfId="43" applyFont="1" applyBorder="1" applyAlignment="1">
      <alignment horizontal="center" vertical="center"/>
    </xf>
    <xf numFmtId="0" fontId="33" fillId="0" borderId="19" xfId="43" applyFont="1" applyBorder="1" applyAlignment="1">
      <alignment horizontal="center" vertical="center"/>
    </xf>
    <xf numFmtId="0" fontId="36" fillId="0" borderId="17" xfId="43" applyFont="1" applyBorder="1" applyAlignment="1">
      <alignment horizontal="center" vertical="center"/>
    </xf>
    <xf numFmtId="0" fontId="36" fillId="0" borderId="16" xfId="43" applyFont="1" applyBorder="1" applyAlignment="1">
      <alignment horizontal="center" vertical="center"/>
    </xf>
    <xf numFmtId="0" fontId="36" fillId="0" borderId="12" xfId="43" applyFont="1" applyBorder="1" applyAlignment="1">
      <alignment horizontal="center" vertical="center"/>
    </xf>
    <xf numFmtId="0" fontId="32" fillId="0" borderId="17" xfId="43" applyFont="1" applyBorder="1" applyAlignment="1">
      <alignment horizontal="center" vertical="center" wrapText="1"/>
    </xf>
    <xf numFmtId="0" fontId="32" fillId="0" borderId="16" xfId="43" applyFont="1" applyBorder="1" applyAlignment="1">
      <alignment horizontal="center" vertical="center" wrapText="1"/>
    </xf>
    <xf numFmtId="0" fontId="32" fillId="0" borderId="12" xfId="43" applyFont="1" applyBorder="1" applyAlignment="1">
      <alignment horizontal="center" vertical="center" wrapText="1"/>
    </xf>
    <xf numFmtId="0" fontId="32" fillId="0" borderId="14" xfId="43" applyFont="1" applyBorder="1" applyAlignment="1">
      <alignment horizontal="right" vertical="center"/>
    </xf>
    <xf numFmtId="0" fontId="32" fillId="0" borderId="62" xfId="43" applyFont="1" applyBorder="1" applyAlignment="1">
      <alignment horizontal="right" vertical="center"/>
    </xf>
    <xf numFmtId="0" fontId="32" fillId="0" borderId="18" xfId="43" applyFont="1" applyBorder="1" applyAlignment="1">
      <alignment horizontal="right" vertical="center"/>
    </xf>
    <xf numFmtId="0" fontId="36" fillId="0" borderId="63" xfId="43" applyFont="1" applyBorder="1" applyAlignment="1">
      <alignment horizontal="right" vertical="center"/>
    </xf>
    <xf numFmtId="0" fontId="32" fillId="0" borderId="63" xfId="43" applyFont="1" applyBorder="1" applyAlignment="1">
      <alignment horizontal="right" vertical="center"/>
    </xf>
    <xf numFmtId="0" fontId="32" fillId="0" borderId="64" xfId="43" applyFont="1" applyBorder="1" applyAlignment="1">
      <alignment horizontal="center" vertical="center" wrapText="1"/>
    </xf>
    <xf numFmtId="0" fontId="32" fillId="0" borderId="65" xfId="43" applyFont="1" applyBorder="1" applyAlignment="1">
      <alignment horizontal="center" vertical="center" wrapText="1"/>
    </xf>
    <xf numFmtId="0" fontId="32" fillId="0" borderId="66" xfId="43" applyFont="1" applyBorder="1" applyAlignment="1">
      <alignment horizontal="center" vertical="center" wrapText="1"/>
    </xf>
    <xf numFmtId="0" fontId="32" fillId="0" borderId="14" xfId="43" applyFont="1" applyBorder="1" applyAlignment="1">
      <alignment horizontal="center" vertical="center" wrapText="1"/>
    </xf>
    <xf numFmtId="0" fontId="32" fillId="0" borderId="62" xfId="43" applyFont="1" applyBorder="1" applyAlignment="1">
      <alignment horizontal="center" vertical="center" wrapText="1"/>
    </xf>
    <xf numFmtId="0" fontId="32" fillId="0" borderId="18" xfId="43" applyFont="1" applyBorder="1" applyAlignment="1">
      <alignment horizontal="center" vertical="center" wrapText="1"/>
    </xf>
    <xf numFmtId="0" fontId="32" fillId="0" borderId="10" xfId="43" applyFont="1" applyBorder="1" applyAlignment="1">
      <alignment horizontal="center" vertical="center" wrapText="1"/>
    </xf>
    <xf numFmtId="0" fontId="32" fillId="0" borderId="11" xfId="43" applyFont="1" applyBorder="1" applyAlignment="1">
      <alignment horizontal="center" vertical="center" wrapText="1"/>
    </xf>
    <xf numFmtId="0" fontId="32" fillId="0" borderId="20" xfId="43" applyFont="1" applyBorder="1" applyAlignment="1">
      <alignment horizontal="center" vertical="center" wrapText="1"/>
    </xf>
    <xf numFmtId="0" fontId="40" fillId="0" borderId="0" xfId="43" applyFont="1" applyAlignment="1">
      <alignment horizontal="left" vertical="center" wrapText="1"/>
    </xf>
    <xf numFmtId="0" fontId="32" fillId="0" borderId="0" xfId="43" applyFont="1" applyAlignment="1">
      <alignment horizontal="left" vertical="top"/>
    </xf>
    <xf numFmtId="0" fontId="32" fillId="0" borderId="19" xfId="43" applyFont="1" applyBorder="1" applyAlignment="1">
      <alignment horizontal="left" vertical="top"/>
    </xf>
    <xf numFmtId="0" fontId="43" fillId="0" borderId="17" xfId="43" applyFont="1" applyBorder="1" applyAlignment="1">
      <alignment horizontal="center" vertical="center" wrapText="1"/>
    </xf>
    <xf numFmtId="0" fontId="43" fillId="0" borderId="16" xfId="43" applyFont="1" applyBorder="1" applyAlignment="1">
      <alignment horizontal="center" vertical="center" wrapText="1"/>
    </xf>
    <xf numFmtId="0" fontId="43" fillId="0" borderId="12"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0" xfId="43" applyFont="1" applyAlignment="1">
      <alignment horizontal="center" vertical="center" wrapText="1"/>
    </xf>
    <xf numFmtId="0" fontId="32" fillId="0" borderId="19" xfId="43" applyFont="1" applyBorder="1" applyAlignment="1">
      <alignment horizontal="center" vertical="center" wrapText="1"/>
    </xf>
    <xf numFmtId="0" fontId="36" fillId="0" borderId="17" xfId="43" applyFont="1" applyBorder="1" applyAlignment="1">
      <alignment horizontal="right" vertical="center"/>
    </xf>
    <xf numFmtId="0" fontId="36" fillId="0" borderId="16" xfId="43" applyFont="1" applyBorder="1" applyAlignment="1">
      <alignment horizontal="right" vertical="center"/>
    </xf>
    <xf numFmtId="0" fontId="36" fillId="0" borderId="12" xfId="43" applyFont="1" applyBorder="1" applyAlignment="1">
      <alignment horizontal="right" vertical="center"/>
    </xf>
    <xf numFmtId="0" fontId="32" fillId="0" borderId="13" xfId="43" applyFont="1" applyBorder="1" applyAlignment="1">
      <alignment horizontal="left" vertical="center"/>
    </xf>
    <xf numFmtId="0" fontId="32" fillId="0" borderId="64" xfId="43" applyFont="1" applyBorder="1" applyAlignment="1">
      <alignment horizontal="center" vertical="center"/>
    </xf>
    <xf numFmtId="0" fontId="32" fillId="0" borderId="65" xfId="43" applyFont="1" applyBorder="1" applyAlignment="1">
      <alignment horizontal="center" vertical="center"/>
    </xf>
    <xf numFmtId="0" fontId="32" fillId="0" borderId="11" xfId="43" applyFont="1" applyBorder="1" applyAlignment="1">
      <alignment horizontal="left" vertical="top" wrapText="1"/>
    </xf>
    <xf numFmtId="0" fontId="32" fillId="0" borderId="20" xfId="43" applyFont="1" applyBorder="1" applyAlignment="1">
      <alignment horizontal="left" vertical="top" wrapText="1"/>
    </xf>
    <xf numFmtId="0" fontId="32" fillId="0" borderId="15" xfId="43" applyFont="1" applyBorder="1" applyAlignment="1">
      <alignment horizontal="center" vertical="center"/>
    </xf>
    <xf numFmtId="0" fontId="32" fillId="0" borderId="19" xfId="43" applyFont="1" applyBorder="1" applyAlignment="1">
      <alignment horizontal="center" vertical="center"/>
    </xf>
    <xf numFmtId="0" fontId="36" fillId="0" borderId="17" xfId="43" applyFont="1" applyBorder="1" applyAlignment="1">
      <alignment horizontal="center" vertical="center" wrapText="1"/>
    </xf>
    <xf numFmtId="0" fontId="36" fillId="0" borderId="16" xfId="43" applyFont="1" applyBorder="1" applyAlignment="1">
      <alignment horizontal="center" vertical="center" wrapText="1"/>
    </xf>
    <xf numFmtId="0" fontId="36" fillId="0" borderId="12" xfId="43" applyFont="1" applyBorder="1" applyAlignment="1">
      <alignment horizontal="center"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5" xr:uid="{00000000-0005-0000-0000-00002A000000}"/>
    <cellStyle name="標準 3" xfId="43" xr:uid="{00000000-0005-0000-0000-00002B000000}"/>
    <cellStyle name="標準_③-２加算様式（就労）" xfId="44"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114301</xdr:colOff>
      <xdr:row>0</xdr:row>
      <xdr:rowOff>47627</xdr:rowOff>
    </xdr:from>
    <xdr:to>
      <xdr:col>13</xdr:col>
      <xdr:colOff>1019176</xdr:colOff>
      <xdr:row>6</xdr:row>
      <xdr:rowOff>114301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67526" y="47627"/>
          <a:ext cx="5734050" cy="143827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900" b="1">
              <a:solidFill>
                <a:schemeClr val="dk1"/>
              </a:solidFill>
              <a:effectLst/>
              <a:latin typeface="+mn-lt"/>
              <a:ea typeface="+mn-ea"/>
              <a:cs typeface="+mn-cs"/>
            </a:rPr>
            <a:t>＜記入上の注意＞</a:t>
          </a:r>
        </a:p>
        <a:p>
          <a:r>
            <a:rPr lang="ja-JP" altLang="ja-JP" sz="900">
              <a:solidFill>
                <a:schemeClr val="dk1"/>
              </a:solidFill>
              <a:effectLst/>
              <a:latin typeface="+mn-lt"/>
              <a:ea typeface="+mn-ea"/>
              <a:cs typeface="+mn-cs"/>
            </a:rPr>
            <a:t>☞　①の勤務時間数とは、サービス提供時間だけでなく、サービスの準備時間待機時間、デスクワーク等を含む勤務時間の合計です。また、居宅介護等だけでなく、</a:t>
          </a:r>
          <a:r>
            <a:rPr lang="ja-JP" altLang="ja-JP" sz="900" u="wavy">
              <a:solidFill>
                <a:schemeClr val="dk1"/>
              </a:solidFill>
              <a:effectLst/>
              <a:latin typeface="+mn-lt"/>
              <a:ea typeface="+mn-ea"/>
              <a:cs typeface="+mn-cs"/>
            </a:rPr>
            <a:t>介護保険法による指定訪問介護等の従事時間数を含みます。</a:t>
          </a:r>
          <a:endParaRPr lang="ja-JP" altLang="ja-JP" sz="900">
            <a:solidFill>
              <a:schemeClr val="dk1"/>
            </a:solidFill>
            <a:effectLst/>
            <a:latin typeface="+mn-lt"/>
            <a:ea typeface="+mn-ea"/>
            <a:cs typeface="+mn-cs"/>
          </a:endParaRPr>
        </a:p>
        <a:p>
          <a:r>
            <a:rPr lang="ja-JP" altLang="ja-JP" sz="900">
              <a:solidFill>
                <a:schemeClr val="dk1"/>
              </a:solidFill>
              <a:effectLst/>
              <a:latin typeface="+mn-lt"/>
              <a:ea typeface="+mn-ea"/>
              <a:cs typeface="+mn-cs"/>
            </a:rPr>
            <a:t>☞　管理者兼務の従業者の勤務時間数には、</a:t>
          </a:r>
          <a:r>
            <a:rPr lang="ja-JP" altLang="ja-JP" sz="900" u="wavy">
              <a:solidFill>
                <a:schemeClr val="dk1"/>
              </a:solidFill>
              <a:effectLst/>
              <a:latin typeface="+mn-lt"/>
              <a:ea typeface="+mn-ea"/>
              <a:cs typeface="+mn-cs"/>
            </a:rPr>
            <a:t>管理者としての勤務時間は含まれません。</a:t>
          </a:r>
          <a:endParaRPr lang="ja-JP" altLang="ja-JP" sz="900">
            <a:solidFill>
              <a:schemeClr val="dk1"/>
            </a:solidFill>
            <a:effectLst/>
            <a:latin typeface="+mn-lt"/>
            <a:ea typeface="+mn-ea"/>
            <a:cs typeface="+mn-cs"/>
          </a:endParaRPr>
        </a:p>
        <a:p>
          <a:r>
            <a:rPr lang="ja-JP" altLang="ja-JP" sz="900">
              <a:solidFill>
                <a:schemeClr val="dk1"/>
              </a:solidFill>
              <a:effectLst/>
              <a:latin typeface="+mn-lt"/>
              <a:ea typeface="+mn-ea"/>
              <a:cs typeface="+mn-cs"/>
            </a:rPr>
            <a:t>　（管理者は従業者に含まない→省令第</a:t>
          </a:r>
          <a:r>
            <a:rPr lang="en-US" altLang="ja-JP" sz="900">
              <a:solidFill>
                <a:schemeClr val="dk1"/>
              </a:solidFill>
              <a:effectLst/>
              <a:latin typeface="+mn-lt"/>
              <a:ea typeface="+mn-ea"/>
              <a:cs typeface="+mn-cs"/>
            </a:rPr>
            <a:t>6</a:t>
          </a:r>
          <a:r>
            <a:rPr lang="ja-JP" altLang="ja-JP" sz="900">
              <a:solidFill>
                <a:schemeClr val="dk1"/>
              </a:solidFill>
              <a:effectLst/>
              <a:latin typeface="+mn-lt"/>
              <a:ea typeface="+mn-ea"/>
              <a:cs typeface="+mn-cs"/>
            </a:rPr>
            <a:t>条参照）例えば、管理者兼サービス提供責任者であれば、１日８時間のうち、管理者として４時間、従業者として４時間と按分します。</a:t>
          </a:r>
        </a:p>
        <a:p>
          <a:r>
            <a:rPr lang="ja-JP" altLang="ja-JP" sz="900">
              <a:solidFill>
                <a:schemeClr val="dk1"/>
              </a:solidFill>
              <a:effectLst/>
              <a:latin typeface="+mn-lt"/>
              <a:ea typeface="+mn-ea"/>
              <a:cs typeface="+mn-cs"/>
            </a:rPr>
            <a:t>☞　②の勤務すべき時間数には、常勤の勤務時間が週４０時間であれば</a:t>
          </a:r>
        </a:p>
        <a:p>
          <a:r>
            <a:rPr lang="ja-JP" altLang="ja-JP" sz="900">
              <a:solidFill>
                <a:schemeClr val="dk1"/>
              </a:solidFill>
              <a:effectLst/>
              <a:latin typeface="+mn-lt"/>
              <a:ea typeface="+mn-ea"/>
              <a:cs typeface="+mn-cs"/>
            </a:rPr>
            <a:t>　４０×４＝１６０時間（週３５時間ならば１４０時間）と記入します。</a:t>
          </a:r>
        </a:p>
        <a:p>
          <a:r>
            <a:rPr lang="ja-JP" altLang="ja-JP" sz="900">
              <a:solidFill>
                <a:schemeClr val="dk1"/>
              </a:solidFill>
              <a:effectLst/>
              <a:latin typeface="+mn-lt"/>
              <a:ea typeface="+mn-ea"/>
              <a:cs typeface="+mn-cs"/>
            </a:rPr>
            <a:t>☞　③の常勤換算（①÷②）が２．５以上になることが必要です。</a:t>
          </a:r>
        </a:p>
        <a:p>
          <a:endParaRPr kumimoji="1" lang="ja-JP" altLang="en-US" sz="900"/>
        </a:p>
      </xdr:txBody>
    </xdr:sp>
    <xdr:clientData/>
  </xdr:twoCellAnchor>
  <xdr:twoCellAnchor>
    <xdr:from>
      <xdr:col>8</xdr:col>
      <xdr:colOff>123825</xdr:colOff>
      <xdr:row>6</xdr:row>
      <xdr:rowOff>161925</xdr:rowOff>
    </xdr:from>
    <xdr:to>
      <xdr:col>13</xdr:col>
      <xdr:colOff>1000125</xdr:colOff>
      <xdr:row>10</xdr:row>
      <xdr:rowOff>238125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877050" y="1533525"/>
          <a:ext cx="5705475" cy="13049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900">
              <a:solidFill>
                <a:schemeClr val="dk1"/>
              </a:solidFill>
              <a:effectLst/>
              <a:latin typeface="+mn-lt"/>
              <a:ea typeface="+mn-ea"/>
              <a:cs typeface="+mn-cs"/>
            </a:rPr>
            <a:t>＜解釈通知　第三の１</a:t>
          </a:r>
          <a:r>
            <a:rPr lang="en-US" altLang="ja-JP" sz="900">
              <a:solidFill>
                <a:schemeClr val="dk1"/>
              </a:solidFill>
              <a:effectLst/>
              <a:latin typeface="+mn-lt"/>
              <a:ea typeface="+mn-ea"/>
              <a:cs typeface="+mn-cs"/>
            </a:rPr>
            <a:t>(8)</a:t>
          </a:r>
          <a:r>
            <a:rPr lang="ja-JP" altLang="ja-JP" sz="900">
              <a:solidFill>
                <a:schemeClr val="dk1"/>
              </a:solidFill>
              <a:effectLst/>
              <a:latin typeface="+mn-lt"/>
              <a:ea typeface="+mn-ea"/>
              <a:cs typeface="+mn-cs"/>
            </a:rPr>
            <a:t>②③＞</a:t>
          </a:r>
        </a:p>
        <a:p>
          <a:r>
            <a:rPr lang="ja-JP" altLang="ja-JP" sz="900">
              <a:solidFill>
                <a:schemeClr val="dk1"/>
              </a:solidFill>
              <a:effectLst/>
              <a:latin typeface="+mn-lt"/>
              <a:ea typeface="+mn-ea"/>
              <a:cs typeface="+mn-cs"/>
            </a:rPr>
            <a:t>（介護保険との関係）</a:t>
          </a:r>
        </a:p>
        <a:p>
          <a:r>
            <a:rPr lang="ja-JP" altLang="ja-JP" sz="900">
              <a:solidFill>
                <a:schemeClr val="dk1"/>
              </a:solidFill>
              <a:effectLst/>
              <a:latin typeface="+mn-lt"/>
              <a:ea typeface="+mn-ea"/>
              <a:cs typeface="+mn-cs"/>
            </a:rPr>
            <a:t>○　介護保険法による指定訪問介護等と併せて指定を受けている場合のサービス提供責任者の員数は、訪問介護等及び居宅介護等の利用者数の合計数に応じた必要数か、それぞれの事業の基準による必要数か、いずれかの員数を配置すること。</a:t>
          </a:r>
        </a:p>
        <a:p>
          <a:r>
            <a:rPr lang="ja-JP" altLang="ja-JP" sz="900">
              <a:solidFill>
                <a:schemeClr val="dk1"/>
              </a:solidFill>
              <a:effectLst/>
              <a:latin typeface="+mn-lt"/>
              <a:ea typeface="+mn-ea"/>
              <a:cs typeface="+mn-cs"/>
            </a:rPr>
            <a:t>（移動支援事業との兼務）</a:t>
          </a:r>
        </a:p>
        <a:p>
          <a:r>
            <a:rPr lang="ja-JP" altLang="ja-JP" sz="900">
              <a:solidFill>
                <a:schemeClr val="dk1"/>
              </a:solidFill>
              <a:effectLst/>
              <a:latin typeface="+mn-lt"/>
              <a:ea typeface="+mn-ea"/>
              <a:cs typeface="+mn-cs"/>
            </a:rPr>
            <a:t>○　サービス提供責任者は、居宅介護の提供に支障がない場合は、同一敷地内にある移動支援事業の職務に従事することができるものとする。</a:t>
          </a:r>
        </a:p>
        <a:p>
          <a:endParaRPr kumimoji="1" lang="ja-JP" altLang="en-US" sz="900"/>
        </a:p>
      </xdr:txBody>
    </xdr:sp>
    <xdr:clientData/>
  </xdr:twoCellAnchor>
  <xdr:twoCellAnchor>
    <xdr:from>
      <xdr:col>8</xdr:col>
      <xdr:colOff>133349</xdr:colOff>
      <xdr:row>10</xdr:row>
      <xdr:rowOff>266700</xdr:rowOff>
    </xdr:from>
    <xdr:to>
      <xdr:col>13</xdr:col>
      <xdr:colOff>990600</xdr:colOff>
      <xdr:row>17</xdr:row>
      <xdr:rowOff>85725</xdr:rowOff>
    </xdr:to>
    <xdr:sp macro="" textlink="">
      <xdr:nvSpPr>
        <xdr:cNvPr id="1025" name="Text Box 1">
          <a:extLst>
            <a:ext uri="{FF2B5EF4-FFF2-40B4-BE49-F238E27FC236}">
              <a16:creationId xmlns:a16="http://schemas.microsoft.com/office/drawing/2014/main" id="{00000000-0008-0000-0100-000001040000}"/>
            </a:ext>
          </a:extLst>
        </xdr:cNvPr>
        <xdr:cNvSpPr txBox="1">
          <a:spLocks noChangeArrowheads="1"/>
        </xdr:cNvSpPr>
      </xdr:nvSpPr>
      <xdr:spPr bwMode="auto">
        <a:xfrm>
          <a:off x="6886574" y="2867025"/>
          <a:ext cx="5686426" cy="2200275"/>
        </a:xfrm>
        <a:prstGeom prst="rect">
          <a:avLst/>
        </a:prstGeom>
        <a:solidFill>
          <a:schemeClr val="accent4">
            <a:lumMod val="20000"/>
            <a:lumOff val="80000"/>
          </a:schemeClr>
        </a:solidFill>
        <a:ln w="6350">
          <a:solidFill>
            <a:srgbClr val="000000"/>
          </a:solidFill>
          <a:prstDash val="sysDot"/>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mn-ea"/>
              <a:ea typeface="+mn-ea"/>
            </a:rPr>
            <a:t>＜用語の説明＞</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登録ヘルパー：ヘルパーとして事業所に登録され、訪問先に直行し、ヘルパー業務に従事して、訪問先から直帰する者を言う。省令において、「勤務日及び勤務時間が不定期な従業者（登録居宅介護等従業者）」とされている。</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・常勤　　：労働契約において、事業者等が（就業規則等で）定める常勤従業者の勤務時間と同じ勤務時間の者。職名等（正社員、アルバイト等）を問わない。</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・非常勤　：常勤の者の勤務時間に満たない者</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・専従　　：当該事業所のみに勤務する職員</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・兼務　　：専従でない職員（例：管理者とサービス管理責任者の兼務、同じ法人の他事業所の従業者との兼務）</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　　　　　　指定訪問介護事業者等で、居宅介護と訪問介護に従事する者は、兼務ではなく、専従とする</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・常勤換算方法：「１週間の延べ勤務時間数」÷「常勤の１週間の勤務すべき時間数」</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　（小数点第２位以下切り捨て）</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　　　　　※１週間の勤務すべき時間数が32時間を下回る場合は32時間を基本とする。</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※職員が育児・介護休業法による短時間勤務制度等を利用する場合、週３０時間以上の　</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　　　　　　勤務で常勤換算での計算上も１（常勤）と扱うことを認める。</a:t>
          </a:r>
          <a:endParaRPr lang="ja-JP" altLang="en-US" sz="900" b="0" i="0" u="none" strike="noStrike" baseline="0">
            <a:solidFill>
              <a:srgbClr val="000000"/>
            </a:solidFill>
            <a:latin typeface="+mn-ea"/>
            <a:ea typeface="+mn-ea"/>
            <a:cs typeface="Times New Roman"/>
          </a:endParaRPr>
        </a:p>
        <a:p>
          <a:pPr algn="l" rtl="0">
            <a:defRPr sz="1000"/>
          </a:pPr>
          <a:endParaRPr lang="ja-JP" altLang="en-US" sz="900" b="0" i="0" u="none" strike="noStrike" baseline="0">
            <a:solidFill>
              <a:srgbClr val="000000"/>
            </a:solidFill>
            <a:latin typeface="+mn-ea"/>
            <a:ea typeface="+mn-ea"/>
            <a:cs typeface="Times New Roman"/>
          </a:endParaRPr>
        </a:p>
        <a:p>
          <a:pPr algn="l" rtl="0">
            <a:defRPr sz="1000"/>
          </a:pPr>
          <a:endParaRPr lang="ja-JP" altLang="en-US" sz="900" b="0" i="0" u="none" strike="noStrike" baseline="0">
            <a:solidFill>
              <a:srgbClr val="000000"/>
            </a:solidFill>
            <a:latin typeface="+mn-ea"/>
            <a:ea typeface="+mn-ea"/>
            <a:cs typeface="Times New Roman"/>
          </a:endParaRPr>
        </a:p>
      </xdr:txBody>
    </xdr:sp>
    <xdr:clientData/>
  </xdr:twoCellAnchor>
  <xdr:twoCellAnchor>
    <xdr:from>
      <xdr:col>8</xdr:col>
      <xdr:colOff>76200</xdr:colOff>
      <xdr:row>18</xdr:row>
      <xdr:rowOff>190499</xdr:rowOff>
    </xdr:from>
    <xdr:to>
      <xdr:col>11</xdr:col>
      <xdr:colOff>704850</xdr:colOff>
      <xdr:row>30</xdr:row>
      <xdr:rowOff>47625</xdr:rowOff>
    </xdr:to>
    <xdr:sp macro="" textlink="">
      <xdr:nvSpPr>
        <xdr:cNvPr id="1026" name="Rectangle 2">
          <a:extLst>
            <a:ext uri="{FF2B5EF4-FFF2-40B4-BE49-F238E27FC236}">
              <a16:creationId xmlns:a16="http://schemas.microsoft.com/office/drawing/2014/main" id="{00000000-0008-0000-0100-000002040000}"/>
            </a:ext>
          </a:extLst>
        </xdr:cNvPr>
        <xdr:cNvSpPr>
          <a:spLocks noChangeArrowheads="1"/>
        </xdr:cNvSpPr>
      </xdr:nvSpPr>
      <xdr:spPr bwMode="auto">
        <a:xfrm>
          <a:off x="6829425" y="5572124"/>
          <a:ext cx="3067050" cy="3295651"/>
        </a:xfrm>
        <a:prstGeom prst="rect">
          <a:avLst/>
        </a:prstGeom>
        <a:solidFill>
          <a:schemeClr val="accent4">
            <a:lumMod val="20000"/>
            <a:lumOff val="80000"/>
          </a:schemeClr>
        </a:solidFill>
        <a:ln w="6350">
          <a:solidFill>
            <a:srgbClr val="000000"/>
          </a:solidFill>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mn-ea"/>
              <a:ea typeface="+mn-ea"/>
            </a:rPr>
            <a:t>【指定居宅介護等の提供に当たる者として厚生労働大臣が</a:t>
          </a:r>
        </a:p>
        <a:p>
          <a:pPr algn="l" rtl="0">
            <a:defRPr sz="1000"/>
          </a:pPr>
          <a:r>
            <a:rPr lang="ja-JP" altLang="en-US" sz="900" b="0" i="0" u="none" strike="noStrike" baseline="0">
              <a:solidFill>
                <a:srgbClr val="000000"/>
              </a:solidFill>
              <a:latin typeface="+mn-ea"/>
              <a:ea typeface="+mn-ea"/>
            </a:rPr>
            <a:t>　定めるもの】（居宅介護従業者基準）</a:t>
          </a:r>
        </a:p>
        <a:p>
          <a:pPr algn="l" rtl="0">
            <a:defRPr sz="1000"/>
          </a:pPr>
          <a:r>
            <a:rPr lang="ja-JP" altLang="en-US" sz="900" b="0" i="0" u="none" strike="noStrike" baseline="0">
              <a:solidFill>
                <a:srgbClr val="000000"/>
              </a:solidFill>
              <a:latin typeface="+mn-ea"/>
              <a:ea typeface="+mn-ea"/>
            </a:rPr>
            <a:t>　≪参照≫（平成18年厚生労働省告示第538号）</a:t>
          </a:r>
        </a:p>
        <a:p>
          <a:pPr algn="l" rtl="0">
            <a:defRPr sz="1000"/>
          </a:pPr>
          <a:r>
            <a:rPr lang="ja-JP" altLang="en-US" sz="900" b="0" i="0" u="none" strike="noStrike" baseline="0">
              <a:solidFill>
                <a:srgbClr val="000000"/>
              </a:solidFill>
              <a:latin typeface="+mn-ea"/>
              <a:ea typeface="+mn-ea"/>
            </a:rPr>
            <a:t>一　介護福祉士</a:t>
          </a:r>
        </a:p>
        <a:p>
          <a:pPr algn="l" rtl="0">
            <a:defRPr sz="1000"/>
          </a:pPr>
          <a:r>
            <a:rPr lang="ja-JP" altLang="en-US" sz="900" b="0" i="0" u="none" strike="noStrike" baseline="0">
              <a:solidFill>
                <a:srgbClr val="000000"/>
              </a:solidFill>
              <a:latin typeface="+mn-ea"/>
              <a:ea typeface="+mn-ea"/>
            </a:rPr>
            <a:t>二　実務者研修修了者</a:t>
          </a:r>
        </a:p>
        <a:p>
          <a:pPr algn="l" rtl="0">
            <a:defRPr sz="1000"/>
          </a:pPr>
          <a:r>
            <a:rPr lang="ja-JP" altLang="en-US" sz="900" b="0" i="0" u="none" strike="noStrike" baseline="0">
              <a:solidFill>
                <a:srgbClr val="000000"/>
              </a:solidFill>
              <a:latin typeface="+mn-ea"/>
              <a:ea typeface="+mn-ea"/>
            </a:rPr>
            <a:t>三　居宅介護職員初任者研修課程修了者</a:t>
          </a:r>
        </a:p>
        <a:p>
          <a:pPr algn="l" rtl="0">
            <a:defRPr sz="1000"/>
          </a:pPr>
          <a:r>
            <a:rPr lang="ja-JP" altLang="en-US" sz="900" b="0" i="0" u="none" strike="noStrike" baseline="0">
              <a:solidFill>
                <a:srgbClr val="000000"/>
              </a:solidFill>
              <a:latin typeface="+mn-ea"/>
              <a:ea typeface="+mn-ea"/>
            </a:rPr>
            <a:t>四　障害者居宅介護従業者基礎研修課程修了者</a:t>
          </a:r>
        </a:p>
        <a:p>
          <a:pPr algn="l" rtl="0">
            <a:defRPr sz="1000"/>
          </a:pPr>
          <a:r>
            <a:rPr lang="ja-JP" altLang="en-US" sz="900" b="0" i="0" u="none" strike="noStrike" baseline="0">
              <a:solidFill>
                <a:srgbClr val="000000"/>
              </a:solidFill>
              <a:latin typeface="+mn-ea"/>
              <a:ea typeface="+mn-ea"/>
            </a:rPr>
            <a:t>五　重度訪問介護従業者養成研修課程修了者</a:t>
          </a:r>
        </a:p>
        <a:p>
          <a:pPr algn="l" rtl="0">
            <a:defRPr sz="1000"/>
          </a:pPr>
          <a:r>
            <a:rPr lang="ja-JP" altLang="en-US" sz="900" b="0" i="0" u="none" strike="noStrike" baseline="0">
              <a:solidFill>
                <a:srgbClr val="000000"/>
              </a:solidFill>
              <a:latin typeface="+mn-ea"/>
              <a:ea typeface="+mn-ea"/>
            </a:rPr>
            <a:t>六　同行援護従事者養成研修課程修了者</a:t>
          </a:r>
        </a:p>
        <a:p>
          <a:pPr algn="l" rtl="0">
            <a:defRPr sz="1000"/>
          </a:pPr>
          <a:r>
            <a:rPr lang="ja-JP" altLang="en-US" sz="900" b="0" i="0" u="none" strike="noStrike" baseline="0">
              <a:solidFill>
                <a:srgbClr val="000000"/>
              </a:solidFill>
              <a:latin typeface="+mn-ea"/>
              <a:ea typeface="+mn-ea"/>
            </a:rPr>
            <a:t>七　行動援護従事者養成研修課程修了者　　等</a:t>
          </a:r>
          <a:endParaRPr lang="en-US" altLang="ja-JP" sz="900" b="0" i="0" u="none" strike="noStrike" baseline="0">
            <a:solidFill>
              <a:srgbClr val="000000"/>
            </a:solidFill>
            <a:latin typeface="+mn-ea"/>
            <a:ea typeface="+mn-ea"/>
          </a:endParaRPr>
        </a:p>
        <a:p>
          <a:pPr algn="l" rtl="0">
            <a:defRPr sz="1000"/>
          </a:pPr>
          <a:endParaRPr lang="en-US" altLang="ja-JP" sz="900" b="0" i="0" u="none" strike="noStrike" baseline="0">
            <a:solidFill>
              <a:srgbClr val="000000"/>
            </a:solidFill>
            <a:latin typeface="+mn-ea"/>
            <a:ea typeface="+mn-ea"/>
          </a:endParaRPr>
        </a:p>
        <a:p>
          <a:r>
            <a:rPr lang="ja-JP" altLang="ja-JP" sz="900">
              <a:effectLst/>
              <a:latin typeface="+mn-ea"/>
              <a:ea typeface="+mn-ea"/>
              <a:cs typeface="+mn-cs"/>
            </a:rPr>
            <a:t>＜解釈通知　第三の１</a:t>
          </a:r>
          <a:r>
            <a:rPr lang="en-US" altLang="ja-JP" sz="900">
              <a:effectLst/>
              <a:latin typeface="+mn-ea"/>
              <a:ea typeface="+mn-ea"/>
              <a:cs typeface="+mn-cs"/>
            </a:rPr>
            <a:t>(1)</a:t>
          </a:r>
          <a:r>
            <a:rPr lang="ja-JP" altLang="ja-JP" sz="900">
              <a:effectLst/>
              <a:latin typeface="+mn-ea"/>
              <a:ea typeface="+mn-ea"/>
              <a:cs typeface="+mn-cs"/>
            </a:rPr>
            <a:t>①＞</a:t>
          </a:r>
        </a:p>
        <a:p>
          <a:r>
            <a:rPr lang="ja-JP" altLang="ja-JP" sz="900">
              <a:effectLst/>
              <a:latin typeface="+mn-ea"/>
              <a:ea typeface="+mn-ea"/>
              <a:cs typeface="+mn-cs"/>
            </a:rPr>
            <a:t>○従業者（ホームヘルパー）の要件は、別の通知による。</a:t>
          </a:r>
        </a:p>
        <a:p>
          <a:r>
            <a:rPr lang="ja-JP" altLang="ja-JP" sz="900">
              <a:effectLst/>
              <a:latin typeface="+mn-ea"/>
              <a:ea typeface="+mn-ea"/>
              <a:cs typeface="+mn-cs"/>
            </a:rPr>
            <a:t>≪参照≫「居宅介護職員初任者研修等について」</a:t>
          </a:r>
        </a:p>
        <a:p>
          <a:r>
            <a:rPr lang="en-US" altLang="ja-JP" sz="900">
              <a:effectLst/>
              <a:latin typeface="+mn-ea"/>
              <a:ea typeface="+mn-ea"/>
              <a:cs typeface="+mn-cs"/>
            </a:rPr>
            <a:t> </a:t>
          </a:r>
          <a:r>
            <a:rPr lang="ja-JP" altLang="ja-JP" sz="900">
              <a:effectLst/>
              <a:latin typeface="+mn-ea"/>
              <a:ea typeface="+mn-ea"/>
              <a:cs typeface="+mn-cs"/>
            </a:rPr>
            <a:t>（平成</a:t>
          </a:r>
          <a:r>
            <a:rPr lang="en-US" altLang="ja-JP" sz="900">
              <a:effectLst/>
              <a:latin typeface="+mn-ea"/>
              <a:ea typeface="+mn-ea"/>
              <a:cs typeface="+mn-cs"/>
            </a:rPr>
            <a:t>19</a:t>
          </a:r>
          <a:r>
            <a:rPr lang="ja-JP" altLang="ja-JP" sz="900">
              <a:effectLst/>
              <a:latin typeface="+mn-ea"/>
              <a:ea typeface="+mn-ea"/>
              <a:cs typeface="+mn-cs"/>
            </a:rPr>
            <a:t>年</a:t>
          </a:r>
          <a:r>
            <a:rPr lang="en-US" altLang="ja-JP" sz="900">
              <a:effectLst/>
              <a:latin typeface="+mn-ea"/>
              <a:ea typeface="+mn-ea"/>
              <a:cs typeface="+mn-cs"/>
            </a:rPr>
            <a:t>1</a:t>
          </a:r>
          <a:r>
            <a:rPr lang="ja-JP" altLang="ja-JP" sz="900">
              <a:effectLst/>
              <a:latin typeface="+mn-ea"/>
              <a:ea typeface="+mn-ea"/>
              <a:cs typeface="+mn-cs"/>
            </a:rPr>
            <a:t>月厚生労働省社会援護局保健福祉部長通知）</a:t>
          </a:r>
        </a:p>
        <a:p>
          <a:r>
            <a:rPr lang="ja-JP" altLang="ja-JP" sz="900">
              <a:effectLst/>
              <a:latin typeface="+mn-ea"/>
              <a:ea typeface="+mn-ea"/>
              <a:cs typeface="+mn-cs"/>
            </a:rPr>
            <a:t>○居宅介護職員初任者研修課程修了として取り扱うもの</a:t>
          </a:r>
        </a:p>
        <a:p>
          <a:r>
            <a:rPr lang="ja-JP" altLang="ja-JP" sz="900">
              <a:effectLst/>
              <a:latin typeface="+mn-ea"/>
              <a:ea typeface="+mn-ea"/>
              <a:cs typeface="+mn-cs"/>
            </a:rPr>
            <a:t>・居宅介護従業者養成研修１、２級課程修了者</a:t>
          </a:r>
        </a:p>
        <a:p>
          <a:r>
            <a:rPr lang="ja-JP" altLang="ja-JP" sz="900">
              <a:effectLst/>
              <a:latin typeface="+mn-ea"/>
              <a:ea typeface="+mn-ea"/>
              <a:cs typeface="+mn-cs"/>
            </a:rPr>
            <a:t>・看護師等の資格を有する者　</a:t>
          </a:r>
        </a:p>
        <a:p>
          <a:r>
            <a:rPr lang="ja-JP" altLang="ja-JP" sz="900">
              <a:effectLst/>
              <a:latin typeface="+mn-ea"/>
              <a:ea typeface="+mn-ea"/>
              <a:cs typeface="+mn-cs"/>
            </a:rPr>
            <a:t>○居宅介護従業者基礎研修課程修了として取り扱うもの</a:t>
          </a:r>
        </a:p>
        <a:p>
          <a:r>
            <a:rPr lang="ja-JP" altLang="ja-JP" sz="900">
              <a:effectLst/>
              <a:latin typeface="+mn-ea"/>
              <a:ea typeface="+mn-ea"/>
              <a:cs typeface="+mn-cs"/>
            </a:rPr>
            <a:t>・居宅介護従業者養成研修３級課程修了者</a:t>
          </a:r>
        </a:p>
        <a:p>
          <a:pPr algn="l" rtl="0">
            <a:defRPr sz="1000"/>
          </a:pPr>
          <a:endParaRPr lang="ja-JP" altLang="en-US" sz="900" b="0" i="0" u="none" strike="noStrike" baseline="0">
            <a:solidFill>
              <a:srgbClr val="000000"/>
            </a:solidFill>
            <a:latin typeface="+mn-ea"/>
            <a:ea typeface="+mn-ea"/>
          </a:endParaRPr>
        </a:p>
      </xdr:txBody>
    </xdr:sp>
    <xdr:clientData/>
  </xdr:twoCellAnchor>
  <xdr:twoCellAnchor>
    <xdr:from>
      <xdr:col>11</xdr:col>
      <xdr:colOff>752475</xdr:colOff>
      <xdr:row>17</xdr:row>
      <xdr:rowOff>171450</xdr:rowOff>
    </xdr:from>
    <xdr:to>
      <xdr:col>13</xdr:col>
      <xdr:colOff>1000125</xdr:colOff>
      <xdr:row>24</xdr:row>
      <xdr:rowOff>180975</xdr:rowOff>
    </xdr:to>
    <xdr:sp macro="" textlink="">
      <xdr:nvSpPr>
        <xdr:cNvPr id="4" name="Rectangle 1">
          <a:extLst>
            <a:ext uri="{FF2B5EF4-FFF2-40B4-BE49-F238E27FC236}">
              <a16:creationId xmlns:a16="http://schemas.microsoft.com/office/drawing/2014/main" id="{00000000-0008-0000-0100-000004000000}"/>
            </a:ext>
          </a:extLst>
        </xdr:cNvPr>
        <xdr:cNvSpPr>
          <a:spLocks noChangeArrowheads="1"/>
        </xdr:cNvSpPr>
      </xdr:nvSpPr>
      <xdr:spPr bwMode="auto">
        <a:xfrm>
          <a:off x="9944100" y="5153025"/>
          <a:ext cx="2638425" cy="2009775"/>
        </a:xfrm>
        <a:prstGeom prst="rect">
          <a:avLst/>
        </a:prstGeom>
        <a:solidFill>
          <a:schemeClr val="accent4">
            <a:lumMod val="20000"/>
            <a:lumOff val="80000"/>
          </a:schemeClr>
        </a:solidFill>
        <a:ln w="6350">
          <a:solidFill>
            <a:srgbClr val="000000"/>
          </a:solidFill>
          <a:miter lim="800000"/>
          <a:headEnd/>
          <a:tailEnd/>
        </a:ln>
      </xdr:spPr>
      <xdr:txBody>
        <a:bodyPr vertOverflow="clip" wrap="square" lIns="74295" tIns="8890" rIns="74295" bIns="8890" anchor="t" upright="1"/>
        <a:lstStyle/>
        <a:p>
          <a:pPr algn="l" rtl="0">
            <a:lnSpc>
              <a:spcPts val="1400"/>
            </a:lnSpc>
            <a:defRPr sz="1000"/>
          </a:pPr>
          <a:r>
            <a:rPr lang="en-US" altLang="ja-JP" sz="900" b="0" i="0" u="none" strike="noStrike" baseline="0">
              <a:solidFill>
                <a:srgbClr val="000000"/>
              </a:solidFill>
              <a:latin typeface="+mn-ea"/>
              <a:ea typeface="+mn-ea"/>
            </a:rPr>
            <a:t>【</a:t>
          </a:r>
          <a:r>
            <a:rPr lang="ja-JP" altLang="en-US" sz="900" b="0" i="0" u="none" strike="noStrike" baseline="0">
              <a:solidFill>
                <a:srgbClr val="000000"/>
              </a:solidFill>
              <a:latin typeface="+mn-ea"/>
              <a:ea typeface="+mn-ea"/>
            </a:rPr>
            <a:t>同行援護従事者　資格要件</a:t>
          </a:r>
          <a:r>
            <a:rPr lang="en-US" altLang="ja-JP" sz="900" b="0" i="0" u="none" strike="noStrike" baseline="0">
              <a:solidFill>
                <a:srgbClr val="000000"/>
              </a:solidFill>
              <a:latin typeface="+mn-ea"/>
              <a:ea typeface="+mn-ea"/>
            </a:rPr>
            <a:t>】</a:t>
          </a:r>
        </a:p>
        <a:p>
          <a:pPr algn="l" rtl="0">
            <a:lnSpc>
              <a:spcPts val="1400"/>
            </a:lnSpc>
            <a:defRPr sz="1000"/>
          </a:pPr>
          <a:r>
            <a:rPr lang="ja-JP" altLang="en-US" sz="900" b="0" i="0" u="none" strike="noStrike" baseline="0">
              <a:solidFill>
                <a:srgbClr val="000000"/>
              </a:solidFill>
              <a:latin typeface="+mn-ea"/>
              <a:ea typeface="+mn-ea"/>
            </a:rPr>
            <a:t>【厚生労働大臣が定める者】</a:t>
          </a:r>
        </a:p>
        <a:p>
          <a:pPr algn="l" rtl="0">
            <a:lnSpc>
              <a:spcPts val="1400"/>
            </a:lnSpc>
            <a:defRPr sz="1000"/>
          </a:pPr>
          <a:r>
            <a:rPr lang="ja-JP" altLang="en-US" sz="900" b="0" i="0" u="none" strike="noStrike" baseline="0">
              <a:solidFill>
                <a:srgbClr val="000000"/>
              </a:solidFill>
              <a:latin typeface="+mn-ea"/>
              <a:ea typeface="+mn-ea"/>
            </a:rPr>
            <a:t>　≪参照≫（平成18年厚生労働省告示第548号・9）</a:t>
          </a:r>
        </a:p>
        <a:p>
          <a:pPr algn="l" rtl="0">
            <a:lnSpc>
              <a:spcPts val="1400"/>
            </a:lnSpc>
            <a:defRPr sz="1000"/>
          </a:pPr>
          <a:r>
            <a:rPr lang="ja-JP" altLang="en-US" sz="900" b="0" i="0" u="none" strike="noStrike" baseline="0">
              <a:solidFill>
                <a:srgbClr val="000000"/>
              </a:solidFill>
              <a:latin typeface="+mn-ea"/>
              <a:ea typeface="+mn-ea"/>
            </a:rPr>
            <a:t>　　　　　　（留意事項通知　第二の2(3)③）</a:t>
          </a:r>
        </a:p>
        <a:p>
          <a:pPr algn="l" rtl="0">
            <a:lnSpc>
              <a:spcPts val="1400"/>
            </a:lnSpc>
            <a:defRPr sz="1000"/>
          </a:pPr>
          <a:r>
            <a:rPr lang="ja-JP" altLang="en-US" sz="900" b="0" i="0" u="none" strike="noStrike" baseline="0">
              <a:solidFill>
                <a:srgbClr val="000000"/>
              </a:solidFill>
              <a:latin typeface="+mn-ea"/>
              <a:ea typeface="+mn-ea"/>
            </a:rPr>
            <a:t>○　次のいずれかに該当する者</a:t>
          </a:r>
        </a:p>
        <a:p>
          <a:pPr algn="l" rtl="0">
            <a:lnSpc>
              <a:spcPts val="1400"/>
            </a:lnSpc>
            <a:defRPr sz="1000"/>
          </a:pPr>
          <a:r>
            <a:rPr lang="ja-JP" altLang="en-US" sz="900" b="0" i="0" u="none" strike="noStrike" baseline="0">
              <a:solidFill>
                <a:srgbClr val="000000"/>
              </a:solidFill>
              <a:latin typeface="+mn-ea"/>
              <a:ea typeface="+mn-ea"/>
            </a:rPr>
            <a:t>①同行援護従業者養成研修一般課程修了者</a:t>
          </a:r>
        </a:p>
        <a:p>
          <a:pPr algn="l" rtl="0">
            <a:lnSpc>
              <a:spcPts val="1400"/>
            </a:lnSpc>
            <a:defRPr sz="1000"/>
          </a:pPr>
          <a:r>
            <a:rPr lang="ja-JP" altLang="en-US" sz="900" b="0" i="0" u="none" strike="noStrike" baseline="0">
              <a:solidFill>
                <a:srgbClr val="000000"/>
              </a:solidFill>
              <a:latin typeface="+mn-ea"/>
              <a:ea typeface="+mn-ea"/>
            </a:rPr>
            <a:t>②居宅介護従業者の要件を満たす者であって、視覚障害者に関する事業（直接処遇に限る。）に</a:t>
          </a:r>
          <a:r>
            <a:rPr lang="ja-JP" altLang="en-US" sz="900" b="0" i="0" u="sng" strike="noStrike" baseline="0">
              <a:solidFill>
                <a:srgbClr val="000000"/>
              </a:solidFill>
              <a:latin typeface="+mn-ea"/>
              <a:ea typeface="+mn-ea"/>
            </a:rPr>
            <a:t>１年以上</a:t>
          </a:r>
          <a:r>
            <a:rPr lang="ja-JP" altLang="en-US" sz="900" b="0" i="0" u="none" strike="noStrike" baseline="0">
              <a:solidFill>
                <a:srgbClr val="000000"/>
              </a:solidFill>
              <a:latin typeface="+mn-ea"/>
              <a:ea typeface="+mn-ea"/>
            </a:rPr>
            <a:t>従事した経験を有するもの</a:t>
          </a:r>
        </a:p>
        <a:p>
          <a:pPr algn="l" rtl="0">
            <a:defRPr sz="1000"/>
          </a:pPr>
          <a:r>
            <a:rPr lang="ja-JP" altLang="en-US" sz="900" b="0" i="0" u="none" strike="noStrike" baseline="0">
              <a:solidFill>
                <a:srgbClr val="000000"/>
              </a:solidFill>
              <a:latin typeface="+mn-ea"/>
              <a:ea typeface="+mn-ea"/>
            </a:rPr>
            <a:t>③国立障害者リハビリテーションセンター学院視覚障害学科の教科を履修した者又はこれに準ずる者</a:t>
          </a:r>
        </a:p>
      </xdr:txBody>
    </xdr:sp>
    <xdr:clientData/>
  </xdr:twoCellAnchor>
  <xdr:twoCellAnchor>
    <xdr:from>
      <xdr:col>11</xdr:col>
      <xdr:colOff>790576</xdr:colOff>
      <xdr:row>25</xdr:row>
      <xdr:rowOff>38101</xdr:rowOff>
    </xdr:from>
    <xdr:to>
      <xdr:col>13</xdr:col>
      <xdr:colOff>1028701</xdr:colOff>
      <xdr:row>34</xdr:row>
      <xdr:rowOff>9526</xdr:rowOff>
    </xdr:to>
    <xdr:sp macro="" textlink="">
      <xdr:nvSpPr>
        <xdr:cNvPr id="5" name="Rectangle 2">
          <a:extLst>
            <a:ext uri="{FF2B5EF4-FFF2-40B4-BE49-F238E27FC236}">
              <a16:creationId xmlns:a16="http://schemas.microsoft.com/office/drawing/2014/main" id="{00000000-0008-0000-0100-000005000000}"/>
            </a:ext>
          </a:extLst>
        </xdr:cNvPr>
        <xdr:cNvSpPr>
          <a:spLocks noChangeArrowheads="1"/>
        </xdr:cNvSpPr>
      </xdr:nvSpPr>
      <xdr:spPr bwMode="auto">
        <a:xfrm>
          <a:off x="9982201" y="7400926"/>
          <a:ext cx="2628900" cy="2343150"/>
        </a:xfrm>
        <a:prstGeom prst="rect">
          <a:avLst/>
        </a:prstGeom>
        <a:solidFill>
          <a:schemeClr val="accent4">
            <a:lumMod val="20000"/>
            <a:lumOff val="80000"/>
          </a:schemeClr>
        </a:solidFill>
        <a:ln w="6350" algn="ctr">
          <a:solidFill>
            <a:srgbClr val="000000"/>
          </a:solidFill>
          <a:miter lim="800000"/>
          <a:headEnd/>
          <a:tailEnd/>
        </a:ln>
      </xdr:spPr>
      <xdr:txBody>
        <a:bodyPr vertOverflow="clip" wrap="square" lIns="74295" tIns="8890" rIns="74295" bIns="8890" anchor="t" upright="1"/>
        <a:lstStyle/>
        <a:p>
          <a:pPr algn="l" rtl="0">
            <a:defRPr sz="1000"/>
          </a:pPr>
          <a:r>
            <a:rPr lang="en-US" altLang="ja-JP" sz="900" b="0" i="0" u="none" strike="noStrike" baseline="0">
              <a:solidFill>
                <a:srgbClr val="000000"/>
              </a:solidFill>
              <a:latin typeface="+mn-ea"/>
              <a:ea typeface="+mn-ea"/>
            </a:rPr>
            <a:t>【</a:t>
          </a:r>
          <a:r>
            <a:rPr lang="ja-JP" altLang="en-US" sz="900" b="0" i="0" u="none" strike="noStrike" baseline="0">
              <a:solidFill>
                <a:srgbClr val="000000"/>
              </a:solidFill>
              <a:latin typeface="+mn-ea"/>
              <a:ea typeface="+mn-ea"/>
            </a:rPr>
            <a:t>行動援護従事者　資格要件</a:t>
          </a:r>
          <a:r>
            <a:rPr lang="en-US" altLang="ja-JP" sz="900" b="0" i="0" u="none" strike="noStrike" baseline="0">
              <a:solidFill>
                <a:srgbClr val="000000"/>
              </a:solidFill>
              <a:latin typeface="+mn-ea"/>
              <a:ea typeface="+mn-ea"/>
            </a:rPr>
            <a:t>】</a:t>
          </a:r>
        </a:p>
        <a:p>
          <a:pPr algn="l" rtl="0">
            <a:defRPr sz="1000"/>
          </a:pPr>
          <a:r>
            <a:rPr lang="ja-JP" altLang="en-US" sz="900" b="0" i="0" u="none" strike="noStrike" baseline="0">
              <a:solidFill>
                <a:srgbClr val="000000"/>
              </a:solidFill>
              <a:latin typeface="+mn-ea"/>
              <a:ea typeface="+mn-ea"/>
            </a:rPr>
            <a:t>【厚生労働大臣が定めるもの】</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　≪参照≫（平成18年厚生労働省告示第548号・11）</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　　　　　　（留意事項通知　第二の２(4)④）</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○行動援護従業者養成研修課程修了者　又は</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　強度行動障害支援者養成研修(基礎研修及び実践研修)修了者</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　 であって、</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○知的障害児者又は精神障害者の直接支援業務に１年以上従事した経験を有するもの</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ただし、令和３年３月３１日に居宅介護従業者の要件を満たす者であって、知的障害児者又は精神障害者の直接支援業務に２年以上の従事経験を有する者にあっては、令和９年３月３１日までの間は、資格要件に適合するものとみなす。</a:t>
          </a:r>
          <a:endParaRPr lang="ja-JP" altLang="en-US" sz="900" b="0" i="0" u="none" strike="noStrike" baseline="0">
            <a:solidFill>
              <a:srgbClr val="000000"/>
            </a:solidFill>
            <a:latin typeface="+mn-ea"/>
            <a:ea typeface="+mn-ea"/>
            <a:cs typeface="Times New Roman"/>
          </a:endParaRPr>
        </a:p>
        <a:p>
          <a:pPr algn="l" rtl="0">
            <a:defRPr sz="1000"/>
          </a:pPr>
          <a:endParaRPr lang="ja-JP" altLang="en-US" sz="900" b="0" i="0" u="none" strike="noStrike" baseline="0">
            <a:solidFill>
              <a:srgbClr val="000000"/>
            </a:solidFill>
            <a:latin typeface="+mn-ea"/>
            <a:ea typeface="+mn-ea"/>
            <a:cs typeface="Times New Roman"/>
          </a:endParaRPr>
        </a:p>
      </xdr:txBody>
    </xdr:sp>
    <xdr:clientData/>
  </xdr:twoCellAnchor>
  <xdr:twoCellAnchor>
    <xdr:from>
      <xdr:col>8</xdr:col>
      <xdr:colOff>133350</xdr:colOff>
      <xdr:row>48</xdr:row>
      <xdr:rowOff>9525</xdr:rowOff>
    </xdr:from>
    <xdr:to>
      <xdr:col>13</xdr:col>
      <xdr:colOff>952500</xdr:colOff>
      <xdr:row>57</xdr:row>
      <xdr:rowOff>142875</xdr:rowOff>
    </xdr:to>
    <xdr:sp macro="" textlink="">
      <xdr:nvSpPr>
        <xdr:cNvPr id="1027" name="Rectangle 3">
          <a:extLst>
            <a:ext uri="{FF2B5EF4-FFF2-40B4-BE49-F238E27FC236}">
              <a16:creationId xmlns:a16="http://schemas.microsoft.com/office/drawing/2014/main" id="{00000000-0008-0000-0100-000003040000}"/>
            </a:ext>
          </a:extLst>
        </xdr:cNvPr>
        <xdr:cNvSpPr>
          <a:spLocks noChangeArrowheads="1"/>
        </xdr:cNvSpPr>
      </xdr:nvSpPr>
      <xdr:spPr bwMode="auto">
        <a:xfrm>
          <a:off x="6886575" y="11972925"/>
          <a:ext cx="5648325" cy="1676400"/>
        </a:xfrm>
        <a:prstGeom prst="rect">
          <a:avLst/>
        </a:prstGeom>
        <a:solidFill>
          <a:schemeClr val="accent4">
            <a:lumMod val="20000"/>
            <a:lumOff val="80000"/>
          </a:schemeClr>
        </a:solidFill>
        <a:ln w="6350" algn="ctr">
          <a:solidFill>
            <a:srgbClr val="000000"/>
          </a:solidFill>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mn-ea"/>
              <a:ea typeface="+mn-ea"/>
            </a:rPr>
            <a:t>○同行援護　サービス提供責任者資格要件</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次のア及びイの要件を満たすもの</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ア　サービス提供責任者の資格要件のアからエまでのいずれかの要件に該当するもの</a:t>
          </a:r>
          <a:endParaRPr lang="ja-JP" altLang="en-US" sz="900" b="0" i="0" u="none" strike="noStrike" baseline="0">
            <a:solidFill>
              <a:srgbClr val="000000"/>
            </a:solidFill>
            <a:latin typeface="+mn-ea"/>
            <a:ea typeface="+mn-ea"/>
            <a:cs typeface="Times New Roman"/>
          </a:endParaRPr>
        </a:p>
        <a:p>
          <a:pPr algn="l" rtl="0">
            <a:defRPr sz="1000"/>
          </a:pPr>
          <a:r>
            <a:rPr lang="ja-JP" altLang="en-US" sz="900" b="0" i="0" u="none" strike="noStrike" baseline="0">
              <a:solidFill>
                <a:srgbClr val="000000"/>
              </a:solidFill>
              <a:latin typeface="+mn-ea"/>
              <a:ea typeface="+mn-ea"/>
            </a:rPr>
            <a:t>イ　同行援護従業者養成研修応用課程修了者</a:t>
          </a:r>
          <a:endParaRPr lang="en-US" altLang="ja-JP" sz="900" b="0" i="0" u="none" strike="noStrike" baseline="0">
            <a:solidFill>
              <a:srgbClr val="000000"/>
            </a:solidFill>
            <a:latin typeface="+mn-ea"/>
            <a:ea typeface="+mn-ea"/>
          </a:endParaRPr>
        </a:p>
        <a:p>
          <a:pPr algn="l" rtl="0">
            <a:defRPr sz="1000"/>
          </a:pPr>
          <a:endParaRPr lang="en-US" altLang="ja-JP" sz="900" b="0" i="0" u="none" strike="noStrike" baseline="0">
            <a:solidFill>
              <a:srgbClr val="000000"/>
            </a:solidFill>
            <a:latin typeface="+mn-ea"/>
            <a:ea typeface="+mn-ea"/>
            <a:cs typeface="Times New Roman"/>
          </a:endParaRPr>
        </a:p>
        <a:p>
          <a:r>
            <a:rPr lang="ja-JP" altLang="ja-JP" sz="900">
              <a:effectLst/>
              <a:latin typeface="+mn-ea"/>
              <a:ea typeface="+mn-ea"/>
              <a:cs typeface="+mn-cs"/>
            </a:rPr>
            <a:t>○</a:t>
          </a:r>
          <a:r>
            <a:rPr lang="ja-JP" altLang="en-US" sz="900">
              <a:effectLst/>
              <a:latin typeface="+mn-ea"/>
              <a:ea typeface="+mn-ea"/>
              <a:cs typeface="+mn-cs"/>
            </a:rPr>
            <a:t>行動援護　サービス提供責任者</a:t>
          </a:r>
          <a:r>
            <a:rPr lang="ja-JP" altLang="ja-JP" sz="900">
              <a:effectLst/>
              <a:latin typeface="+mn-ea"/>
              <a:ea typeface="+mn-ea"/>
              <a:cs typeface="+mn-cs"/>
            </a:rPr>
            <a:t>資格要件</a:t>
          </a:r>
        </a:p>
        <a:p>
          <a:r>
            <a:rPr lang="ja-JP" altLang="ja-JP" sz="900">
              <a:effectLst/>
              <a:latin typeface="+mn-ea"/>
              <a:ea typeface="+mn-ea"/>
              <a:cs typeface="+mn-cs"/>
            </a:rPr>
            <a:t>行動援護従業者養成研修課程修了者 又は 強度行動障害支援者養成研修</a:t>
          </a:r>
          <a:r>
            <a:rPr lang="en-US" altLang="ja-JP" sz="900">
              <a:effectLst/>
              <a:latin typeface="+mn-ea"/>
              <a:ea typeface="+mn-ea"/>
              <a:cs typeface="+mn-cs"/>
            </a:rPr>
            <a:t>(</a:t>
          </a:r>
          <a:r>
            <a:rPr lang="ja-JP" altLang="ja-JP" sz="900">
              <a:effectLst/>
              <a:latin typeface="+mn-ea"/>
              <a:ea typeface="+mn-ea"/>
              <a:cs typeface="+mn-cs"/>
            </a:rPr>
            <a:t>基礎研修及び実践研修</a:t>
          </a:r>
          <a:r>
            <a:rPr lang="en-US" altLang="ja-JP" sz="900">
              <a:effectLst/>
              <a:latin typeface="+mn-ea"/>
              <a:ea typeface="+mn-ea"/>
              <a:cs typeface="+mn-cs"/>
            </a:rPr>
            <a:t>)</a:t>
          </a:r>
          <a:r>
            <a:rPr lang="ja-JP" altLang="ja-JP" sz="900">
              <a:effectLst/>
              <a:latin typeface="+mn-ea"/>
              <a:ea typeface="+mn-ea"/>
              <a:cs typeface="+mn-cs"/>
            </a:rPr>
            <a:t>修了者　であって、</a:t>
          </a:r>
        </a:p>
        <a:p>
          <a:r>
            <a:rPr lang="ja-JP" altLang="ja-JP" sz="900">
              <a:effectLst/>
              <a:latin typeface="+mn-ea"/>
              <a:ea typeface="+mn-ea"/>
              <a:cs typeface="+mn-cs"/>
            </a:rPr>
            <a:t>知的障害児者又は精神障害者の直接支援業務に</a:t>
          </a:r>
          <a:r>
            <a:rPr lang="ja-JP" altLang="ja-JP" sz="900" u="wavy">
              <a:effectLst/>
              <a:latin typeface="+mn-ea"/>
              <a:ea typeface="+mn-ea"/>
              <a:cs typeface="+mn-cs"/>
            </a:rPr>
            <a:t>３年以上</a:t>
          </a:r>
          <a:r>
            <a:rPr lang="ja-JP" altLang="ja-JP" sz="900">
              <a:effectLst/>
              <a:latin typeface="+mn-ea"/>
              <a:ea typeface="+mn-ea"/>
              <a:cs typeface="+mn-cs"/>
            </a:rPr>
            <a:t>の従事経験を有する者</a:t>
          </a:r>
        </a:p>
        <a:p>
          <a:r>
            <a:rPr lang="ja-JP" altLang="ja-JP" sz="900">
              <a:effectLst/>
              <a:latin typeface="+mn-ea"/>
              <a:ea typeface="+mn-ea"/>
              <a:cs typeface="+mn-cs"/>
            </a:rPr>
            <a:t>ただし、</a:t>
          </a:r>
          <a:r>
            <a:rPr lang="ja-JP" altLang="ja-JP" sz="900" u="wavy">
              <a:effectLst/>
              <a:latin typeface="+mn-ea"/>
              <a:ea typeface="+mn-ea"/>
              <a:cs typeface="+mn-cs"/>
            </a:rPr>
            <a:t>令和６年３月３１日まで</a:t>
          </a:r>
          <a:r>
            <a:rPr lang="ja-JP" altLang="ja-JP" sz="900">
              <a:effectLst/>
              <a:latin typeface="+mn-ea"/>
              <a:ea typeface="+mn-ea"/>
              <a:cs typeface="+mn-cs"/>
            </a:rPr>
            <a:t>の間に限り、上記</a:t>
          </a:r>
          <a:r>
            <a:rPr lang="en-US" altLang="ja-JP" sz="900">
              <a:effectLst/>
              <a:latin typeface="+mn-ea"/>
              <a:ea typeface="+mn-ea"/>
              <a:cs typeface="+mn-cs"/>
            </a:rPr>
            <a:t>(</a:t>
          </a:r>
          <a:r>
            <a:rPr lang="ja-JP" altLang="ja-JP" sz="900">
              <a:effectLst/>
              <a:latin typeface="+mn-ea"/>
              <a:ea typeface="+mn-ea"/>
              <a:cs typeface="+mn-cs"/>
            </a:rPr>
            <a:t>２</a:t>
          </a:r>
          <a:r>
            <a:rPr lang="en-US" altLang="ja-JP" sz="900">
              <a:effectLst/>
              <a:latin typeface="+mn-ea"/>
              <a:ea typeface="+mn-ea"/>
              <a:cs typeface="+mn-cs"/>
            </a:rPr>
            <a:t>)</a:t>
          </a:r>
          <a:r>
            <a:rPr lang="ja-JP" altLang="ja-JP" sz="900">
              <a:effectLst/>
              <a:latin typeface="+mn-ea"/>
              <a:ea typeface="+mn-ea"/>
              <a:cs typeface="+mn-cs"/>
            </a:rPr>
            <a:t>のアからオまでのいずれかの要件に該当し、かつ、知的障害児者又は精神障害者の直接支援業務に</a:t>
          </a:r>
          <a:r>
            <a:rPr lang="ja-JP" altLang="ja-JP" sz="900" u="wavy">
              <a:effectLst/>
              <a:latin typeface="+mn-ea"/>
              <a:ea typeface="+mn-ea"/>
              <a:cs typeface="+mn-cs"/>
            </a:rPr>
            <a:t>５年以上</a:t>
          </a:r>
          <a:r>
            <a:rPr lang="ja-JP" altLang="ja-JP" sz="900">
              <a:effectLst/>
              <a:latin typeface="+mn-ea"/>
              <a:ea typeface="+mn-ea"/>
              <a:cs typeface="+mn-cs"/>
            </a:rPr>
            <a:t>従事した経験を有することで足りるものとする。</a:t>
          </a:r>
        </a:p>
        <a:p>
          <a:pPr algn="l" rtl="0">
            <a:defRPr sz="1000"/>
          </a:pPr>
          <a:endParaRPr lang="ja-JP" altLang="en-US" sz="900" b="0" i="0" u="none" strike="noStrike" baseline="0">
            <a:solidFill>
              <a:srgbClr val="000000"/>
            </a:solidFill>
            <a:latin typeface="+mn-ea"/>
            <a:ea typeface="+mn-ea"/>
            <a:cs typeface="Times New Roman"/>
          </a:endParaRPr>
        </a:p>
        <a:p>
          <a:pPr algn="l" rtl="0">
            <a:defRPr sz="1000"/>
          </a:pPr>
          <a:endParaRPr lang="ja-JP" altLang="en-US" sz="900" b="0" i="0" u="none" strike="noStrike" baseline="0">
            <a:solidFill>
              <a:srgbClr val="000000"/>
            </a:solidFill>
            <a:latin typeface="+mn-ea"/>
            <a:ea typeface="+mn-ea"/>
            <a:cs typeface="Times New Roman"/>
          </a:endParaRPr>
        </a:p>
      </xdr:txBody>
    </xdr:sp>
    <xdr:clientData/>
  </xdr:twoCellAnchor>
  <xdr:twoCellAnchor>
    <xdr:from>
      <xdr:col>8</xdr:col>
      <xdr:colOff>133350</xdr:colOff>
      <xdr:row>37</xdr:row>
      <xdr:rowOff>57151</xdr:rowOff>
    </xdr:from>
    <xdr:to>
      <xdr:col>13</xdr:col>
      <xdr:colOff>904875</xdr:colOff>
      <xdr:row>47</xdr:row>
      <xdr:rowOff>57150</xdr:rowOff>
    </xdr:to>
    <xdr:sp macro="" textlink="">
      <xdr:nvSpPr>
        <xdr:cNvPr id="1028" name="Rectangle 4">
          <a:extLst>
            <a:ext uri="{FF2B5EF4-FFF2-40B4-BE49-F238E27FC236}">
              <a16:creationId xmlns:a16="http://schemas.microsoft.com/office/drawing/2014/main" id="{00000000-0008-0000-0100-000004040000}"/>
            </a:ext>
          </a:extLst>
        </xdr:cNvPr>
        <xdr:cNvSpPr>
          <a:spLocks noChangeArrowheads="1"/>
        </xdr:cNvSpPr>
      </xdr:nvSpPr>
      <xdr:spPr bwMode="auto">
        <a:xfrm>
          <a:off x="6886575" y="10306051"/>
          <a:ext cx="5600700" cy="123824"/>
        </a:xfrm>
        <a:prstGeom prst="rect">
          <a:avLst/>
        </a:prstGeom>
        <a:solidFill>
          <a:schemeClr val="accent4">
            <a:lumMod val="20000"/>
            <a:lumOff val="80000"/>
          </a:schemeClr>
        </a:solidFill>
        <a:ln w="6350" algn="ctr">
          <a:solidFill>
            <a:srgbClr val="000000"/>
          </a:solidFill>
          <a:miter lim="800000"/>
          <a:headEnd/>
          <a:tailEnd/>
        </a:ln>
      </xdr:spPr>
      <xdr:txBody>
        <a:bodyPr vertOverflow="clip" wrap="square" lIns="74295" tIns="8890" rIns="74295" bIns="8890" anchor="t" upright="1"/>
        <a:lstStyle/>
        <a:p>
          <a:pPr algn="l" rtl="0">
            <a:lnSpc>
              <a:spcPts val="1500"/>
            </a:lnSpc>
            <a:defRPr sz="1000"/>
          </a:pPr>
          <a:r>
            <a:rPr lang="ja-JP" altLang="en-US" sz="900" b="0" i="0" u="none" strike="noStrike" baseline="0">
              <a:solidFill>
                <a:srgbClr val="000000"/>
              </a:solidFill>
              <a:latin typeface="+mn-ea"/>
              <a:ea typeface="+mn-ea"/>
            </a:rPr>
            <a:t>○サービス提供責任者資格要件</a:t>
          </a:r>
          <a:endParaRPr lang="ja-JP" altLang="en-US" sz="900" b="0" i="0" u="none" strike="noStrike" baseline="0">
            <a:solidFill>
              <a:srgbClr val="000000"/>
            </a:solidFill>
            <a:latin typeface="+mn-ea"/>
            <a:ea typeface="+mn-ea"/>
            <a:cs typeface="Times New Roman"/>
          </a:endParaRPr>
        </a:p>
        <a:p>
          <a:pPr algn="l" rtl="0">
            <a:lnSpc>
              <a:spcPts val="1500"/>
            </a:lnSpc>
            <a:defRPr sz="1000"/>
          </a:pPr>
          <a:r>
            <a:rPr lang="ja-JP" altLang="en-US" sz="900" b="0" i="0" u="none" strike="noStrike" baseline="0">
              <a:solidFill>
                <a:srgbClr val="000000"/>
              </a:solidFill>
              <a:latin typeface="+mn-ea"/>
              <a:ea typeface="+mn-ea"/>
            </a:rPr>
            <a:t>次のいずれかに該当する常勤の従業者から選任する。</a:t>
          </a:r>
          <a:endParaRPr lang="ja-JP" altLang="en-US" sz="900" b="0" i="0" u="none" strike="noStrike" baseline="0">
            <a:solidFill>
              <a:srgbClr val="000000"/>
            </a:solidFill>
            <a:latin typeface="+mn-ea"/>
            <a:ea typeface="+mn-ea"/>
            <a:cs typeface="Times New Roman"/>
          </a:endParaRPr>
        </a:p>
        <a:p>
          <a:pPr algn="l" rtl="0">
            <a:lnSpc>
              <a:spcPts val="1500"/>
            </a:lnSpc>
            <a:defRPr sz="1000"/>
          </a:pPr>
          <a:r>
            <a:rPr lang="ja-JP" altLang="en-US" sz="900" b="0" i="0" u="none" strike="noStrike" baseline="0">
              <a:solidFill>
                <a:srgbClr val="000000"/>
              </a:solidFill>
              <a:latin typeface="+mn-ea"/>
              <a:ea typeface="+mn-ea"/>
            </a:rPr>
            <a:t>ア　介護福祉士　　　イ　実務者研修修了者</a:t>
          </a:r>
          <a:endParaRPr lang="ja-JP" altLang="en-US" sz="900" b="0" i="0" u="none" strike="noStrike" baseline="0">
            <a:solidFill>
              <a:srgbClr val="000000"/>
            </a:solidFill>
            <a:latin typeface="+mn-ea"/>
            <a:ea typeface="+mn-ea"/>
            <a:cs typeface="Times New Roman"/>
          </a:endParaRPr>
        </a:p>
        <a:p>
          <a:pPr algn="l" rtl="0">
            <a:lnSpc>
              <a:spcPts val="1400"/>
            </a:lnSpc>
            <a:defRPr sz="1000"/>
          </a:pPr>
          <a:r>
            <a:rPr lang="ja-JP" altLang="en-US" sz="900" b="0" i="0" u="none" strike="noStrike" baseline="0">
              <a:solidFill>
                <a:srgbClr val="000000"/>
              </a:solidFill>
              <a:latin typeface="+mn-ea"/>
              <a:ea typeface="+mn-ea"/>
            </a:rPr>
            <a:t>ウ　介護職員基礎研修修了者</a:t>
          </a:r>
          <a:endParaRPr lang="ja-JP" altLang="en-US" sz="900" b="0" i="0" u="none" strike="noStrike" baseline="0">
            <a:solidFill>
              <a:srgbClr val="000000"/>
            </a:solidFill>
            <a:latin typeface="+mn-ea"/>
            <a:ea typeface="+mn-ea"/>
            <a:cs typeface="Times New Roman"/>
          </a:endParaRPr>
        </a:p>
        <a:p>
          <a:pPr algn="l" rtl="0">
            <a:lnSpc>
              <a:spcPts val="1500"/>
            </a:lnSpc>
            <a:defRPr sz="1000"/>
          </a:pPr>
          <a:r>
            <a:rPr lang="ja-JP" altLang="en-US" sz="900" b="0" i="0" u="none" strike="noStrike" baseline="0">
              <a:solidFill>
                <a:srgbClr val="000000"/>
              </a:solidFill>
              <a:latin typeface="+mn-ea"/>
              <a:ea typeface="+mn-ea"/>
            </a:rPr>
            <a:t>エ　居宅介護従業者養成研修１級課程修了者</a:t>
          </a:r>
          <a:endParaRPr lang="ja-JP" altLang="en-US" sz="900" b="0" i="0" u="none" strike="noStrike" baseline="0">
            <a:solidFill>
              <a:srgbClr val="000000"/>
            </a:solidFill>
            <a:latin typeface="+mn-ea"/>
            <a:ea typeface="+mn-ea"/>
            <a:cs typeface="Times New Roman"/>
          </a:endParaRPr>
        </a:p>
        <a:p>
          <a:pPr algn="l" rtl="0">
            <a:lnSpc>
              <a:spcPts val="1400"/>
            </a:lnSpc>
            <a:defRPr sz="1000"/>
          </a:pPr>
          <a:r>
            <a:rPr lang="ja-JP" altLang="en-US" sz="900" b="0" i="0" u="none" strike="noStrike" baseline="0">
              <a:solidFill>
                <a:srgbClr val="000000"/>
              </a:solidFill>
              <a:latin typeface="+mn-ea"/>
              <a:ea typeface="+mn-ea"/>
            </a:rPr>
            <a:t>（</a:t>
          </a:r>
          <a:r>
            <a:rPr lang="en-US" altLang="ja-JP" sz="900" b="0" i="0" u="none" strike="noStrike" baseline="0">
              <a:solidFill>
                <a:srgbClr val="000000"/>
              </a:solidFill>
              <a:latin typeface="+mn-ea"/>
              <a:ea typeface="+mn-ea"/>
            </a:rPr>
            <a:t>R6.4</a:t>
          </a:r>
          <a:r>
            <a:rPr lang="ja-JP" altLang="en-US" sz="900" b="0" i="0" u="none" strike="noStrike" baseline="0">
              <a:solidFill>
                <a:srgbClr val="000000"/>
              </a:solidFill>
              <a:latin typeface="+mn-ea"/>
              <a:ea typeface="+mn-ea"/>
            </a:rPr>
            <a:t>～削除）オ　居宅介護職員初任者研修課程修了者であって３年以上介護等業務に従事した者</a:t>
          </a:r>
          <a:endParaRPr lang="ja-JP" altLang="en-US" sz="900" b="0" i="0" u="none" strike="noStrike" baseline="0">
            <a:solidFill>
              <a:srgbClr val="000000"/>
            </a:solidFill>
            <a:latin typeface="+mn-ea"/>
            <a:ea typeface="+mn-ea"/>
            <a:cs typeface="Times New Roman"/>
          </a:endParaRPr>
        </a:p>
        <a:p>
          <a:pPr algn="l" rtl="0">
            <a:lnSpc>
              <a:spcPts val="1500"/>
            </a:lnSpc>
            <a:defRPr sz="1000"/>
          </a:pPr>
          <a:r>
            <a:rPr lang="ja-JP" altLang="en-US" sz="900" b="0" i="0" u="none" strike="noStrike" baseline="0">
              <a:solidFill>
                <a:srgbClr val="000000"/>
              </a:solidFill>
              <a:latin typeface="+mn-ea"/>
              <a:ea typeface="+mn-ea"/>
            </a:rPr>
            <a:t>※看護師等の資格を有する者は１級課程の全科目が免除可能であり、３年以上の実務経験は要件としない。</a:t>
          </a:r>
          <a:endParaRPr lang="ja-JP" altLang="en-US" sz="900" b="0" i="0" u="none" strike="noStrike" baseline="0">
            <a:solidFill>
              <a:srgbClr val="000000"/>
            </a:solidFill>
            <a:latin typeface="+mn-ea"/>
            <a:ea typeface="+mn-ea"/>
            <a:cs typeface="Times New Roman"/>
          </a:endParaRPr>
        </a:p>
        <a:p>
          <a:pPr algn="l" rtl="0">
            <a:defRPr sz="1000"/>
          </a:pPr>
          <a:endParaRPr lang="ja-JP" altLang="en-US" sz="900" b="0" i="0" u="none" strike="noStrike" baseline="0">
            <a:solidFill>
              <a:srgbClr val="000000"/>
            </a:solidFill>
            <a:latin typeface="+mn-ea"/>
            <a:ea typeface="+mn-ea"/>
            <a:cs typeface="Times New Roman"/>
          </a:endParaRPr>
        </a:p>
      </xdr:txBody>
    </xdr:sp>
    <xdr:clientData/>
  </xdr:twoCellAnchor>
  <xdr:twoCellAnchor>
    <xdr:from>
      <xdr:col>9</xdr:col>
      <xdr:colOff>390525</xdr:colOff>
      <xdr:row>41</xdr:row>
      <xdr:rowOff>142875</xdr:rowOff>
    </xdr:from>
    <xdr:to>
      <xdr:col>13</xdr:col>
      <xdr:colOff>400050</xdr:colOff>
      <xdr:row>42</xdr:row>
      <xdr:rowOff>0</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7829550" y="11353800"/>
          <a:ext cx="4152900" cy="28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39</xdr:row>
      <xdr:rowOff>0</xdr:rowOff>
    </xdr:from>
    <xdr:to>
      <xdr:col>11</xdr:col>
      <xdr:colOff>0</xdr:colOff>
      <xdr:row>39</xdr:row>
      <xdr:rowOff>0</xdr:rowOff>
    </xdr:to>
    <xdr:sp macro="" textlink="">
      <xdr:nvSpPr>
        <xdr:cNvPr id="2" name="Line 1">
          <a:extLst>
            <a:ext uri="{FF2B5EF4-FFF2-40B4-BE49-F238E27FC236}">
              <a16:creationId xmlns:a16="http://schemas.microsoft.com/office/drawing/2014/main" id="{79EC7380-8848-4B6B-9592-774ADF10D667}"/>
            </a:ext>
          </a:extLst>
        </xdr:cNvPr>
        <xdr:cNvSpPr>
          <a:spLocks noChangeShapeType="1"/>
        </xdr:cNvSpPr>
      </xdr:nvSpPr>
      <xdr:spPr bwMode="auto">
        <a:xfrm>
          <a:off x="4257675" y="942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35</xdr:row>
      <xdr:rowOff>171450</xdr:rowOff>
    </xdr:from>
    <xdr:to>
      <xdr:col>17</xdr:col>
      <xdr:colOff>285750</xdr:colOff>
      <xdr:row>35</xdr:row>
      <xdr:rowOff>171450</xdr:rowOff>
    </xdr:to>
    <xdr:sp macro="" textlink="">
      <xdr:nvSpPr>
        <xdr:cNvPr id="3" name="Line 2">
          <a:extLst>
            <a:ext uri="{FF2B5EF4-FFF2-40B4-BE49-F238E27FC236}">
              <a16:creationId xmlns:a16="http://schemas.microsoft.com/office/drawing/2014/main" id="{C6F5E797-176C-4A87-8A42-FCF3606CD148}"/>
            </a:ext>
          </a:extLst>
        </xdr:cNvPr>
        <xdr:cNvSpPr>
          <a:spLocks noChangeShapeType="1"/>
        </xdr:cNvSpPr>
      </xdr:nvSpPr>
      <xdr:spPr bwMode="auto">
        <a:xfrm>
          <a:off x="6391275" y="73437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36</xdr:row>
      <xdr:rowOff>171450</xdr:rowOff>
    </xdr:from>
    <xdr:to>
      <xdr:col>17</xdr:col>
      <xdr:colOff>295275</xdr:colOff>
      <xdr:row>36</xdr:row>
      <xdr:rowOff>171450</xdr:rowOff>
    </xdr:to>
    <xdr:sp macro="" textlink="">
      <xdr:nvSpPr>
        <xdr:cNvPr id="4" name="Line 3">
          <a:extLst>
            <a:ext uri="{FF2B5EF4-FFF2-40B4-BE49-F238E27FC236}">
              <a16:creationId xmlns:a16="http://schemas.microsoft.com/office/drawing/2014/main" id="{7B286D61-92E0-4F40-B067-43B818015792}"/>
            </a:ext>
          </a:extLst>
        </xdr:cNvPr>
        <xdr:cNvSpPr>
          <a:spLocks noChangeShapeType="1"/>
        </xdr:cNvSpPr>
      </xdr:nvSpPr>
      <xdr:spPr bwMode="auto">
        <a:xfrm>
          <a:off x="6400800" y="80295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37</xdr:row>
      <xdr:rowOff>200025</xdr:rowOff>
    </xdr:from>
    <xdr:to>
      <xdr:col>17</xdr:col>
      <xdr:colOff>295275</xdr:colOff>
      <xdr:row>37</xdr:row>
      <xdr:rowOff>200025</xdr:rowOff>
    </xdr:to>
    <xdr:sp macro="" textlink="">
      <xdr:nvSpPr>
        <xdr:cNvPr id="5" name="Line 6">
          <a:extLst>
            <a:ext uri="{FF2B5EF4-FFF2-40B4-BE49-F238E27FC236}">
              <a16:creationId xmlns:a16="http://schemas.microsoft.com/office/drawing/2014/main" id="{52E07DFA-4079-4AF9-9E0F-242DC8444704}"/>
            </a:ext>
          </a:extLst>
        </xdr:cNvPr>
        <xdr:cNvSpPr>
          <a:spLocks noChangeShapeType="1"/>
        </xdr:cNvSpPr>
      </xdr:nvSpPr>
      <xdr:spPr bwMode="auto">
        <a:xfrm>
          <a:off x="6372225" y="874395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71EF4A72-B711-476C-9CBB-4B96EB572F38}"/>
            </a:ext>
          </a:extLst>
        </xdr:cNvPr>
        <xdr:cNvSpPr>
          <a:spLocks noChangeShapeType="1"/>
        </xdr:cNvSpPr>
      </xdr:nvSpPr>
      <xdr:spPr bwMode="auto">
        <a:xfrm>
          <a:off x="3819525" y="6172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40</xdr:row>
      <xdr:rowOff>0</xdr:rowOff>
    </xdr:from>
    <xdr:to>
      <xdr:col>11</xdr:col>
      <xdr:colOff>0</xdr:colOff>
      <xdr:row>40</xdr:row>
      <xdr:rowOff>0</xdr:rowOff>
    </xdr:to>
    <xdr:sp macro="" textlink="">
      <xdr:nvSpPr>
        <xdr:cNvPr id="3" name="Line 9">
          <a:extLst>
            <a:ext uri="{FF2B5EF4-FFF2-40B4-BE49-F238E27FC236}">
              <a16:creationId xmlns:a16="http://schemas.microsoft.com/office/drawing/2014/main" id="{B52CB055-FAF4-40CA-A98A-DDB5DDD507FD}"/>
            </a:ext>
          </a:extLst>
        </xdr:cNvPr>
        <xdr:cNvSpPr>
          <a:spLocks noChangeShapeType="1"/>
        </xdr:cNvSpPr>
      </xdr:nvSpPr>
      <xdr:spPr bwMode="auto">
        <a:xfrm>
          <a:off x="3819525" y="9582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36</xdr:row>
      <xdr:rowOff>171450</xdr:rowOff>
    </xdr:from>
    <xdr:to>
      <xdr:col>17</xdr:col>
      <xdr:colOff>285750</xdr:colOff>
      <xdr:row>36</xdr:row>
      <xdr:rowOff>171450</xdr:rowOff>
    </xdr:to>
    <xdr:sp macro="" textlink="">
      <xdr:nvSpPr>
        <xdr:cNvPr id="4" name="Line 10">
          <a:extLst>
            <a:ext uri="{FF2B5EF4-FFF2-40B4-BE49-F238E27FC236}">
              <a16:creationId xmlns:a16="http://schemas.microsoft.com/office/drawing/2014/main" id="{B53E8F7F-4E70-4635-9544-FAC85F8B53AA}"/>
            </a:ext>
          </a:extLst>
        </xdr:cNvPr>
        <xdr:cNvSpPr>
          <a:spLocks noChangeShapeType="1"/>
        </xdr:cNvSpPr>
      </xdr:nvSpPr>
      <xdr:spPr bwMode="auto">
        <a:xfrm>
          <a:off x="5953125" y="7505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37</xdr:row>
      <xdr:rowOff>171450</xdr:rowOff>
    </xdr:from>
    <xdr:to>
      <xdr:col>17</xdr:col>
      <xdr:colOff>295275</xdr:colOff>
      <xdr:row>37</xdr:row>
      <xdr:rowOff>171450</xdr:rowOff>
    </xdr:to>
    <xdr:sp macro="" textlink="">
      <xdr:nvSpPr>
        <xdr:cNvPr id="5" name="Line 11">
          <a:extLst>
            <a:ext uri="{FF2B5EF4-FFF2-40B4-BE49-F238E27FC236}">
              <a16:creationId xmlns:a16="http://schemas.microsoft.com/office/drawing/2014/main" id="{12156710-4BB7-4EB5-9080-C43306C49771}"/>
            </a:ext>
          </a:extLst>
        </xdr:cNvPr>
        <xdr:cNvSpPr>
          <a:spLocks noChangeShapeType="1"/>
        </xdr:cNvSpPr>
      </xdr:nvSpPr>
      <xdr:spPr bwMode="auto">
        <a:xfrm>
          <a:off x="5962650" y="8191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38</xdr:row>
      <xdr:rowOff>200025</xdr:rowOff>
    </xdr:from>
    <xdr:to>
      <xdr:col>17</xdr:col>
      <xdr:colOff>295275</xdr:colOff>
      <xdr:row>38</xdr:row>
      <xdr:rowOff>200025</xdr:rowOff>
    </xdr:to>
    <xdr:sp macro="" textlink="">
      <xdr:nvSpPr>
        <xdr:cNvPr id="6" name="Line 14">
          <a:extLst>
            <a:ext uri="{FF2B5EF4-FFF2-40B4-BE49-F238E27FC236}">
              <a16:creationId xmlns:a16="http://schemas.microsoft.com/office/drawing/2014/main" id="{ECF0D2C2-9860-41AB-9515-890C6BF32201}"/>
            </a:ext>
          </a:extLst>
        </xdr:cNvPr>
        <xdr:cNvSpPr>
          <a:spLocks noChangeShapeType="1"/>
        </xdr:cNvSpPr>
      </xdr:nvSpPr>
      <xdr:spPr bwMode="auto">
        <a:xfrm>
          <a:off x="5934075" y="8905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42</xdr:row>
      <xdr:rowOff>0</xdr:rowOff>
    </xdr:from>
    <xdr:to>
      <xdr:col>11</xdr:col>
      <xdr:colOff>0</xdr:colOff>
      <xdr:row>42</xdr:row>
      <xdr:rowOff>0</xdr:rowOff>
    </xdr:to>
    <xdr:sp macro="" textlink="">
      <xdr:nvSpPr>
        <xdr:cNvPr id="2" name="Line 1">
          <a:extLst>
            <a:ext uri="{FF2B5EF4-FFF2-40B4-BE49-F238E27FC236}">
              <a16:creationId xmlns:a16="http://schemas.microsoft.com/office/drawing/2014/main" id="{F975D5FF-F643-4687-B436-4CABA1AE3DD9}"/>
            </a:ext>
          </a:extLst>
        </xdr:cNvPr>
        <xdr:cNvSpPr>
          <a:spLocks noChangeShapeType="1"/>
        </xdr:cNvSpPr>
      </xdr:nvSpPr>
      <xdr:spPr bwMode="auto">
        <a:xfrm>
          <a:off x="4276725" y="10953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36</xdr:row>
      <xdr:rowOff>171450</xdr:rowOff>
    </xdr:from>
    <xdr:to>
      <xdr:col>17</xdr:col>
      <xdr:colOff>285750</xdr:colOff>
      <xdr:row>36</xdr:row>
      <xdr:rowOff>171450</xdr:rowOff>
    </xdr:to>
    <xdr:sp macro="" textlink="">
      <xdr:nvSpPr>
        <xdr:cNvPr id="3" name="Line 2">
          <a:extLst>
            <a:ext uri="{FF2B5EF4-FFF2-40B4-BE49-F238E27FC236}">
              <a16:creationId xmlns:a16="http://schemas.microsoft.com/office/drawing/2014/main" id="{146B6B60-B03B-4581-9718-C6D36ABD2C96}"/>
            </a:ext>
          </a:extLst>
        </xdr:cNvPr>
        <xdr:cNvSpPr>
          <a:spLocks noChangeShapeType="1"/>
        </xdr:cNvSpPr>
      </xdr:nvSpPr>
      <xdr:spPr bwMode="auto">
        <a:xfrm>
          <a:off x="6410325" y="7505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37</xdr:row>
      <xdr:rowOff>171450</xdr:rowOff>
    </xdr:from>
    <xdr:to>
      <xdr:col>17</xdr:col>
      <xdr:colOff>295275</xdr:colOff>
      <xdr:row>37</xdr:row>
      <xdr:rowOff>171450</xdr:rowOff>
    </xdr:to>
    <xdr:sp macro="" textlink="">
      <xdr:nvSpPr>
        <xdr:cNvPr id="4" name="Line 3">
          <a:extLst>
            <a:ext uri="{FF2B5EF4-FFF2-40B4-BE49-F238E27FC236}">
              <a16:creationId xmlns:a16="http://schemas.microsoft.com/office/drawing/2014/main" id="{EDCCA086-FCD2-43CA-B306-1520251FF12D}"/>
            </a:ext>
          </a:extLst>
        </xdr:cNvPr>
        <xdr:cNvSpPr>
          <a:spLocks noChangeShapeType="1"/>
        </xdr:cNvSpPr>
      </xdr:nvSpPr>
      <xdr:spPr bwMode="auto">
        <a:xfrm>
          <a:off x="6419850" y="8191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40</xdr:row>
      <xdr:rowOff>200025</xdr:rowOff>
    </xdr:from>
    <xdr:to>
      <xdr:col>17</xdr:col>
      <xdr:colOff>295275</xdr:colOff>
      <xdr:row>40</xdr:row>
      <xdr:rowOff>200025</xdr:rowOff>
    </xdr:to>
    <xdr:sp macro="" textlink="">
      <xdr:nvSpPr>
        <xdr:cNvPr id="5" name="Line 6">
          <a:extLst>
            <a:ext uri="{FF2B5EF4-FFF2-40B4-BE49-F238E27FC236}">
              <a16:creationId xmlns:a16="http://schemas.microsoft.com/office/drawing/2014/main" id="{4077A42D-3BF5-43A2-9268-8307CB4B9372}"/>
            </a:ext>
          </a:extLst>
        </xdr:cNvPr>
        <xdr:cNvSpPr>
          <a:spLocks noChangeShapeType="1"/>
        </xdr:cNvSpPr>
      </xdr:nvSpPr>
      <xdr:spPr bwMode="auto">
        <a:xfrm>
          <a:off x="6391275" y="102774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38</xdr:row>
      <xdr:rowOff>200025</xdr:rowOff>
    </xdr:from>
    <xdr:to>
      <xdr:col>17</xdr:col>
      <xdr:colOff>295275</xdr:colOff>
      <xdr:row>38</xdr:row>
      <xdr:rowOff>200025</xdr:rowOff>
    </xdr:to>
    <xdr:sp macro="" textlink="">
      <xdr:nvSpPr>
        <xdr:cNvPr id="6" name="Line 6">
          <a:extLst>
            <a:ext uri="{FF2B5EF4-FFF2-40B4-BE49-F238E27FC236}">
              <a16:creationId xmlns:a16="http://schemas.microsoft.com/office/drawing/2014/main" id="{CC6E7E30-2EFF-460C-9B47-6590DC189F4C}"/>
            </a:ext>
          </a:extLst>
        </xdr:cNvPr>
        <xdr:cNvSpPr>
          <a:spLocks noChangeShapeType="1"/>
        </xdr:cNvSpPr>
      </xdr:nvSpPr>
      <xdr:spPr bwMode="auto">
        <a:xfrm>
          <a:off x="6391275" y="8905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39</xdr:row>
      <xdr:rowOff>200025</xdr:rowOff>
    </xdr:from>
    <xdr:to>
      <xdr:col>17</xdr:col>
      <xdr:colOff>295275</xdr:colOff>
      <xdr:row>39</xdr:row>
      <xdr:rowOff>200025</xdr:rowOff>
    </xdr:to>
    <xdr:sp macro="" textlink="">
      <xdr:nvSpPr>
        <xdr:cNvPr id="7" name="Line 6">
          <a:extLst>
            <a:ext uri="{FF2B5EF4-FFF2-40B4-BE49-F238E27FC236}">
              <a16:creationId xmlns:a16="http://schemas.microsoft.com/office/drawing/2014/main" id="{701BF2FE-7272-48F5-9EBB-D9387C78E39A}"/>
            </a:ext>
          </a:extLst>
        </xdr:cNvPr>
        <xdr:cNvSpPr>
          <a:spLocks noChangeShapeType="1"/>
        </xdr:cNvSpPr>
      </xdr:nvSpPr>
      <xdr:spPr bwMode="auto">
        <a:xfrm>
          <a:off x="6391275" y="95916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44</xdr:row>
      <xdr:rowOff>0</xdr:rowOff>
    </xdr:from>
    <xdr:to>
      <xdr:col>11</xdr:col>
      <xdr:colOff>0</xdr:colOff>
      <xdr:row>44</xdr:row>
      <xdr:rowOff>0</xdr:rowOff>
    </xdr:to>
    <xdr:sp macro="" textlink="">
      <xdr:nvSpPr>
        <xdr:cNvPr id="2" name="Line 1">
          <a:extLst>
            <a:ext uri="{FF2B5EF4-FFF2-40B4-BE49-F238E27FC236}">
              <a16:creationId xmlns:a16="http://schemas.microsoft.com/office/drawing/2014/main" id="{E26DB6CF-7CBC-42C9-8F7E-7D5E1B455570}"/>
            </a:ext>
          </a:extLst>
        </xdr:cNvPr>
        <xdr:cNvSpPr>
          <a:spLocks noChangeShapeType="1"/>
        </xdr:cNvSpPr>
      </xdr:nvSpPr>
      <xdr:spPr bwMode="auto">
        <a:xfrm>
          <a:off x="4276725" y="1066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39</xdr:row>
      <xdr:rowOff>171450</xdr:rowOff>
    </xdr:from>
    <xdr:to>
      <xdr:col>17</xdr:col>
      <xdr:colOff>285750</xdr:colOff>
      <xdr:row>39</xdr:row>
      <xdr:rowOff>171450</xdr:rowOff>
    </xdr:to>
    <xdr:sp macro="" textlink="">
      <xdr:nvSpPr>
        <xdr:cNvPr id="3" name="Line 2">
          <a:extLst>
            <a:ext uri="{FF2B5EF4-FFF2-40B4-BE49-F238E27FC236}">
              <a16:creationId xmlns:a16="http://schemas.microsoft.com/office/drawing/2014/main" id="{92FFC211-E497-46C5-B360-1F68E7286B8C}"/>
            </a:ext>
          </a:extLst>
        </xdr:cNvPr>
        <xdr:cNvSpPr>
          <a:spLocks noChangeShapeType="1"/>
        </xdr:cNvSpPr>
      </xdr:nvSpPr>
      <xdr:spPr bwMode="auto">
        <a:xfrm>
          <a:off x="6410325" y="7905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40</xdr:row>
      <xdr:rowOff>171450</xdr:rowOff>
    </xdr:from>
    <xdr:to>
      <xdr:col>17</xdr:col>
      <xdr:colOff>295275</xdr:colOff>
      <xdr:row>40</xdr:row>
      <xdr:rowOff>171450</xdr:rowOff>
    </xdr:to>
    <xdr:sp macro="" textlink="">
      <xdr:nvSpPr>
        <xdr:cNvPr id="4" name="Line 3">
          <a:extLst>
            <a:ext uri="{FF2B5EF4-FFF2-40B4-BE49-F238E27FC236}">
              <a16:creationId xmlns:a16="http://schemas.microsoft.com/office/drawing/2014/main" id="{F3B36A13-0D06-4A4F-A798-922C53954FC8}"/>
            </a:ext>
          </a:extLst>
        </xdr:cNvPr>
        <xdr:cNvSpPr>
          <a:spLocks noChangeShapeType="1"/>
        </xdr:cNvSpPr>
      </xdr:nvSpPr>
      <xdr:spPr bwMode="auto">
        <a:xfrm>
          <a:off x="6419850" y="85915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41</xdr:row>
      <xdr:rowOff>200025</xdr:rowOff>
    </xdr:from>
    <xdr:to>
      <xdr:col>17</xdr:col>
      <xdr:colOff>295275</xdr:colOff>
      <xdr:row>41</xdr:row>
      <xdr:rowOff>200025</xdr:rowOff>
    </xdr:to>
    <xdr:sp macro="" textlink="">
      <xdr:nvSpPr>
        <xdr:cNvPr id="5" name="Line 6">
          <a:extLst>
            <a:ext uri="{FF2B5EF4-FFF2-40B4-BE49-F238E27FC236}">
              <a16:creationId xmlns:a16="http://schemas.microsoft.com/office/drawing/2014/main" id="{AC14F6BE-49F2-44DF-A1F3-5D5DEF804DE1}"/>
            </a:ext>
          </a:extLst>
        </xdr:cNvPr>
        <xdr:cNvSpPr>
          <a:spLocks noChangeShapeType="1"/>
        </xdr:cNvSpPr>
      </xdr:nvSpPr>
      <xdr:spPr bwMode="auto">
        <a:xfrm>
          <a:off x="6391275" y="9305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42</xdr:row>
      <xdr:rowOff>261937</xdr:rowOff>
    </xdr:from>
    <xdr:to>
      <xdr:col>17</xdr:col>
      <xdr:colOff>295275</xdr:colOff>
      <xdr:row>42</xdr:row>
      <xdr:rowOff>261937</xdr:rowOff>
    </xdr:to>
    <xdr:sp macro="" textlink="">
      <xdr:nvSpPr>
        <xdr:cNvPr id="6" name="Line 6">
          <a:extLst>
            <a:ext uri="{FF2B5EF4-FFF2-40B4-BE49-F238E27FC236}">
              <a16:creationId xmlns:a16="http://schemas.microsoft.com/office/drawing/2014/main" id="{B7107D77-6703-4360-81C9-113A3D82225D}"/>
            </a:ext>
          </a:extLst>
        </xdr:cNvPr>
        <xdr:cNvSpPr>
          <a:spLocks noChangeShapeType="1"/>
        </xdr:cNvSpPr>
      </xdr:nvSpPr>
      <xdr:spPr bwMode="auto">
        <a:xfrm>
          <a:off x="6391275" y="1005363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39"/>
  <sheetViews>
    <sheetView tabSelected="1" view="pageBreakPreview" zoomScale="130" zoomScaleNormal="100" zoomScaleSheetLayoutView="130" workbookViewId="0">
      <selection activeCell="H9" sqref="H9"/>
    </sheetView>
  </sheetViews>
  <sheetFormatPr defaultColWidth="9" defaultRowHeight="13.5"/>
  <cols>
    <col min="1" max="2" width="5.125" style="144" customWidth="1"/>
    <col min="3" max="3" width="9.875" style="144" customWidth="1"/>
    <col min="4" max="9" width="9" style="144"/>
    <col min="10" max="11" width="5.125" style="144" customWidth="1"/>
    <col min="12" max="16384" width="9" style="144"/>
  </cols>
  <sheetData>
    <row r="2" spans="1:11">
      <c r="A2" s="300" t="s">
        <v>289</v>
      </c>
      <c r="B2" s="301"/>
      <c r="C2" s="302"/>
      <c r="D2" s="306" t="s">
        <v>290</v>
      </c>
      <c r="E2" s="308" t="s">
        <v>329</v>
      </c>
      <c r="F2" s="310" t="s">
        <v>291</v>
      </c>
      <c r="G2" s="310" t="s">
        <v>292</v>
      </c>
      <c r="H2" s="301" t="s">
        <v>293</v>
      </c>
      <c r="I2" s="292" t="s">
        <v>294</v>
      </c>
      <c r="J2" s="292"/>
      <c r="K2" s="292"/>
    </row>
    <row r="3" spans="1:11">
      <c r="A3" s="303"/>
      <c r="B3" s="304"/>
      <c r="C3" s="305"/>
      <c r="D3" s="307"/>
      <c r="E3" s="309"/>
      <c r="F3" s="311"/>
      <c r="G3" s="311"/>
      <c r="H3" s="304"/>
      <c r="I3" s="292"/>
      <c r="J3" s="292"/>
      <c r="K3" s="292"/>
    </row>
    <row r="4" spans="1:11">
      <c r="A4" s="145"/>
      <c r="B4" s="146"/>
      <c r="C4" s="146"/>
      <c r="D4" s="146"/>
      <c r="E4" s="146"/>
      <c r="F4" s="146"/>
      <c r="G4" s="146"/>
      <c r="H4" s="146"/>
      <c r="I4" s="146"/>
      <c r="J4" s="146"/>
      <c r="K4" s="147"/>
    </row>
    <row r="5" spans="1:11" ht="12.95" customHeight="1">
      <c r="A5" s="148"/>
      <c r="C5" s="149"/>
      <c r="D5" s="149"/>
      <c r="E5" s="149"/>
      <c r="F5" s="149"/>
      <c r="G5" s="149"/>
      <c r="H5" s="149"/>
      <c r="I5" s="149"/>
      <c r="K5" s="150"/>
    </row>
    <row r="6" spans="1:11" ht="23.45" customHeight="1">
      <c r="A6" s="293" t="s">
        <v>505</v>
      </c>
      <c r="B6" s="294"/>
      <c r="C6" s="294"/>
      <c r="D6" s="294"/>
      <c r="E6" s="294"/>
      <c r="F6" s="294"/>
      <c r="G6" s="294"/>
      <c r="H6" s="294"/>
      <c r="I6" s="294"/>
      <c r="J6" s="294"/>
      <c r="K6" s="295"/>
    </row>
    <row r="7" spans="1:11" ht="12.95" customHeight="1">
      <c r="A7" s="148"/>
      <c r="C7" s="149"/>
      <c r="D7" s="149"/>
      <c r="E7" s="149"/>
      <c r="F7" s="149"/>
      <c r="G7" s="149"/>
      <c r="H7" s="149"/>
      <c r="I7" s="149"/>
      <c r="K7" s="150"/>
    </row>
    <row r="8" spans="1:11" ht="23.45" customHeight="1">
      <c r="A8" s="293" t="s">
        <v>295</v>
      </c>
      <c r="B8" s="294"/>
      <c r="C8" s="294"/>
      <c r="D8" s="294"/>
      <c r="E8" s="294"/>
      <c r="F8" s="294"/>
      <c r="G8" s="294"/>
      <c r="H8" s="294"/>
      <c r="I8" s="294"/>
      <c r="J8" s="294"/>
      <c r="K8" s="295"/>
    </row>
    <row r="9" spans="1:11" ht="21.95" customHeight="1">
      <c r="A9" s="148"/>
      <c r="C9" s="151"/>
      <c r="D9" s="151"/>
      <c r="E9" s="152"/>
      <c r="F9" s="152" t="s">
        <v>296</v>
      </c>
      <c r="G9" s="151"/>
      <c r="H9" s="151"/>
      <c r="I9" s="151"/>
      <c r="K9" s="150"/>
    </row>
    <row r="10" spans="1:11" ht="13.5" customHeight="1">
      <c r="A10" s="153"/>
      <c r="B10" s="154"/>
      <c r="C10" s="155"/>
      <c r="D10" s="155"/>
      <c r="E10" s="155"/>
      <c r="F10" s="155"/>
      <c r="G10" s="155"/>
      <c r="H10" s="155"/>
      <c r="I10" s="155"/>
      <c r="J10" s="154"/>
      <c r="K10" s="156"/>
    </row>
    <row r="11" spans="1:11" ht="21.95" customHeight="1">
      <c r="A11" s="296" t="s">
        <v>297</v>
      </c>
      <c r="B11" s="292"/>
      <c r="C11" s="292"/>
      <c r="D11" s="157" t="s">
        <v>298</v>
      </c>
      <c r="E11" s="292" t="s">
        <v>299</v>
      </c>
      <c r="F11" s="292"/>
      <c r="G11" s="292"/>
      <c r="H11" s="292" t="s">
        <v>300</v>
      </c>
      <c r="I11" s="292"/>
      <c r="J11" s="292"/>
      <c r="K11" s="292"/>
    </row>
    <row r="12" spans="1:11" ht="21.95" customHeight="1">
      <c r="A12" s="292"/>
      <c r="B12" s="292"/>
      <c r="C12" s="292"/>
      <c r="D12" s="158" t="s">
        <v>301</v>
      </c>
      <c r="E12" s="297" t="s">
        <v>302</v>
      </c>
      <c r="F12" s="298" t="s">
        <v>303</v>
      </c>
      <c r="G12" s="299" t="s">
        <v>303</v>
      </c>
      <c r="H12" s="292" t="s">
        <v>304</v>
      </c>
      <c r="I12" s="292"/>
      <c r="J12" s="292"/>
      <c r="K12" s="292"/>
    </row>
    <row r="13" spans="1:11" ht="21.95" customHeight="1">
      <c r="A13" s="292"/>
      <c r="B13" s="292"/>
      <c r="C13" s="292"/>
      <c r="D13" s="158" t="s">
        <v>301</v>
      </c>
      <c r="E13" s="297" t="s">
        <v>305</v>
      </c>
      <c r="F13" s="298" t="s">
        <v>305</v>
      </c>
      <c r="G13" s="299" t="s">
        <v>305</v>
      </c>
      <c r="H13" s="292" t="s">
        <v>304</v>
      </c>
      <c r="I13" s="292"/>
      <c r="J13" s="292"/>
      <c r="K13" s="292"/>
    </row>
    <row r="14" spans="1:11" ht="21.95" customHeight="1">
      <c r="A14" s="292"/>
      <c r="B14" s="292"/>
      <c r="C14" s="292"/>
      <c r="D14" s="158" t="s">
        <v>301</v>
      </c>
      <c r="E14" s="297" t="s">
        <v>306</v>
      </c>
      <c r="F14" s="298" t="s">
        <v>306</v>
      </c>
      <c r="G14" s="299" t="s">
        <v>306</v>
      </c>
      <c r="H14" s="292" t="s">
        <v>304</v>
      </c>
      <c r="I14" s="292"/>
      <c r="J14" s="292"/>
      <c r="K14" s="292"/>
    </row>
    <row r="15" spans="1:11" ht="21.95" customHeight="1">
      <c r="A15" s="292"/>
      <c r="B15" s="292"/>
      <c r="C15" s="292"/>
      <c r="D15" s="158" t="s">
        <v>301</v>
      </c>
      <c r="E15" s="297" t="s">
        <v>307</v>
      </c>
      <c r="F15" s="298" t="s">
        <v>307</v>
      </c>
      <c r="G15" s="299" t="s">
        <v>307</v>
      </c>
      <c r="H15" s="292" t="s">
        <v>304</v>
      </c>
      <c r="I15" s="292"/>
      <c r="J15" s="292"/>
      <c r="K15" s="292"/>
    </row>
    <row r="16" spans="1:11" ht="17.45" customHeight="1">
      <c r="C16" s="159"/>
      <c r="D16" s="159"/>
      <c r="E16" s="160"/>
      <c r="F16" s="160"/>
      <c r="G16" s="160"/>
      <c r="H16" s="159"/>
      <c r="I16" s="159"/>
    </row>
    <row r="17" spans="1:11" ht="21.6" customHeight="1">
      <c r="A17" s="312" t="s">
        <v>308</v>
      </c>
      <c r="B17" s="313"/>
      <c r="C17" s="318" t="s">
        <v>309</v>
      </c>
      <c r="D17" s="313"/>
      <c r="E17" s="319"/>
      <c r="F17" s="320"/>
      <c r="G17" s="320"/>
      <c r="H17" s="320"/>
      <c r="I17" s="320"/>
      <c r="J17" s="320"/>
      <c r="K17" s="321"/>
    </row>
    <row r="18" spans="1:11" ht="30" customHeight="1">
      <c r="A18" s="314"/>
      <c r="B18" s="315"/>
      <c r="C18" s="318" t="s">
        <v>310</v>
      </c>
      <c r="D18" s="313"/>
      <c r="E18" s="319"/>
      <c r="F18" s="320"/>
      <c r="G18" s="320"/>
      <c r="H18" s="320"/>
      <c r="I18" s="320"/>
      <c r="J18" s="320"/>
      <c r="K18" s="321"/>
    </row>
    <row r="19" spans="1:11" ht="20.100000000000001" customHeight="1">
      <c r="A19" s="314"/>
      <c r="B19" s="315"/>
      <c r="C19" s="312" t="s">
        <v>311</v>
      </c>
      <c r="D19" s="313"/>
      <c r="E19" s="322" t="s">
        <v>312</v>
      </c>
      <c r="F19" s="323"/>
      <c r="G19" s="323"/>
      <c r="H19" s="323"/>
      <c r="I19" s="323"/>
      <c r="J19" s="323"/>
      <c r="K19" s="324"/>
    </row>
    <row r="20" spans="1:11" ht="20.100000000000001" customHeight="1">
      <c r="A20" s="314"/>
      <c r="B20" s="315"/>
      <c r="C20" s="316"/>
      <c r="D20" s="317"/>
      <c r="E20" s="325"/>
      <c r="F20" s="326"/>
      <c r="G20" s="326"/>
      <c r="H20" s="326"/>
      <c r="I20" s="326"/>
      <c r="J20" s="326"/>
      <c r="K20" s="327"/>
    </row>
    <row r="21" spans="1:11" ht="21.6" customHeight="1">
      <c r="A21" s="314"/>
      <c r="B21" s="315"/>
      <c r="C21" s="312" t="s">
        <v>313</v>
      </c>
      <c r="D21" s="313"/>
      <c r="E21" s="161" t="s">
        <v>314</v>
      </c>
      <c r="F21" s="328"/>
      <c r="G21" s="328"/>
      <c r="H21" s="146" t="s">
        <v>315</v>
      </c>
      <c r="I21" s="328"/>
      <c r="J21" s="328"/>
      <c r="K21" s="329"/>
    </row>
    <row r="22" spans="1:11" ht="21.6" customHeight="1">
      <c r="A22" s="314"/>
      <c r="B22" s="315"/>
      <c r="C22" s="316"/>
      <c r="D22" s="317"/>
      <c r="E22" s="161" t="s">
        <v>316</v>
      </c>
      <c r="F22" s="328"/>
      <c r="G22" s="328"/>
      <c r="H22" s="328"/>
      <c r="I22" s="328"/>
      <c r="J22" s="328"/>
      <c r="K22" s="329"/>
    </row>
    <row r="23" spans="1:11" ht="21.6" customHeight="1">
      <c r="A23" s="314"/>
      <c r="B23" s="315"/>
      <c r="C23" s="318" t="s">
        <v>2</v>
      </c>
      <c r="D23" s="313"/>
      <c r="E23" s="312"/>
      <c r="F23" s="318"/>
      <c r="G23" s="318"/>
      <c r="H23" s="318"/>
      <c r="I23" s="318"/>
      <c r="J23" s="318"/>
      <c r="K23" s="313"/>
    </row>
    <row r="24" spans="1:11" ht="35.1" customHeight="1">
      <c r="A24" s="316"/>
      <c r="B24" s="317"/>
      <c r="C24" s="330" t="s">
        <v>317</v>
      </c>
      <c r="D24" s="299"/>
      <c r="E24" s="297"/>
      <c r="F24" s="298"/>
      <c r="G24" s="298"/>
      <c r="H24" s="298"/>
      <c r="I24" s="298"/>
      <c r="J24" s="298"/>
      <c r="K24" s="299"/>
    </row>
    <row r="25" spans="1:11" ht="15.95" customHeight="1">
      <c r="A25" s="146"/>
      <c r="B25" s="146"/>
      <c r="C25" s="162"/>
    </row>
    <row r="26" spans="1:11" ht="30" customHeight="1">
      <c r="A26" s="296" t="s">
        <v>328</v>
      </c>
      <c r="B26" s="292"/>
      <c r="C26" s="331" t="s">
        <v>310</v>
      </c>
      <c r="D26" s="331"/>
      <c r="E26" s="331"/>
      <c r="F26" s="331"/>
      <c r="G26" s="331"/>
      <c r="H26" s="331"/>
      <c r="I26" s="331"/>
      <c r="J26" s="331"/>
      <c r="K26" s="331"/>
    </row>
    <row r="27" spans="1:11" ht="36.6" customHeight="1">
      <c r="A27" s="292"/>
      <c r="B27" s="292"/>
      <c r="C27" s="332" t="s">
        <v>318</v>
      </c>
      <c r="D27" s="331"/>
      <c r="E27" s="331"/>
      <c r="F27" s="331"/>
      <c r="G27" s="331"/>
      <c r="H27" s="331"/>
      <c r="I27" s="331"/>
      <c r="J27" s="331"/>
      <c r="K27" s="331"/>
    </row>
    <row r="28" spans="1:11" ht="14.45" customHeight="1">
      <c r="A28" s="292"/>
      <c r="B28" s="292"/>
      <c r="C28" s="312" t="s">
        <v>311</v>
      </c>
      <c r="D28" s="313"/>
      <c r="E28" s="333" t="s">
        <v>319</v>
      </c>
      <c r="F28" s="334"/>
      <c r="G28" s="334"/>
      <c r="H28" s="334"/>
      <c r="I28" s="334"/>
      <c r="J28" s="334"/>
      <c r="K28" s="335"/>
    </row>
    <row r="29" spans="1:11" ht="18" customHeight="1">
      <c r="A29" s="292"/>
      <c r="B29" s="292"/>
      <c r="C29" s="314"/>
      <c r="D29" s="315"/>
      <c r="E29" s="336" t="s">
        <v>312</v>
      </c>
      <c r="F29" s="337"/>
      <c r="G29" s="337"/>
      <c r="H29" s="337"/>
      <c r="I29" s="337"/>
      <c r="J29" s="337"/>
      <c r="K29" s="338"/>
    </row>
    <row r="30" spans="1:11" ht="18" customHeight="1">
      <c r="A30" s="292"/>
      <c r="B30" s="292"/>
      <c r="C30" s="316"/>
      <c r="D30" s="317"/>
      <c r="E30" s="325"/>
      <c r="F30" s="326"/>
      <c r="G30" s="326"/>
      <c r="H30" s="326"/>
      <c r="I30" s="326"/>
      <c r="J30" s="326"/>
      <c r="K30" s="327"/>
    </row>
    <row r="31" spans="1:11" ht="32.450000000000003" customHeight="1">
      <c r="A31" s="296" t="s">
        <v>320</v>
      </c>
      <c r="B31" s="292"/>
      <c r="C31" s="292"/>
      <c r="D31" s="331"/>
      <c r="E31" s="331"/>
      <c r="F31" s="331"/>
      <c r="G31" s="331"/>
      <c r="H31" s="331"/>
      <c r="I31" s="331"/>
      <c r="J31" s="331"/>
      <c r="K31" s="331"/>
    </row>
    <row r="32" spans="1:11" ht="12.95" customHeight="1">
      <c r="A32" s="300" t="s">
        <v>321</v>
      </c>
      <c r="B32" s="301"/>
      <c r="C32" s="302"/>
      <c r="D32" s="350" t="s">
        <v>319</v>
      </c>
      <c r="E32" s="350"/>
      <c r="F32" s="350"/>
      <c r="G32" s="351" t="s">
        <v>322</v>
      </c>
      <c r="H32" s="300" t="s">
        <v>304</v>
      </c>
      <c r="I32" s="301"/>
      <c r="J32" s="301"/>
      <c r="K32" s="302"/>
    </row>
    <row r="33" spans="1:11" ht="27.75" customHeight="1">
      <c r="A33" s="339"/>
      <c r="B33" s="340"/>
      <c r="C33" s="341"/>
      <c r="D33" s="352"/>
      <c r="E33" s="352"/>
      <c r="F33" s="352"/>
      <c r="G33" s="352"/>
      <c r="H33" s="339"/>
      <c r="I33" s="340"/>
      <c r="J33" s="340"/>
      <c r="K33" s="341"/>
    </row>
    <row r="34" spans="1:11" ht="12.95" customHeight="1">
      <c r="A34" s="344" t="s">
        <v>327</v>
      </c>
      <c r="B34" s="345"/>
      <c r="C34" s="346"/>
      <c r="D34" s="350" t="s">
        <v>319</v>
      </c>
      <c r="E34" s="350"/>
      <c r="F34" s="350"/>
      <c r="G34" s="163"/>
      <c r="H34" s="164"/>
      <c r="I34" s="165"/>
      <c r="J34" s="165"/>
      <c r="K34" s="166"/>
    </row>
    <row r="35" spans="1:11" ht="27.75" customHeight="1">
      <c r="A35" s="347"/>
      <c r="B35" s="348"/>
      <c r="C35" s="349"/>
      <c r="D35" s="292"/>
      <c r="E35" s="292"/>
      <c r="F35" s="292"/>
      <c r="G35" s="292"/>
      <c r="H35" s="292"/>
      <c r="I35" s="292"/>
      <c r="J35" s="292"/>
      <c r="K35" s="292"/>
    </row>
    <row r="36" spans="1:11" ht="13.5" customHeight="1">
      <c r="C36" s="162"/>
    </row>
    <row r="37" spans="1:11" ht="27.6" customHeight="1">
      <c r="A37" s="300" t="s">
        <v>323</v>
      </c>
      <c r="B37" s="301"/>
      <c r="C37" s="302"/>
      <c r="D37" s="320" t="s">
        <v>324</v>
      </c>
      <c r="E37" s="320"/>
      <c r="F37" s="320"/>
      <c r="G37" s="320"/>
      <c r="H37" s="320"/>
      <c r="I37" s="320"/>
      <c r="J37" s="320"/>
      <c r="K37" s="321"/>
    </row>
    <row r="38" spans="1:11" ht="17.100000000000001" customHeight="1">
      <c r="A38" s="303"/>
      <c r="B38" s="304"/>
      <c r="C38" s="305"/>
      <c r="D38" s="337" t="s">
        <v>325</v>
      </c>
      <c r="E38" s="337"/>
      <c r="F38" s="337"/>
      <c r="G38" s="337"/>
      <c r="H38" s="337"/>
      <c r="I38" s="337"/>
      <c r="J38" s="337"/>
      <c r="K38" s="338"/>
    </row>
    <row r="39" spans="1:11" ht="17.100000000000001" customHeight="1">
      <c r="A39" s="339"/>
      <c r="B39" s="340"/>
      <c r="C39" s="341"/>
      <c r="D39" s="342" t="s">
        <v>326</v>
      </c>
      <c r="E39" s="342"/>
      <c r="F39" s="342"/>
      <c r="G39" s="342"/>
      <c r="H39" s="342"/>
      <c r="I39" s="342"/>
      <c r="J39" s="342"/>
      <c r="K39" s="343"/>
    </row>
  </sheetData>
  <mergeCells count="59">
    <mergeCell ref="A37:C39"/>
    <mergeCell ref="D37:K37"/>
    <mergeCell ref="D38:K38"/>
    <mergeCell ref="D39:K39"/>
    <mergeCell ref="A31:C31"/>
    <mergeCell ref="D31:K31"/>
    <mergeCell ref="A34:C35"/>
    <mergeCell ref="D34:F34"/>
    <mergeCell ref="D35:K35"/>
    <mergeCell ref="A32:C33"/>
    <mergeCell ref="D32:F32"/>
    <mergeCell ref="G32:G33"/>
    <mergeCell ref="H32:K33"/>
    <mergeCell ref="D33:F33"/>
    <mergeCell ref="C23:D23"/>
    <mergeCell ref="E23:K23"/>
    <mergeCell ref="C24:D24"/>
    <mergeCell ref="E24:K24"/>
    <mergeCell ref="A26:B30"/>
    <mergeCell ref="C26:D26"/>
    <mergeCell ref="E26:K26"/>
    <mergeCell ref="C27:D27"/>
    <mergeCell ref="E27:K27"/>
    <mergeCell ref="C28:D30"/>
    <mergeCell ref="E28:K28"/>
    <mergeCell ref="E29:K29"/>
    <mergeCell ref="E30:K30"/>
    <mergeCell ref="E14:G14"/>
    <mergeCell ref="H14:K14"/>
    <mergeCell ref="E15:G15"/>
    <mergeCell ref="H15:K15"/>
    <mergeCell ref="A17:B24"/>
    <mergeCell ref="C17:D17"/>
    <mergeCell ref="E17:K17"/>
    <mergeCell ref="C18:D18"/>
    <mergeCell ref="E18:K18"/>
    <mergeCell ref="C19:D20"/>
    <mergeCell ref="E19:K19"/>
    <mergeCell ref="E20:K20"/>
    <mergeCell ref="C21:D22"/>
    <mergeCell ref="F21:G21"/>
    <mergeCell ref="I21:K21"/>
    <mergeCell ref="F22:K22"/>
    <mergeCell ref="I2:K3"/>
    <mergeCell ref="A6:K6"/>
    <mergeCell ref="A8:K8"/>
    <mergeCell ref="A11:C15"/>
    <mergeCell ref="E11:G11"/>
    <mergeCell ref="H11:K11"/>
    <mergeCell ref="E12:G12"/>
    <mergeCell ref="H12:K12"/>
    <mergeCell ref="E13:G13"/>
    <mergeCell ref="H13:K13"/>
    <mergeCell ref="A2:C3"/>
    <mergeCell ref="D2:D3"/>
    <mergeCell ref="E2:E3"/>
    <mergeCell ref="F2:F3"/>
    <mergeCell ref="G2:G3"/>
    <mergeCell ref="H2:H3"/>
  </mergeCells>
  <phoneticPr fontId="2"/>
  <dataValidations count="4">
    <dataValidation type="list" allowBlank="1" showInputMessage="1" showErrorMessage="1" sqref="I2" xr:uid="{00000000-0002-0000-0000-000000000000}">
      <formula1>"午前,午後"</formula1>
    </dataValidation>
    <dataValidation type="list" allowBlank="1" showInputMessage="1" showErrorMessage="1" sqref="H2:H3" xr:uid="{00000000-0002-0000-0000-000001000000}">
      <formula1>"（月）,（火）,（水）,（木）,（金）"</formula1>
    </dataValidation>
    <dataValidation type="list" allowBlank="1" showInputMessage="1" showErrorMessage="1" sqref="F2:F3" xr:uid="{00000000-0002-0000-0000-000002000000}">
      <formula1>"１月,２月,３月,４月,５月,６月,７月,８月,９月,10月,11月,12月"</formula1>
    </dataValidation>
    <dataValidation type="list" allowBlank="1" showInputMessage="1" sqref="D12:D15" xr:uid="{00000000-0002-0000-0000-000003000000}">
      <formula1>"☑,□"</formula1>
    </dataValidation>
  </dataValidations>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AR66"/>
  <sheetViews>
    <sheetView view="pageBreakPreview" zoomScaleNormal="100" zoomScaleSheetLayoutView="100" workbookViewId="0">
      <selection activeCell="B5" sqref="B5:Y5"/>
    </sheetView>
  </sheetViews>
  <sheetFormatPr defaultColWidth="4" defaultRowHeight="13.5"/>
  <cols>
    <col min="1" max="1" width="2.875" style="69" customWidth="1"/>
    <col min="2" max="2" width="2.625" style="69" customWidth="1"/>
    <col min="3" max="8" width="4.625" style="69" customWidth="1"/>
    <col min="9" max="9" width="7.625" style="69" customWidth="1"/>
    <col min="10" max="18" width="4.625" style="69" customWidth="1"/>
    <col min="19" max="20" width="7.625" style="69" customWidth="1"/>
    <col min="21" max="25" width="4.625" style="69" customWidth="1"/>
    <col min="26" max="26" width="2.875" style="69" customWidth="1"/>
    <col min="27" max="257" width="4" style="69"/>
    <col min="258" max="258" width="2.875" style="69" customWidth="1"/>
    <col min="259" max="259" width="2.375" style="69" customWidth="1"/>
    <col min="260" max="265" width="4" style="69"/>
    <col min="266" max="266" width="7.375" style="69" customWidth="1"/>
    <col min="267" max="275" width="4" style="69"/>
    <col min="276" max="277" width="6.75" style="69" customWidth="1"/>
    <col min="278" max="280" width="4" style="69"/>
    <col min="281" max="281" width="2.375" style="69" customWidth="1"/>
    <col min="282" max="282" width="3.375" style="69" customWidth="1"/>
    <col min="283" max="513" width="4" style="69"/>
    <col min="514" max="514" width="2.875" style="69" customWidth="1"/>
    <col min="515" max="515" width="2.375" style="69" customWidth="1"/>
    <col min="516" max="521" width="4" style="69"/>
    <col min="522" max="522" width="7.375" style="69" customWidth="1"/>
    <col min="523" max="531" width="4" style="69"/>
    <col min="532" max="533" width="6.75" style="69" customWidth="1"/>
    <col min="534" max="536" width="4" style="69"/>
    <col min="537" max="537" width="2.375" style="69" customWidth="1"/>
    <col min="538" max="538" width="3.375" style="69" customWidth="1"/>
    <col min="539" max="769" width="4" style="69"/>
    <col min="770" max="770" width="2.875" style="69" customWidth="1"/>
    <col min="771" max="771" width="2.375" style="69" customWidth="1"/>
    <col min="772" max="777" width="4" style="69"/>
    <col min="778" max="778" width="7.375" style="69" customWidth="1"/>
    <col min="779" max="787" width="4" style="69"/>
    <col min="788" max="789" width="6.75" style="69" customWidth="1"/>
    <col min="790" max="792" width="4" style="69"/>
    <col min="793" max="793" width="2.375" style="69" customWidth="1"/>
    <col min="794" max="794" width="3.375" style="69" customWidth="1"/>
    <col min="795" max="1025" width="4" style="69"/>
    <col min="1026" max="1026" width="2.875" style="69" customWidth="1"/>
    <col min="1027" max="1027" width="2.375" style="69" customWidth="1"/>
    <col min="1028" max="1033" width="4" style="69"/>
    <col min="1034" max="1034" width="7.375" style="69" customWidth="1"/>
    <col min="1035" max="1043" width="4" style="69"/>
    <col min="1044" max="1045" width="6.75" style="69" customWidth="1"/>
    <col min="1046" max="1048" width="4" style="69"/>
    <col min="1049" max="1049" width="2.375" style="69" customWidth="1"/>
    <col min="1050" max="1050" width="3.375" style="69" customWidth="1"/>
    <col min="1051" max="1281" width="4" style="69"/>
    <col min="1282" max="1282" width="2.875" style="69" customWidth="1"/>
    <col min="1283" max="1283" width="2.375" style="69" customWidth="1"/>
    <col min="1284" max="1289" width="4" style="69"/>
    <col min="1290" max="1290" width="7.375" style="69" customWidth="1"/>
    <col min="1291" max="1299" width="4" style="69"/>
    <col min="1300" max="1301" width="6.75" style="69" customWidth="1"/>
    <col min="1302" max="1304" width="4" style="69"/>
    <col min="1305" max="1305" width="2.375" style="69" customWidth="1"/>
    <col min="1306" max="1306" width="3.375" style="69" customWidth="1"/>
    <col min="1307" max="1537" width="4" style="69"/>
    <col min="1538" max="1538" width="2.875" style="69" customWidth="1"/>
    <col min="1539" max="1539" width="2.375" style="69" customWidth="1"/>
    <col min="1540" max="1545" width="4" style="69"/>
    <col min="1546" max="1546" width="7.375" style="69" customWidth="1"/>
    <col min="1547" max="1555" width="4" style="69"/>
    <col min="1556" max="1557" width="6.75" style="69" customWidth="1"/>
    <col min="1558" max="1560" width="4" style="69"/>
    <col min="1561" max="1561" width="2.375" style="69" customWidth="1"/>
    <col min="1562" max="1562" width="3.375" style="69" customWidth="1"/>
    <col min="1563" max="1793" width="4" style="69"/>
    <col min="1794" max="1794" width="2.875" style="69" customWidth="1"/>
    <col min="1795" max="1795" width="2.375" style="69" customWidth="1"/>
    <col min="1796" max="1801" width="4" style="69"/>
    <col min="1802" max="1802" width="7.375" style="69" customWidth="1"/>
    <col min="1803" max="1811" width="4" style="69"/>
    <col min="1812" max="1813" width="6.75" style="69" customWidth="1"/>
    <col min="1814" max="1816" width="4" style="69"/>
    <col min="1817" max="1817" width="2.375" style="69" customWidth="1"/>
    <col min="1818" max="1818" width="3.375" style="69" customWidth="1"/>
    <col min="1819" max="2049" width="4" style="69"/>
    <col min="2050" max="2050" width="2.875" style="69" customWidth="1"/>
    <col min="2051" max="2051" width="2.375" style="69" customWidth="1"/>
    <col min="2052" max="2057" width="4" style="69"/>
    <col min="2058" max="2058" width="7.375" style="69" customWidth="1"/>
    <col min="2059" max="2067" width="4" style="69"/>
    <col min="2068" max="2069" width="6.75" style="69" customWidth="1"/>
    <col min="2070" max="2072" width="4" style="69"/>
    <col min="2073" max="2073" width="2.375" style="69" customWidth="1"/>
    <col min="2074" max="2074" width="3.375" style="69" customWidth="1"/>
    <col min="2075" max="2305" width="4" style="69"/>
    <col min="2306" max="2306" width="2.875" style="69" customWidth="1"/>
    <col min="2307" max="2307" width="2.375" style="69" customWidth="1"/>
    <col min="2308" max="2313" width="4" style="69"/>
    <col min="2314" max="2314" width="7.375" style="69" customWidth="1"/>
    <col min="2315" max="2323" width="4" style="69"/>
    <col min="2324" max="2325" width="6.75" style="69" customWidth="1"/>
    <col min="2326" max="2328" width="4" style="69"/>
    <col min="2329" max="2329" width="2.375" style="69" customWidth="1"/>
    <col min="2330" max="2330" width="3.375" style="69" customWidth="1"/>
    <col min="2331" max="2561" width="4" style="69"/>
    <col min="2562" max="2562" width="2.875" style="69" customWidth="1"/>
    <col min="2563" max="2563" width="2.375" style="69" customWidth="1"/>
    <col min="2564" max="2569" width="4" style="69"/>
    <col min="2570" max="2570" width="7.375" style="69" customWidth="1"/>
    <col min="2571" max="2579" width="4" style="69"/>
    <col min="2580" max="2581" width="6.75" style="69" customWidth="1"/>
    <col min="2582" max="2584" width="4" style="69"/>
    <col min="2585" max="2585" width="2.375" style="69" customWidth="1"/>
    <col min="2586" max="2586" width="3.375" style="69" customWidth="1"/>
    <col min="2587" max="2817" width="4" style="69"/>
    <col min="2818" max="2818" width="2.875" style="69" customWidth="1"/>
    <col min="2819" max="2819" width="2.375" style="69" customWidth="1"/>
    <col min="2820" max="2825" width="4" style="69"/>
    <col min="2826" max="2826" width="7.375" style="69" customWidth="1"/>
    <col min="2827" max="2835" width="4" style="69"/>
    <col min="2836" max="2837" width="6.75" style="69" customWidth="1"/>
    <col min="2838" max="2840" width="4" style="69"/>
    <col min="2841" max="2841" width="2.375" style="69" customWidth="1"/>
    <col min="2842" max="2842" width="3.375" style="69" customWidth="1"/>
    <col min="2843" max="3073" width="4" style="69"/>
    <col min="3074" max="3074" width="2.875" style="69" customWidth="1"/>
    <col min="3075" max="3075" width="2.375" style="69" customWidth="1"/>
    <col min="3076" max="3081" width="4" style="69"/>
    <col min="3082" max="3082" width="7.375" style="69" customWidth="1"/>
    <col min="3083" max="3091" width="4" style="69"/>
    <col min="3092" max="3093" width="6.75" style="69" customWidth="1"/>
    <col min="3094" max="3096" width="4" style="69"/>
    <col min="3097" max="3097" width="2.375" style="69" customWidth="1"/>
    <col min="3098" max="3098" width="3.375" style="69" customWidth="1"/>
    <col min="3099" max="3329" width="4" style="69"/>
    <col min="3330" max="3330" width="2.875" style="69" customWidth="1"/>
    <col min="3331" max="3331" width="2.375" style="69" customWidth="1"/>
    <col min="3332" max="3337" width="4" style="69"/>
    <col min="3338" max="3338" width="7.375" style="69" customWidth="1"/>
    <col min="3339" max="3347" width="4" style="69"/>
    <col min="3348" max="3349" width="6.75" style="69" customWidth="1"/>
    <col min="3350" max="3352" width="4" style="69"/>
    <col min="3353" max="3353" width="2.375" style="69" customWidth="1"/>
    <col min="3354" max="3354" width="3.375" style="69" customWidth="1"/>
    <col min="3355" max="3585" width="4" style="69"/>
    <col min="3586" max="3586" width="2.875" style="69" customWidth="1"/>
    <col min="3587" max="3587" width="2.375" style="69" customWidth="1"/>
    <col min="3588" max="3593" width="4" style="69"/>
    <col min="3594" max="3594" width="7.375" style="69" customWidth="1"/>
    <col min="3595" max="3603" width="4" style="69"/>
    <col min="3604" max="3605" width="6.75" style="69" customWidth="1"/>
    <col min="3606" max="3608" width="4" style="69"/>
    <col min="3609" max="3609" width="2.375" style="69" customWidth="1"/>
    <col min="3610" max="3610" width="3.375" style="69" customWidth="1"/>
    <col min="3611" max="3841" width="4" style="69"/>
    <col min="3842" max="3842" width="2.875" style="69" customWidth="1"/>
    <col min="3843" max="3843" width="2.375" style="69" customWidth="1"/>
    <col min="3844" max="3849" width="4" style="69"/>
    <col min="3850" max="3850" width="7.375" style="69" customWidth="1"/>
    <col min="3851" max="3859" width="4" style="69"/>
    <col min="3860" max="3861" width="6.75" style="69" customWidth="1"/>
    <col min="3862" max="3864" width="4" style="69"/>
    <col min="3865" max="3865" width="2.375" style="69" customWidth="1"/>
    <col min="3866" max="3866" width="3.375" style="69" customWidth="1"/>
    <col min="3867" max="4097" width="4" style="69"/>
    <col min="4098" max="4098" width="2.875" style="69" customWidth="1"/>
    <col min="4099" max="4099" width="2.375" style="69" customWidth="1"/>
    <col min="4100" max="4105" width="4" style="69"/>
    <col min="4106" max="4106" width="7.375" style="69" customWidth="1"/>
    <col min="4107" max="4115" width="4" style="69"/>
    <col min="4116" max="4117" width="6.75" style="69" customWidth="1"/>
    <col min="4118" max="4120" width="4" style="69"/>
    <col min="4121" max="4121" width="2.375" style="69" customWidth="1"/>
    <col min="4122" max="4122" width="3.375" style="69" customWidth="1"/>
    <col min="4123" max="4353" width="4" style="69"/>
    <col min="4354" max="4354" width="2.875" style="69" customWidth="1"/>
    <col min="4355" max="4355" width="2.375" style="69" customWidth="1"/>
    <col min="4356" max="4361" width="4" style="69"/>
    <col min="4362" max="4362" width="7.375" style="69" customWidth="1"/>
    <col min="4363" max="4371" width="4" style="69"/>
    <col min="4372" max="4373" width="6.75" style="69" customWidth="1"/>
    <col min="4374" max="4376" width="4" style="69"/>
    <col min="4377" max="4377" width="2.375" style="69" customWidth="1"/>
    <col min="4378" max="4378" width="3.375" style="69" customWidth="1"/>
    <col min="4379" max="4609" width="4" style="69"/>
    <col min="4610" max="4610" width="2.875" style="69" customWidth="1"/>
    <col min="4611" max="4611" width="2.375" style="69" customWidth="1"/>
    <col min="4612" max="4617" width="4" style="69"/>
    <col min="4618" max="4618" width="7.375" style="69" customWidth="1"/>
    <col min="4619" max="4627" width="4" style="69"/>
    <col min="4628" max="4629" width="6.75" style="69" customWidth="1"/>
    <col min="4630" max="4632" width="4" style="69"/>
    <col min="4633" max="4633" width="2.375" style="69" customWidth="1"/>
    <col min="4634" max="4634" width="3.375" style="69" customWidth="1"/>
    <col min="4635" max="4865" width="4" style="69"/>
    <col min="4866" max="4866" width="2.875" style="69" customWidth="1"/>
    <col min="4867" max="4867" width="2.375" style="69" customWidth="1"/>
    <col min="4868" max="4873" width="4" style="69"/>
    <col min="4874" max="4874" width="7.375" style="69" customWidth="1"/>
    <col min="4875" max="4883" width="4" style="69"/>
    <col min="4884" max="4885" width="6.75" style="69" customWidth="1"/>
    <col min="4886" max="4888" width="4" style="69"/>
    <col min="4889" max="4889" width="2.375" style="69" customWidth="1"/>
    <col min="4890" max="4890" width="3.375" style="69" customWidth="1"/>
    <col min="4891" max="5121" width="4" style="69"/>
    <col min="5122" max="5122" width="2.875" style="69" customWidth="1"/>
    <col min="5123" max="5123" width="2.375" style="69" customWidth="1"/>
    <col min="5124" max="5129" width="4" style="69"/>
    <col min="5130" max="5130" width="7.375" style="69" customWidth="1"/>
    <col min="5131" max="5139" width="4" style="69"/>
    <col min="5140" max="5141" width="6.75" style="69" customWidth="1"/>
    <col min="5142" max="5144" width="4" style="69"/>
    <col min="5145" max="5145" width="2.375" style="69" customWidth="1"/>
    <col min="5146" max="5146" width="3.375" style="69" customWidth="1"/>
    <col min="5147" max="5377" width="4" style="69"/>
    <col min="5378" max="5378" width="2.875" style="69" customWidth="1"/>
    <col min="5379" max="5379" width="2.375" style="69" customWidth="1"/>
    <col min="5380" max="5385" width="4" style="69"/>
    <col min="5386" max="5386" width="7.375" style="69" customWidth="1"/>
    <col min="5387" max="5395" width="4" style="69"/>
    <col min="5396" max="5397" width="6.75" style="69" customWidth="1"/>
    <col min="5398" max="5400" width="4" style="69"/>
    <col min="5401" max="5401" width="2.375" style="69" customWidth="1"/>
    <col min="5402" max="5402" width="3.375" style="69" customWidth="1"/>
    <col min="5403" max="5633" width="4" style="69"/>
    <col min="5634" max="5634" width="2.875" style="69" customWidth="1"/>
    <col min="5635" max="5635" width="2.375" style="69" customWidth="1"/>
    <col min="5636" max="5641" width="4" style="69"/>
    <col min="5642" max="5642" width="7.375" style="69" customWidth="1"/>
    <col min="5643" max="5651" width="4" style="69"/>
    <col min="5652" max="5653" width="6.75" style="69" customWidth="1"/>
    <col min="5654" max="5656" width="4" style="69"/>
    <col min="5657" max="5657" width="2.375" style="69" customWidth="1"/>
    <col min="5658" max="5658" width="3.375" style="69" customWidth="1"/>
    <col min="5659" max="5889" width="4" style="69"/>
    <col min="5890" max="5890" width="2.875" style="69" customWidth="1"/>
    <col min="5891" max="5891" width="2.375" style="69" customWidth="1"/>
    <col min="5892" max="5897" width="4" style="69"/>
    <col min="5898" max="5898" width="7.375" style="69" customWidth="1"/>
    <col min="5899" max="5907" width="4" style="69"/>
    <col min="5908" max="5909" width="6.75" style="69" customWidth="1"/>
    <col min="5910" max="5912" width="4" style="69"/>
    <col min="5913" max="5913" width="2.375" style="69" customWidth="1"/>
    <col min="5914" max="5914" width="3.375" style="69" customWidth="1"/>
    <col min="5915" max="6145" width="4" style="69"/>
    <col min="6146" max="6146" width="2.875" style="69" customWidth="1"/>
    <col min="6147" max="6147" width="2.375" style="69" customWidth="1"/>
    <col min="6148" max="6153" width="4" style="69"/>
    <col min="6154" max="6154" width="7.375" style="69" customWidth="1"/>
    <col min="6155" max="6163" width="4" style="69"/>
    <col min="6164" max="6165" width="6.75" style="69" customWidth="1"/>
    <col min="6166" max="6168" width="4" style="69"/>
    <col min="6169" max="6169" width="2.375" style="69" customWidth="1"/>
    <col min="6170" max="6170" width="3.375" style="69" customWidth="1"/>
    <col min="6171" max="6401" width="4" style="69"/>
    <col min="6402" max="6402" width="2.875" style="69" customWidth="1"/>
    <col min="6403" max="6403" width="2.375" style="69" customWidth="1"/>
    <col min="6404" max="6409" width="4" style="69"/>
    <col min="6410" max="6410" width="7.375" style="69" customWidth="1"/>
    <col min="6411" max="6419" width="4" style="69"/>
    <col min="6420" max="6421" width="6.75" style="69" customWidth="1"/>
    <col min="6422" max="6424" width="4" style="69"/>
    <col min="6425" max="6425" width="2.375" style="69" customWidth="1"/>
    <col min="6426" max="6426" width="3.375" style="69" customWidth="1"/>
    <col min="6427" max="6657" width="4" style="69"/>
    <col min="6658" max="6658" width="2.875" style="69" customWidth="1"/>
    <col min="6659" max="6659" width="2.375" style="69" customWidth="1"/>
    <col min="6660" max="6665" width="4" style="69"/>
    <col min="6666" max="6666" width="7.375" style="69" customWidth="1"/>
    <col min="6667" max="6675" width="4" style="69"/>
    <col min="6676" max="6677" width="6.75" style="69" customWidth="1"/>
    <col min="6678" max="6680" width="4" style="69"/>
    <col min="6681" max="6681" width="2.375" style="69" customWidth="1"/>
    <col min="6682" max="6682" width="3.375" style="69" customWidth="1"/>
    <col min="6683" max="6913" width="4" style="69"/>
    <col min="6914" max="6914" width="2.875" style="69" customWidth="1"/>
    <col min="6915" max="6915" width="2.375" style="69" customWidth="1"/>
    <col min="6916" max="6921" width="4" style="69"/>
    <col min="6922" max="6922" width="7.375" style="69" customWidth="1"/>
    <col min="6923" max="6931" width="4" style="69"/>
    <col min="6932" max="6933" width="6.75" style="69" customWidth="1"/>
    <col min="6934" max="6936" width="4" style="69"/>
    <col min="6937" max="6937" width="2.375" style="69" customWidth="1"/>
    <col min="6938" max="6938" width="3.375" style="69" customWidth="1"/>
    <col min="6939" max="7169" width="4" style="69"/>
    <col min="7170" max="7170" width="2.875" style="69" customWidth="1"/>
    <col min="7171" max="7171" width="2.375" style="69" customWidth="1"/>
    <col min="7172" max="7177" width="4" style="69"/>
    <col min="7178" max="7178" width="7.375" style="69" customWidth="1"/>
    <col min="7179" max="7187" width="4" style="69"/>
    <col min="7188" max="7189" width="6.75" style="69" customWidth="1"/>
    <col min="7190" max="7192" width="4" style="69"/>
    <col min="7193" max="7193" width="2.375" style="69" customWidth="1"/>
    <col min="7194" max="7194" width="3.375" style="69" customWidth="1"/>
    <col min="7195" max="7425" width="4" style="69"/>
    <col min="7426" max="7426" width="2.875" style="69" customWidth="1"/>
    <col min="7427" max="7427" width="2.375" style="69" customWidth="1"/>
    <col min="7428" max="7433" width="4" style="69"/>
    <col min="7434" max="7434" width="7.375" style="69" customWidth="1"/>
    <col min="7435" max="7443" width="4" style="69"/>
    <col min="7444" max="7445" width="6.75" style="69" customWidth="1"/>
    <col min="7446" max="7448" width="4" style="69"/>
    <col min="7449" max="7449" width="2.375" style="69" customWidth="1"/>
    <col min="7450" max="7450" width="3.375" style="69" customWidth="1"/>
    <col min="7451" max="7681" width="4" style="69"/>
    <col min="7682" max="7682" width="2.875" style="69" customWidth="1"/>
    <col min="7683" max="7683" width="2.375" style="69" customWidth="1"/>
    <col min="7684" max="7689" width="4" style="69"/>
    <col min="7690" max="7690" width="7.375" style="69" customWidth="1"/>
    <col min="7691" max="7699" width="4" style="69"/>
    <col min="7700" max="7701" width="6.75" style="69" customWidth="1"/>
    <col min="7702" max="7704" width="4" style="69"/>
    <col min="7705" max="7705" width="2.375" style="69" customWidth="1"/>
    <col min="7706" max="7706" width="3.375" style="69" customWidth="1"/>
    <col min="7707" max="7937" width="4" style="69"/>
    <col min="7938" max="7938" width="2.875" style="69" customWidth="1"/>
    <col min="7939" max="7939" width="2.375" style="69" customWidth="1"/>
    <col min="7940" max="7945" width="4" style="69"/>
    <col min="7946" max="7946" width="7.375" style="69" customWidth="1"/>
    <col min="7947" max="7955" width="4" style="69"/>
    <col min="7956" max="7957" width="6.75" style="69" customWidth="1"/>
    <col min="7958" max="7960" width="4" style="69"/>
    <col min="7961" max="7961" width="2.375" style="69" customWidth="1"/>
    <col min="7962" max="7962" width="3.375" style="69" customWidth="1"/>
    <col min="7963" max="8193" width="4" style="69"/>
    <col min="8194" max="8194" width="2.875" style="69" customWidth="1"/>
    <col min="8195" max="8195" width="2.375" style="69" customWidth="1"/>
    <col min="8196" max="8201" width="4" style="69"/>
    <col min="8202" max="8202" width="7.375" style="69" customWidth="1"/>
    <col min="8203" max="8211" width="4" style="69"/>
    <col min="8212" max="8213" width="6.75" style="69" customWidth="1"/>
    <col min="8214" max="8216" width="4" style="69"/>
    <col min="8217" max="8217" width="2.375" style="69" customWidth="1"/>
    <col min="8218" max="8218" width="3.375" style="69" customWidth="1"/>
    <col min="8219" max="8449" width="4" style="69"/>
    <col min="8450" max="8450" width="2.875" style="69" customWidth="1"/>
    <col min="8451" max="8451" width="2.375" style="69" customWidth="1"/>
    <col min="8452" max="8457" width="4" style="69"/>
    <col min="8458" max="8458" width="7.375" style="69" customWidth="1"/>
    <col min="8459" max="8467" width="4" style="69"/>
    <col min="8468" max="8469" width="6.75" style="69" customWidth="1"/>
    <col min="8470" max="8472" width="4" style="69"/>
    <col min="8473" max="8473" width="2.375" style="69" customWidth="1"/>
    <col min="8474" max="8474" width="3.375" style="69" customWidth="1"/>
    <col min="8475" max="8705" width="4" style="69"/>
    <col min="8706" max="8706" width="2.875" style="69" customWidth="1"/>
    <col min="8707" max="8707" width="2.375" style="69" customWidth="1"/>
    <col min="8708" max="8713" width="4" style="69"/>
    <col min="8714" max="8714" width="7.375" style="69" customWidth="1"/>
    <col min="8715" max="8723" width="4" style="69"/>
    <col min="8724" max="8725" width="6.75" style="69" customWidth="1"/>
    <col min="8726" max="8728" width="4" style="69"/>
    <col min="8729" max="8729" width="2.375" style="69" customWidth="1"/>
    <col min="8730" max="8730" width="3.375" style="69" customWidth="1"/>
    <col min="8731" max="8961" width="4" style="69"/>
    <col min="8962" max="8962" width="2.875" style="69" customWidth="1"/>
    <col min="8963" max="8963" width="2.375" style="69" customWidth="1"/>
    <col min="8964" max="8969" width="4" style="69"/>
    <col min="8970" max="8970" width="7.375" style="69" customWidth="1"/>
    <col min="8971" max="8979" width="4" style="69"/>
    <col min="8980" max="8981" width="6.75" style="69" customWidth="1"/>
    <col min="8982" max="8984" width="4" style="69"/>
    <col min="8985" max="8985" width="2.375" style="69" customWidth="1"/>
    <col min="8986" max="8986" width="3.375" style="69" customWidth="1"/>
    <col min="8987" max="9217" width="4" style="69"/>
    <col min="9218" max="9218" width="2.875" style="69" customWidth="1"/>
    <col min="9219" max="9219" width="2.375" style="69" customWidth="1"/>
    <col min="9220" max="9225" width="4" style="69"/>
    <col min="9226" max="9226" width="7.375" style="69" customWidth="1"/>
    <col min="9227" max="9235" width="4" style="69"/>
    <col min="9236" max="9237" width="6.75" style="69" customWidth="1"/>
    <col min="9238" max="9240" width="4" style="69"/>
    <col min="9241" max="9241" width="2.375" style="69" customWidth="1"/>
    <col min="9242" max="9242" width="3.375" style="69" customWidth="1"/>
    <col min="9243" max="9473" width="4" style="69"/>
    <col min="9474" max="9474" width="2.875" style="69" customWidth="1"/>
    <col min="9475" max="9475" width="2.375" style="69" customWidth="1"/>
    <col min="9476" max="9481" width="4" style="69"/>
    <col min="9482" max="9482" width="7.375" style="69" customWidth="1"/>
    <col min="9483" max="9491" width="4" style="69"/>
    <col min="9492" max="9493" width="6.75" style="69" customWidth="1"/>
    <col min="9494" max="9496" width="4" style="69"/>
    <col min="9497" max="9497" width="2.375" style="69" customWidth="1"/>
    <col min="9498" max="9498" width="3.375" style="69" customWidth="1"/>
    <col min="9499" max="9729" width="4" style="69"/>
    <col min="9730" max="9730" width="2.875" style="69" customWidth="1"/>
    <col min="9731" max="9731" width="2.375" style="69" customWidth="1"/>
    <col min="9732" max="9737" width="4" style="69"/>
    <col min="9738" max="9738" width="7.375" style="69" customWidth="1"/>
    <col min="9739" max="9747" width="4" style="69"/>
    <col min="9748" max="9749" width="6.75" style="69" customWidth="1"/>
    <col min="9750" max="9752" width="4" style="69"/>
    <col min="9753" max="9753" width="2.375" style="69" customWidth="1"/>
    <col min="9754" max="9754" width="3.375" style="69" customWidth="1"/>
    <col min="9755" max="9985" width="4" style="69"/>
    <col min="9986" max="9986" width="2.875" style="69" customWidth="1"/>
    <col min="9987" max="9987" width="2.375" style="69" customWidth="1"/>
    <col min="9988" max="9993" width="4" style="69"/>
    <col min="9994" max="9994" width="7.375" style="69" customWidth="1"/>
    <col min="9995" max="10003" width="4" style="69"/>
    <col min="10004" max="10005" width="6.75" style="69" customWidth="1"/>
    <col min="10006" max="10008" width="4" style="69"/>
    <col min="10009" max="10009" width="2.375" style="69" customWidth="1"/>
    <col min="10010" max="10010" width="3.375" style="69" customWidth="1"/>
    <col min="10011" max="10241" width="4" style="69"/>
    <col min="10242" max="10242" width="2.875" style="69" customWidth="1"/>
    <col min="10243" max="10243" width="2.375" style="69" customWidth="1"/>
    <col min="10244" max="10249" width="4" style="69"/>
    <col min="10250" max="10250" width="7.375" style="69" customWidth="1"/>
    <col min="10251" max="10259" width="4" style="69"/>
    <col min="10260" max="10261" width="6.75" style="69" customWidth="1"/>
    <col min="10262" max="10264" width="4" style="69"/>
    <col min="10265" max="10265" width="2.375" style="69" customWidth="1"/>
    <col min="10266" max="10266" width="3.375" style="69" customWidth="1"/>
    <col min="10267" max="10497" width="4" style="69"/>
    <col min="10498" max="10498" width="2.875" style="69" customWidth="1"/>
    <col min="10499" max="10499" width="2.375" style="69" customWidth="1"/>
    <col min="10500" max="10505" width="4" style="69"/>
    <col min="10506" max="10506" width="7.375" style="69" customWidth="1"/>
    <col min="10507" max="10515" width="4" style="69"/>
    <col min="10516" max="10517" width="6.75" style="69" customWidth="1"/>
    <col min="10518" max="10520" width="4" style="69"/>
    <col min="10521" max="10521" width="2.375" style="69" customWidth="1"/>
    <col min="10522" max="10522" width="3.375" style="69" customWidth="1"/>
    <col min="10523" max="10753" width="4" style="69"/>
    <col min="10754" max="10754" width="2.875" style="69" customWidth="1"/>
    <col min="10755" max="10755" width="2.375" style="69" customWidth="1"/>
    <col min="10756" max="10761" width="4" style="69"/>
    <col min="10762" max="10762" width="7.375" style="69" customWidth="1"/>
    <col min="10763" max="10771" width="4" style="69"/>
    <col min="10772" max="10773" width="6.75" style="69" customWidth="1"/>
    <col min="10774" max="10776" width="4" style="69"/>
    <col min="10777" max="10777" width="2.375" style="69" customWidth="1"/>
    <col min="10778" max="10778" width="3.375" style="69" customWidth="1"/>
    <col min="10779" max="11009" width="4" style="69"/>
    <col min="11010" max="11010" width="2.875" style="69" customWidth="1"/>
    <col min="11011" max="11011" width="2.375" style="69" customWidth="1"/>
    <col min="11012" max="11017" width="4" style="69"/>
    <col min="11018" max="11018" width="7.375" style="69" customWidth="1"/>
    <col min="11019" max="11027" width="4" style="69"/>
    <col min="11028" max="11029" width="6.75" style="69" customWidth="1"/>
    <col min="11030" max="11032" width="4" style="69"/>
    <col min="11033" max="11033" width="2.375" style="69" customWidth="1"/>
    <col min="11034" max="11034" width="3.375" style="69" customWidth="1"/>
    <col min="11035" max="11265" width="4" style="69"/>
    <col min="11266" max="11266" width="2.875" style="69" customWidth="1"/>
    <col min="11267" max="11267" width="2.375" style="69" customWidth="1"/>
    <col min="11268" max="11273" width="4" style="69"/>
    <col min="11274" max="11274" width="7.375" style="69" customWidth="1"/>
    <col min="11275" max="11283" width="4" style="69"/>
    <col min="11284" max="11285" width="6.75" style="69" customWidth="1"/>
    <col min="11286" max="11288" width="4" style="69"/>
    <col min="11289" max="11289" width="2.375" style="69" customWidth="1"/>
    <col min="11290" max="11290" width="3.375" style="69" customWidth="1"/>
    <col min="11291" max="11521" width="4" style="69"/>
    <col min="11522" max="11522" width="2.875" style="69" customWidth="1"/>
    <col min="11523" max="11523" width="2.375" style="69" customWidth="1"/>
    <col min="11524" max="11529" width="4" style="69"/>
    <col min="11530" max="11530" width="7.375" style="69" customWidth="1"/>
    <col min="11531" max="11539" width="4" style="69"/>
    <col min="11540" max="11541" width="6.75" style="69" customWidth="1"/>
    <col min="11542" max="11544" width="4" style="69"/>
    <col min="11545" max="11545" width="2.375" style="69" customWidth="1"/>
    <col min="11546" max="11546" width="3.375" style="69" customWidth="1"/>
    <col min="11547" max="11777" width="4" style="69"/>
    <col min="11778" max="11778" width="2.875" style="69" customWidth="1"/>
    <col min="11779" max="11779" width="2.375" style="69" customWidth="1"/>
    <col min="11780" max="11785" width="4" style="69"/>
    <col min="11786" max="11786" width="7.375" style="69" customWidth="1"/>
    <col min="11787" max="11795" width="4" style="69"/>
    <col min="11796" max="11797" width="6.75" style="69" customWidth="1"/>
    <col min="11798" max="11800" width="4" style="69"/>
    <col min="11801" max="11801" width="2.375" style="69" customWidth="1"/>
    <col min="11802" max="11802" width="3.375" style="69" customWidth="1"/>
    <col min="11803" max="12033" width="4" style="69"/>
    <col min="12034" max="12034" width="2.875" style="69" customWidth="1"/>
    <col min="12035" max="12035" width="2.375" style="69" customWidth="1"/>
    <col min="12036" max="12041" width="4" style="69"/>
    <col min="12042" max="12042" width="7.375" style="69" customWidth="1"/>
    <col min="12043" max="12051" width="4" style="69"/>
    <col min="12052" max="12053" width="6.75" style="69" customWidth="1"/>
    <col min="12054" max="12056" width="4" style="69"/>
    <col min="12057" max="12057" width="2.375" style="69" customWidth="1"/>
    <col min="12058" max="12058" width="3.375" style="69" customWidth="1"/>
    <col min="12059" max="12289" width="4" style="69"/>
    <col min="12290" max="12290" width="2.875" style="69" customWidth="1"/>
    <col min="12291" max="12291" width="2.375" style="69" customWidth="1"/>
    <col min="12292" max="12297" width="4" style="69"/>
    <col min="12298" max="12298" width="7.375" style="69" customWidth="1"/>
    <col min="12299" max="12307" width="4" style="69"/>
    <col min="12308" max="12309" width="6.75" style="69" customWidth="1"/>
    <col min="12310" max="12312" width="4" style="69"/>
    <col min="12313" max="12313" width="2.375" style="69" customWidth="1"/>
    <col min="12314" max="12314" width="3.375" style="69" customWidth="1"/>
    <col min="12315" max="12545" width="4" style="69"/>
    <col min="12546" max="12546" width="2.875" style="69" customWidth="1"/>
    <col min="12547" max="12547" width="2.375" style="69" customWidth="1"/>
    <col min="12548" max="12553" width="4" style="69"/>
    <col min="12554" max="12554" width="7.375" style="69" customWidth="1"/>
    <col min="12555" max="12563" width="4" style="69"/>
    <col min="12564" max="12565" width="6.75" style="69" customWidth="1"/>
    <col min="12566" max="12568" width="4" style="69"/>
    <col min="12569" max="12569" width="2.375" style="69" customWidth="1"/>
    <col min="12570" max="12570" width="3.375" style="69" customWidth="1"/>
    <col min="12571" max="12801" width="4" style="69"/>
    <col min="12802" max="12802" width="2.875" style="69" customWidth="1"/>
    <col min="12803" max="12803" width="2.375" style="69" customWidth="1"/>
    <col min="12804" max="12809" width="4" style="69"/>
    <col min="12810" max="12810" width="7.375" style="69" customWidth="1"/>
    <col min="12811" max="12819" width="4" style="69"/>
    <col min="12820" max="12821" width="6.75" style="69" customWidth="1"/>
    <col min="12822" max="12824" width="4" style="69"/>
    <col min="12825" max="12825" width="2.375" style="69" customWidth="1"/>
    <col min="12826" max="12826" width="3.375" style="69" customWidth="1"/>
    <col min="12827" max="13057" width="4" style="69"/>
    <col min="13058" max="13058" width="2.875" style="69" customWidth="1"/>
    <col min="13059" max="13059" width="2.375" style="69" customWidth="1"/>
    <col min="13060" max="13065" width="4" style="69"/>
    <col min="13066" max="13066" width="7.375" style="69" customWidth="1"/>
    <col min="13067" max="13075" width="4" style="69"/>
    <col min="13076" max="13077" width="6.75" style="69" customWidth="1"/>
    <col min="13078" max="13080" width="4" style="69"/>
    <col min="13081" max="13081" width="2.375" style="69" customWidth="1"/>
    <col min="13082" max="13082" width="3.375" style="69" customWidth="1"/>
    <col min="13083" max="13313" width="4" style="69"/>
    <col min="13314" max="13314" width="2.875" style="69" customWidth="1"/>
    <col min="13315" max="13315" width="2.375" style="69" customWidth="1"/>
    <col min="13316" max="13321" width="4" style="69"/>
    <col min="13322" max="13322" width="7.375" style="69" customWidth="1"/>
    <col min="13323" max="13331" width="4" style="69"/>
    <col min="13332" max="13333" width="6.75" style="69" customWidth="1"/>
    <col min="13334" max="13336" width="4" style="69"/>
    <col min="13337" max="13337" width="2.375" style="69" customWidth="1"/>
    <col min="13338" max="13338" width="3.375" style="69" customWidth="1"/>
    <col min="13339" max="13569" width="4" style="69"/>
    <col min="13570" max="13570" width="2.875" style="69" customWidth="1"/>
    <col min="13571" max="13571" width="2.375" style="69" customWidth="1"/>
    <col min="13572" max="13577" width="4" style="69"/>
    <col min="13578" max="13578" width="7.375" style="69" customWidth="1"/>
    <col min="13579" max="13587" width="4" style="69"/>
    <col min="13588" max="13589" width="6.75" style="69" customWidth="1"/>
    <col min="13590" max="13592" width="4" style="69"/>
    <col min="13593" max="13593" width="2.375" style="69" customWidth="1"/>
    <col min="13594" max="13594" width="3.375" style="69" customWidth="1"/>
    <col min="13595" max="13825" width="4" style="69"/>
    <col min="13826" max="13826" width="2.875" style="69" customWidth="1"/>
    <col min="13827" max="13827" width="2.375" style="69" customWidth="1"/>
    <col min="13828" max="13833" width="4" style="69"/>
    <col min="13834" max="13834" width="7.375" style="69" customWidth="1"/>
    <col min="13835" max="13843" width="4" style="69"/>
    <col min="13844" max="13845" width="6.75" style="69" customWidth="1"/>
    <col min="13846" max="13848" width="4" style="69"/>
    <col min="13849" max="13849" width="2.375" style="69" customWidth="1"/>
    <col min="13850" max="13850" width="3.375" style="69" customWidth="1"/>
    <col min="13851" max="14081" width="4" style="69"/>
    <col min="14082" max="14082" width="2.875" style="69" customWidth="1"/>
    <col min="14083" max="14083" width="2.375" style="69" customWidth="1"/>
    <col min="14084" max="14089" width="4" style="69"/>
    <col min="14090" max="14090" width="7.375" style="69" customWidth="1"/>
    <col min="14091" max="14099" width="4" style="69"/>
    <col min="14100" max="14101" width="6.75" style="69" customWidth="1"/>
    <col min="14102" max="14104" width="4" style="69"/>
    <col min="14105" max="14105" width="2.375" style="69" customWidth="1"/>
    <col min="14106" max="14106" width="3.375" style="69" customWidth="1"/>
    <col min="14107" max="14337" width="4" style="69"/>
    <col min="14338" max="14338" width="2.875" style="69" customWidth="1"/>
    <col min="14339" max="14339" width="2.375" style="69" customWidth="1"/>
    <col min="14340" max="14345" width="4" style="69"/>
    <col min="14346" max="14346" width="7.375" style="69" customWidth="1"/>
    <col min="14347" max="14355" width="4" style="69"/>
    <col min="14356" max="14357" width="6.75" style="69" customWidth="1"/>
    <col min="14358" max="14360" width="4" style="69"/>
    <col min="14361" max="14361" width="2.375" style="69" customWidth="1"/>
    <col min="14362" max="14362" width="3.375" style="69" customWidth="1"/>
    <col min="14363" max="14593" width="4" style="69"/>
    <col min="14594" max="14594" width="2.875" style="69" customWidth="1"/>
    <col min="14595" max="14595" width="2.375" style="69" customWidth="1"/>
    <col min="14596" max="14601" width="4" style="69"/>
    <col min="14602" max="14602" width="7.375" style="69" customWidth="1"/>
    <col min="14603" max="14611" width="4" style="69"/>
    <col min="14612" max="14613" width="6.75" style="69" customWidth="1"/>
    <col min="14614" max="14616" width="4" style="69"/>
    <col min="14617" max="14617" width="2.375" style="69" customWidth="1"/>
    <col min="14618" max="14618" width="3.375" style="69" customWidth="1"/>
    <col min="14619" max="14849" width="4" style="69"/>
    <col min="14850" max="14850" width="2.875" style="69" customWidth="1"/>
    <col min="14851" max="14851" width="2.375" style="69" customWidth="1"/>
    <col min="14852" max="14857" width="4" style="69"/>
    <col min="14858" max="14858" width="7.375" style="69" customWidth="1"/>
    <col min="14859" max="14867" width="4" style="69"/>
    <col min="14868" max="14869" width="6.75" style="69" customWidth="1"/>
    <col min="14870" max="14872" width="4" style="69"/>
    <col min="14873" max="14873" width="2.375" style="69" customWidth="1"/>
    <col min="14874" max="14874" width="3.375" style="69" customWidth="1"/>
    <col min="14875" max="15105" width="4" style="69"/>
    <col min="15106" max="15106" width="2.875" style="69" customWidth="1"/>
    <col min="15107" max="15107" width="2.375" style="69" customWidth="1"/>
    <col min="15108" max="15113" width="4" style="69"/>
    <col min="15114" max="15114" width="7.375" style="69" customWidth="1"/>
    <col min="15115" max="15123" width="4" style="69"/>
    <col min="15124" max="15125" width="6.75" style="69" customWidth="1"/>
    <col min="15126" max="15128" width="4" style="69"/>
    <col min="15129" max="15129" width="2.375" style="69" customWidth="1"/>
    <col min="15130" max="15130" width="3.375" style="69" customWidth="1"/>
    <col min="15131" max="15361" width="4" style="69"/>
    <col min="15362" max="15362" width="2.875" style="69" customWidth="1"/>
    <col min="15363" max="15363" width="2.375" style="69" customWidth="1"/>
    <col min="15364" max="15369" width="4" style="69"/>
    <col min="15370" max="15370" width="7.375" style="69" customWidth="1"/>
    <col min="15371" max="15379" width="4" style="69"/>
    <col min="15380" max="15381" width="6.75" style="69" customWidth="1"/>
    <col min="15382" max="15384" width="4" style="69"/>
    <col min="15385" max="15385" width="2.375" style="69" customWidth="1"/>
    <col min="15386" max="15386" width="3.375" style="69" customWidth="1"/>
    <col min="15387" max="15617" width="4" style="69"/>
    <col min="15618" max="15618" width="2.875" style="69" customWidth="1"/>
    <col min="15619" max="15619" width="2.375" style="69" customWidth="1"/>
    <col min="15620" max="15625" width="4" style="69"/>
    <col min="15626" max="15626" width="7.375" style="69" customWidth="1"/>
    <col min="15627" max="15635" width="4" style="69"/>
    <col min="15636" max="15637" width="6.75" style="69" customWidth="1"/>
    <col min="15638" max="15640" width="4" style="69"/>
    <col min="15641" max="15641" width="2.375" style="69" customWidth="1"/>
    <col min="15642" max="15642" width="3.375" style="69" customWidth="1"/>
    <col min="15643" max="15873" width="4" style="69"/>
    <col min="15874" max="15874" width="2.875" style="69" customWidth="1"/>
    <col min="15875" max="15875" width="2.375" style="69" customWidth="1"/>
    <col min="15876" max="15881" width="4" style="69"/>
    <col min="15882" max="15882" width="7.375" style="69" customWidth="1"/>
    <col min="15883" max="15891" width="4" style="69"/>
    <col min="15892" max="15893" width="6.75" style="69" customWidth="1"/>
    <col min="15894" max="15896" width="4" style="69"/>
    <col min="15897" max="15897" width="2.375" style="69" customWidth="1"/>
    <col min="15898" max="15898" width="3.375" style="69" customWidth="1"/>
    <col min="15899" max="16129" width="4" style="69"/>
    <col min="16130" max="16130" width="2.875" style="69" customWidth="1"/>
    <col min="16131" max="16131" width="2.375" style="69" customWidth="1"/>
    <col min="16132" max="16137" width="4" style="69"/>
    <col min="16138" max="16138" width="7.375" style="69" customWidth="1"/>
    <col min="16139" max="16147" width="4" style="69"/>
    <col min="16148" max="16149" width="6.75" style="69" customWidth="1"/>
    <col min="16150" max="16152" width="4" style="69"/>
    <col min="16153" max="16153" width="2.375" style="69" customWidth="1"/>
    <col min="16154" max="16154" width="3.375" style="69" customWidth="1"/>
    <col min="16155" max="16384" width="4" style="69"/>
  </cols>
  <sheetData>
    <row r="1" spans="1:26">
      <c r="A1" s="68"/>
      <c r="B1" s="68"/>
      <c r="C1" s="68"/>
      <c r="D1" s="68"/>
      <c r="E1" s="68"/>
      <c r="F1" s="68"/>
      <c r="G1" s="68"/>
      <c r="H1" s="68"/>
      <c r="I1" s="68"/>
      <c r="J1" s="68"/>
      <c r="K1" s="68"/>
      <c r="L1" s="68"/>
      <c r="M1" s="68"/>
      <c r="N1" s="68"/>
      <c r="O1" s="68"/>
      <c r="P1" s="68"/>
      <c r="Q1" s="68"/>
      <c r="R1" s="68"/>
      <c r="S1" s="68"/>
      <c r="T1" s="68"/>
      <c r="U1" s="68"/>
      <c r="V1" s="68"/>
      <c r="W1" s="68"/>
      <c r="X1" s="68"/>
      <c r="Y1" s="68"/>
      <c r="Z1" s="68"/>
    </row>
    <row r="2" spans="1:26" ht="15" customHeight="1">
      <c r="A2" s="68"/>
      <c r="B2" s="68"/>
      <c r="C2" s="68"/>
      <c r="D2" s="68"/>
      <c r="E2" s="68"/>
      <c r="F2" s="68"/>
      <c r="G2" s="68"/>
      <c r="H2" s="68"/>
      <c r="I2" s="68"/>
      <c r="J2" s="68"/>
      <c r="K2" s="68"/>
      <c r="L2" s="68"/>
      <c r="M2" s="68"/>
      <c r="N2" s="68"/>
      <c r="O2" s="68"/>
      <c r="P2" s="68"/>
      <c r="Q2" s="463" t="s">
        <v>183</v>
      </c>
      <c r="R2" s="463"/>
      <c r="S2" s="463"/>
      <c r="T2" s="463"/>
      <c r="U2" s="463"/>
      <c r="V2" s="463"/>
      <c r="W2" s="463"/>
      <c r="X2" s="463"/>
      <c r="Y2" s="463"/>
      <c r="Z2" s="68"/>
    </row>
    <row r="3" spans="1:26" ht="15" customHeight="1">
      <c r="A3" s="68"/>
      <c r="B3" s="68"/>
      <c r="C3" s="68"/>
      <c r="D3" s="68"/>
      <c r="E3" s="68"/>
      <c r="F3" s="68"/>
      <c r="G3" s="68"/>
      <c r="H3" s="68"/>
      <c r="I3" s="68"/>
      <c r="J3" s="68"/>
      <c r="K3" s="68"/>
      <c r="L3" s="68"/>
      <c r="M3" s="68"/>
      <c r="N3" s="68"/>
      <c r="O3" s="68"/>
      <c r="P3" s="68"/>
      <c r="Q3" s="68"/>
      <c r="R3" s="68"/>
      <c r="S3" s="70"/>
      <c r="T3" s="68"/>
      <c r="U3" s="68"/>
      <c r="V3" s="68"/>
      <c r="W3" s="68"/>
      <c r="X3" s="68"/>
      <c r="Y3" s="68"/>
      <c r="Z3" s="68"/>
    </row>
    <row r="4" spans="1:26" ht="15" customHeight="1">
      <c r="A4" s="68"/>
      <c r="B4" s="234" t="s">
        <v>283</v>
      </c>
      <c r="C4" s="234"/>
      <c r="D4" s="234"/>
      <c r="E4" s="234"/>
      <c r="F4" s="234"/>
      <c r="G4" s="234"/>
      <c r="H4" s="234"/>
      <c r="I4" s="234"/>
      <c r="J4" s="234"/>
      <c r="K4" s="234"/>
      <c r="L4" s="234"/>
      <c r="M4" s="234"/>
      <c r="N4" s="234"/>
      <c r="O4" s="234"/>
      <c r="P4" s="234"/>
      <c r="Q4" s="234"/>
      <c r="R4" s="234"/>
      <c r="S4" s="234"/>
      <c r="T4" s="234"/>
      <c r="U4" s="234"/>
      <c r="V4" s="234"/>
      <c r="W4" s="234"/>
      <c r="X4" s="234"/>
      <c r="Y4" s="234"/>
      <c r="Z4" s="68"/>
    </row>
    <row r="5" spans="1:26" ht="15" customHeight="1">
      <c r="A5" s="68"/>
      <c r="B5" s="234"/>
      <c r="C5" s="234"/>
      <c r="D5" s="234"/>
      <c r="E5" s="234"/>
      <c r="F5" s="234"/>
      <c r="G5" s="234"/>
      <c r="H5" s="234"/>
      <c r="I5" s="234"/>
      <c r="J5" s="234"/>
      <c r="K5" s="234"/>
      <c r="L5" s="234"/>
      <c r="M5" s="234"/>
      <c r="N5" s="234"/>
      <c r="O5" s="234"/>
      <c r="P5" s="234"/>
      <c r="Q5" s="234"/>
      <c r="R5" s="234"/>
      <c r="S5" s="234"/>
      <c r="T5" s="234"/>
      <c r="U5" s="234"/>
      <c r="V5" s="234"/>
      <c r="W5" s="234"/>
      <c r="X5" s="234"/>
      <c r="Y5" s="234"/>
      <c r="Z5" s="68"/>
    </row>
    <row r="6" spans="1:26" ht="22.5" customHeight="1">
      <c r="A6" s="67"/>
      <c r="B6" s="235" t="s">
        <v>184</v>
      </c>
      <c r="C6" s="236"/>
      <c r="D6" s="236"/>
      <c r="E6" s="236"/>
      <c r="F6" s="237"/>
      <c r="G6" s="235"/>
      <c r="H6" s="236"/>
      <c r="I6" s="236"/>
      <c r="J6" s="236"/>
      <c r="K6" s="236"/>
      <c r="L6" s="236"/>
      <c r="M6" s="236"/>
      <c r="N6" s="236"/>
      <c r="O6" s="236"/>
      <c r="P6" s="236"/>
      <c r="Q6" s="236"/>
      <c r="R6" s="236"/>
      <c r="S6" s="236"/>
      <c r="T6" s="236"/>
      <c r="U6" s="236"/>
      <c r="V6" s="236"/>
      <c r="W6" s="236"/>
      <c r="X6" s="236"/>
      <c r="Y6" s="237"/>
    </row>
    <row r="7" spans="1:26" ht="22.5" customHeight="1">
      <c r="A7" s="67"/>
      <c r="B7" s="235" t="s">
        <v>185</v>
      </c>
      <c r="C7" s="236"/>
      <c r="D7" s="236"/>
      <c r="E7" s="236"/>
      <c r="F7" s="237"/>
      <c r="G7" s="247" t="s">
        <v>195</v>
      </c>
      <c r="H7" s="248"/>
      <c r="I7" s="248"/>
      <c r="J7" s="248"/>
      <c r="K7" s="248"/>
      <c r="L7" s="248"/>
      <c r="M7" s="248"/>
      <c r="N7" s="248"/>
      <c r="O7" s="248"/>
      <c r="P7" s="248"/>
      <c r="Q7" s="248"/>
      <c r="R7" s="248"/>
      <c r="S7" s="248"/>
      <c r="T7" s="248"/>
      <c r="U7" s="248"/>
      <c r="V7" s="248"/>
      <c r="W7" s="248"/>
      <c r="X7" s="248"/>
      <c r="Y7" s="249"/>
    </row>
    <row r="8" spans="1:26" ht="15" customHeight="1">
      <c r="A8" s="68"/>
      <c r="B8" s="68"/>
      <c r="C8" s="68"/>
      <c r="D8" s="68"/>
      <c r="E8" s="68"/>
      <c r="F8" s="68"/>
      <c r="G8" s="68"/>
      <c r="H8" s="68"/>
      <c r="I8" s="68"/>
      <c r="J8" s="68"/>
      <c r="K8" s="68"/>
      <c r="L8" s="68"/>
      <c r="M8" s="68"/>
      <c r="N8" s="68"/>
      <c r="O8" s="68"/>
      <c r="P8" s="68"/>
      <c r="Q8" s="68"/>
      <c r="R8" s="68"/>
      <c r="S8" s="68"/>
      <c r="T8" s="68"/>
      <c r="U8" s="68"/>
      <c r="V8" s="68"/>
      <c r="W8" s="68"/>
      <c r="X8" s="68"/>
      <c r="Y8" s="68"/>
      <c r="Z8" s="68"/>
    </row>
    <row r="9" spans="1:26" ht="15" customHeight="1">
      <c r="A9" s="68"/>
      <c r="B9" s="71"/>
      <c r="C9" s="72"/>
      <c r="D9" s="72"/>
      <c r="E9" s="72"/>
      <c r="F9" s="72"/>
      <c r="G9" s="72"/>
      <c r="H9" s="72"/>
      <c r="I9" s="72"/>
      <c r="J9" s="72"/>
      <c r="K9" s="72"/>
      <c r="L9" s="72"/>
      <c r="M9" s="72"/>
      <c r="N9" s="72"/>
      <c r="O9" s="72"/>
      <c r="P9" s="72"/>
      <c r="Q9" s="72"/>
      <c r="R9" s="72"/>
      <c r="S9" s="72"/>
      <c r="T9" s="72"/>
      <c r="U9" s="102"/>
      <c r="V9" s="103"/>
      <c r="W9" s="103"/>
      <c r="X9" s="103"/>
      <c r="Y9" s="104"/>
      <c r="Z9" s="68"/>
    </row>
    <row r="10" spans="1:26" ht="15" customHeight="1">
      <c r="A10" s="68"/>
      <c r="B10" s="74" t="s">
        <v>187</v>
      </c>
      <c r="C10" s="68"/>
      <c r="D10" s="68"/>
      <c r="E10" s="68"/>
      <c r="F10" s="68"/>
      <c r="G10" s="68"/>
      <c r="H10" s="68"/>
      <c r="I10" s="68"/>
      <c r="J10" s="68"/>
      <c r="K10" s="68"/>
      <c r="L10" s="68"/>
      <c r="M10" s="68"/>
      <c r="N10" s="68"/>
      <c r="O10" s="68"/>
      <c r="P10" s="68"/>
      <c r="Q10" s="68"/>
      <c r="R10" s="68"/>
      <c r="S10" s="68"/>
      <c r="T10" s="68"/>
      <c r="U10" s="465" t="s">
        <v>196</v>
      </c>
      <c r="V10" s="458"/>
      <c r="W10" s="458"/>
      <c r="X10" s="458"/>
      <c r="Y10" s="466"/>
      <c r="Z10" s="68"/>
    </row>
    <row r="11" spans="1:26" ht="15" customHeight="1">
      <c r="A11" s="68"/>
      <c r="B11" s="74"/>
      <c r="C11" s="68"/>
      <c r="D11" s="68"/>
      <c r="E11" s="68"/>
      <c r="F11" s="68"/>
      <c r="G11" s="68"/>
      <c r="H11" s="68"/>
      <c r="I11" s="68"/>
      <c r="J11" s="68"/>
      <c r="K11" s="68"/>
      <c r="L11" s="68"/>
      <c r="M11" s="68"/>
      <c r="N11" s="68"/>
      <c r="O11" s="68"/>
      <c r="P11" s="68"/>
      <c r="Q11" s="68"/>
      <c r="R11" s="68"/>
      <c r="S11" s="68"/>
      <c r="T11" s="68"/>
      <c r="U11" s="79"/>
      <c r="V11" s="66"/>
      <c r="W11" s="66"/>
      <c r="X11" s="66"/>
      <c r="Y11" s="80"/>
      <c r="Z11" s="68"/>
    </row>
    <row r="12" spans="1:26" ht="15" customHeight="1">
      <c r="A12" s="68"/>
      <c r="B12" s="74"/>
      <c r="C12" s="78" t="s">
        <v>197</v>
      </c>
      <c r="D12" s="459" t="s">
        <v>198</v>
      </c>
      <c r="E12" s="459"/>
      <c r="F12" s="459"/>
      <c r="G12" s="459"/>
      <c r="H12" s="459"/>
      <c r="I12" s="459"/>
      <c r="J12" s="459"/>
      <c r="K12" s="459"/>
      <c r="L12" s="459"/>
      <c r="M12" s="459"/>
      <c r="N12" s="459"/>
      <c r="O12" s="459"/>
      <c r="P12" s="459"/>
      <c r="Q12" s="459"/>
      <c r="R12" s="459"/>
      <c r="S12" s="459"/>
      <c r="T12" s="460"/>
      <c r="U12" s="79"/>
      <c r="V12" s="66" t="s">
        <v>137</v>
      </c>
      <c r="W12" s="66" t="s">
        <v>138</v>
      </c>
      <c r="X12" s="66" t="s">
        <v>137</v>
      </c>
      <c r="Y12" s="80"/>
      <c r="Z12" s="68"/>
    </row>
    <row r="13" spans="1:26" ht="15" customHeight="1">
      <c r="A13" s="68"/>
      <c r="B13" s="74"/>
      <c r="C13" s="78"/>
      <c r="D13" s="459"/>
      <c r="E13" s="459"/>
      <c r="F13" s="459"/>
      <c r="G13" s="459"/>
      <c r="H13" s="459"/>
      <c r="I13" s="459"/>
      <c r="J13" s="459"/>
      <c r="K13" s="459"/>
      <c r="L13" s="459"/>
      <c r="M13" s="459"/>
      <c r="N13" s="459"/>
      <c r="O13" s="459"/>
      <c r="P13" s="459"/>
      <c r="Q13" s="459"/>
      <c r="R13" s="459"/>
      <c r="S13" s="459"/>
      <c r="T13" s="460"/>
      <c r="U13" s="79"/>
      <c r="V13" s="66"/>
      <c r="W13" s="66"/>
      <c r="X13" s="66"/>
      <c r="Y13" s="80"/>
      <c r="Z13" s="68"/>
    </row>
    <row r="14" spans="1:26" ht="7.5" customHeight="1">
      <c r="A14" s="68"/>
      <c r="B14" s="74"/>
      <c r="C14" s="68"/>
      <c r="D14" s="68"/>
      <c r="E14" s="68"/>
      <c r="F14" s="68"/>
      <c r="G14" s="68"/>
      <c r="H14" s="68"/>
      <c r="I14" s="68"/>
      <c r="J14" s="68"/>
      <c r="K14" s="68"/>
      <c r="L14" s="68"/>
      <c r="M14" s="68"/>
      <c r="N14" s="68"/>
      <c r="O14" s="68"/>
      <c r="P14" s="68"/>
      <c r="Q14" s="68"/>
      <c r="R14" s="68"/>
      <c r="S14" s="68"/>
      <c r="T14" s="68"/>
      <c r="U14" s="79"/>
      <c r="V14" s="66"/>
      <c r="W14" s="66"/>
      <c r="X14" s="66"/>
      <c r="Y14" s="80"/>
      <c r="Z14" s="68"/>
    </row>
    <row r="15" spans="1:26" ht="15" customHeight="1">
      <c r="A15" s="68"/>
      <c r="B15" s="74"/>
      <c r="C15" s="68" t="s">
        <v>199</v>
      </c>
      <c r="D15" s="281" t="s">
        <v>200</v>
      </c>
      <c r="E15" s="281"/>
      <c r="F15" s="281"/>
      <c r="G15" s="281"/>
      <c r="H15" s="281"/>
      <c r="I15" s="281"/>
      <c r="J15" s="281"/>
      <c r="K15" s="281"/>
      <c r="L15" s="281"/>
      <c r="M15" s="281"/>
      <c r="N15" s="281"/>
      <c r="O15" s="281"/>
      <c r="P15" s="281"/>
      <c r="Q15" s="281"/>
      <c r="R15" s="281"/>
      <c r="S15" s="281"/>
      <c r="T15" s="464"/>
      <c r="U15" s="79"/>
      <c r="V15" s="66" t="s">
        <v>137</v>
      </c>
      <c r="W15" s="66" t="s">
        <v>138</v>
      </c>
      <c r="X15" s="66" t="s">
        <v>137</v>
      </c>
      <c r="Y15" s="80"/>
      <c r="Z15" s="68"/>
    </row>
    <row r="16" spans="1:26" ht="15" customHeight="1">
      <c r="A16" s="68"/>
      <c r="B16" s="74"/>
      <c r="C16" s="68"/>
      <c r="D16" s="281"/>
      <c r="E16" s="281"/>
      <c r="F16" s="281"/>
      <c r="G16" s="281"/>
      <c r="H16" s="281"/>
      <c r="I16" s="281"/>
      <c r="J16" s="281"/>
      <c r="K16" s="281"/>
      <c r="L16" s="281"/>
      <c r="M16" s="281"/>
      <c r="N16" s="281"/>
      <c r="O16" s="281"/>
      <c r="P16" s="281"/>
      <c r="Q16" s="281"/>
      <c r="R16" s="281"/>
      <c r="S16" s="281"/>
      <c r="T16" s="464"/>
      <c r="U16" s="79"/>
      <c r="V16" s="66"/>
      <c r="W16" s="66"/>
      <c r="X16" s="66"/>
      <c r="Y16" s="80"/>
      <c r="Z16" s="68"/>
    </row>
    <row r="17" spans="1:44" ht="7.5" customHeight="1">
      <c r="A17" s="68"/>
      <c r="B17" s="74"/>
      <c r="C17" s="68"/>
      <c r="D17" s="68"/>
      <c r="E17" s="68"/>
      <c r="F17" s="68"/>
      <c r="G17" s="68"/>
      <c r="H17" s="68"/>
      <c r="I17" s="68"/>
      <c r="J17" s="68"/>
      <c r="K17" s="68"/>
      <c r="L17" s="68"/>
      <c r="M17" s="68"/>
      <c r="N17" s="68"/>
      <c r="O17" s="68"/>
      <c r="P17" s="68"/>
      <c r="Q17" s="68"/>
      <c r="R17" s="68"/>
      <c r="S17" s="68"/>
      <c r="T17" s="68"/>
      <c r="U17" s="79"/>
      <c r="V17" s="66"/>
      <c r="W17" s="66"/>
      <c r="X17" s="66"/>
      <c r="Y17" s="80"/>
      <c r="Z17" s="68"/>
      <c r="AE17" s="487"/>
      <c r="AF17" s="487"/>
      <c r="AG17" s="487"/>
      <c r="AH17" s="487"/>
      <c r="AI17" s="487"/>
      <c r="AJ17" s="487"/>
      <c r="AK17" s="487"/>
      <c r="AL17" s="487"/>
      <c r="AM17" s="487"/>
      <c r="AN17" s="487"/>
      <c r="AO17" s="487"/>
      <c r="AP17" s="487"/>
      <c r="AQ17" s="487"/>
      <c r="AR17" s="487"/>
    </row>
    <row r="18" spans="1:44" ht="15" customHeight="1">
      <c r="A18" s="68"/>
      <c r="B18" s="74"/>
      <c r="C18" s="70" t="s">
        <v>143</v>
      </c>
      <c r="D18" s="459" t="s">
        <v>201</v>
      </c>
      <c r="E18" s="459"/>
      <c r="F18" s="459"/>
      <c r="G18" s="459"/>
      <c r="H18" s="459"/>
      <c r="I18" s="459"/>
      <c r="J18" s="459"/>
      <c r="K18" s="459"/>
      <c r="L18" s="459"/>
      <c r="M18" s="459"/>
      <c r="N18" s="459"/>
      <c r="O18" s="459"/>
      <c r="P18" s="459"/>
      <c r="Q18" s="459"/>
      <c r="R18" s="459"/>
      <c r="S18" s="459"/>
      <c r="T18" s="460"/>
      <c r="U18" s="79"/>
      <c r="V18" s="66" t="s">
        <v>137</v>
      </c>
      <c r="W18" s="66" t="s">
        <v>138</v>
      </c>
      <c r="X18" s="66" t="s">
        <v>137</v>
      </c>
      <c r="Y18" s="80"/>
      <c r="Z18" s="68"/>
      <c r="AE18" s="487"/>
      <c r="AF18" s="487"/>
      <c r="AG18" s="487"/>
      <c r="AH18" s="487"/>
      <c r="AI18" s="487"/>
      <c r="AJ18" s="487"/>
      <c r="AK18" s="487"/>
      <c r="AL18" s="487"/>
      <c r="AM18" s="487"/>
      <c r="AN18" s="487"/>
      <c r="AO18" s="487"/>
      <c r="AP18" s="487"/>
      <c r="AQ18" s="487"/>
      <c r="AR18" s="487"/>
    </row>
    <row r="19" spans="1:44" ht="15" customHeight="1">
      <c r="A19" s="68"/>
      <c r="B19" s="74"/>
      <c r="C19" s="70"/>
      <c r="D19" s="459"/>
      <c r="E19" s="459"/>
      <c r="F19" s="459"/>
      <c r="G19" s="459"/>
      <c r="H19" s="459"/>
      <c r="I19" s="459"/>
      <c r="J19" s="459"/>
      <c r="K19" s="459"/>
      <c r="L19" s="459"/>
      <c r="M19" s="459"/>
      <c r="N19" s="459"/>
      <c r="O19" s="459"/>
      <c r="P19" s="459"/>
      <c r="Q19" s="459"/>
      <c r="R19" s="459"/>
      <c r="S19" s="459"/>
      <c r="T19" s="460"/>
      <c r="U19" s="79"/>
      <c r="V19" s="66"/>
      <c r="W19" s="66"/>
      <c r="X19" s="66"/>
      <c r="Y19" s="80"/>
      <c r="Z19" s="68"/>
      <c r="AE19" s="487"/>
      <c r="AF19" s="487"/>
      <c r="AG19" s="487"/>
      <c r="AH19" s="487"/>
      <c r="AI19" s="487"/>
      <c r="AJ19" s="487"/>
      <c r="AK19" s="487"/>
      <c r="AL19" s="487"/>
      <c r="AM19" s="487"/>
      <c r="AN19" s="487"/>
      <c r="AO19" s="487"/>
      <c r="AP19" s="487"/>
      <c r="AQ19" s="487"/>
      <c r="AR19" s="487"/>
    </row>
    <row r="20" spans="1:44" ht="7.5" customHeight="1">
      <c r="A20" s="68"/>
      <c r="B20" s="74"/>
      <c r="C20" s="70"/>
      <c r="D20" s="91"/>
      <c r="E20" s="91"/>
      <c r="F20" s="91"/>
      <c r="G20" s="91"/>
      <c r="H20" s="91"/>
      <c r="I20" s="91"/>
      <c r="J20" s="91"/>
      <c r="K20" s="91"/>
      <c r="L20" s="91"/>
      <c r="M20" s="91"/>
      <c r="N20" s="91"/>
      <c r="O20" s="91"/>
      <c r="P20" s="91"/>
      <c r="Q20" s="91"/>
      <c r="R20" s="91"/>
      <c r="S20" s="91"/>
      <c r="T20" s="105"/>
      <c r="U20" s="79"/>
      <c r="V20" s="66"/>
      <c r="W20" s="66"/>
      <c r="X20" s="66"/>
      <c r="Y20" s="80"/>
      <c r="Z20" s="68"/>
      <c r="AE20" s="487"/>
      <c r="AF20" s="487"/>
      <c r="AG20" s="487"/>
      <c r="AH20" s="487"/>
      <c r="AI20" s="487"/>
      <c r="AJ20" s="487"/>
      <c r="AK20" s="487"/>
      <c r="AL20" s="487"/>
      <c r="AM20" s="487"/>
      <c r="AN20" s="487"/>
      <c r="AO20" s="487"/>
      <c r="AP20" s="487"/>
      <c r="AQ20" s="487"/>
      <c r="AR20" s="487"/>
    </row>
    <row r="21" spans="1:44" ht="15" customHeight="1">
      <c r="A21" s="68"/>
      <c r="B21" s="74"/>
      <c r="C21" s="68" t="s">
        <v>145</v>
      </c>
      <c r="D21" s="488" t="s">
        <v>202</v>
      </c>
      <c r="E21" s="488"/>
      <c r="F21" s="488"/>
      <c r="G21" s="488"/>
      <c r="H21" s="488"/>
      <c r="I21" s="488"/>
      <c r="J21" s="488"/>
      <c r="K21" s="488"/>
      <c r="L21" s="488"/>
      <c r="M21" s="488"/>
      <c r="N21" s="488"/>
      <c r="O21" s="488"/>
      <c r="P21" s="488"/>
      <c r="Q21" s="488"/>
      <c r="R21" s="488"/>
      <c r="S21" s="488"/>
      <c r="T21" s="489"/>
      <c r="U21" s="79"/>
      <c r="V21" s="66" t="s">
        <v>137</v>
      </c>
      <c r="W21" s="66" t="s">
        <v>138</v>
      </c>
      <c r="X21" s="66" t="s">
        <v>137</v>
      </c>
      <c r="Y21" s="80"/>
      <c r="Z21" s="68"/>
    </row>
    <row r="22" spans="1:44" ht="7.5" customHeight="1">
      <c r="A22" s="68"/>
      <c r="B22" s="74"/>
      <c r="C22" s="68"/>
      <c r="D22" s="68"/>
      <c r="E22" s="68"/>
      <c r="F22" s="68"/>
      <c r="G22" s="68"/>
      <c r="H22" s="68"/>
      <c r="I22" s="68"/>
      <c r="J22" s="68"/>
      <c r="K22" s="68"/>
      <c r="L22" s="68"/>
      <c r="M22" s="68"/>
      <c r="N22" s="68"/>
      <c r="O22" s="68"/>
      <c r="P22" s="68"/>
      <c r="Q22" s="68"/>
      <c r="R22" s="68"/>
      <c r="S22" s="68"/>
      <c r="T22" s="68"/>
      <c r="U22" s="79"/>
      <c r="V22" s="66"/>
      <c r="W22" s="66"/>
      <c r="X22" s="66"/>
      <c r="Y22" s="80"/>
      <c r="Z22" s="68"/>
    </row>
    <row r="23" spans="1:44" ht="15" customHeight="1">
      <c r="A23" s="68"/>
      <c r="B23" s="74"/>
      <c r="C23" s="68" t="s">
        <v>147</v>
      </c>
      <c r="D23" s="461" t="s">
        <v>203</v>
      </c>
      <c r="E23" s="461"/>
      <c r="F23" s="461"/>
      <c r="G23" s="461"/>
      <c r="H23" s="461"/>
      <c r="I23" s="461"/>
      <c r="J23" s="461"/>
      <c r="K23" s="461"/>
      <c r="L23" s="461"/>
      <c r="M23" s="461"/>
      <c r="N23" s="461"/>
      <c r="O23" s="461"/>
      <c r="P23" s="461"/>
      <c r="Q23" s="461"/>
      <c r="R23" s="461"/>
      <c r="S23" s="461"/>
      <c r="T23" s="462"/>
      <c r="U23" s="79"/>
      <c r="V23" s="66" t="s">
        <v>137</v>
      </c>
      <c r="W23" s="66" t="s">
        <v>138</v>
      </c>
      <c r="X23" s="66" t="s">
        <v>137</v>
      </c>
      <c r="Y23" s="80"/>
      <c r="Z23" s="68"/>
    </row>
    <row r="24" spans="1:44" ht="7.5" customHeight="1">
      <c r="A24" s="68"/>
      <c r="B24" s="74"/>
      <c r="C24" s="68"/>
      <c r="D24" s="68"/>
      <c r="E24" s="68"/>
      <c r="F24" s="68"/>
      <c r="G24" s="68"/>
      <c r="H24" s="68"/>
      <c r="I24" s="68"/>
      <c r="J24" s="68"/>
      <c r="K24" s="68"/>
      <c r="L24" s="68"/>
      <c r="M24" s="68"/>
      <c r="N24" s="68"/>
      <c r="O24" s="68"/>
      <c r="P24" s="68"/>
      <c r="Q24" s="68"/>
      <c r="R24" s="68"/>
      <c r="S24" s="68"/>
      <c r="T24" s="68"/>
      <c r="U24" s="79"/>
      <c r="V24" s="66"/>
      <c r="W24" s="66"/>
      <c r="X24" s="66"/>
      <c r="Y24" s="80"/>
      <c r="Z24" s="68"/>
    </row>
    <row r="25" spans="1:44" ht="15" customHeight="1">
      <c r="A25" s="68"/>
      <c r="B25" s="74"/>
      <c r="C25" s="68" t="s">
        <v>149</v>
      </c>
      <c r="D25" s="281" t="s">
        <v>204</v>
      </c>
      <c r="E25" s="281"/>
      <c r="F25" s="281"/>
      <c r="G25" s="281"/>
      <c r="H25" s="281"/>
      <c r="I25" s="281"/>
      <c r="J25" s="281"/>
      <c r="K25" s="281"/>
      <c r="L25" s="281"/>
      <c r="M25" s="281"/>
      <c r="N25" s="281"/>
      <c r="O25" s="281"/>
      <c r="P25" s="281"/>
      <c r="Q25" s="281"/>
      <c r="R25" s="281"/>
      <c r="S25" s="281"/>
      <c r="T25" s="464"/>
      <c r="U25" s="79"/>
      <c r="V25" s="66" t="s">
        <v>137</v>
      </c>
      <c r="W25" s="66" t="s">
        <v>138</v>
      </c>
      <c r="X25" s="66" t="s">
        <v>137</v>
      </c>
      <c r="Y25" s="80"/>
      <c r="Z25" s="68"/>
    </row>
    <row r="26" spans="1:44" ht="15" customHeight="1">
      <c r="A26" s="68"/>
      <c r="B26" s="74"/>
      <c r="C26" s="68" t="s">
        <v>0</v>
      </c>
      <c r="D26" s="281"/>
      <c r="E26" s="281"/>
      <c r="F26" s="281"/>
      <c r="G26" s="281"/>
      <c r="H26" s="281"/>
      <c r="I26" s="281"/>
      <c r="J26" s="281"/>
      <c r="K26" s="281"/>
      <c r="L26" s="281"/>
      <c r="M26" s="281"/>
      <c r="N26" s="281"/>
      <c r="O26" s="281"/>
      <c r="P26" s="281"/>
      <c r="Q26" s="281"/>
      <c r="R26" s="281"/>
      <c r="S26" s="281"/>
      <c r="T26" s="464"/>
      <c r="U26" s="79"/>
      <c r="V26" s="66"/>
      <c r="W26" s="66"/>
      <c r="X26" s="66"/>
      <c r="Y26" s="80"/>
      <c r="Z26" s="68"/>
    </row>
    <row r="27" spans="1:44" ht="7.5" customHeight="1">
      <c r="A27" s="68"/>
      <c r="B27" s="74"/>
      <c r="C27" s="68"/>
      <c r="D27" s="68"/>
      <c r="E27" s="68"/>
      <c r="F27" s="68"/>
      <c r="G27" s="68"/>
      <c r="H27" s="68"/>
      <c r="I27" s="68"/>
      <c r="J27" s="68"/>
      <c r="K27" s="68"/>
      <c r="L27" s="68"/>
      <c r="M27" s="68"/>
      <c r="N27" s="68"/>
      <c r="O27" s="68"/>
      <c r="P27" s="68"/>
      <c r="Q27" s="68"/>
      <c r="R27" s="68"/>
      <c r="S27" s="68"/>
      <c r="T27" s="68"/>
      <c r="U27" s="79"/>
      <c r="V27" s="66"/>
      <c r="W27" s="66"/>
      <c r="X27" s="66"/>
      <c r="Y27" s="80"/>
      <c r="Z27" s="68"/>
    </row>
    <row r="28" spans="1:44" ht="15" customHeight="1">
      <c r="A28" s="68"/>
      <c r="B28" s="74"/>
      <c r="C28" s="68" t="s">
        <v>205</v>
      </c>
      <c r="D28" s="281" t="s">
        <v>206</v>
      </c>
      <c r="E28" s="281"/>
      <c r="F28" s="281"/>
      <c r="G28" s="281"/>
      <c r="H28" s="281"/>
      <c r="I28" s="281"/>
      <c r="J28" s="281"/>
      <c r="K28" s="281"/>
      <c r="L28" s="281"/>
      <c r="M28" s="281"/>
      <c r="N28" s="281"/>
      <c r="O28" s="281"/>
      <c r="P28" s="281"/>
      <c r="Q28" s="281"/>
      <c r="R28" s="281"/>
      <c r="S28" s="281"/>
      <c r="T28" s="464"/>
      <c r="U28" s="79"/>
      <c r="V28" s="66" t="s">
        <v>137</v>
      </c>
      <c r="W28" s="66" t="s">
        <v>138</v>
      </c>
      <c r="X28" s="66" t="s">
        <v>137</v>
      </c>
      <c r="Y28" s="80"/>
      <c r="Z28" s="68"/>
    </row>
    <row r="29" spans="1:44" ht="15" customHeight="1">
      <c r="A29" s="68"/>
      <c r="B29" s="74"/>
      <c r="C29" s="68"/>
      <c r="D29" s="68"/>
      <c r="E29" s="68"/>
      <c r="F29" s="68"/>
      <c r="G29" s="68"/>
      <c r="H29" s="68"/>
      <c r="I29" s="68"/>
      <c r="J29" s="68"/>
      <c r="K29" s="68"/>
      <c r="L29" s="68"/>
      <c r="M29" s="68"/>
      <c r="N29" s="68"/>
      <c r="O29" s="68"/>
      <c r="P29" s="68"/>
      <c r="Q29" s="68"/>
      <c r="R29" s="68"/>
      <c r="S29" s="68"/>
      <c r="T29" s="68"/>
      <c r="U29" s="79"/>
      <c r="V29" s="66"/>
      <c r="W29" s="66"/>
      <c r="X29" s="66"/>
      <c r="Y29" s="80"/>
      <c r="Z29" s="68"/>
    </row>
    <row r="30" spans="1:44" ht="15" customHeight="1">
      <c r="A30" s="68"/>
      <c r="B30" s="74" t="s">
        <v>188</v>
      </c>
      <c r="C30" s="68"/>
      <c r="D30" s="68"/>
      <c r="E30" s="68"/>
      <c r="F30" s="68"/>
      <c r="G30" s="68"/>
      <c r="H30" s="68"/>
      <c r="I30" s="68"/>
      <c r="J30" s="68"/>
      <c r="K30" s="68"/>
      <c r="L30" s="68"/>
      <c r="M30" s="68"/>
      <c r="N30" s="68"/>
      <c r="O30" s="68"/>
      <c r="P30" s="68"/>
      <c r="Q30" s="68"/>
      <c r="R30" s="68"/>
      <c r="S30" s="68"/>
      <c r="T30" s="68"/>
      <c r="U30" s="74"/>
      <c r="V30" s="68"/>
      <c r="W30" s="68"/>
      <c r="X30" s="68"/>
      <c r="Y30" s="77"/>
      <c r="Z30" s="68"/>
    </row>
    <row r="31" spans="1:44" ht="15" customHeight="1">
      <c r="A31" s="68"/>
      <c r="B31" s="74"/>
      <c r="C31" s="68"/>
      <c r="D31" s="68"/>
      <c r="E31" s="68"/>
      <c r="F31" s="68"/>
      <c r="G31" s="68"/>
      <c r="H31" s="68"/>
      <c r="I31" s="68"/>
      <c r="J31" s="68"/>
      <c r="K31" s="68"/>
      <c r="L31" s="68"/>
      <c r="M31" s="68"/>
      <c r="N31" s="68"/>
      <c r="O31" s="68"/>
      <c r="P31" s="68"/>
      <c r="Q31" s="68"/>
      <c r="R31" s="68"/>
      <c r="S31" s="68"/>
      <c r="T31" s="68"/>
      <c r="U31" s="79"/>
      <c r="V31" s="66"/>
      <c r="W31" s="66"/>
      <c r="X31" s="66"/>
      <c r="Y31" s="80"/>
      <c r="Z31" s="68"/>
    </row>
    <row r="32" spans="1:44" ht="15" customHeight="1">
      <c r="A32" s="68"/>
      <c r="B32" s="74"/>
      <c r="C32" s="68" t="s">
        <v>207</v>
      </c>
      <c r="D32" s="68"/>
      <c r="E32" s="68"/>
      <c r="F32" s="68"/>
      <c r="G32" s="68"/>
      <c r="H32" s="68"/>
      <c r="I32" s="68"/>
      <c r="J32" s="68"/>
      <c r="K32" s="68"/>
      <c r="L32" s="68"/>
      <c r="M32" s="68"/>
      <c r="N32" s="68"/>
      <c r="O32" s="68"/>
      <c r="P32" s="68"/>
      <c r="Q32" s="68"/>
      <c r="R32" s="68"/>
      <c r="S32" s="68"/>
      <c r="T32" s="68"/>
      <c r="U32" s="79"/>
      <c r="V32" s="66"/>
      <c r="W32" s="66"/>
      <c r="X32" s="66"/>
      <c r="Y32" s="80"/>
      <c r="Z32" s="68"/>
    </row>
    <row r="33" spans="1:26" ht="15" customHeight="1">
      <c r="A33" s="68"/>
      <c r="B33" s="74"/>
      <c r="C33" s="281" t="s">
        <v>208</v>
      </c>
      <c r="D33" s="281"/>
      <c r="E33" s="281"/>
      <c r="F33" s="281"/>
      <c r="G33" s="281"/>
      <c r="H33" s="281"/>
      <c r="I33" s="281"/>
      <c r="J33" s="281"/>
      <c r="K33" s="281"/>
      <c r="L33" s="281"/>
      <c r="M33" s="281"/>
      <c r="N33" s="281"/>
      <c r="O33" s="281"/>
      <c r="P33" s="281"/>
      <c r="Q33" s="281"/>
      <c r="R33" s="281"/>
      <c r="S33" s="281"/>
      <c r="T33" s="464"/>
      <c r="U33" s="79"/>
      <c r="V33" s="66"/>
      <c r="W33" s="66"/>
      <c r="X33" s="66"/>
      <c r="Y33" s="80"/>
      <c r="Z33" s="68"/>
    </row>
    <row r="34" spans="1:26" ht="7.5" customHeight="1">
      <c r="A34" s="68"/>
      <c r="B34" s="74"/>
      <c r="C34" s="68"/>
      <c r="D34" s="87"/>
      <c r="E34" s="87"/>
      <c r="F34" s="87"/>
      <c r="G34" s="87"/>
      <c r="H34" s="87"/>
      <c r="I34" s="87"/>
      <c r="J34" s="87"/>
      <c r="K34" s="87"/>
      <c r="L34" s="87"/>
      <c r="M34" s="87"/>
      <c r="N34" s="87"/>
      <c r="O34" s="87"/>
      <c r="P34" s="87"/>
      <c r="Q34" s="87"/>
      <c r="R34" s="87"/>
      <c r="S34" s="87"/>
      <c r="T34" s="87"/>
      <c r="U34" s="79"/>
      <c r="V34" s="66"/>
      <c r="W34" s="66"/>
      <c r="X34" s="66"/>
      <c r="Y34" s="80"/>
      <c r="Z34" s="68"/>
    </row>
    <row r="35" spans="1:26" ht="30" customHeight="1">
      <c r="A35" s="68"/>
      <c r="B35" s="74"/>
      <c r="C35" s="88"/>
      <c r="D35" s="467"/>
      <c r="E35" s="468"/>
      <c r="F35" s="468"/>
      <c r="G35" s="468"/>
      <c r="H35" s="468"/>
      <c r="I35" s="468"/>
      <c r="J35" s="468"/>
      <c r="K35" s="469"/>
      <c r="L35" s="470" t="s">
        <v>153</v>
      </c>
      <c r="M35" s="236"/>
      <c r="N35" s="237"/>
      <c r="O35" s="470" t="s">
        <v>154</v>
      </c>
      <c r="P35" s="471"/>
      <c r="Q35" s="472"/>
      <c r="R35" s="89"/>
      <c r="S35" s="89"/>
      <c r="T35" s="89"/>
      <c r="U35" s="465"/>
      <c r="V35" s="458"/>
      <c r="W35" s="458"/>
      <c r="X35" s="458"/>
      <c r="Y35" s="466"/>
      <c r="Z35" s="68"/>
    </row>
    <row r="36" spans="1:26" ht="54.6" customHeight="1">
      <c r="A36" s="68"/>
      <c r="B36" s="74"/>
      <c r="C36" s="90" t="s">
        <v>155</v>
      </c>
      <c r="D36" s="269" t="s">
        <v>209</v>
      </c>
      <c r="E36" s="269"/>
      <c r="F36" s="269"/>
      <c r="G36" s="269"/>
      <c r="H36" s="269"/>
      <c r="I36" s="269"/>
      <c r="J36" s="269"/>
      <c r="K36" s="269"/>
      <c r="L36" s="473" t="s">
        <v>157</v>
      </c>
      <c r="M36" s="474"/>
      <c r="N36" s="475"/>
      <c r="O36" s="273" t="s">
        <v>1</v>
      </c>
      <c r="P36" s="273"/>
      <c r="Q36" s="273"/>
      <c r="R36" s="91"/>
      <c r="S36" s="91"/>
      <c r="T36" s="91"/>
      <c r="U36" s="465" t="s">
        <v>196</v>
      </c>
      <c r="V36" s="458"/>
      <c r="W36" s="458"/>
      <c r="X36" s="458"/>
      <c r="Y36" s="466"/>
      <c r="Z36" s="68"/>
    </row>
    <row r="37" spans="1:26" ht="54.6" customHeight="1">
      <c r="A37" s="68"/>
      <c r="B37" s="74"/>
      <c r="C37" s="90" t="s">
        <v>210</v>
      </c>
      <c r="D37" s="269" t="s">
        <v>211</v>
      </c>
      <c r="E37" s="269"/>
      <c r="F37" s="269"/>
      <c r="G37" s="269"/>
      <c r="H37" s="269"/>
      <c r="I37" s="269"/>
      <c r="J37" s="269"/>
      <c r="K37" s="269"/>
      <c r="L37" s="473" t="s">
        <v>157</v>
      </c>
      <c r="M37" s="474"/>
      <c r="N37" s="475"/>
      <c r="O37" s="476"/>
      <c r="P37" s="476"/>
      <c r="Q37" s="476"/>
      <c r="R37" s="92"/>
      <c r="S37" s="274" t="s">
        <v>160</v>
      </c>
      <c r="T37" s="275"/>
      <c r="U37" s="79"/>
      <c r="V37" s="66" t="s">
        <v>137</v>
      </c>
      <c r="W37" s="66" t="s">
        <v>138</v>
      </c>
      <c r="X37" s="66" t="s">
        <v>137</v>
      </c>
      <c r="Y37" s="80"/>
      <c r="Z37" s="68"/>
    </row>
    <row r="38" spans="1:26" ht="54.6" customHeight="1">
      <c r="A38" s="68"/>
      <c r="B38" s="74"/>
      <c r="C38" s="90" t="s">
        <v>212</v>
      </c>
      <c r="D38" s="269" t="s">
        <v>213</v>
      </c>
      <c r="E38" s="269"/>
      <c r="F38" s="269"/>
      <c r="G38" s="269"/>
      <c r="H38" s="269"/>
      <c r="I38" s="269"/>
      <c r="J38" s="269"/>
      <c r="K38" s="269"/>
      <c r="L38" s="273" t="s">
        <v>157</v>
      </c>
      <c r="M38" s="273"/>
      <c r="N38" s="273"/>
      <c r="O38" s="476"/>
      <c r="P38" s="476"/>
      <c r="Q38" s="476"/>
      <c r="R38" s="92"/>
      <c r="S38" s="274" t="s">
        <v>163</v>
      </c>
      <c r="T38" s="275"/>
      <c r="U38" s="79"/>
      <c r="V38" s="66" t="s">
        <v>137</v>
      </c>
      <c r="W38" s="66" t="s">
        <v>138</v>
      </c>
      <c r="X38" s="66" t="s">
        <v>137</v>
      </c>
      <c r="Y38" s="80"/>
      <c r="Z38" s="68"/>
    </row>
    <row r="39" spans="1:26" ht="54" customHeight="1">
      <c r="A39" s="68"/>
      <c r="B39" s="74"/>
      <c r="C39" s="90" t="s">
        <v>164</v>
      </c>
      <c r="D39" s="269" t="s">
        <v>214</v>
      </c>
      <c r="E39" s="269"/>
      <c r="F39" s="269"/>
      <c r="G39" s="269"/>
      <c r="H39" s="269"/>
      <c r="I39" s="269"/>
      <c r="J39" s="269"/>
      <c r="K39" s="269"/>
      <c r="L39" s="477"/>
      <c r="M39" s="477"/>
      <c r="N39" s="477"/>
      <c r="O39" s="273" t="s">
        <v>1</v>
      </c>
      <c r="P39" s="273"/>
      <c r="Q39" s="273"/>
      <c r="R39" s="93"/>
      <c r="S39" s="274" t="s">
        <v>166</v>
      </c>
      <c r="T39" s="275"/>
      <c r="U39" s="79"/>
      <c r="V39" s="66" t="s">
        <v>137</v>
      </c>
      <c r="W39" s="66" t="s">
        <v>138</v>
      </c>
      <c r="X39" s="66" t="s">
        <v>137</v>
      </c>
      <c r="Y39" s="80"/>
      <c r="Z39" s="68"/>
    </row>
    <row r="40" spans="1:26" ht="15" customHeight="1">
      <c r="A40" s="68"/>
      <c r="B40" s="74"/>
      <c r="C40" s="68"/>
      <c r="D40" s="68"/>
      <c r="E40" s="68"/>
      <c r="F40" s="68"/>
      <c r="G40" s="68"/>
      <c r="H40" s="68"/>
      <c r="I40" s="68"/>
      <c r="J40" s="68"/>
      <c r="K40" s="68"/>
      <c r="L40" s="68"/>
      <c r="M40" s="68"/>
      <c r="N40" s="68"/>
      <c r="O40" s="68"/>
      <c r="P40" s="68"/>
      <c r="Q40" s="68"/>
      <c r="R40" s="68"/>
      <c r="S40" s="68"/>
      <c r="T40" s="68"/>
      <c r="U40" s="79"/>
      <c r="V40" s="66"/>
      <c r="W40" s="66"/>
      <c r="X40" s="66"/>
      <c r="Y40" s="80"/>
      <c r="Z40" s="68"/>
    </row>
    <row r="41" spans="1:26" ht="15" customHeight="1">
      <c r="A41" s="68"/>
      <c r="B41" s="74"/>
      <c r="C41" s="68" t="s">
        <v>167</v>
      </c>
      <c r="D41" s="68"/>
      <c r="E41" s="68"/>
      <c r="F41" s="68"/>
      <c r="G41" s="68"/>
      <c r="H41" s="68"/>
      <c r="I41" s="68"/>
      <c r="J41" s="68"/>
      <c r="K41" s="68"/>
      <c r="L41" s="68"/>
      <c r="M41" s="68"/>
      <c r="N41" s="68"/>
      <c r="O41" s="68"/>
      <c r="P41" s="68"/>
      <c r="Q41" s="68"/>
      <c r="R41" s="68"/>
      <c r="S41" s="68"/>
      <c r="T41" s="68"/>
      <c r="U41" s="465" t="s">
        <v>196</v>
      </c>
      <c r="V41" s="458"/>
      <c r="W41" s="458"/>
      <c r="X41" s="458"/>
      <c r="Y41" s="466"/>
      <c r="Z41" s="68"/>
    </row>
    <row r="42" spans="1:26" ht="15" customHeight="1">
      <c r="A42" s="68"/>
      <c r="B42" s="74"/>
      <c r="C42" s="68"/>
      <c r="D42" s="68"/>
      <c r="E42" s="68"/>
      <c r="F42" s="68"/>
      <c r="G42" s="68"/>
      <c r="H42" s="68"/>
      <c r="I42" s="68"/>
      <c r="J42" s="68"/>
      <c r="K42" s="68"/>
      <c r="L42" s="68"/>
      <c r="M42" s="68"/>
      <c r="N42" s="68"/>
      <c r="O42" s="68"/>
      <c r="P42" s="68"/>
      <c r="Q42" s="68"/>
      <c r="R42" s="68"/>
      <c r="S42" s="68"/>
      <c r="T42" s="68"/>
      <c r="U42" s="79"/>
      <c r="V42" s="66"/>
      <c r="W42" s="66"/>
      <c r="X42" s="66"/>
      <c r="Y42" s="80"/>
      <c r="Z42" s="68"/>
    </row>
    <row r="43" spans="1:26" ht="45" customHeight="1">
      <c r="A43" s="68"/>
      <c r="B43" s="74"/>
      <c r="C43" s="94" t="s">
        <v>215</v>
      </c>
      <c r="D43" s="459" t="s">
        <v>216</v>
      </c>
      <c r="E43" s="459"/>
      <c r="F43" s="459"/>
      <c r="G43" s="459"/>
      <c r="H43" s="459"/>
      <c r="I43" s="459"/>
      <c r="J43" s="459"/>
      <c r="K43" s="459"/>
      <c r="L43" s="459"/>
      <c r="M43" s="459"/>
      <c r="N43" s="459"/>
      <c r="O43" s="459"/>
      <c r="P43" s="459"/>
      <c r="Q43" s="459"/>
      <c r="R43" s="459"/>
      <c r="S43" s="459"/>
      <c r="T43" s="460"/>
      <c r="U43" s="79"/>
      <c r="V43" s="66" t="s">
        <v>137</v>
      </c>
      <c r="W43" s="66" t="s">
        <v>138</v>
      </c>
      <c r="X43" s="66" t="s">
        <v>137</v>
      </c>
      <c r="Y43" s="80"/>
      <c r="Z43" s="68"/>
    </row>
    <row r="44" spans="1:26" ht="30" customHeight="1">
      <c r="A44" s="68"/>
      <c r="B44" s="74"/>
      <c r="C44" s="94" t="s">
        <v>217</v>
      </c>
      <c r="D44" s="459" t="s">
        <v>218</v>
      </c>
      <c r="E44" s="459"/>
      <c r="F44" s="459"/>
      <c r="G44" s="459"/>
      <c r="H44" s="459"/>
      <c r="I44" s="459"/>
      <c r="J44" s="459"/>
      <c r="K44" s="459"/>
      <c r="L44" s="459"/>
      <c r="M44" s="459"/>
      <c r="N44" s="459"/>
      <c r="O44" s="459"/>
      <c r="P44" s="459"/>
      <c r="Q44" s="459"/>
      <c r="R44" s="459"/>
      <c r="S44" s="459"/>
      <c r="T44" s="460"/>
      <c r="U44" s="79"/>
      <c r="V44" s="66" t="s">
        <v>137</v>
      </c>
      <c r="W44" s="66" t="s">
        <v>138</v>
      </c>
      <c r="X44" s="66" t="s">
        <v>137</v>
      </c>
      <c r="Y44" s="80"/>
      <c r="Z44" s="68"/>
    </row>
    <row r="45" spans="1:26" ht="7.5" customHeight="1">
      <c r="A45" s="68"/>
      <c r="B45" s="74"/>
      <c r="C45" s="68"/>
      <c r="D45" s="68"/>
      <c r="E45" s="68"/>
      <c r="F45" s="68"/>
      <c r="G45" s="68"/>
      <c r="H45" s="68"/>
      <c r="I45" s="68"/>
      <c r="J45" s="68"/>
      <c r="K45" s="68"/>
      <c r="L45" s="68"/>
      <c r="M45" s="68"/>
      <c r="N45" s="68"/>
      <c r="O45" s="68"/>
      <c r="P45" s="68"/>
      <c r="Q45" s="68"/>
      <c r="R45" s="68"/>
      <c r="S45" s="68"/>
      <c r="T45" s="68"/>
      <c r="U45" s="79"/>
      <c r="V45" s="66"/>
      <c r="W45" s="66"/>
      <c r="X45" s="66"/>
      <c r="Y45" s="80"/>
      <c r="Z45" s="68"/>
    </row>
    <row r="46" spans="1:26" ht="26.25" customHeight="1">
      <c r="A46" s="68"/>
      <c r="B46" s="74"/>
      <c r="C46" s="235" t="s">
        <v>174</v>
      </c>
      <c r="D46" s="236"/>
      <c r="E46" s="236"/>
      <c r="F46" s="236"/>
      <c r="G46" s="236"/>
      <c r="H46" s="237"/>
      <c r="I46" s="270" t="s">
        <v>1</v>
      </c>
      <c r="J46" s="271"/>
      <c r="K46" s="79"/>
      <c r="L46" s="235" t="s">
        <v>219</v>
      </c>
      <c r="M46" s="236"/>
      <c r="N46" s="236"/>
      <c r="O46" s="236"/>
      <c r="P46" s="236"/>
      <c r="Q46" s="237"/>
      <c r="R46" s="270" t="s">
        <v>157</v>
      </c>
      <c r="S46" s="272"/>
      <c r="T46" s="68"/>
      <c r="U46" s="79"/>
      <c r="V46" s="66"/>
      <c r="W46" s="66"/>
      <c r="X46" s="66"/>
      <c r="Y46" s="80"/>
      <c r="Z46" s="68"/>
    </row>
    <row r="47" spans="1:26" ht="7.5" customHeight="1">
      <c r="A47" s="68"/>
      <c r="B47" s="74"/>
      <c r="C47" s="68"/>
      <c r="D47" s="68"/>
      <c r="E47" s="68"/>
      <c r="F47" s="68"/>
      <c r="G47" s="68"/>
      <c r="H47" s="68"/>
      <c r="I47" s="68"/>
      <c r="J47" s="68"/>
      <c r="K47" s="68"/>
      <c r="L47" s="68"/>
      <c r="M47" s="68"/>
      <c r="N47" s="68"/>
      <c r="O47" s="68"/>
      <c r="P47" s="68"/>
      <c r="Q47" s="68"/>
      <c r="R47" s="68"/>
      <c r="S47" s="68"/>
      <c r="T47" s="68"/>
      <c r="U47" s="79"/>
      <c r="V47" s="66"/>
      <c r="W47" s="66"/>
      <c r="X47" s="66"/>
      <c r="Y47" s="80"/>
      <c r="Z47" s="68"/>
    </row>
    <row r="48" spans="1:26" ht="22.5" customHeight="1">
      <c r="A48" s="68"/>
      <c r="B48" s="74"/>
      <c r="C48" s="478"/>
      <c r="D48" s="479"/>
      <c r="E48" s="479"/>
      <c r="F48" s="479"/>
      <c r="G48" s="479"/>
      <c r="H48" s="479"/>
      <c r="I48" s="480"/>
      <c r="J48" s="246" t="s">
        <v>176</v>
      </c>
      <c r="K48" s="246"/>
      <c r="L48" s="246"/>
      <c r="M48" s="246"/>
      <c r="N48" s="246"/>
      <c r="O48" s="490" t="s">
        <v>177</v>
      </c>
      <c r="P48" s="491"/>
      <c r="Q48" s="492"/>
      <c r="R48" s="79"/>
      <c r="S48" s="84"/>
      <c r="T48" s="68"/>
      <c r="U48" s="79"/>
      <c r="V48" s="66"/>
      <c r="W48" s="66"/>
      <c r="X48" s="66"/>
      <c r="Y48" s="80"/>
      <c r="Z48" s="68"/>
    </row>
    <row r="49" spans="1:26" ht="22.5" customHeight="1">
      <c r="A49" s="68"/>
      <c r="B49" s="74"/>
      <c r="C49" s="481" t="s">
        <v>220</v>
      </c>
      <c r="D49" s="482"/>
      <c r="E49" s="483"/>
      <c r="F49" s="269" t="s">
        <v>221</v>
      </c>
      <c r="G49" s="269"/>
      <c r="H49" s="269"/>
      <c r="I49" s="269"/>
      <c r="J49" s="270" t="s">
        <v>157</v>
      </c>
      <c r="K49" s="271"/>
      <c r="L49" s="271"/>
      <c r="M49" s="271"/>
      <c r="N49" s="272"/>
      <c r="O49" s="496" t="s">
        <v>157</v>
      </c>
      <c r="P49" s="497"/>
      <c r="Q49" s="498"/>
      <c r="R49" s="79"/>
      <c r="S49" s="84"/>
      <c r="T49" s="68"/>
      <c r="U49" s="79"/>
      <c r="V49" s="66"/>
      <c r="W49" s="66"/>
      <c r="X49" s="66"/>
      <c r="Y49" s="80"/>
      <c r="Z49" s="68"/>
    </row>
    <row r="50" spans="1:26" ht="22.5" customHeight="1">
      <c r="A50" s="68"/>
      <c r="B50" s="74"/>
      <c r="C50" s="493"/>
      <c r="D50" s="494"/>
      <c r="E50" s="495"/>
      <c r="F50" s="499" t="s">
        <v>222</v>
      </c>
      <c r="G50" s="499"/>
      <c r="H50" s="499"/>
      <c r="I50" s="499"/>
      <c r="J50" s="273" t="s">
        <v>157</v>
      </c>
      <c r="K50" s="273"/>
      <c r="L50" s="273"/>
      <c r="M50" s="273"/>
      <c r="N50" s="273"/>
      <c r="O50" s="500"/>
      <c r="P50" s="501"/>
      <c r="Q50" s="501"/>
      <c r="R50" s="79"/>
      <c r="S50" s="84"/>
      <c r="T50" s="68"/>
      <c r="U50" s="79"/>
      <c r="V50" s="66"/>
      <c r="W50" s="66"/>
      <c r="X50" s="66"/>
      <c r="Y50" s="80"/>
      <c r="Z50" s="68"/>
    </row>
    <row r="51" spans="1:26" ht="22.5" customHeight="1">
      <c r="A51" s="68"/>
      <c r="B51" s="74"/>
      <c r="C51" s="484"/>
      <c r="D51" s="485"/>
      <c r="E51" s="486"/>
      <c r="F51" s="499" t="s">
        <v>223</v>
      </c>
      <c r="G51" s="499"/>
      <c r="H51" s="499"/>
      <c r="I51" s="499"/>
      <c r="J51" s="273" t="s">
        <v>157</v>
      </c>
      <c r="K51" s="273"/>
      <c r="L51" s="273"/>
      <c r="M51" s="273"/>
      <c r="N51" s="273"/>
      <c r="O51" s="270" t="s">
        <v>157</v>
      </c>
      <c r="P51" s="271"/>
      <c r="Q51" s="271"/>
      <c r="R51" s="79"/>
      <c r="S51" s="84"/>
      <c r="T51" s="68"/>
      <c r="U51" s="79"/>
      <c r="V51" s="66"/>
      <c r="W51" s="66"/>
      <c r="X51" s="66"/>
      <c r="Y51" s="80"/>
      <c r="Z51" s="68"/>
    </row>
    <row r="52" spans="1:26">
      <c r="A52" s="68"/>
      <c r="B52" s="74"/>
      <c r="C52" s="68"/>
      <c r="D52" s="68"/>
      <c r="E52" s="68"/>
      <c r="F52" s="68"/>
      <c r="G52" s="68"/>
      <c r="H52" s="68"/>
      <c r="I52" s="68"/>
      <c r="J52" s="68"/>
      <c r="K52" s="68"/>
      <c r="L52" s="68"/>
      <c r="M52" s="68"/>
      <c r="N52" s="68"/>
      <c r="O52" s="68"/>
      <c r="P52" s="68"/>
      <c r="Q52" s="68"/>
      <c r="R52" s="68"/>
      <c r="S52" s="68"/>
      <c r="T52" s="68"/>
      <c r="U52" s="79"/>
      <c r="V52" s="66"/>
      <c r="W52" s="66"/>
      <c r="X52" s="66"/>
      <c r="Y52" s="80"/>
      <c r="Z52" s="68"/>
    </row>
    <row r="53" spans="1:26" ht="17.25">
      <c r="A53" s="68"/>
      <c r="B53" s="74" t="s">
        <v>189</v>
      </c>
      <c r="C53" s="68"/>
      <c r="D53" s="68"/>
      <c r="E53" s="68"/>
      <c r="F53" s="68"/>
      <c r="G53" s="68"/>
      <c r="H53" s="68"/>
      <c r="I53" s="68"/>
      <c r="J53" s="68"/>
      <c r="K53" s="68"/>
      <c r="L53" s="68"/>
      <c r="M53" s="68"/>
      <c r="N53" s="68"/>
      <c r="O53" s="68"/>
      <c r="P53" s="68"/>
      <c r="Q53" s="68"/>
      <c r="R53" s="68"/>
      <c r="S53" s="68"/>
      <c r="T53" s="68"/>
      <c r="U53" s="465" t="s">
        <v>196</v>
      </c>
      <c r="V53" s="458"/>
      <c r="W53" s="458"/>
      <c r="X53" s="458"/>
      <c r="Y53" s="466"/>
      <c r="Z53" s="68"/>
    </row>
    <row r="54" spans="1:26">
      <c r="A54" s="68"/>
      <c r="B54" s="74"/>
      <c r="C54" s="68"/>
      <c r="D54" s="68"/>
      <c r="E54" s="68"/>
      <c r="F54" s="68"/>
      <c r="G54" s="68"/>
      <c r="H54" s="68"/>
      <c r="I54" s="68"/>
      <c r="J54" s="68"/>
      <c r="K54" s="68"/>
      <c r="L54" s="68"/>
      <c r="M54" s="68"/>
      <c r="N54" s="68"/>
      <c r="O54" s="68"/>
      <c r="P54" s="68"/>
      <c r="Q54" s="68"/>
      <c r="R54" s="68"/>
      <c r="S54" s="68"/>
      <c r="T54" s="68"/>
      <c r="U54" s="79"/>
      <c r="V54" s="66"/>
      <c r="W54" s="66"/>
      <c r="X54" s="66"/>
      <c r="Y54" s="80"/>
      <c r="Z54" s="68"/>
    </row>
    <row r="55" spans="1:26" ht="15" customHeight="1">
      <c r="A55" s="68"/>
      <c r="B55" s="74"/>
      <c r="C55" s="91" t="s">
        <v>0</v>
      </c>
      <c r="D55" s="459" t="s">
        <v>224</v>
      </c>
      <c r="E55" s="459"/>
      <c r="F55" s="459"/>
      <c r="G55" s="459"/>
      <c r="H55" s="459"/>
      <c r="I55" s="459"/>
      <c r="J55" s="459"/>
      <c r="K55" s="459"/>
      <c r="L55" s="459"/>
      <c r="M55" s="459"/>
      <c r="N55" s="459"/>
      <c r="O55" s="459"/>
      <c r="P55" s="459"/>
      <c r="Q55" s="459"/>
      <c r="R55" s="459"/>
      <c r="S55" s="459"/>
      <c r="T55" s="460"/>
      <c r="U55" s="79"/>
      <c r="V55" s="66" t="s">
        <v>137</v>
      </c>
      <c r="W55" s="66" t="s">
        <v>138</v>
      </c>
      <c r="X55" s="66" t="s">
        <v>137</v>
      </c>
      <c r="Y55" s="80"/>
      <c r="Z55" s="68"/>
    </row>
    <row r="56" spans="1:26" ht="15" customHeight="1">
      <c r="A56" s="68"/>
      <c r="B56" s="97"/>
      <c r="C56" s="106"/>
      <c r="D56" s="502"/>
      <c r="E56" s="502"/>
      <c r="F56" s="502"/>
      <c r="G56" s="502"/>
      <c r="H56" s="502"/>
      <c r="I56" s="502"/>
      <c r="J56" s="502"/>
      <c r="K56" s="502"/>
      <c r="L56" s="502"/>
      <c r="M56" s="502"/>
      <c r="N56" s="502"/>
      <c r="O56" s="502"/>
      <c r="P56" s="502"/>
      <c r="Q56" s="502"/>
      <c r="R56" s="502"/>
      <c r="S56" s="502"/>
      <c r="T56" s="503"/>
      <c r="U56" s="107"/>
      <c r="V56" s="108"/>
      <c r="W56" s="108"/>
      <c r="X56" s="108"/>
      <c r="Y56" s="109"/>
      <c r="Z56" s="68"/>
    </row>
    <row r="57" spans="1:26" ht="15" customHeight="1">
      <c r="A57" s="68"/>
      <c r="B57" s="72"/>
      <c r="C57" s="110"/>
      <c r="D57" s="110"/>
      <c r="E57" s="110"/>
      <c r="F57" s="110"/>
      <c r="G57" s="110"/>
      <c r="H57" s="110"/>
      <c r="I57" s="110"/>
      <c r="J57" s="110"/>
      <c r="K57" s="110"/>
      <c r="L57" s="110"/>
      <c r="M57" s="110"/>
      <c r="N57" s="110"/>
      <c r="O57" s="110"/>
      <c r="P57" s="110"/>
      <c r="Q57" s="110"/>
      <c r="R57" s="110"/>
      <c r="S57" s="110"/>
      <c r="T57" s="110"/>
      <c r="U57" s="111"/>
      <c r="V57" s="103"/>
      <c r="W57" s="103"/>
      <c r="X57" s="103"/>
      <c r="Y57" s="111"/>
      <c r="Z57" s="68"/>
    </row>
    <row r="58" spans="1:26" ht="15" customHeight="1">
      <c r="A58" s="68"/>
      <c r="B58" s="68" t="s">
        <v>225</v>
      </c>
      <c r="C58" s="68"/>
      <c r="D58" s="68"/>
      <c r="E58" s="68"/>
      <c r="F58" s="68"/>
      <c r="G58" s="68"/>
      <c r="H58" s="68"/>
      <c r="I58" s="68"/>
      <c r="J58" s="68"/>
      <c r="K58" s="68"/>
      <c r="L58" s="68"/>
      <c r="M58" s="68"/>
      <c r="N58" s="68"/>
      <c r="O58" s="68"/>
      <c r="P58" s="68"/>
      <c r="Q58" s="68"/>
      <c r="R58" s="68"/>
      <c r="S58" s="68"/>
      <c r="T58" s="68"/>
      <c r="U58" s="68"/>
      <c r="V58" s="68"/>
      <c r="W58" s="68"/>
      <c r="X58" s="68"/>
      <c r="Y58" s="68"/>
      <c r="Z58" s="68"/>
    </row>
    <row r="59" spans="1:26" ht="15" customHeight="1">
      <c r="A59" s="68"/>
      <c r="B59" s="82">
        <v>1</v>
      </c>
      <c r="C59" s="461" t="s">
        <v>287</v>
      </c>
      <c r="D59" s="461"/>
      <c r="E59" s="461"/>
      <c r="F59" s="461"/>
      <c r="G59" s="461"/>
      <c r="H59" s="461"/>
      <c r="I59" s="461"/>
      <c r="J59" s="461"/>
      <c r="K59" s="461"/>
      <c r="L59" s="461"/>
      <c r="M59" s="461"/>
      <c r="N59" s="461"/>
      <c r="O59" s="461"/>
      <c r="P59" s="461"/>
      <c r="Q59" s="461"/>
      <c r="R59" s="461"/>
      <c r="S59" s="461"/>
      <c r="T59" s="461"/>
      <c r="U59" s="461"/>
      <c r="V59" s="461"/>
      <c r="W59" s="461"/>
      <c r="X59" s="461"/>
      <c r="Y59" s="461"/>
      <c r="Z59" s="68"/>
    </row>
    <row r="60" spans="1:26" ht="30" customHeight="1">
      <c r="A60" s="68"/>
      <c r="B60" s="112">
        <v>2</v>
      </c>
      <c r="C60" s="281" t="s">
        <v>226</v>
      </c>
      <c r="D60" s="281"/>
      <c r="E60" s="281"/>
      <c r="F60" s="281"/>
      <c r="G60" s="281"/>
      <c r="H60" s="281"/>
      <c r="I60" s="281"/>
      <c r="J60" s="281"/>
      <c r="K60" s="281"/>
      <c r="L60" s="281"/>
      <c r="M60" s="281"/>
      <c r="N60" s="281"/>
      <c r="O60" s="281"/>
      <c r="P60" s="281"/>
      <c r="Q60" s="281"/>
      <c r="R60" s="281"/>
      <c r="S60" s="281"/>
      <c r="T60" s="281"/>
      <c r="U60" s="281"/>
      <c r="V60" s="281"/>
      <c r="W60" s="281"/>
      <c r="X60" s="281"/>
      <c r="Y60" s="281"/>
      <c r="Z60" s="84"/>
    </row>
    <row r="61" spans="1:26" ht="15" customHeight="1">
      <c r="A61" s="68"/>
      <c r="B61" s="85"/>
      <c r="C61" s="281"/>
      <c r="D61" s="281"/>
      <c r="E61" s="281"/>
      <c r="F61" s="281"/>
      <c r="G61" s="281"/>
      <c r="H61" s="281"/>
      <c r="I61" s="281"/>
      <c r="J61" s="281"/>
      <c r="K61" s="281"/>
      <c r="L61" s="281"/>
      <c r="M61" s="281"/>
      <c r="N61" s="281"/>
      <c r="O61" s="281"/>
      <c r="P61" s="281"/>
      <c r="Q61" s="281"/>
      <c r="R61" s="281"/>
      <c r="S61" s="281"/>
      <c r="T61" s="281"/>
      <c r="U61" s="281"/>
      <c r="V61" s="281"/>
      <c r="W61" s="281"/>
      <c r="X61" s="281"/>
      <c r="Y61" s="281"/>
      <c r="Z61" s="84"/>
    </row>
    <row r="62" spans="1:26" ht="15" customHeight="1">
      <c r="A62" s="68"/>
      <c r="B62" s="112">
        <v>3</v>
      </c>
      <c r="C62" s="281" t="s">
        <v>286</v>
      </c>
      <c r="D62" s="281"/>
      <c r="E62" s="281"/>
      <c r="F62" s="281"/>
      <c r="G62" s="281"/>
      <c r="H62" s="281"/>
      <c r="I62" s="281"/>
      <c r="J62" s="281"/>
      <c r="K62" s="281"/>
      <c r="L62" s="281"/>
      <c r="M62" s="281"/>
      <c r="N62" s="281"/>
      <c r="O62" s="281"/>
      <c r="P62" s="281"/>
      <c r="Q62" s="281"/>
      <c r="R62" s="281"/>
      <c r="S62" s="281"/>
      <c r="T62" s="281"/>
      <c r="U62" s="281"/>
      <c r="V62" s="281"/>
      <c r="W62" s="281"/>
      <c r="X62" s="281"/>
      <c r="Y62" s="281"/>
      <c r="Z62" s="85"/>
    </row>
    <row r="66" spans="5:5">
      <c r="E66" s="69" t="s">
        <v>227</v>
      </c>
    </row>
  </sheetData>
  <mergeCells count="62">
    <mergeCell ref="C60:Y61"/>
    <mergeCell ref="C62:Y62"/>
    <mergeCell ref="F51:I51"/>
    <mergeCell ref="J51:N51"/>
    <mergeCell ref="O51:Q51"/>
    <mergeCell ref="U53:Y53"/>
    <mergeCell ref="D55:T56"/>
    <mergeCell ref="C59:Y59"/>
    <mergeCell ref="C48:I48"/>
    <mergeCell ref="J48:N48"/>
    <mergeCell ref="O48:Q48"/>
    <mergeCell ref="C49:E51"/>
    <mergeCell ref="F49:I49"/>
    <mergeCell ref="J49:N49"/>
    <mergeCell ref="O49:Q49"/>
    <mergeCell ref="F50:I50"/>
    <mergeCell ref="J50:N50"/>
    <mergeCell ref="O50:Q50"/>
    <mergeCell ref="U41:Y41"/>
    <mergeCell ref="D43:T43"/>
    <mergeCell ref="D44:T44"/>
    <mergeCell ref="C46:H46"/>
    <mergeCell ref="I46:J46"/>
    <mergeCell ref="L46:Q46"/>
    <mergeCell ref="R46:S46"/>
    <mergeCell ref="D38:K38"/>
    <mergeCell ref="L38:N38"/>
    <mergeCell ref="O38:Q38"/>
    <mergeCell ref="S38:T38"/>
    <mergeCell ref="D39:K39"/>
    <mergeCell ref="L39:N39"/>
    <mergeCell ref="O39:Q39"/>
    <mergeCell ref="S39:T39"/>
    <mergeCell ref="U35:Y35"/>
    <mergeCell ref="D36:K36"/>
    <mergeCell ref="L36:N36"/>
    <mergeCell ref="O36:Q36"/>
    <mergeCell ref="U36:Y36"/>
    <mergeCell ref="D37:K37"/>
    <mergeCell ref="L37:N37"/>
    <mergeCell ref="O37:Q37"/>
    <mergeCell ref="S37:T37"/>
    <mergeCell ref="D21:T21"/>
    <mergeCell ref="D23:T23"/>
    <mergeCell ref="D25:T26"/>
    <mergeCell ref="D28:T28"/>
    <mergeCell ref="C33:T33"/>
    <mergeCell ref="D35:K35"/>
    <mergeCell ref="L35:N35"/>
    <mergeCell ref="O35:Q35"/>
    <mergeCell ref="AE17:AR20"/>
    <mergeCell ref="D18:T19"/>
    <mergeCell ref="Q2:Y2"/>
    <mergeCell ref="B4:Y4"/>
    <mergeCell ref="B6:F6"/>
    <mergeCell ref="G6:Y6"/>
    <mergeCell ref="B7:F7"/>
    <mergeCell ref="G7:Y7"/>
    <mergeCell ref="U10:Y10"/>
    <mergeCell ref="D12:T13"/>
    <mergeCell ref="D15:T16"/>
    <mergeCell ref="B5:Y5"/>
  </mergeCells>
  <phoneticPr fontId="2"/>
  <dataValidations count="1">
    <dataValidation type="list" allowBlank="1" showInputMessage="1" showErrorMessage="1" sqref="V12:V13 X12:X13 V15 X15 V18 X18 V21 X21 V23 X23 V25 X25 V28 X28 V37:V39 X37:X39 V43:V44 X43:X44 V55 X55" xr:uid="{00000000-0002-0000-0900-000000000000}">
      <formula1>"□,■"</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Z68"/>
  <sheetViews>
    <sheetView view="pageBreakPreview" zoomScaleNormal="100" zoomScaleSheetLayoutView="100" workbookViewId="0">
      <selection activeCell="B5" sqref="B5:Y5"/>
    </sheetView>
  </sheetViews>
  <sheetFormatPr defaultColWidth="4" defaultRowHeight="13.5"/>
  <cols>
    <col min="1" max="1" width="2.875" style="69" customWidth="1"/>
    <col min="2" max="2" width="2.625" style="69" customWidth="1"/>
    <col min="3" max="3" width="10.625" style="69" customWidth="1"/>
    <col min="4" max="8" width="4.625" style="69" customWidth="1"/>
    <col min="9" max="9" width="7.625" style="69" customWidth="1"/>
    <col min="10" max="18" width="4.625" style="69" customWidth="1"/>
    <col min="19" max="20" width="7.625" style="69" customWidth="1"/>
    <col min="21" max="25" width="4.625" style="69" customWidth="1"/>
    <col min="26" max="26" width="2.375" style="69" customWidth="1"/>
    <col min="27" max="257" width="4" style="69"/>
    <col min="258" max="258" width="2.875" style="69" customWidth="1"/>
    <col min="259" max="259" width="2.375" style="69" customWidth="1"/>
    <col min="260" max="260" width="7.375" style="69" customWidth="1"/>
    <col min="261" max="263" width="4" style="69"/>
    <col min="264" max="264" width="3.625" style="69" customWidth="1"/>
    <col min="265" max="265" width="4" style="69"/>
    <col min="266" max="266" width="7.375" style="69" customWidth="1"/>
    <col min="267" max="275" width="4" style="69"/>
    <col min="276" max="277" width="6.875" style="69" customWidth="1"/>
    <col min="278" max="279" width="4" style="69"/>
    <col min="280" max="280" width="4.125" style="69" customWidth="1"/>
    <col min="281" max="281" width="2.375" style="69" customWidth="1"/>
    <col min="282" max="282" width="3.375" style="69" customWidth="1"/>
    <col min="283" max="513" width="4" style="69"/>
    <col min="514" max="514" width="2.875" style="69" customWidth="1"/>
    <col min="515" max="515" width="2.375" style="69" customWidth="1"/>
    <col min="516" max="516" width="7.375" style="69" customWidth="1"/>
    <col min="517" max="519" width="4" style="69"/>
    <col min="520" max="520" width="3.625" style="69" customWidth="1"/>
    <col min="521" max="521" width="4" style="69"/>
    <col min="522" max="522" width="7.375" style="69" customWidth="1"/>
    <col min="523" max="531" width="4" style="69"/>
    <col min="532" max="533" width="6.875" style="69" customWidth="1"/>
    <col min="534" max="535" width="4" style="69"/>
    <col min="536" max="536" width="4.125" style="69" customWidth="1"/>
    <col min="537" max="537" width="2.375" style="69" customWidth="1"/>
    <col min="538" max="538" width="3.375" style="69" customWidth="1"/>
    <col min="539" max="769" width="4" style="69"/>
    <col min="770" max="770" width="2.875" style="69" customWidth="1"/>
    <col min="771" max="771" width="2.375" style="69" customWidth="1"/>
    <col min="772" max="772" width="7.375" style="69" customWidth="1"/>
    <col min="773" max="775" width="4" style="69"/>
    <col min="776" max="776" width="3.625" style="69" customWidth="1"/>
    <col min="777" max="777" width="4" style="69"/>
    <col min="778" max="778" width="7.375" style="69" customWidth="1"/>
    <col min="779" max="787" width="4" style="69"/>
    <col min="788" max="789" width="6.875" style="69" customWidth="1"/>
    <col min="790" max="791" width="4" style="69"/>
    <col min="792" max="792" width="4.125" style="69" customWidth="1"/>
    <col min="793" max="793" width="2.375" style="69" customWidth="1"/>
    <col min="794" max="794" width="3.375" style="69" customWidth="1"/>
    <col min="795" max="1025" width="4" style="69"/>
    <col min="1026" max="1026" width="2.875" style="69" customWidth="1"/>
    <col min="1027" max="1027" width="2.375" style="69" customWidth="1"/>
    <col min="1028" max="1028" width="7.375" style="69" customWidth="1"/>
    <col min="1029" max="1031" width="4" style="69"/>
    <col min="1032" max="1032" width="3.625" style="69" customWidth="1"/>
    <col min="1033" max="1033" width="4" style="69"/>
    <col min="1034" max="1034" width="7.375" style="69" customWidth="1"/>
    <col min="1035" max="1043" width="4" style="69"/>
    <col min="1044" max="1045" width="6.875" style="69" customWidth="1"/>
    <col min="1046" max="1047" width="4" style="69"/>
    <col min="1048" max="1048" width="4.125" style="69" customWidth="1"/>
    <col min="1049" max="1049" width="2.375" style="69" customWidth="1"/>
    <col min="1050" max="1050" width="3.375" style="69" customWidth="1"/>
    <col min="1051" max="1281" width="4" style="69"/>
    <col min="1282" max="1282" width="2.875" style="69" customWidth="1"/>
    <col min="1283" max="1283" width="2.375" style="69" customWidth="1"/>
    <col min="1284" max="1284" width="7.375" style="69" customWidth="1"/>
    <col min="1285" max="1287" width="4" style="69"/>
    <col min="1288" max="1288" width="3.625" style="69" customWidth="1"/>
    <col min="1289" max="1289" width="4" style="69"/>
    <col min="1290" max="1290" width="7.375" style="69" customWidth="1"/>
    <col min="1291" max="1299" width="4" style="69"/>
    <col min="1300" max="1301" width="6.875" style="69" customWidth="1"/>
    <col min="1302" max="1303" width="4" style="69"/>
    <col min="1304" max="1304" width="4.125" style="69" customWidth="1"/>
    <col min="1305" max="1305" width="2.375" style="69" customWidth="1"/>
    <col min="1306" max="1306" width="3.375" style="69" customWidth="1"/>
    <col min="1307" max="1537" width="4" style="69"/>
    <col min="1538" max="1538" width="2.875" style="69" customWidth="1"/>
    <col min="1539" max="1539" width="2.375" style="69" customWidth="1"/>
    <col min="1540" max="1540" width="7.375" style="69" customWidth="1"/>
    <col min="1541" max="1543" width="4" style="69"/>
    <col min="1544" max="1544" width="3.625" style="69" customWidth="1"/>
    <col min="1545" max="1545" width="4" style="69"/>
    <col min="1546" max="1546" width="7.375" style="69" customWidth="1"/>
    <col min="1547" max="1555" width="4" style="69"/>
    <col min="1556" max="1557" width="6.875" style="69" customWidth="1"/>
    <col min="1558" max="1559" width="4" style="69"/>
    <col min="1560" max="1560" width="4.125" style="69" customWidth="1"/>
    <col min="1561" max="1561" width="2.375" style="69" customWidth="1"/>
    <col min="1562" max="1562" width="3.375" style="69" customWidth="1"/>
    <col min="1563" max="1793" width="4" style="69"/>
    <col min="1794" max="1794" width="2.875" style="69" customWidth="1"/>
    <col min="1795" max="1795" width="2.375" style="69" customWidth="1"/>
    <col min="1796" max="1796" width="7.375" style="69" customWidth="1"/>
    <col min="1797" max="1799" width="4" style="69"/>
    <col min="1800" max="1800" width="3.625" style="69" customWidth="1"/>
    <col min="1801" max="1801" width="4" style="69"/>
    <col min="1802" max="1802" width="7.375" style="69" customWidth="1"/>
    <col min="1803" max="1811" width="4" style="69"/>
    <col min="1812" max="1813" width="6.875" style="69" customWidth="1"/>
    <col min="1814" max="1815" width="4" style="69"/>
    <col min="1816" max="1816" width="4.125" style="69" customWidth="1"/>
    <col min="1817" max="1817" width="2.375" style="69" customWidth="1"/>
    <col min="1818" max="1818" width="3.375" style="69" customWidth="1"/>
    <col min="1819" max="2049" width="4" style="69"/>
    <col min="2050" max="2050" width="2.875" style="69" customWidth="1"/>
    <col min="2051" max="2051" width="2.375" style="69" customWidth="1"/>
    <col min="2052" max="2052" width="7.375" style="69" customWidth="1"/>
    <col min="2053" max="2055" width="4" style="69"/>
    <col min="2056" max="2056" width="3.625" style="69" customWidth="1"/>
    <col min="2057" max="2057" width="4" style="69"/>
    <col min="2058" max="2058" width="7.375" style="69" customWidth="1"/>
    <col min="2059" max="2067" width="4" style="69"/>
    <col min="2068" max="2069" width="6.875" style="69" customWidth="1"/>
    <col min="2070" max="2071" width="4" style="69"/>
    <col min="2072" max="2072" width="4.125" style="69" customWidth="1"/>
    <col min="2073" max="2073" width="2.375" style="69" customWidth="1"/>
    <col min="2074" max="2074" width="3.375" style="69" customWidth="1"/>
    <col min="2075" max="2305" width="4" style="69"/>
    <col min="2306" max="2306" width="2.875" style="69" customWidth="1"/>
    <col min="2307" max="2307" width="2.375" style="69" customWidth="1"/>
    <col min="2308" max="2308" width="7.375" style="69" customWidth="1"/>
    <col min="2309" max="2311" width="4" style="69"/>
    <col min="2312" max="2312" width="3.625" style="69" customWidth="1"/>
    <col min="2313" max="2313" width="4" style="69"/>
    <col min="2314" max="2314" width="7.375" style="69" customWidth="1"/>
    <col min="2315" max="2323" width="4" style="69"/>
    <col min="2324" max="2325" width="6.875" style="69" customWidth="1"/>
    <col min="2326" max="2327" width="4" style="69"/>
    <col min="2328" max="2328" width="4.125" style="69" customWidth="1"/>
    <col min="2329" max="2329" width="2.375" style="69" customWidth="1"/>
    <col min="2330" max="2330" width="3.375" style="69" customWidth="1"/>
    <col min="2331" max="2561" width="4" style="69"/>
    <col min="2562" max="2562" width="2.875" style="69" customWidth="1"/>
    <col min="2563" max="2563" width="2.375" style="69" customWidth="1"/>
    <col min="2564" max="2564" width="7.375" style="69" customWidth="1"/>
    <col min="2565" max="2567" width="4" style="69"/>
    <col min="2568" max="2568" width="3.625" style="69" customWidth="1"/>
    <col min="2569" max="2569" width="4" style="69"/>
    <col min="2570" max="2570" width="7.375" style="69" customWidth="1"/>
    <col min="2571" max="2579" width="4" style="69"/>
    <col min="2580" max="2581" width="6.875" style="69" customWidth="1"/>
    <col min="2582" max="2583" width="4" style="69"/>
    <col min="2584" max="2584" width="4.125" style="69" customWidth="1"/>
    <col min="2585" max="2585" width="2.375" style="69" customWidth="1"/>
    <col min="2586" max="2586" width="3.375" style="69" customWidth="1"/>
    <col min="2587" max="2817" width="4" style="69"/>
    <col min="2818" max="2818" width="2.875" style="69" customWidth="1"/>
    <col min="2819" max="2819" width="2.375" style="69" customWidth="1"/>
    <col min="2820" max="2820" width="7.375" style="69" customWidth="1"/>
    <col min="2821" max="2823" width="4" style="69"/>
    <col min="2824" max="2824" width="3.625" style="69" customWidth="1"/>
    <col min="2825" max="2825" width="4" style="69"/>
    <col min="2826" max="2826" width="7.375" style="69" customWidth="1"/>
    <col min="2827" max="2835" width="4" style="69"/>
    <col min="2836" max="2837" width="6.875" style="69" customWidth="1"/>
    <col min="2838" max="2839" width="4" style="69"/>
    <col min="2840" max="2840" width="4.125" style="69" customWidth="1"/>
    <col min="2841" max="2841" width="2.375" style="69" customWidth="1"/>
    <col min="2842" max="2842" width="3.375" style="69" customWidth="1"/>
    <col min="2843" max="3073" width="4" style="69"/>
    <col min="3074" max="3074" width="2.875" style="69" customWidth="1"/>
    <col min="3075" max="3075" width="2.375" style="69" customWidth="1"/>
    <col min="3076" max="3076" width="7.375" style="69" customWidth="1"/>
    <col min="3077" max="3079" width="4" style="69"/>
    <col min="3080" max="3080" width="3.625" style="69" customWidth="1"/>
    <col min="3081" max="3081" width="4" style="69"/>
    <col min="3082" max="3082" width="7.375" style="69" customWidth="1"/>
    <col min="3083" max="3091" width="4" style="69"/>
    <col min="3092" max="3093" width="6.875" style="69" customWidth="1"/>
    <col min="3094" max="3095" width="4" style="69"/>
    <col min="3096" max="3096" width="4.125" style="69" customWidth="1"/>
    <col min="3097" max="3097" width="2.375" style="69" customWidth="1"/>
    <col min="3098" max="3098" width="3.375" style="69" customWidth="1"/>
    <col min="3099" max="3329" width="4" style="69"/>
    <col min="3330" max="3330" width="2.875" style="69" customWidth="1"/>
    <col min="3331" max="3331" width="2.375" style="69" customWidth="1"/>
    <col min="3332" max="3332" width="7.375" style="69" customWidth="1"/>
    <col min="3333" max="3335" width="4" style="69"/>
    <col min="3336" max="3336" width="3.625" style="69" customWidth="1"/>
    <col min="3337" max="3337" width="4" style="69"/>
    <col min="3338" max="3338" width="7.375" style="69" customWidth="1"/>
    <col min="3339" max="3347" width="4" style="69"/>
    <col min="3348" max="3349" width="6.875" style="69" customWidth="1"/>
    <col min="3350" max="3351" width="4" style="69"/>
    <col min="3352" max="3352" width="4.125" style="69" customWidth="1"/>
    <col min="3353" max="3353" width="2.375" style="69" customWidth="1"/>
    <col min="3354" max="3354" width="3.375" style="69" customWidth="1"/>
    <col min="3355" max="3585" width="4" style="69"/>
    <col min="3586" max="3586" width="2.875" style="69" customWidth="1"/>
    <col min="3587" max="3587" width="2.375" style="69" customWidth="1"/>
    <col min="3588" max="3588" width="7.375" style="69" customWidth="1"/>
    <col min="3589" max="3591" width="4" style="69"/>
    <col min="3592" max="3592" width="3.625" style="69" customWidth="1"/>
    <col min="3593" max="3593" width="4" style="69"/>
    <col min="3594" max="3594" width="7.375" style="69" customWidth="1"/>
    <col min="3595" max="3603" width="4" style="69"/>
    <col min="3604" max="3605" width="6.875" style="69" customWidth="1"/>
    <col min="3606" max="3607" width="4" style="69"/>
    <col min="3608" max="3608" width="4.125" style="69" customWidth="1"/>
    <col min="3609" max="3609" width="2.375" style="69" customWidth="1"/>
    <col min="3610" max="3610" width="3.375" style="69" customWidth="1"/>
    <col min="3611" max="3841" width="4" style="69"/>
    <col min="3842" max="3842" width="2.875" style="69" customWidth="1"/>
    <col min="3843" max="3843" width="2.375" style="69" customWidth="1"/>
    <col min="3844" max="3844" width="7.375" style="69" customWidth="1"/>
    <col min="3845" max="3847" width="4" style="69"/>
    <col min="3848" max="3848" width="3.625" style="69" customWidth="1"/>
    <col min="3849" max="3849" width="4" style="69"/>
    <col min="3850" max="3850" width="7.375" style="69" customWidth="1"/>
    <col min="3851" max="3859" width="4" style="69"/>
    <col min="3860" max="3861" width="6.875" style="69" customWidth="1"/>
    <col min="3862" max="3863" width="4" style="69"/>
    <col min="3864" max="3864" width="4.125" style="69" customWidth="1"/>
    <col min="3865" max="3865" width="2.375" style="69" customWidth="1"/>
    <col min="3866" max="3866" width="3.375" style="69" customWidth="1"/>
    <col min="3867" max="4097" width="4" style="69"/>
    <col min="4098" max="4098" width="2.875" style="69" customWidth="1"/>
    <col min="4099" max="4099" width="2.375" style="69" customWidth="1"/>
    <col min="4100" max="4100" width="7.375" style="69" customWidth="1"/>
    <col min="4101" max="4103" width="4" style="69"/>
    <col min="4104" max="4104" width="3.625" style="69" customWidth="1"/>
    <col min="4105" max="4105" width="4" style="69"/>
    <col min="4106" max="4106" width="7.375" style="69" customWidth="1"/>
    <col min="4107" max="4115" width="4" style="69"/>
    <col min="4116" max="4117" width="6.875" style="69" customWidth="1"/>
    <col min="4118" max="4119" width="4" style="69"/>
    <col min="4120" max="4120" width="4.125" style="69" customWidth="1"/>
    <col min="4121" max="4121" width="2.375" style="69" customWidth="1"/>
    <col min="4122" max="4122" width="3.375" style="69" customWidth="1"/>
    <col min="4123" max="4353" width="4" style="69"/>
    <col min="4354" max="4354" width="2.875" style="69" customWidth="1"/>
    <col min="4355" max="4355" width="2.375" style="69" customWidth="1"/>
    <col min="4356" max="4356" width="7.375" style="69" customWidth="1"/>
    <col min="4357" max="4359" width="4" style="69"/>
    <col min="4360" max="4360" width="3.625" style="69" customWidth="1"/>
    <col min="4361" max="4361" width="4" style="69"/>
    <col min="4362" max="4362" width="7.375" style="69" customWidth="1"/>
    <col min="4363" max="4371" width="4" style="69"/>
    <col min="4372" max="4373" width="6.875" style="69" customWidth="1"/>
    <col min="4374" max="4375" width="4" style="69"/>
    <col min="4376" max="4376" width="4.125" style="69" customWidth="1"/>
    <col min="4377" max="4377" width="2.375" style="69" customWidth="1"/>
    <col min="4378" max="4378" width="3.375" style="69" customWidth="1"/>
    <col min="4379" max="4609" width="4" style="69"/>
    <col min="4610" max="4610" width="2.875" style="69" customWidth="1"/>
    <col min="4611" max="4611" width="2.375" style="69" customWidth="1"/>
    <col min="4612" max="4612" width="7.375" style="69" customWidth="1"/>
    <col min="4613" max="4615" width="4" style="69"/>
    <col min="4616" max="4616" width="3.625" style="69" customWidth="1"/>
    <col min="4617" max="4617" width="4" style="69"/>
    <col min="4618" max="4618" width="7.375" style="69" customWidth="1"/>
    <col min="4619" max="4627" width="4" style="69"/>
    <col min="4628" max="4629" width="6.875" style="69" customWidth="1"/>
    <col min="4630" max="4631" width="4" style="69"/>
    <col min="4632" max="4632" width="4.125" style="69" customWidth="1"/>
    <col min="4633" max="4633" width="2.375" style="69" customWidth="1"/>
    <col min="4634" max="4634" width="3.375" style="69" customWidth="1"/>
    <col min="4635" max="4865" width="4" style="69"/>
    <col min="4866" max="4866" width="2.875" style="69" customWidth="1"/>
    <col min="4867" max="4867" width="2.375" style="69" customWidth="1"/>
    <col min="4868" max="4868" width="7.375" style="69" customWidth="1"/>
    <col min="4869" max="4871" width="4" style="69"/>
    <col min="4872" max="4872" width="3.625" style="69" customWidth="1"/>
    <col min="4873" max="4873" width="4" style="69"/>
    <col min="4874" max="4874" width="7.375" style="69" customWidth="1"/>
    <col min="4875" max="4883" width="4" style="69"/>
    <col min="4884" max="4885" width="6.875" style="69" customWidth="1"/>
    <col min="4886" max="4887" width="4" style="69"/>
    <col min="4888" max="4888" width="4.125" style="69" customWidth="1"/>
    <col min="4889" max="4889" width="2.375" style="69" customWidth="1"/>
    <col min="4890" max="4890" width="3.375" style="69" customWidth="1"/>
    <col min="4891" max="5121" width="4" style="69"/>
    <col min="5122" max="5122" width="2.875" style="69" customWidth="1"/>
    <col min="5123" max="5123" width="2.375" style="69" customWidth="1"/>
    <col min="5124" max="5124" width="7.375" style="69" customWidth="1"/>
    <col min="5125" max="5127" width="4" style="69"/>
    <col min="5128" max="5128" width="3.625" style="69" customWidth="1"/>
    <col min="5129" max="5129" width="4" style="69"/>
    <col min="5130" max="5130" width="7.375" style="69" customWidth="1"/>
    <col min="5131" max="5139" width="4" style="69"/>
    <col min="5140" max="5141" width="6.875" style="69" customWidth="1"/>
    <col min="5142" max="5143" width="4" style="69"/>
    <col min="5144" max="5144" width="4.125" style="69" customWidth="1"/>
    <col min="5145" max="5145" width="2.375" style="69" customWidth="1"/>
    <col min="5146" max="5146" width="3.375" style="69" customWidth="1"/>
    <col min="5147" max="5377" width="4" style="69"/>
    <col min="5378" max="5378" width="2.875" style="69" customWidth="1"/>
    <col min="5379" max="5379" width="2.375" style="69" customWidth="1"/>
    <col min="5380" max="5380" width="7.375" style="69" customWidth="1"/>
    <col min="5381" max="5383" width="4" style="69"/>
    <col min="5384" max="5384" width="3.625" style="69" customWidth="1"/>
    <col min="5385" max="5385" width="4" style="69"/>
    <col min="5386" max="5386" width="7.375" style="69" customWidth="1"/>
    <col min="5387" max="5395" width="4" style="69"/>
    <col min="5396" max="5397" width="6.875" style="69" customWidth="1"/>
    <col min="5398" max="5399" width="4" style="69"/>
    <col min="5400" max="5400" width="4.125" style="69" customWidth="1"/>
    <col min="5401" max="5401" width="2.375" style="69" customWidth="1"/>
    <col min="5402" max="5402" width="3.375" style="69" customWidth="1"/>
    <col min="5403" max="5633" width="4" style="69"/>
    <col min="5634" max="5634" width="2.875" style="69" customWidth="1"/>
    <col min="5635" max="5635" width="2.375" style="69" customWidth="1"/>
    <col min="5636" max="5636" width="7.375" style="69" customWidth="1"/>
    <col min="5637" max="5639" width="4" style="69"/>
    <col min="5640" max="5640" width="3.625" style="69" customWidth="1"/>
    <col min="5641" max="5641" width="4" style="69"/>
    <col min="5642" max="5642" width="7.375" style="69" customWidth="1"/>
    <col min="5643" max="5651" width="4" style="69"/>
    <col min="5652" max="5653" width="6.875" style="69" customWidth="1"/>
    <col min="5654" max="5655" width="4" style="69"/>
    <col min="5656" max="5656" width="4.125" style="69" customWidth="1"/>
    <col min="5657" max="5657" width="2.375" style="69" customWidth="1"/>
    <col min="5658" max="5658" width="3.375" style="69" customWidth="1"/>
    <col min="5659" max="5889" width="4" style="69"/>
    <col min="5890" max="5890" width="2.875" style="69" customWidth="1"/>
    <col min="5891" max="5891" width="2.375" style="69" customWidth="1"/>
    <col min="5892" max="5892" width="7.375" style="69" customWidth="1"/>
    <col min="5893" max="5895" width="4" style="69"/>
    <col min="5896" max="5896" width="3.625" style="69" customWidth="1"/>
    <col min="5897" max="5897" width="4" style="69"/>
    <col min="5898" max="5898" width="7.375" style="69" customWidth="1"/>
    <col min="5899" max="5907" width="4" style="69"/>
    <col min="5908" max="5909" width="6.875" style="69" customWidth="1"/>
    <col min="5910" max="5911" width="4" style="69"/>
    <col min="5912" max="5912" width="4.125" style="69" customWidth="1"/>
    <col min="5913" max="5913" width="2.375" style="69" customWidth="1"/>
    <col min="5914" max="5914" width="3.375" style="69" customWidth="1"/>
    <col min="5915" max="6145" width="4" style="69"/>
    <col min="6146" max="6146" width="2.875" style="69" customWidth="1"/>
    <col min="6147" max="6147" width="2.375" style="69" customWidth="1"/>
    <col min="6148" max="6148" width="7.375" style="69" customWidth="1"/>
    <col min="6149" max="6151" width="4" style="69"/>
    <col min="6152" max="6152" width="3.625" style="69" customWidth="1"/>
    <col min="6153" max="6153" width="4" style="69"/>
    <col min="6154" max="6154" width="7.375" style="69" customWidth="1"/>
    <col min="6155" max="6163" width="4" style="69"/>
    <col min="6164" max="6165" width="6.875" style="69" customWidth="1"/>
    <col min="6166" max="6167" width="4" style="69"/>
    <col min="6168" max="6168" width="4.125" style="69" customWidth="1"/>
    <col min="6169" max="6169" width="2.375" style="69" customWidth="1"/>
    <col min="6170" max="6170" width="3.375" style="69" customWidth="1"/>
    <col min="6171" max="6401" width="4" style="69"/>
    <col min="6402" max="6402" width="2.875" style="69" customWidth="1"/>
    <col min="6403" max="6403" width="2.375" style="69" customWidth="1"/>
    <col min="6404" max="6404" width="7.375" style="69" customWidth="1"/>
    <col min="6405" max="6407" width="4" style="69"/>
    <col min="6408" max="6408" width="3.625" style="69" customWidth="1"/>
    <col min="6409" max="6409" width="4" style="69"/>
    <col min="6410" max="6410" width="7.375" style="69" customWidth="1"/>
    <col min="6411" max="6419" width="4" style="69"/>
    <col min="6420" max="6421" width="6.875" style="69" customWidth="1"/>
    <col min="6422" max="6423" width="4" style="69"/>
    <col min="6424" max="6424" width="4.125" style="69" customWidth="1"/>
    <col min="6425" max="6425" width="2.375" style="69" customWidth="1"/>
    <col min="6426" max="6426" width="3.375" style="69" customWidth="1"/>
    <col min="6427" max="6657" width="4" style="69"/>
    <col min="6658" max="6658" width="2.875" style="69" customWidth="1"/>
    <col min="6659" max="6659" width="2.375" style="69" customWidth="1"/>
    <col min="6660" max="6660" width="7.375" style="69" customWidth="1"/>
    <col min="6661" max="6663" width="4" style="69"/>
    <col min="6664" max="6664" width="3.625" style="69" customWidth="1"/>
    <col min="6665" max="6665" width="4" style="69"/>
    <col min="6666" max="6666" width="7.375" style="69" customWidth="1"/>
    <col min="6667" max="6675" width="4" style="69"/>
    <col min="6676" max="6677" width="6.875" style="69" customWidth="1"/>
    <col min="6678" max="6679" width="4" style="69"/>
    <col min="6680" max="6680" width="4.125" style="69" customWidth="1"/>
    <col min="6681" max="6681" width="2.375" style="69" customWidth="1"/>
    <col min="6682" max="6682" width="3.375" style="69" customWidth="1"/>
    <col min="6683" max="6913" width="4" style="69"/>
    <col min="6914" max="6914" width="2.875" style="69" customWidth="1"/>
    <col min="6915" max="6915" width="2.375" style="69" customWidth="1"/>
    <col min="6916" max="6916" width="7.375" style="69" customWidth="1"/>
    <col min="6917" max="6919" width="4" style="69"/>
    <col min="6920" max="6920" width="3.625" style="69" customWidth="1"/>
    <col min="6921" max="6921" width="4" style="69"/>
    <col min="6922" max="6922" width="7.375" style="69" customWidth="1"/>
    <col min="6923" max="6931" width="4" style="69"/>
    <col min="6932" max="6933" width="6.875" style="69" customWidth="1"/>
    <col min="6934" max="6935" width="4" style="69"/>
    <col min="6936" max="6936" width="4.125" style="69" customWidth="1"/>
    <col min="6937" max="6937" width="2.375" style="69" customWidth="1"/>
    <col min="6938" max="6938" width="3.375" style="69" customWidth="1"/>
    <col min="6939" max="7169" width="4" style="69"/>
    <col min="7170" max="7170" width="2.875" style="69" customWidth="1"/>
    <col min="7171" max="7171" width="2.375" style="69" customWidth="1"/>
    <col min="7172" max="7172" width="7.375" style="69" customWidth="1"/>
    <col min="7173" max="7175" width="4" style="69"/>
    <col min="7176" max="7176" width="3.625" style="69" customWidth="1"/>
    <col min="7177" max="7177" width="4" style="69"/>
    <col min="7178" max="7178" width="7.375" style="69" customWidth="1"/>
    <col min="7179" max="7187" width="4" style="69"/>
    <col min="7188" max="7189" width="6.875" style="69" customWidth="1"/>
    <col min="7190" max="7191" width="4" style="69"/>
    <col min="7192" max="7192" width="4.125" style="69" customWidth="1"/>
    <col min="7193" max="7193" width="2.375" style="69" customWidth="1"/>
    <col min="7194" max="7194" width="3.375" style="69" customWidth="1"/>
    <col min="7195" max="7425" width="4" style="69"/>
    <col min="7426" max="7426" width="2.875" style="69" customWidth="1"/>
    <col min="7427" max="7427" width="2.375" style="69" customWidth="1"/>
    <col min="7428" max="7428" width="7.375" style="69" customWidth="1"/>
    <col min="7429" max="7431" width="4" style="69"/>
    <col min="7432" max="7432" width="3.625" style="69" customWidth="1"/>
    <col min="7433" max="7433" width="4" style="69"/>
    <col min="7434" max="7434" width="7.375" style="69" customWidth="1"/>
    <col min="7435" max="7443" width="4" style="69"/>
    <col min="7444" max="7445" width="6.875" style="69" customWidth="1"/>
    <col min="7446" max="7447" width="4" style="69"/>
    <col min="7448" max="7448" width="4.125" style="69" customWidth="1"/>
    <col min="7449" max="7449" width="2.375" style="69" customWidth="1"/>
    <col min="7450" max="7450" width="3.375" style="69" customWidth="1"/>
    <col min="7451" max="7681" width="4" style="69"/>
    <col min="7682" max="7682" width="2.875" style="69" customWidth="1"/>
    <col min="7683" max="7683" width="2.375" style="69" customWidth="1"/>
    <col min="7684" max="7684" width="7.375" style="69" customWidth="1"/>
    <col min="7685" max="7687" width="4" style="69"/>
    <col min="7688" max="7688" width="3.625" style="69" customWidth="1"/>
    <col min="7689" max="7689" width="4" style="69"/>
    <col min="7690" max="7690" width="7.375" style="69" customWidth="1"/>
    <col min="7691" max="7699" width="4" style="69"/>
    <col min="7700" max="7701" width="6.875" style="69" customWidth="1"/>
    <col min="7702" max="7703" width="4" style="69"/>
    <col min="7704" max="7704" width="4.125" style="69" customWidth="1"/>
    <col min="7705" max="7705" width="2.375" style="69" customWidth="1"/>
    <col min="7706" max="7706" width="3.375" style="69" customWidth="1"/>
    <col min="7707" max="7937" width="4" style="69"/>
    <col min="7938" max="7938" width="2.875" style="69" customWidth="1"/>
    <col min="7939" max="7939" width="2.375" style="69" customWidth="1"/>
    <col min="7940" max="7940" width="7.375" style="69" customWidth="1"/>
    <col min="7941" max="7943" width="4" style="69"/>
    <col min="7944" max="7944" width="3.625" style="69" customWidth="1"/>
    <col min="7945" max="7945" width="4" style="69"/>
    <col min="7946" max="7946" width="7.375" style="69" customWidth="1"/>
    <col min="7947" max="7955" width="4" style="69"/>
    <col min="7956" max="7957" width="6.875" style="69" customWidth="1"/>
    <col min="7958" max="7959" width="4" style="69"/>
    <col min="7960" max="7960" width="4.125" style="69" customWidth="1"/>
    <col min="7961" max="7961" width="2.375" style="69" customWidth="1"/>
    <col min="7962" max="7962" width="3.375" style="69" customWidth="1"/>
    <col min="7963" max="8193" width="4" style="69"/>
    <col min="8194" max="8194" width="2.875" style="69" customWidth="1"/>
    <col min="8195" max="8195" width="2.375" style="69" customWidth="1"/>
    <col min="8196" max="8196" width="7.375" style="69" customWidth="1"/>
    <col min="8197" max="8199" width="4" style="69"/>
    <col min="8200" max="8200" width="3.625" style="69" customWidth="1"/>
    <col min="8201" max="8201" width="4" style="69"/>
    <col min="8202" max="8202" width="7.375" style="69" customWidth="1"/>
    <col min="8203" max="8211" width="4" style="69"/>
    <col min="8212" max="8213" width="6.875" style="69" customWidth="1"/>
    <col min="8214" max="8215" width="4" style="69"/>
    <col min="8216" max="8216" width="4.125" style="69" customWidth="1"/>
    <col min="8217" max="8217" width="2.375" style="69" customWidth="1"/>
    <col min="8218" max="8218" width="3.375" style="69" customWidth="1"/>
    <col min="8219" max="8449" width="4" style="69"/>
    <col min="8450" max="8450" width="2.875" style="69" customWidth="1"/>
    <col min="8451" max="8451" width="2.375" style="69" customWidth="1"/>
    <col min="8452" max="8452" width="7.375" style="69" customWidth="1"/>
    <col min="8453" max="8455" width="4" style="69"/>
    <col min="8456" max="8456" width="3.625" style="69" customWidth="1"/>
    <col min="8457" max="8457" width="4" style="69"/>
    <col min="8458" max="8458" width="7.375" style="69" customWidth="1"/>
    <col min="8459" max="8467" width="4" style="69"/>
    <col min="8468" max="8469" width="6.875" style="69" customWidth="1"/>
    <col min="8470" max="8471" width="4" style="69"/>
    <col min="8472" max="8472" width="4.125" style="69" customWidth="1"/>
    <col min="8473" max="8473" width="2.375" style="69" customWidth="1"/>
    <col min="8474" max="8474" width="3.375" style="69" customWidth="1"/>
    <col min="8475" max="8705" width="4" style="69"/>
    <col min="8706" max="8706" width="2.875" style="69" customWidth="1"/>
    <col min="8707" max="8707" width="2.375" style="69" customWidth="1"/>
    <col min="8708" max="8708" width="7.375" style="69" customWidth="1"/>
    <col min="8709" max="8711" width="4" style="69"/>
    <col min="8712" max="8712" width="3.625" style="69" customWidth="1"/>
    <col min="8713" max="8713" width="4" style="69"/>
    <col min="8714" max="8714" width="7.375" style="69" customWidth="1"/>
    <col min="8715" max="8723" width="4" style="69"/>
    <col min="8724" max="8725" width="6.875" style="69" customWidth="1"/>
    <col min="8726" max="8727" width="4" style="69"/>
    <col min="8728" max="8728" width="4.125" style="69" customWidth="1"/>
    <col min="8729" max="8729" width="2.375" style="69" customWidth="1"/>
    <col min="8730" max="8730" width="3.375" style="69" customWidth="1"/>
    <col min="8731" max="8961" width="4" style="69"/>
    <col min="8962" max="8962" width="2.875" style="69" customWidth="1"/>
    <col min="8963" max="8963" width="2.375" style="69" customWidth="1"/>
    <col min="8964" max="8964" width="7.375" style="69" customWidth="1"/>
    <col min="8965" max="8967" width="4" style="69"/>
    <col min="8968" max="8968" width="3.625" style="69" customWidth="1"/>
    <col min="8969" max="8969" width="4" style="69"/>
    <col min="8970" max="8970" width="7.375" style="69" customWidth="1"/>
    <col min="8971" max="8979" width="4" style="69"/>
    <col min="8980" max="8981" width="6.875" style="69" customWidth="1"/>
    <col min="8982" max="8983" width="4" style="69"/>
    <col min="8984" max="8984" width="4.125" style="69" customWidth="1"/>
    <col min="8985" max="8985" width="2.375" style="69" customWidth="1"/>
    <col min="8986" max="8986" width="3.375" style="69" customWidth="1"/>
    <col min="8987" max="9217" width="4" style="69"/>
    <col min="9218" max="9218" width="2.875" style="69" customWidth="1"/>
    <col min="9219" max="9219" width="2.375" style="69" customWidth="1"/>
    <col min="9220" max="9220" width="7.375" style="69" customWidth="1"/>
    <col min="9221" max="9223" width="4" style="69"/>
    <col min="9224" max="9224" width="3.625" style="69" customWidth="1"/>
    <col min="9225" max="9225" width="4" style="69"/>
    <col min="9226" max="9226" width="7.375" style="69" customWidth="1"/>
    <col min="9227" max="9235" width="4" style="69"/>
    <col min="9236" max="9237" width="6.875" style="69" customWidth="1"/>
    <col min="9238" max="9239" width="4" style="69"/>
    <col min="9240" max="9240" width="4.125" style="69" customWidth="1"/>
    <col min="9241" max="9241" width="2.375" style="69" customWidth="1"/>
    <col min="9242" max="9242" width="3.375" style="69" customWidth="1"/>
    <col min="9243" max="9473" width="4" style="69"/>
    <col min="9474" max="9474" width="2.875" style="69" customWidth="1"/>
    <col min="9475" max="9475" width="2.375" style="69" customWidth="1"/>
    <col min="9476" max="9476" width="7.375" style="69" customWidth="1"/>
    <col min="9477" max="9479" width="4" style="69"/>
    <col min="9480" max="9480" width="3.625" style="69" customWidth="1"/>
    <col min="9481" max="9481" width="4" style="69"/>
    <col min="9482" max="9482" width="7.375" style="69" customWidth="1"/>
    <col min="9483" max="9491" width="4" style="69"/>
    <col min="9492" max="9493" width="6.875" style="69" customWidth="1"/>
    <col min="9494" max="9495" width="4" style="69"/>
    <col min="9496" max="9496" width="4.125" style="69" customWidth="1"/>
    <col min="9497" max="9497" width="2.375" style="69" customWidth="1"/>
    <col min="9498" max="9498" width="3.375" style="69" customWidth="1"/>
    <col min="9499" max="9729" width="4" style="69"/>
    <col min="9730" max="9730" width="2.875" style="69" customWidth="1"/>
    <col min="9731" max="9731" width="2.375" style="69" customWidth="1"/>
    <col min="9732" max="9732" width="7.375" style="69" customWidth="1"/>
    <col min="9733" max="9735" width="4" style="69"/>
    <col min="9736" max="9736" width="3.625" style="69" customWidth="1"/>
    <col min="9737" max="9737" width="4" style="69"/>
    <col min="9738" max="9738" width="7.375" style="69" customWidth="1"/>
    <col min="9739" max="9747" width="4" style="69"/>
    <col min="9748" max="9749" width="6.875" style="69" customWidth="1"/>
    <col min="9750" max="9751" width="4" style="69"/>
    <col min="9752" max="9752" width="4.125" style="69" customWidth="1"/>
    <col min="9753" max="9753" width="2.375" style="69" customWidth="1"/>
    <col min="9754" max="9754" width="3.375" style="69" customWidth="1"/>
    <col min="9755" max="9985" width="4" style="69"/>
    <col min="9986" max="9986" width="2.875" style="69" customWidth="1"/>
    <col min="9987" max="9987" width="2.375" style="69" customWidth="1"/>
    <col min="9988" max="9988" width="7.375" style="69" customWidth="1"/>
    <col min="9989" max="9991" width="4" style="69"/>
    <col min="9992" max="9992" width="3.625" style="69" customWidth="1"/>
    <col min="9993" max="9993" width="4" style="69"/>
    <col min="9994" max="9994" width="7.375" style="69" customWidth="1"/>
    <col min="9995" max="10003" width="4" style="69"/>
    <col min="10004" max="10005" width="6.875" style="69" customWidth="1"/>
    <col min="10006" max="10007" width="4" style="69"/>
    <col min="10008" max="10008" width="4.125" style="69" customWidth="1"/>
    <col min="10009" max="10009" width="2.375" style="69" customWidth="1"/>
    <col min="10010" max="10010" width="3.375" style="69" customWidth="1"/>
    <col min="10011" max="10241" width="4" style="69"/>
    <col min="10242" max="10242" width="2.875" style="69" customWidth="1"/>
    <col min="10243" max="10243" width="2.375" style="69" customWidth="1"/>
    <col min="10244" max="10244" width="7.375" style="69" customWidth="1"/>
    <col min="10245" max="10247" width="4" style="69"/>
    <col min="10248" max="10248" width="3.625" style="69" customWidth="1"/>
    <col min="10249" max="10249" width="4" style="69"/>
    <col min="10250" max="10250" width="7.375" style="69" customWidth="1"/>
    <col min="10251" max="10259" width="4" style="69"/>
    <col min="10260" max="10261" width="6.875" style="69" customWidth="1"/>
    <col min="10262" max="10263" width="4" style="69"/>
    <col min="10264" max="10264" width="4.125" style="69" customWidth="1"/>
    <col min="10265" max="10265" width="2.375" style="69" customWidth="1"/>
    <col min="10266" max="10266" width="3.375" style="69" customWidth="1"/>
    <col min="10267" max="10497" width="4" style="69"/>
    <col min="10498" max="10498" width="2.875" style="69" customWidth="1"/>
    <col min="10499" max="10499" width="2.375" style="69" customWidth="1"/>
    <col min="10500" max="10500" width="7.375" style="69" customWidth="1"/>
    <col min="10501" max="10503" width="4" style="69"/>
    <col min="10504" max="10504" width="3.625" style="69" customWidth="1"/>
    <col min="10505" max="10505" width="4" style="69"/>
    <col min="10506" max="10506" width="7.375" style="69" customWidth="1"/>
    <col min="10507" max="10515" width="4" style="69"/>
    <col min="10516" max="10517" width="6.875" style="69" customWidth="1"/>
    <col min="10518" max="10519" width="4" style="69"/>
    <col min="10520" max="10520" width="4.125" style="69" customWidth="1"/>
    <col min="10521" max="10521" width="2.375" style="69" customWidth="1"/>
    <col min="10522" max="10522" width="3.375" style="69" customWidth="1"/>
    <col min="10523" max="10753" width="4" style="69"/>
    <col min="10754" max="10754" width="2.875" style="69" customWidth="1"/>
    <col min="10755" max="10755" width="2.375" style="69" customWidth="1"/>
    <col min="10756" max="10756" width="7.375" style="69" customWidth="1"/>
    <col min="10757" max="10759" width="4" style="69"/>
    <col min="10760" max="10760" width="3.625" style="69" customWidth="1"/>
    <col min="10761" max="10761" width="4" style="69"/>
    <col min="10762" max="10762" width="7.375" style="69" customWidth="1"/>
    <col min="10763" max="10771" width="4" style="69"/>
    <col min="10772" max="10773" width="6.875" style="69" customWidth="1"/>
    <col min="10774" max="10775" width="4" style="69"/>
    <col min="10776" max="10776" width="4.125" style="69" customWidth="1"/>
    <col min="10777" max="10777" width="2.375" style="69" customWidth="1"/>
    <col min="10778" max="10778" width="3.375" style="69" customWidth="1"/>
    <col min="10779" max="11009" width="4" style="69"/>
    <col min="11010" max="11010" width="2.875" style="69" customWidth="1"/>
    <col min="11011" max="11011" width="2.375" style="69" customWidth="1"/>
    <col min="11012" max="11012" width="7.375" style="69" customWidth="1"/>
    <col min="11013" max="11015" width="4" style="69"/>
    <col min="11016" max="11016" width="3.625" style="69" customWidth="1"/>
    <col min="11017" max="11017" width="4" style="69"/>
    <col min="11018" max="11018" width="7.375" style="69" customWidth="1"/>
    <col min="11019" max="11027" width="4" style="69"/>
    <col min="11028" max="11029" width="6.875" style="69" customWidth="1"/>
    <col min="11030" max="11031" width="4" style="69"/>
    <col min="11032" max="11032" width="4.125" style="69" customWidth="1"/>
    <col min="11033" max="11033" width="2.375" style="69" customWidth="1"/>
    <col min="11034" max="11034" width="3.375" style="69" customWidth="1"/>
    <col min="11035" max="11265" width="4" style="69"/>
    <col min="11266" max="11266" width="2.875" style="69" customWidth="1"/>
    <col min="11267" max="11267" width="2.375" style="69" customWidth="1"/>
    <col min="11268" max="11268" width="7.375" style="69" customWidth="1"/>
    <col min="11269" max="11271" width="4" style="69"/>
    <col min="11272" max="11272" width="3.625" style="69" customWidth="1"/>
    <col min="11273" max="11273" width="4" style="69"/>
    <col min="11274" max="11274" width="7.375" style="69" customWidth="1"/>
    <col min="11275" max="11283" width="4" style="69"/>
    <col min="11284" max="11285" width="6.875" style="69" customWidth="1"/>
    <col min="11286" max="11287" width="4" style="69"/>
    <col min="11288" max="11288" width="4.125" style="69" customWidth="1"/>
    <col min="11289" max="11289" width="2.375" style="69" customWidth="1"/>
    <col min="11290" max="11290" width="3.375" style="69" customWidth="1"/>
    <col min="11291" max="11521" width="4" style="69"/>
    <col min="11522" max="11522" width="2.875" style="69" customWidth="1"/>
    <col min="11523" max="11523" width="2.375" style="69" customWidth="1"/>
    <col min="11524" max="11524" width="7.375" style="69" customWidth="1"/>
    <col min="11525" max="11527" width="4" style="69"/>
    <col min="11528" max="11528" width="3.625" style="69" customWidth="1"/>
    <col min="11529" max="11529" width="4" style="69"/>
    <col min="11530" max="11530" width="7.375" style="69" customWidth="1"/>
    <col min="11531" max="11539" width="4" style="69"/>
    <col min="11540" max="11541" width="6.875" style="69" customWidth="1"/>
    <col min="11542" max="11543" width="4" style="69"/>
    <col min="11544" max="11544" width="4.125" style="69" customWidth="1"/>
    <col min="11545" max="11545" width="2.375" style="69" customWidth="1"/>
    <col min="11546" max="11546" width="3.375" style="69" customWidth="1"/>
    <col min="11547" max="11777" width="4" style="69"/>
    <col min="11778" max="11778" width="2.875" style="69" customWidth="1"/>
    <col min="11779" max="11779" width="2.375" style="69" customWidth="1"/>
    <col min="11780" max="11780" width="7.375" style="69" customWidth="1"/>
    <col min="11781" max="11783" width="4" style="69"/>
    <col min="11784" max="11784" width="3.625" style="69" customWidth="1"/>
    <col min="11785" max="11785" width="4" style="69"/>
    <col min="11786" max="11786" width="7.375" style="69" customWidth="1"/>
    <col min="11787" max="11795" width="4" style="69"/>
    <col min="11796" max="11797" width="6.875" style="69" customWidth="1"/>
    <col min="11798" max="11799" width="4" style="69"/>
    <col min="11800" max="11800" width="4.125" style="69" customWidth="1"/>
    <col min="11801" max="11801" width="2.375" style="69" customWidth="1"/>
    <col min="11802" max="11802" width="3.375" style="69" customWidth="1"/>
    <col min="11803" max="12033" width="4" style="69"/>
    <col min="12034" max="12034" width="2.875" style="69" customWidth="1"/>
    <col min="12035" max="12035" width="2.375" style="69" customWidth="1"/>
    <col min="12036" max="12036" width="7.375" style="69" customWidth="1"/>
    <col min="12037" max="12039" width="4" style="69"/>
    <col min="12040" max="12040" width="3.625" style="69" customWidth="1"/>
    <col min="12041" max="12041" width="4" style="69"/>
    <col min="12042" max="12042" width="7.375" style="69" customWidth="1"/>
    <col min="12043" max="12051" width="4" style="69"/>
    <col min="12052" max="12053" width="6.875" style="69" customWidth="1"/>
    <col min="12054" max="12055" width="4" style="69"/>
    <col min="12056" max="12056" width="4.125" style="69" customWidth="1"/>
    <col min="12057" max="12057" width="2.375" style="69" customWidth="1"/>
    <col min="12058" max="12058" width="3.375" style="69" customWidth="1"/>
    <col min="12059" max="12289" width="4" style="69"/>
    <col min="12290" max="12290" width="2.875" style="69" customWidth="1"/>
    <col min="12291" max="12291" width="2.375" style="69" customWidth="1"/>
    <col min="12292" max="12292" width="7.375" style="69" customWidth="1"/>
    <col min="12293" max="12295" width="4" style="69"/>
    <col min="12296" max="12296" width="3.625" style="69" customWidth="1"/>
    <col min="12297" max="12297" width="4" style="69"/>
    <col min="12298" max="12298" width="7.375" style="69" customWidth="1"/>
    <col min="12299" max="12307" width="4" style="69"/>
    <col min="12308" max="12309" width="6.875" style="69" customWidth="1"/>
    <col min="12310" max="12311" width="4" style="69"/>
    <col min="12312" max="12312" width="4.125" style="69" customWidth="1"/>
    <col min="12313" max="12313" width="2.375" style="69" customWidth="1"/>
    <col min="12314" max="12314" width="3.375" style="69" customWidth="1"/>
    <col min="12315" max="12545" width="4" style="69"/>
    <col min="12546" max="12546" width="2.875" style="69" customWidth="1"/>
    <col min="12547" max="12547" width="2.375" style="69" customWidth="1"/>
    <col min="12548" max="12548" width="7.375" style="69" customWidth="1"/>
    <col min="12549" max="12551" width="4" style="69"/>
    <col min="12552" max="12552" width="3.625" style="69" customWidth="1"/>
    <col min="12553" max="12553" width="4" style="69"/>
    <col min="12554" max="12554" width="7.375" style="69" customWidth="1"/>
    <col min="12555" max="12563" width="4" style="69"/>
    <col min="12564" max="12565" width="6.875" style="69" customWidth="1"/>
    <col min="12566" max="12567" width="4" style="69"/>
    <col min="12568" max="12568" width="4.125" style="69" customWidth="1"/>
    <col min="12569" max="12569" width="2.375" style="69" customWidth="1"/>
    <col min="12570" max="12570" width="3.375" style="69" customWidth="1"/>
    <col min="12571" max="12801" width="4" style="69"/>
    <col min="12802" max="12802" width="2.875" style="69" customWidth="1"/>
    <col min="12803" max="12803" width="2.375" style="69" customWidth="1"/>
    <col min="12804" max="12804" width="7.375" style="69" customWidth="1"/>
    <col min="12805" max="12807" width="4" style="69"/>
    <col min="12808" max="12808" width="3.625" style="69" customWidth="1"/>
    <col min="12809" max="12809" width="4" style="69"/>
    <col min="12810" max="12810" width="7.375" style="69" customWidth="1"/>
    <col min="12811" max="12819" width="4" style="69"/>
    <col min="12820" max="12821" width="6.875" style="69" customWidth="1"/>
    <col min="12822" max="12823" width="4" style="69"/>
    <col min="12824" max="12824" width="4.125" style="69" customWidth="1"/>
    <col min="12825" max="12825" width="2.375" style="69" customWidth="1"/>
    <col min="12826" max="12826" width="3.375" style="69" customWidth="1"/>
    <col min="12827" max="13057" width="4" style="69"/>
    <col min="13058" max="13058" width="2.875" style="69" customWidth="1"/>
    <col min="13059" max="13059" width="2.375" style="69" customWidth="1"/>
    <col min="13060" max="13060" width="7.375" style="69" customWidth="1"/>
    <col min="13061" max="13063" width="4" style="69"/>
    <col min="13064" max="13064" width="3.625" style="69" customWidth="1"/>
    <col min="13065" max="13065" width="4" style="69"/>
    <col min="13066" max="13066" width="7.375" style="69" customWidth="1"/>
    <col min="13067" max="13075" width="4" style="69"/>
    <col min="13076" max="13077" width="6.875" style="69" customWidth="1"/>
    <col min="13078" max="13079" width="4" style="69"/>
    <col min="13080" max="13080" width="4.125" style="69" customWidth="1"/>
    <col min="13081" max="13081" width="2.375" style="69" customWidth="1"/>
    <col min="13082" max="13082" width="3.375" style="69" customWidth="1"/>
    <col min="13083" max="13313" width="4" style="69"/>
    <col min="13314" max="13314" width="2.875" style="69" customWidth="1"/>
    <col min="13315" max="13315" width="2.375" style="69" customWidth="1"/>
    <col min="13316" max="13316" width="7.375" style="69" customWidth="1"/>
    <col min="13317" max="13319" width="4" style="69"/>
    <col min="13320" max="13320" width="3.625" style="69" customWidth="1"/>
    <col min="13321" max="13321" width="4" style="69"/>
    <col min="13322" max="13322" width="7.375" style="69" customWidth="1"/>
    <col min="13323" max="13331" width="4" style="69"/>
    <col min="13332" max="13333" width="6.875" style="69" customWidth="1"/>
    <col min="13334" max="13335" width="4" style="69"/>
    <col min="13336" max="13336" width="4.125" style="69" customWidth="1"/>
    <col min="13337" max="13337" width="2.375" style="69" customWidth="1"/>
    <col min="13338" max="13338" width="3.375" style="69" customWidth="1"/>
    <col min="13339" max="13569" width="4" style="69"/>
    <col min="13570" max="13570" width="2.875" style="69" customWidth="1"/>
    <col min="13571" max="13571" width="2.375" style="69" customWidth="1"/>
    <col min="13572" max="13572" width="7.375" style="69" customWidth="1"/>
    <col min="13573" max="13575" width="4" style="69"/>
    <col min="13576" max="13576" width="3.625" style="69" customWidth="1"/>
    <col min="13577" max="13577" width="4" style="69"/>
    <col min="13578" max="13578" width="7.375" style="69" customWidth="1"/>
    <col min="13579" max="13587" width="4" style="69"/>
    <col min="13588" max="13589" width="6.875" style="69" customWidth="1"/>
    <col min="13590" max="13591" width="4" style="69"/>
    <col min="13592" max="13592" width="4.125" style="69" customWidth="1"/>
    <col min="13593" max="13593" width="2.375" style="69" customWidth="1"/>
    <col min="13594" max="13594" width="3.375" style="69" customWidth="1"/>
    <col min="13595" max="13825" width="4" style="69"/>
    <col min="13826" max="13826" width="2.875" style="69" customWidth="1"/>
    <col min="13827" max="13827" width="2.375" style="69" customWidth="1"/>
    <col min="13828" max="13828" width="7.375" style="69" customWidth="1"/>
    <col min="13829" max="13831" width="4" style="69"/>
    <col min="13832" max="13832" width="3.625" style="69" customWidth="1"/>
    <col min="13833" max="13833" width="4" style="69"/>
    <col min="13834" max="13834" width="7.375" style="69" customWidth="1"/>
    <col min="13835" max="13843" width="4" style="69"/>
    <col min="13844" max="13845" width="6.875" style="69" customWidth="1"/>
    <col min="13846" max="13847" width="4" style="69"/>
    <col min="13848" max="13848" width="4.125" style="69" customWidth="1"/>
    <col min="13849" max="13849" width="2.375" style="69" customWidth="1"/>
    <col min="13850" max="13850" width="3.375" style="69" customWidth="1"/>
    <col min="13851" max="14081" width="4" style="69"/>
    <col min="14082" max="14082" width="2.875" style="69" customWidth="1"/>
    <col min="14083" max="14083" width="2.375" style="69" customWidth="1"/>
    <col min="14084" max="14084" width="7.375" style="69" customWidth="1"/>
    <col min="14085" max="14087" width="4" style="69"/>
    <col min="14088" max="14088" width="3.625" style="69" customWidth="1"/>
    <col min="14089" max="14089" width="4" style="69"/>
    <col min="14090" max="14090" width="7.375" style="69" customWidth="1"/>
    <col min="14091" max="14099" width="4" style="69"/>
    <col min="14100" max="14101" width="6.875" style="69" customWidth="1"/>
    <col min="14102" max="14103" width="4" style="69"/>
    <col min="14104" max="14104" width="4.125" style="69" customWidth="1"/>
    <col min="14105" max="14105" width="2.375" style="69" customWidth="1"/>
    <col min="14106" max="14106" width="3.375" style="69" customWidth="1"/>
    <col min="14107" max="14337" width="4" style="69"/>
    <col min="14338" max="14338" width="2.875" style="69" customWidth="1"/>
    <col min="14339" max="14339" width="2.375" style="69" customWidth="1"/>
    <col min="14340" max="14340" width="7.375" style="69" customWidth="1"/>
    <col min="14341" max="14343" width="4" style="69"/>
    <col min="14344" max="14344" width="3.625" style="69" customWidth="1"/>
    <col min="14345" max="14345" width="4" style="69"/>
    <col min="14346" max="14346" width="7.375" style="69" customWidth="1"/>
    <col min="14347" max="14355" width="4" style="69"/>
    <col min="14356" max="14357" width="6.875" style="69" customWidth="1"/>
    <col min="14358" max="14359" width="4" style="69"/>
    <col min="14360" max="14360" width="4.125" style="69" customWidth="1"/>
    <col min="14361" max="14361" width="2.375" style="69" customWidth="1"/>
    <col min="14362" max="14362" width="3.375" style="69" customWidth="1"/>
    <col min="14363" max="14593" width="4" style="69"/>
    <col min="14594" max="14594" width="2.875" style="69" customWidth="1"/>
    <col min="14595" max="14595" width="2.375" style="69" customWidth="1"/>
    <col min="14596" max="14596" width="7.375" style="69" customWidth="1"/>
    <col min="14597" max="14599" width="4" style="69"/>
    <col min="14600" max="14600" width="3.625" style="69" customWidth="1"/>
    <col min="14601" max="14601" width="4" style="69"/>
    <col min="14602" max="14602" width="7.375" style="69" customWidth="1"/>
    <col min="14603" max="14611" width="4" style="69"/>
    <col min="14612" max="14613" width="6.875" style="69" customWidth="1"/>
    <col min="14614" max="14615" width="4" style="69"/>
    <col min="14616" max="14616" width="4.125" style="69" customWidth="1"/>
    <col min="14617" max="14617" width="2.375" style="69" customWidth="1"/>
    <col min="14618" max="14618" width="3.375" style="69" customWidth="1"/>
    <col min="14619" max="14849" width="4" style="69"/>
    <col min="14850" max="14850" width="2.875" style="69" customWidth="1"/>
    <col min="14851" max="14851" width="2.375" style="69" customWidth="1"/>
    <col min="14852" max="14852" width="7.375" style="69" customWidth="1"/>
    <col min="14853" max="14855" width="4" style="69"/>
    <col min="14856" max="14856" width="3.625" style="69" customWidth="1"/>
    <col min="14857" max="14857" width="4" style="69"/>
    <col min="14858" max="14858" width="7.375" style="69" customWidth="1"/>
    <col min="14859" max="14867" width="4" style="69"/>
    <col min="14868" max="14869" width="6.875" style="69" customWidth="1"/>
    <col min="14870" max="14871" width="4" style="69"/>
    <col min="14872" max="14872" width="4.125" style="69" customWidth="1"/>
    <col min="14873" max="14873" width="2.375" style="69" customWidth="1"/>
    <col min="14874" max="14874" width="3.375" style="69" customWidth="1"/>
    <col min="14875" max="15105" width="4" style="69"/>
    <col min="15106" max="15106" width="2.875" style="69" customWidth="1"/>
    <col min="15107" max="15107" width="2.375" style="69" customWidth="1"/>
    <col min="15108" max="15108" width="7.375" style="69" customWidth="1"/>
    <col min="15109" max="15111" width="4" style="69"/>
    <col min="15112" max="15112" width="3.625" style="69" customWidth="1"/>
    <col min="15113" max="15113" width="4" style="69"/>
    <col min="15114" max="15114" width="7.375" style="69" customWidth="1"/>
    <col min="15115" max="15123" width="4" style="69"/>
    <col min="15124" max="15125" width="6.875" style="69" customWidth="1"/>
    <col min="15126" max="15127" width="4" style="69"/>
    <col min="15128" max="15128" width="4.125" style="69" customWidth="1"/>
    <col min="15129" max="15129" width="2.375" style="69" customWidth="1"/>
    <col min="15130" max="15130" width="3.375" style="69" customWidth="1"/>
    <col min="15131" max="15361" width="4" style="69"/>
    <col min="15362" max="15362" width="2.875" style="69" customWidth="1"/>
    <col min="15363" max="15363" width="2.375" style="69" customWidth="1"/>
    <col min="15364" max="15364" width="7.375" style="69" customWidth="1"/>
    <col min="15365" max="15367" width="4" style="69"/>
    <col min="15368" max="15368" width="3.625" style="69" customWidth="1"/>
    <col min="15369" max="15369" width="4" style="69"/>
    <col min="15370" max="15370" width="7.375" style="69" customWidth="1"/>
    <col min="15371" max="15379" width="4" style="69"/>
    <col min="15380" max="15381" width="6.875" style="69" customWidth="1"/>
    <col min="15382" max="15383" width="4" style="69"/>
    <col min="15384" max="15384" width="4.125" style="69" customWidth="1"/>
    <col min="15385" max="15385" width="2.375" style="69" customWidth="1"/>
    <col min="15386" max="15386" width="3.375" style="69" customWidth="1"/>
    <col min="15387" max="15617" width="4" style="69"/>
    <col min="15618" max="15618" width="2.875" style="69" customWidth="1"/>
    <col min="15619" max="15619" width="2.375" style="69" customWidth="1"/>
    <col min="15620" max="15620" width="7.375" style="69" customWidth="1"/>
    <col min="15621" max="15623" width="4" style="69"/>
    <col min="15624" max="15624" width="3.625" style="69" customWidth="1"/>
    <col min="15625" max="15625" width="4" style="69"/>
    <col min="15626" max="15626" width="7.375" style="69" customWidth="1"/>
    <col min="15627" max="15635" width="4" style="69"/>
    <col min="15636" max="15637" width="6.875" style="69" customWidth="1"/>
    <col min="15638" max="15639" width="4" style="69"/>
    <col min="15640" max="15640" width="4.125" style="69" customWidth="1"/>
    <col min="15641" max="15641" width="2.375" style="69" customWidth="1"/>
    <col min="15642" max="15642" width="3.375" style="69" customWidth="1"/>
    <col min="15643" max="15873" width="4" style="69"/>
    <col min="15874" max="15874" width="2.875" style="69" customWidth="1"/>
    <col min="15875" max="15875" width="2.375" style="69" customWidth="1"/>
    <col min="15876" max="15876" width="7.375" style="69" customWidth="1"/>
    <col min="15877" max="15879" width="4" style="69"/>
    <col min="15880" max="15880" width="3.625" style="69" customWidth="1"/>
    <col min="15881" max="15881" width="4" style="69"/>
    <col min="15882" max="15882" width="7.375" style="69" customWidth="1"/>
    <col min="15883" max="15891" width="4" style="69"/>
    <col min="15892" max="15893" width="6.875" style="69" customWidth="1"/>
    <col min="15894" max="15895" width="4" style="69"/>
    <col min="15896" max="15896" width="4.125" style="69" customWidth="1"/>
    <col min="15897" max="15897" width="2.375" style="69" customWidth="1"/>
    <col min="15898" max="15898" width="3.375" style="69" customWidth="1"/>
    <col min="15899" max="16129" width="4" style="69"/>
    <col min="16130" max="16130" width="2.875" style="69" customWidth="1"/>
    <col min="16131" max="16131" width="2.375" style="69" customWidth="1"/>
    <col min="16132" max="16132" width="7.375" style="69" customWidth="1"/>
    <col min="16133" max="16135" width="4" style="69"/>
    <col min="16136" max="16136" width="3.625" style="69" customWidth="1"/>
    <col min="16137" max="16137" width="4" style="69"/>
    <col min="16138" max="16138" width="7.375" style="69" customWidth="1"/>
    <col min="16139" max="16147" width="4" style="69"/>
    <col min="16148" max="16149" width="6.875" style="69" customWidth="1"/>
    <col min="16150" max="16151" width="4" style="69"/>
    <col min="16152" max="16152" width="4.125" style="69" customWidth="1"/>
    <col min="16153" max="16153" width="2.375" style="69" customWidth="1"/>
    <col min="16154" max="16154" width="3.375" style="69" customWidth="1"/>
    <col min="16155" max="16384" width="4" style="69"/>
  </cols>
  <sheetData>
    <row r="1" spans="1:26">
      <c r="A1" s="67"/>
      <c r="B1" s="67"/>
      <c r="C1" s="67"/>
      <c r="D1" s="67"/>
      <c r="E1" s="67"/>
      <c r="F1" s="67"/>
      <c r="G1" s="67"/>
      <c r="H1" s="67"/>
      <c r="I1" s="67"/>
      <c r="J1" s="67"/>
      <c r="K1" s="67"/>
      <c r="L1" s="67"/>
      <c r="M1" s="67"/>
      <c r="N1" s="67"/>
      <c r="O1" s="67"/>
      <c r="P1" s="67"/>
      <c r="Q1" s="67"/>
      <c r="R1" s="67"/>
      <c r="S1" s="67"/>
      <c r="T1" s="67"/>
      <c r="U1" s="67"/>
      <c r="V1" s="67"/>
      <c r="W1" s="67"/>
      <c r="X1" s="67"/>
      <c r="Y1" s="67"/>
      <c r="Z1" s="67"/>
    </row>
    <row r="2" spans="1:26" ht="15" customHeight="1">
      <c r="A2" s="67"/>
      <c r="B2" s="67"/>
      <c r="C2" s="67"/>
      <c r="D2" s="67"/>
      <c r="E2" s="67"/>
      <c r="F2" s="67"/>
      <c r="G2" s="67"/>
      <c r="H2" s="67"/>
      <c r="I2" s="67"/>
      <c r="J2" s="67"/>
      <c r="K2" s="67"/>
      <c r="L2" s="67"/>
      <c r="M2" s="67"/>
      <c r="N2" s="67"/>
      <c r="O2" s="67"/>
      <c r="P2" s="67"/>
      <c r="Q2" s="233" t="s">
        <v>183</v>
      </c>
      <c r="R2" s="233"/>
      <c r="S2" s="233"/>
      <c r="T2" s="233"/>
      <c r="U2" s="233"/>
      <c r="V2" s="233"/>
      <c r="W2" s="233"/>
      <c r="X2" s="233"/>
      <c r="Y2" s="233"/>
      <c r="Z2" s="67"/>
    </row>
    <row r="3" spans="1:26" ht="15" customHeight="1">
      <c r="A3" s="67"/>
      <c r="B3" s="67"/>
      <c r="C3" s="67"/>
      <c r="D3" s="67"/>
      <c r="E3" s="67"/>
      <c r="F3" s="67"/>
      <c r="G3" s="67"/>
      <c r="H3" s="67"/>
      <c r="I3" s="67"/>
      <c r="J3" s="67"/>
      <c r="K3" s="67"/>
      <c r="L3" s="67"/>
      <c r="M3" s="67"/>
      <c r="N3" s="67"/>
      <c r="O3" s="67"/>
      <c r="P3" s="67"/>
      <c r="Q3" s="67"/>
      <c r="R3" s="67"/>
      <c r="S3" s="113"/>
      <c r="T3" s="67"/>
      <c r="U3" s="67"/>
      <c r="V3" s="67"/>
      <c r="W3" s="67"/>
      <c r="X3" s="67"/>
      <c r="Y3" s="67"/>
      <c r="Z3" s="67"/>
    </row>
    <row r="4" spans="1:26" ht="15" customHeight="1">
      <c r="A4" s="67"/>
      <c r="B4" s="234" t="s">
        <v>282</v>
      </c>
      <c r="C4" s="234"/>
      <c r="D4" s="234"/>
      <c r="E4" s="234"/>
      <c r="F4" s="234"/>
      <c r="G4" s="234"/>
      <c r="H4" s="234"/>
      <c r="I4" s="234"/>
      <c r="J4" s="234"/>
      <c r="K4" s="234"/>
      <c r="L4" s="234"/>
      <c r="M4" s="234"/>
      <c r="N4" s="234"/>
      <c r="O4" s="234"/>
      <c r="P4" s="234"/>
      <c r="Q4" s="234"/>
      <c r="R4" s="234"/>
      <c r="S4" s="234"/>
      <c r="T4" s="234"/>
      <c r="U4" s="234"/>
      <c r="V4" s="234"/>
      <c r="W4" s="234"/>
      <c r="X4" s="234"/>
      <c r="Y4" s="234"/>
      <c r="Z4" s="67"/>
    </row>
    <row r="5" spans="1:26" ht="15" customHeight="1">
      <c r="A5" s="67"/>
      <c r="B5" s="234"/>
      <c r="C5" s="234"/>
      <c r="D5" s="234"/>
      <c r="E5" s="234"/>
      <c r="F5" s="234"/>
      <c r="G5" s="234"/>
      <c r="H5" s="234"/>
      <c r="I5" s="234"/>
      <c r="J5" s="234"/>
      <c r="K5" s="234"/>
      <c r="L5" s="234"/>
      <c r="M5" s="234"/>
      <c r="N5" s="234"/>
      <c r="O5" s="234"/>
      <c r="P5" s="234"/>
      <c r="Q5" s="234"/>
      <c r="R5" s="234"/>
      <c r="S5" s="234"/>
      <c r="T5" s="234"/>
      <c r="U5" s="234"/>
      <c r="V5" s="234"/>
      <c r="W5" s="234"/>
      <c r="X5" s="234"/>
      <c r="Y5" s="234"/>
      <c r="Z5" s="67"/>
    </row>
    <row r="6" spans="1:26" ht="22.5" customHeight="1">
      <c r="A6" s="67"/>
      <c r="B6" s="235" t="s">
        <v>184</v>
      </c>
      <c r="C6" s="236"/>
      <c r="D6" s="236"/>
      <c r="E6" s="236"/>
      <c r="F6" s="237"/>
      <c r="G6" s="235"/>
      <c r="H6" s="236"/>
      <c r="I6" s="236"/>
      <c r="J6" s="236"/>
      <c r="K6" s="236"/>
      <c r="L6" s="236"/>
      <c r="M6" s="236"/>
      <c r="N6" s="236"/>
      <c r="O6" s="236"/>
      <c r="P6" s="236"/>
      <c r="Q6" s="236"/>
      <c r="R6" s="236"/>
      <c r="S6" s="236"/>
      <c r="T6" s="236"/>
      <c r="U6" s="236"/>
      <c r="V6" s="236"/>
      <c r="W6" s="236"/>
      <c r="X6" s="236"/>
      <c r="Y6" s="237"/>
    </row>
    <row r="7" spans="1:26" ht="22.5" customHeight="1">
      <c r="A7" s="67"/>
      <c r="B7" s="246" t="s">
        <v>185</v>
      </c>
      <c r="C7" s="246"/>
      <c r="D7" s="246"/>
      <c r="E7" s="246"/>
      <c r="F7" s="246"/>
      <c r="G7" s="247" t="s">
        <v>186</v>
      </c>
      <c r="H7" s="248"/>
      <c r="I7" s="248"/>
      <c r="J7" s="248"/>
      <c r="K7" s="248"/>
      <c r="L7" s="248"/>
      <c r="M7" s="248"/>
      <c r="N7" s="248"/>
      <c r="O7" s="248"/>
      <c r="P7" s="248"/>
      <c r="Q7" s="248"/>
      <c r="R7" s="248"/>
      <c r="S7" s="248"/>
      <c r="T7" s="248"/>
      <c r="U7" s="248"/>
      <c r="V7" s="248"/>
      <c r="W7" s="248"/>
      <c r="X7" s="248"/>
      <c r="Y7" s="249"/>
    </row>
    <row r="8" spans="1:26" ht="15" customHeight="1">
      <c r="A8" s="67"/>
      <c r="B8" s="67"/>
      <c r="C8" s="67"/>
      <c r="D8" s="67"/>
      <c r="E8" s="67"/>
      <c r="F8" s="67"/>
      <c r="G8" s="67"/>
      <c r="H8" s="67"/>
      <c r="I8" s="67"/>
      <c r="J8" s="67"/>
      <c r="K8" s="67"/>
      <c r="L8" s="67"/>
      <c r="M8" s="67"/>
      <c r="N8" s="67"/>
      <c r="O8" s="67"/>
      <c r="P8" s="67"/>
      <c r="Q8" s="67"/>
      <c r="R8" s="67"/>
      <c r="S8" s="67"/>
      <c r="T8" s="67"/>
      <c r="U8" s="67"/>
      <c r="V8" s="67"/>
      <c r="W8" s="67"/>
      <c r="X8" s="67"/>
      <c r="Y8" s="67"/>
      <c r="Z8" s="67"/>
    </row>
    <row r="9" spans="1:26" ht="15" customHeight="1">
      <c r="A9" s="67"/>
      <c r="B9" s="114"/>
      <c r="C9" s="115"/>
      <c r="D9" s="115"/>
      <c r="E9" s="115"/>
      <c r="F9" s="115"/>
      <c r="G9" s="115"/>
      <c r="H9" s="115"/>
      <c r="I9" s="115"/>
      <c r="J9" s="115"/>
      <c r="K9" s="115"/>
      <c r="L9" s="115"/>
      <c r="M9" s="115"/>
      <c r="N9" s="115"/>
      <c r="O9" s="115"/>
      <c r="P9" s="115"/>
      <c r="Q9" s="115"/>
      <c r="R9" s="115"/>
      <c r="S9" s="115"/>
      <c r="T9" s="115"/>
      <c r="U9" s="114"/>
      <c r="V9" s="115"/>
      <c r="W9" s="115"/>
      <c r="X9" s="115"/>
      <c r="Y9" s="116"/>
      <c r="Z9" s="67"/>
    </row>
    <row r="10" spans="1:26" ht="15" customHeight="1">
      <c r="A10" s="67"/>
      <c r="B10" s="117" t="s">
        <v>187</v>
      </c>
      <c r="C10" s="67"/>
      <c r="D10" s="67"/>
      <c r="E10" s="67"/>
      <c r="F10" s="67"/>
      <c r="G10" s="67"/>
      <c r="H10" s="67"/>
      <c r="I10" s="67"/>
      <c r="J10" s="67"/>
      <c r="K10" s="67"/>
      <c r="L10" s="67"/>
      <c r="M10" s="67"/>
      <c r="N10" s="67"/>
      <c r="O10" s="67"/>
      <c r="P10" s="67"/>
      <c r="Q10" s="67"/>
      <c r="R10" s="67"/>
      <c r="S10" s="67"/>
      <c r="T10" s="67"/>
      <c r="U10" s="250" t="s">
        <v>228</v>
      </c>
      <c r="V10" s="251"/>
      <c r="W10" s="251"/>
      <c r="X10" s="251"/>
      <c r="Y10" s="252"/>
      <c r="Z10" s="67"/>
    </row>
    <row r="11" spans="1:26" ht="15" customHeight="1">
      <c r="A11" s="67"/>
      <c r="B11" s="117"/>
      <c r="C11" s="67"/>
      <c r="D11" s="67"/>
      <c r="E11" s="67"/>
      <c r="F11" s="67"/>
      <c r="G11" s="67"/>
      <c r="H11" s="67"/>
      <c r="I11" s="67"/>
      <c r="J11" s="67"/>
      <c r="K11" s="67"/>
      <c r="L11" s="67"/>
      <c r="M11" s="67"/>
      <c r="N11" s="67"/>
      <c r="O11" s="67"/>
      <c r="P11" s="67"/>
      <c r="Q11" s="67"/>
      <c r="R11" s="67"/>
      <c r="S11" s="67"/>
      <c r="T11" s="67"/>
      <c r="U11" s="118"/>
      <c r="V11" s="119"/>
      <c r="W11" s="119"/>
      <c r="X11" s="119"/>
      <c r="Y11" s="120"/>
      <c r="Z11" s="67"/>
    </row>
    <row r="12" spans="1:26" ht="15" customHeight="1">
      <c r="A12" s="67"/>
      <c r="B12" s="117"/>
      <c r="C12" s="121" t="s">
        <v>135</v>
      </c>
      <c r="D12" s="253" t="s">
        <v>229</v>
      </c>
      <c r="E12" s="253"/>
      <c r="F12" s="253"/>
      <c r="G12" s="253"/>
      <c r="H12" s="253"/>
      <c r="I12" s="253"/>
      <c r="J12" s="253"/>
      <c r="K12" s="253"/>
      <c r="L12" s="253"/>
      <c r="M12" s="253"/>
      <c r="N12" s="253"/>
      <c r="O12" s="253"/>
      <c r="P12" s="253"/>
      <c r="Q12" s="253"/>
      <c r="R12" s="253"/>
      <c r="S12" s="253"/>
      <c r="T12" s="254"/>
      <c r="U12" s="118"/>
      <c r="V12" s="119" t="s">
        <v>137</v>
      </c>
      <c r="W12" s="119" t="s">
        <v>138</v>
      </c>
      <c r="X12" s="119" t="s">
        <v>137</v>
      </c>
      <c r="Y12" s="120"/>
      <c r="Z12" s="67"/>
    </row>
    <row r="13" spans="1:26" ht="15" customHeight="1">
      <c r="A13" s="67"/>
      <c r="B13" s="117"/>
      <c r="C13" s="121"/>
      <c r="D13" s="253"/>
      <c r="E13" s="253"/>
      <c r="F13" s="253"/>
      <c r="G13" s="253"/>
      <c r="H13" s="253"/>
      <c r="I13" s="253"/>
      <c r="J13" s="253"/>
      <c r="K13" s="253"/>
      <c r="L13" s="253"/>
      <c r="M13" s="253"/>
      <c r="N13" s="253"/>
      <c r="O13" s="253"/>
      <c r="P13" s="253"/>
      <c r="Q13" s="253"/>
      <c r="R13" s="253"/>
      <c r="S13" s="253"/>
      <c r="T13" s="254"/>
      <c r="U13" s="118"/>
      <c r="V13" s="119"/>
      <c r="W13" s="119"/>
      <c r="X13" s="119"/>
      <c r="Y13" s="120"/>
      <c r="Z13" s="67"/>
    </row>
    <row r="14" spans="1:26" ht="7.5" customHeight="1">
      <c r="A14" s="67"/>
      <c r="B14" s="117"/>
      <c r="C14" s="67"/>
      <c r="D14" s="67"/>
      <c r="E14" s="67"/>
      <c r="F14" s="67"/>
      <c r="G14" s="67"/>
      <c r="H14" s="67"/>
      <c r="I14" s="67"/>
      <c r="J14" s="67"/>
      <c r="K14" s="67"/>
      <c r="L14" s="67"/>
      <c r="M14" s="67"/>
      <c r="N14" s="67"/>
      <c r="O14" s="67"/>
      <c r="P14" s="67"/>
      <c r="Q14" s="67"/>
      <c r="R14" s="67"/>
      <c r="S14" s="67"/>
      <c r="T14" s="67"/>
      <c r="U14" s="118"/>
      <c r="V14" s="119"/>
      <c r="W14" s="119"/>
      <c r="X14" s="119"/>
      <c r="Y14" s="120"/>
      <c r="Z14" s="67"/>
    </row>
    <row r="15" spans="1:26" ht="15" customHeight="1">
      <c r="A15" s="67"/>
      <c r="B15" s="117"/>
      <c r="C15" s="255" t="s">
        <v>139</v>
      </c>
      <c r="D15" s="253" t="s">
        <v>140</v>
      </c>
      <c r="E15" s="253"/>
      <c r="F15" s="253"/>
      <c r="G15" s="253"/>
      <c r="H15" s="253"/>
      <c r="I15" s="253"/>
      <c r="J15" s="253"/>
      <c r="K15" s="253"/>
      <c r="L15" s="253"/>
      <c r="M15" s="253"/>
      <c r="N15" s="253"/>
      <c r="O15" s="253"/>
      <c r="P15" s="253"/>
      <c r="Q15" s="253"/>
      <c r="R15" s="253"/>
      <c r="S15" s="253"/>
      <c r="T15" s="254"/>
      <c r="U15" s="118"/>
      <c r="V15" s="119" t="s">
        <v>137</v>
      </c>
      <c r="W15" s="119" t="s">
        <v>230</v>
      </c>
      <c r="X15" s="119" t="s">
        <v>137</v>
      </c>
      <c r="Y15" s="120"/>
      <c r="Z15" s="67"/>
    </row>
    <row r="16" spans="1:26" ht="15" customHeight="1">
      <c r="A16" s="67"/>
      <c r="B16" s="117"/>
      <c r="C16" s="255"/>
      <c r="D16" s="253"/>
      <c r="E16" s="253"/>
      <c r="F16" s="253"/>
      <c r="G16" s="253"/>
      <c r="H16" s="253"/>
      <c r="I16" s="253"/>
      <c r="J16" s="253"/>
      <c r="K16" s="253"/>
      <c r="L16" s="253"/>
      <c r="M16" s="253"/>
      <c r="N16" s="253"/>
      <c r="O16" s="253"/>
      <c r="P16" s="253"/>
      <c r="Q16" s="253"/>
      <c r="R16" s="253"/>
      <c r="S16" s="253"/>
      <c r="T16" s="254"/>
      <c r="U16" s="118"/>
      <c r="V16" s="119"/>
      <c r="W16" s="119"/>
      <c r="X16" s="119"/>
      <c r="Y16" s="120"/>
      <c r="Z16" s="67"/>
    </row>
    <row r="17" spans="1:26" ht="7.5" customHeight="1">
      <c r="A17" s="67"/>
      <c r="B17" s="117"/>
      <c r="C17" s="67"/>
      <c r="D17" s="67"/>
      <c r="E17" s="67"/>
      <c r="F17" s="67"/>
      <c r="G17" s="67"/>
      <c r="H17" s="67"/>
      <c r="I17" s="67"/>
      <c r="J17" s="67"/>
      <c r="K17" s="67"/>
      <c r="L17" s="67"/>
      <c r="M17" s="67"/>
      <c r="N17" s="67"/>
      <c r="O17" s="67"/>
      <c r="P17" s="67"/>
      <c r="Q17" s="67"/>
      <c r="R17" s="67"/>
      <c r="S17" s="67"/>
      <c r="T17" s="67"/>
      <c r="U17" s="118"/>
      <c r="V17" s="119"/>
      <c r="W17" s="119"/>
      <c r="X17" s="119"/>
      <c r="Y17" s="120"/>
      <c r="Z17" s="67"/>
    </row>
    <row r="18" spans="1:26" ht="15" customHeight="1">
      <c r="A18" s="67"/>
      <c r="B18" s="117"/>
      <c r="C18" s="67" t="s">
        <v>141</v>
      </c>
      <c r="D18" s="256" t="s">
        <v>231</v>
      </c>
      <c r="E18" s="256"/>
      <c r="F18" s="256"/>
      <c r="G18" s="256"/>
      <c r="H18" s="256"/>
      <c r="I18" s="256"/>
      <c r="J18" s="256"/>
      <c r="K18" s="256"/>
      <c r="L18" s="256"/>
      <c r="M18" s="256"/>
      <c r="N18" s="256"/>
      <c r="O18" s="256"/>
      <c r="P18" s="256"/>
      <c r="Q18" s="256"/>
      <c r="R18" s="256"/>
      <c r="S18" s="256"/>
      <c r="T18" s="257"/>
      <c r="U18" s="118"/>
      <c r="V18" s="119" t="s">
        <v>137</v>
      </c>
      <c r="W18" s="119" t="s">
        <v>138</v>
      </c>
      <c r="X18" s="119" t="s">
        <v>137</v>
      </c>
      <c r="Y18" s="120"/>
      <c r="Z18" s="67"/>
    </row>
    <row r="19" spans="1:26" ht="7.5" customHeight="1">
      <c r="A19" s="67"/>
      <c r="B19" s="117"/>
      <c r="C19" s="67"/>
      <c r="D19" s="67"/>
      <c r="E19" s="67"/>
      <c r="F19" s="67"/>
      <c r="G19" s="67"/>
      <c r="H19" s="67"/>
      <c r="I19" s="67"/>
      <c r="J19" s="67"/>
      <c r="K19" s="67"/>
      <c r="L19" s="67"/>
      <c r="M19" s="67"/>
      <c r="N19" s="67"/>
      <c r="O19" s="67"/>
      <c r="P19" s="67"/>
      <c r="Q19" s="67"/>
      <c r="R19" s="67"/>
      <c r="S19" s="67"/>
      <c r="T19" s="67"/>
      <c r="U19" s="118"/>
      <c r="V19" s="119"/>
      <c r="W19" s="119"/>
      <c r="X19" s="119"/>
      <c r="Y19" s="120"/>
      <c r="Z19" s="67"/>
    </row>
    <row r="20" spans="1:26" ht="15" customHeight="1">
      <c r="A20" s="67"/>
      <c r="B20" s="117"/>
      <c r="C20" s="113" t="s">
        <v>143</v>
      </c>
      <c r="D20" s="258" t="s">
        <v>232</v>
      </c>
      <c r="E20" s="258"/>
      <c r="F20" s="258"/>
      <c r="G20" s="258"/>
      <c r="H20" s="258"/>
      <c r="I20" s="258"/>
      <c r="J20" s="258"/>
      <c r="K20" s="258"/>
      <c r="L20" s="258"/>
      <c r="M20" s="258"/>
      <c r="N20" s="258"/>
      <c r="O20" s="258"/>
      <c r="P20" s="258"/>
      <c r="Q20" s="258"/>
      <c r="R20" s="258"/>
      <c r="S20" s="258"/>
      <c r="T20" s="259"/>
      <c r="U20" s="118"/>
      <c r="V20" s="119" t="s">
        <v>137</v>
      </c>
      <c r="W20" s="119" t="s">
        <v>138</v>
      </c>
      <c r="X20" s="119" t="s">
        <v>137</v>
      </c>
      <c r="Y20" s="120"/>
      <c r="Z20" s="67"/>
    </row>
    <row r="21" spans="1:26" ht="7.5" customHeight="1">
      <c r="A21" s="67"/>
      <c r="B21" s="117"/>
      <c r="C21" s="67"/>
      <c r="D21" s="67"/>
      <c r="E21" s="67"/>
      <c r="F21" s="67"/>
      <c r="G21" s="67"/>
      <c r="H21" s="67"/>
      <c r="I21" s="67"/>
      <c r="J21" s="67"/>
      <c r="K21" s="67"/>
      <c r="L21" s="67"/>
      <c r="M21" s="67"/>
      <c r="N21" s="67"/>
      <c r="O21" s="67"/>
      <c r="P21" s="67"/>
      <c r="Q21" s="67"/>
      <c r="R21" s="67"/>
      <c r="S21" s="67"/>
      <c r="T21" s="67"/>
      <c r="U21" s="118"/>
      <c r="V21" s="119"/>
      <c r="W21" s="119"/>
      <c r="X21" s="119"/>
      <c r="Y21" s="120"/>
      <c r="Z21" s="67"/>
    </row>
    <row r="22" spans="1:26" ht="15" customHeight="1">
      <c r="A22" s="67"/>
      <c r="B22" s="117"/>
      <c r="C22" s="67" t="s">
        <v>145</v>
      </c>
      <c r="D22" s="67" t="s">
        <v>233</v>
      </c>
      <c r="E22" s="67"/>
      <c r="F22" s="67"/>
      <c r="G22" s="67"/>
      <c r="H22" s="67"/>
      <c r="I22" s="67"/>
      <c r="J22" s="67"/>
      <c r="K22" s="67"/>
      <c r="L22" s="67"/>
      <c r="M22" s="67"/>
      <c r="N22" s="67"/>
      <c r="O22" s="67"/>
      <c r="P22" s="67"/>
      <c r="Q22" s="67"/>
      <c r="R22" s="67"/>
      <c r="S22" s="67"/>
      <c r="T22" s="67"/>
      <c r="U22" s="118"/>
      <c r="V22" s="119" t="s">
        <v>137</v>
      </c>
      <c r="W22" s="119" t="s">
        <v>138</v>
      </c>
      <c r="X22" s="119" t="s">
        <v>137</v>
      </c>
      <c r="Y22" s="120"/>
      <c r="Z22" s="67"/>
    </row>
    <row r="23" spans="1:26" ht="7.5" customHeight="1">
      <c r="A23" s="67"/>
      <c r="B23" s="117"/>
      <c r="C23" s="67"/>
      <c r="D23" s="67"/>
      <c r="E23" s="67"/>
      <c r="F23" s="67"/>
      <c r="G23" s="67"/>
      <c r="H23" s="67"/>
      <c r="I23" s="67"/>
      <c r="J23" s="67"/>
      <c r="K23" s="67"/>
      <c r="L23" s="67"/>
      <c r="M23" s="67"/>
      <c r="N23" s="67"/>
      <c r="O23" s="67"/>
      <c r="P23" s="67"/>
      <c r="Q23" s="67"/>
      <c r="R23" s="67"/>
      <c r="S23" s="67"/>
      <c r="T23" s="67"/>
      <c r="U23" s="118"/>
      <c r="V23" s="119"/>
      <c r="W23" s="119"/>
      <c r="X23" s="119"/>
      <c r="Y23" s="120"/>
      <c r="Z23" s="67"/>
    </row>
    <row r="24" spans="1:26" ht="15" customHeight="1">
      <c r="A24" s="67"/>
      <c r="B24" s="117"/>
      <c r="C24" s="67" t="s">
        <v>147</v>
      </c>
      <c r="D24" s="67" t="s">
        <v>203</v>
      </c>
      <c r="E24" s="67"/>
      <c r="F24" s="67"/>
      <c r="G24" s="67"/>
      <c r="H24" s="67"/>
      <c r="I24" s="67"/>
      <c r="J24" s="67"/>
      <c r="K24" s="67"/>
      <c r="L24" s="67"/>
      <c r="M24" s="67"/>
      <c r="N24" s="67"/>
      <c r="O24" s="67"/>
      <c r="P24" s="67"/>
      <c r="Q24" s="67"/>
      <c r="R24" s="67"/>
      <c r="S24" s="67"/>
      <c r="T24" s="67"/>
      <c r="U24" s="118"/>
      <c r="V24" s="119" t="s">
        <v>137</v>
      </c>
      <c r="W24" s="119" t="s">
        <v>138</v>
      </c>
      <c r="X24" s="119" t="s">
        <v>137</v>
      </c>
      <c r="Y24" s="120"/>
      <c r="Z24" s="67"/>
    </row>
    <row r="25" spans="1:26" ht="7.5" customHeight="1">
      <c r="A25" s="67"/>
      <c r="B25" s="117"/>
      <c r="C25" s="67"/>
      <c r="D25" s="67"/>
      <c r="E25" s="67"/>
      <c r="F25" s="67"/>
      <c r="G25" s="67"/>
      <c r="H25" s="67"/>
      <c r="I25" s="67"/>
      <c r="J25" s="67"/>
      <c r="K25" s="67"/>
      <c r="L25" s="67"/>
      <c r="M25" s="67"/>
      <c r="N25" s="67"/>
      <c r="O25" s="67"/>
      <c r="P25" s="67"/>
      <c r="Q25" s="67"/>
      <c r="R25" s="67"/>
      <c r="S25" s="67"/>
      <c r="T25" s="67"/>
      <c r="U25" s="118"/>
      <c r="V25" s="119"/>
      <c r="W25" s="119"/>
      <c r="X25" s="119"/>
      <c r="Y25" s="120"/>
      <c r="Z25" s="67"/>
    </row>
    <row r="26" spans="1:26" ht="15" customHeight="1">
      <c r="A26" s="67"/>
      <c r="B26" s="117"/>
      <c r="C26" s="67" t="s">
        <v>149</v>
      </c>
      <c r="D26" s="258" t="s">
        <v>234</v>
      </c>
      <c r="E26" s="258"/>
      <c r="F26" s="258"/>
      <c r="G26" s="258"/>
      <c r="H26" s="258"/>
      <c r="I26" s="258"/>
      <c r="J26" s="258"/>
      <c r="K26" s="258"/>
      <c r="L26" s="258"/>
      <c r="M26" s="258"/>
      <c r="N26" s="258"/>
      <c r="O26" s="258"/>
      <c r="P26" s="258"/>
      <c r="Q26" s="258"/>
      <c r="R26" s="258"/>
      <c r="S26" s="258"/>
      <c r="T26" s="259"/>
      <c r="U26" s="118"/>
      <c r="V26" s="119" t="s">
        <v>137</v>
      </c>
      <c r="W26" s="119" t="s">
        <v>138</v>
      </c>
      <c r="X26" s="119" t="s">
        <v>137</v>
      </c>
      <c r="Y26" s="120"/>
      <c r="Z26" s="67"/>
    </row>
    <row r="27" spans="1:26" ht="15" customHeight="1">
      <c r="A27" s="67"/>
      <c r="B27" s="117"/>
      <c r="C27" s="67" t="s">
        <v>0</v>
      </c>
      <c r="D27" s="258"/>
      <c r="E27" s="258"/>
      <c r="F27" s="258"/>
      <c r="G27" s="258"/>
      <c r="H27" s="258"/>
      <c r="I27" s="258"/>
      <c r="J27" s="258"/>
      <c r="K27" s="258"/>
      <c r="L27" s="258"/>
      <c r="M27" s="258"/>
      <c r="N27" s="258"/>
      <c r="O27" s="258"/>
      <c r="P27" s="258"/>
      <c r="Q27" s="258"/>
      <c r="R27" s="258"/>
      <c r="S27" s="258"/>
      <c r="T27" s="259"/>
      <c r="U27" s="118"/>
      <c r="V27" s="119"/>
      <c r="W27" s="119"/>
      <c r="X27" s="119"/>
      <c r="Y27" s="120"/>
      <c r="Z27" s="67"/>
    </row>
    <row r="28" spans="1:26" ht="15" customHeight="1">
      <c r="A28" s="67"/>
      <c r="B28" s="117"/>
      <c r="C28" s="67"/>
      <c r="D28" s="67"/>
      <c r="E28" s="67"/>
      <c r="F28" s="67"/>
      <c r="G28" s="67"/>
      <c r="H28" s="67"/>
      <c r="I28" s="67"/>
      <c r="J28" s="67"/>
      <c r="K28" s="67"/>
      <c r="L28" s="67"/>
      <c r="M28" s="67"/>
      <c r="N28" s="67"/>
      <c r="O28" s="67"/>
      <c r="P28" s="67"/>
      <c r="Q28" s="67"/>
      <c r="R28" s="67"/>
      <c r="S28" s="67"/>
      <c r="T28" s="67"/>
      <c r="U28" s="118"/>
      <c r="V28" s="119"/>
      <c r="W28" s="119"/>
      <c r="X28" s="119"/>
      <c r="Y28" s="120"/>
      <c r="Z28" s="67"/>
    </row>
    <row r="29" spans="1:26" ht="15" customHeight="1">
      <c r="A29" s="67"/>
      <c r="B29" s="117" t="s">
        <v>188</v>
      </c>
      <c r="C29" s="67"/>
      <c r="D29" s="67"/>
      <c r="E29" s="67"/>
      <c r="F29" s="67"/>
      <c r="G29" s="67"/>
      <c r="H29" s="67"/>
      <c r="I29" s="67"/>
      <c r="J29" s="67"/>
      <c r="K29" s="67"/>
      <c r="L29" s="67"/>
      <c r="M29" s="67"/>
      <c r="N29" s="67"/>
      <c r="O29" s="67"/>
      <c r="P29" s="67"/>
      <c r="Q29" s="67"/>
      <c r="R29" s="67"/>
      <c r="S29" s="67"/>
      <c r="T29" s="67"/>
      <c r="U29" s="250"/>
      <c r="V29" s="251"/>
      <c r="W29" s="251"/>
      <c r="X29" s="251"/>
      <c r="Y29" s="252"/>
      <c r="Z29" s="67"/>
    </row>
    <row r="30" spans="1:26" ht="15" customHeight="1">
      <c r="A30" s="67"/>
      <c r="B30" s="117"/>
      <c r="C30" s="67"/>
      <c r="D30" s="67"/>
      <c r="E30" s="67"/>
      <c r="F30" s="67"/>
      <c r="G30" s="67"/>
      <c r="H30" s="67"/>
      <c r="I30" s="67"/>
      <c r="J30" s="67"/>
      <c r="K30" s="67"/>
      <c r="L30" s="67"/>
      <c r="M30" s="67"/>
      <c r="N30" s="67"/>
      <c r="O30" s="67"/>
      <c r="P30" s="67"/>
      <c r="Q30" s="67"/>
      <c r="R30" s="67"/>
      <c r="S30" s="67"/>
      <c r="T30" s="67"/>
      <c r="U30" s="118"/>
      <c r="V30" s="119"/>
      <c r="W30" s="119"/>
      <c r="X30" s="119"/>
      <c r="Y30" s="120"/>
      <c r="Z30" s="67"/>
    </row>
    <row r="31" spans="1:26" ht="15" customHeight="1">
      <c r="A31" s="67"/>
      <c r="B31" s="117"/>
      <c r="C31" s="67" t="s">
        <v>235</v>
      </c>
      <c r="D31" s="67"/>
      <c r="E31" s="67"/>
      <c r="F31" s="67"/>
      <c r="G31" s="67"/>
      <c r="H31" s="67"/>
      <c r="I31" s="67"/>
      <c r="J31" s="67"/>
      <c r="K31" s="67"/>
      <c r="L31" s="67"/>
      <c r="M31" s="67"/>
      <c r="N31" s="67"/>
      <c r="O31" s="67"/>
      <c r="P31" s="67"/>
      <c r="Q31" s="67"/>
      <c r="R31" s="67"/>
      <c r="S31" s="67"/>
      <c r="T31" s="67"/>
      <c r="U31" s="118"/>
      <c r="V31" s="119"/>
      <c r="W31" s="119"/>
      <c r="X31" s="119"/>
      <c r="Y31" s="120"/>
      <c r="Z31" s="67"/>
    </row>
    <row r="32" spans="1:26" ht="15" customHeight="1">
      <c r="A32" s="67"/>
      <c r="B32" s="117"/>
      <c r="C32" s="258" t="s">
        <v>236</v>
      </c>
      <c r="D32" s="258"/>
      <c r="E32" s="258"/>
      <c r="F32" s="258"/>
      <c r="G32" s="258"/>
      <c r="H32" s="258"/>
      <c r="I32" s="258"/>
      <c r="J32" s="258"/>
      <c r="K32" s="258"/>
      <c r="L32" s="258"/>
      <c r="M32" s="258"/>
      <c r="N32" s="258"/>
      <c r="O32" s="258"/>
      <c r="P32" s="258"/>
      <c r="Q32" s="258"/>
      <c r="R32" s="258"/>
      <c r="S32" s="258"/>
      <c r="T32" s="259"/>
      <c r="U32" s="118"/>
      <c r="V32" s="119"/>
      <c r="W32" s="119"/>
      <c r="X32" s="119"/>
      <c r="Y32" s="120"/>
      <c r="Z32" s="67"/>
    </row>
    <row r="33" spans="1:26" ht="15" customHeight="1">
      <c r="A33" s="67"/>
      <c r="B33" s="117"/>
      <c r="C33" s="258"/>
      <c r="D33" s="258"/>
      <c r="E33" s="258"/>
      <c r="F33" s="258"/>
      <c r="G33" s="258"/>
      <c r="H33" s="258"/>
      <c r="I33" s="258"/>
      <c r="J33" s="258"/>
      <c r="K33" s="258"/>
      <c r="L33" s="258"/>
      <c r="M33" s="258"/>
      <c r="N33" s="258"/>
      <c r="O33" s="258"/>
      <c r="P33" s="258"/>
      <c r="Q33" s="258"/>
      <c r="R33" s="258"/>
      <c r="S33" s="258"/>
      <c r="T33" s="259"/>
      <c r="U33" s="118"/>
      <c r="V33" s="119"/>
      <c r="W33" s="119"/>
      <c r="X33" s="119"/>
      <c r="Y33" s="120"/>
      <c r="Z33" s="67"/>
    </row>
    <row r="34" spans="1:26" ht="7.5" customHeight="1">
      <c r="A34" s="67"/>
      <c r="B34" s="117"/>
      <c r="C34" s="67"/>
      <c r="D34" s="122"/>
      <c r="E34" s="122"/>
      <c r="F34" s="122"/>
      <c r="G34" s="122"/>
      <c r="H34" s="122"/>
      <c r="I34" s="122"/>
      <c r="J34" s="122"/>
      <c r="K34" s="122"/>
      <c r="L34" s="122"/>
      <c r="M34" s="122"/>
      <c r="N34" s="122"/>
      <c r="O34" s="122"/>
      <c r="P34" s="122"/>
      <c r="Q34" s="122"/>
      <c r="R34" s="122"/>
      <c r="S34" s="122"/>
      <c r="T34" s="122"/>
      <c r="U34" s="118"/>
      <c r="V34" s="119"/>
      <c r="W34" s="119"/>
      <c r="X34" s="119"/>
      <c r="Y34" s="120"/>
      <c r="Z34" s="67"/>
    </row>
    <row r="35" spans="1:26" ht="30" customHeight="1">
      <c r="A35" s="67"/>
      <c r="B35" s="117"/>
      <c r="C35" s="123"/>
      <c r="D35" s="238"/>
      <c r="E35" s="239"/>
      <c r="F35" s="239"/>
      <c r="G35" s="239"/>
      <c r="H35" s="239"/>
      <c r="I35" s="239"/>
      <c r="J35" s="239"/>
      <c r="K35" s="240"/>
      <c r="L35" s="241" t="s">
        <v>153</v>
      </c>
      <c r="M35" s="242"/>
      <c r="N35" s="243"/>
      <c r="O35" s="241" t="s">
        <v>154</v>
      </c>
      <c r="P35" s="244"/>
      <c r="Q35" s="245"/>
      <c r="R35" s="124"/>
      <c r="S35" s="124"/>
      <c r="T35" s="124"/>
      <c r="U35" s="118"/>
      <c r="V35" s="119"/>
      <c r="W35" s="119"/>
      <c r="X35" s="119"/>
      <c r="Y35" s="120"/>
      <c r="Z35" s="67"/>
    </row>
    <row r="36" spans="1:26" ht="54" customHeight="1">
      <c r="A36" s="67"/>
      <c r="B36" s="117"/>
      <c r="C36" s="125" t="s">
        <v>155</v>
      </c>
      <c r="D36" s="260" t="s">
        <v>237</v>
      </c>
      <c r="E36" s="260"/>
      <c r="F36" s="260"/>
      <c r="G36" s="260"/>
      <c r="H36" s="260"/>
      <c r="I36" s="260"/>
      <c r="J36" s="260"/>
      <c r="K36" s="260"/>
      <c r="L36" s="261" t="s">
        <v>157</v>
      </c>
      <c r="M36" s="262"/>
      <c r="N36" s="263"/>
      <c r="O36" s="264" t="s">
        <v>1</v>
      </c>
      <c r="P36" s="264"/>
      <c r="Q36" s="264"/>
      <c r="R36" s="101"/>
      <c r="S36" s="101"/>
      <c r="T36" s="101"/>
      <c r="U36" s="250" t="s">
        <v>228</v>
      </c>
      <c r="V36" s="251"/>
      <c r="W36" s="251"/>
      <c r="X36" s="251"/>
      <c r="Y36" s="252"/>
      <c r="Z36" s="67"/>
    </row>
    <row r="37" spans="1:26" ht="54" customHeight="1">
      <c r="A37" s="67"/>
      <c r="B37" s="117"/>
      <c r="C37" s="125" t="s">
        <v>210</v>
      </c>
      <c r="D37" s="260" t="s">
        <v>159</v>
      </c>
      <c r="E37" s="260"/>
      <c r="F37" s="260"/>
      <c r="G37" s="260"/>
      <c r="H37" s="260"/>
      <c r="I37" s="260"/>
      <c r="J37" s="260"/>
      <c r="K37" s="260"/>
      <c r="L37" s="261" t="s">
        <v>157</v>
      </c>
      <c r="M37" s="262"/>
      <c r="N37" s="263"/>
      <c r="O37" s="265"/>
      <c r="P37" s="265"/>
      <c r="Q37" s="265"/>
      <c r="R37" s="126"/>
      <c r="S37" s="266" t="s">
        <v>160</v>
      </c>
      <c r="T37" s="267"/>
      <c r="U37" s="118"/>
      <c r="V37" s="119" t="s">
        <v>137</v>
      </c>
      <c r="W37" s="119" t="s">
        <v>138</v>
      </c>
      <c r="X37" s="119" t="s">
        <v>137</v>
      </c>
      <c r="Y37" s="120"/>
      <c r="Z37" s="67"/>
    </row>
    <row r="38" spans="1:26" ht="54" customHeight="1">
      <c r="A38" s="67"/>
      <c r="B38" s="117"/>
      <c r="C38" s="125" t="s">
        <v>212</v>
      </c>
      <c r="D38" s="260" t="s">
        <v>213</v>
      </c>
      <c r="E38" s="260"/>
      <c r="F38" s="260"/>
      <c r="G38" s="260"/>
      <c r="H38" s="260"/>
      <c r="I38" s="260"/>
      <c r="J38" s="260"/>
      <c r="K38" s="260"/>
      <c r="L38" s="264" t="s">
        <v>157</v>
      </c>
      <c r="M38" s="264"/>
      <c r="N38" s="264"/>
      <c r="O38" s="265"/>
      <c r="P38" s="265"/>
      <c r="Q38" s="265"/>
      <c r="R38" s="126"/>
      <c r="S38" s="266" t="s">
        <v>163</v>
      </c>
      <c r="T38" s="267"/>
      <c r="U38" s="118"/>
      <c r="V38" s="119" t="s">
        <v>137</v>
      </c>
      <c r="W38" s="119" t="s">
        <v>138</v>
      </c>
      <c r="X38" s="119" t="s">
        <v>137</v>
      </c>
      <c r="Y38" s="120"/>
      <c r="Z38" s="67"/>
    </row>
    <row r="39" spans="1:26" ht="54" customHeight="1">
      <c r="A39" s="67"/>
      <c r="B39" s="117"/>
      <c r="C39" s="125" t="s">
        <v>238</v>
      </c>
      <c r="D39" s="260" t="s">
        <v>239</v>
      </c>
      <c r="E39" s="260"/>
      <c r="F39" s="260"/>
      <c r="G39" s="260"/>
      <c r="H39" s="260"/>
      <c r="I39" s="260"/>
      <c r="J39" s="260"/>
      <c r="K39" s="260"/>
      <c r="L39" s="268"/>
      <c r="M39" s="268"/>
      <c r="N39" s="268"/>
      <c r="O39" s="264" t="s">
        <v>1</v>
      </c>
      <c r="P39" s="264"/>
      <c r="Q39" s="264"/>
      <c r="R39" s="127"/>
      <c r="S39" s="266" t="s">
        <v>166</v>
      </c>
      <c r="T39" s="267"/>
      <c r="U39" s="118"/>
      <c r="V39" s="119" t="s">
        <v>137</v>
      </c>
      <c r="W39" s="119" t="s">
        <v>138</v>
      </c>
      <c r="X39" s="119" t="s">
        <v>137</v>
      </c>
      <c r="Y39" s="120"/>
      <c r="Z39" s="67"/>
    </row>
    <row r="40" spans="1:26" ht="54" customHeight="1">
      <c r="A40" s="67"/>
      <c r="B40" s="117"/>
      <c r="C40" s="125" t="s">
        <v>240</v>
      </c>
      <c r="D40" s="260" t="s">
        <v>241</v>
      </c>
      <c r="E40" s="260"/>
      <c r="F40" s="260"/>
      <c r="G40" s="260"/>
      <c r="H40" s="260"/>
      <c r="I40" s="260"/>
      <c r="J40" s="260"/>
      <c r="K40" s="260"/>
      <c r="L40" s="264" t="s">
        <v>157</v>
      </c>
      <c r="M40" s="264"/>
      <c r="N40" s="264"/>
      <c r="O40" s="264" t="s">
        <v>1</v>
      </c>
      <c r="P40" s="264"/>
      <c r="Q40" s="264"/>
      <c r="R40" s="127"/>
      <c r="S40" s="266" t="s">
        <v>242</v>
      </c>
      <c r="T40" s="267"/>
      <c r="U40" s="118"/>
      <c r="V40" s="119" t="s">
        <v>137</v>
      </c>
      <c r="W40" s="119" t="s">
        <v>138</v>
      </c>
      <c r="X40" s="119" t="s">
        <v>137</v>
      </c>
      <c r="Y40" s="120"/>
      <c r="Z40" s="67"/>
    </row>
    <row r="41" spans="1:26" ht="54" customHeight="1">
      <c r="A41" s="67"/>
      <c r="B41" s="117"/>
      <c r="C41" s="128" t="s">
        <v>243</v>
      </c>
      <c r="D41" s="269" t="s">
        <v>244</v>
      </c>
      <c r="E41" s="269"/>
      <c r="F41" s="269"/>
      <c r="G41" s="269"/>
      <c r="H41" s="269"/>
      <c r="I41" s="269"/>
      <c r="J41" s="269"/>
      <c r="K41" s="269"/>
      <c r="L41" s="270" t="s">
        <v>157</v>
      </c>
      <c r="M41" s="271"/>
      <c r="N41" s="272"/>
      <c r="O41" s="273" t="s">
        <v>1</v>
      </c>
      <c r="P41" s="273"/>
      <c r="Q41" s="273"/>
      <c r="R41" s="93"/>
      <c r="S41" s="274" t="s">
        <v>245</v>
      </c>
      <c r="T41" s="275"/>
      <c r="U41" s="118"/>
      <c r="V41" s="119" t="s">
        <v>137</v>
      </c>
      <c r="W41" s="119" t="s">
        <v>138</v>
      </c>
      <c r="X41" s="119" t="s">
        <v>137</v>
      </c>
      <c r="Y41" s="120"/>
      <c r="Z41" s="67"/>
    </row>
    <row r="42" spans="1:26" ht="15" customHeight="1">
      <c r="A42" s="67"/>
      <c r="B42" s="117"/>
      <c r="C42" s="67"/>
      <c r="D42" s="67"/>
      <c r="E42" s="67"/>
      <c r="F42" s="67"/>
      <c r="G42" s="67"/>
      <c r="H42" s="67"/>
      <c r="I42" s="67"/>
      <c r="J42" s="67"/>
      <c r="K42" s="67"/>
      <c r="L42" s="67"/>
      <c r="M42" s="67"/>
      <c r="N42" s="67"/>
      <c r="O42" s="67"/>
      <c r="P42" s="67"/>
      <c r="Q42" s="67"/>
      <c r="R42" s="67"/>
      <c r="S42" s="67"/>
      <c r="T42" s="67"/>
      <c r="U42" s="118"/>
      <c r="V42" s="119"/>
      <c r="W42" s="119"/>
      <c r="X42" s="119"/>
      <c r="Y42" s="120"/>
      <c r="Z42" s="67"/>
    </row>
    <row r="43" spans="1:26" ht="15" customHeight="1">
      <c r="A43" s="67"/>
      <c r="B43" s="117"/>
      <c r="C43" s="67" t="s">
        <v>167</v>
      </c>
      <c r="D43" s="67"/>
      <c r="E43" s="67"/>
      <c r="F43" s="67"/>
      <c r="G43" s="67"/>
      <c r="H43" s="67"/>
      <c r="I43" s="67"/>
      <c r="J43" s="67"/>
      <c r="K43" s="67"/>
      <c r="L43" s="67"/>
      <c r="M43" s="67"/>
      <c r="N43" s="67"/>
      <c r="O43" s="67"/>
      <c r="P43" s="67"/>
      <c r="Q43" s="67"/>
      <c r="R43" s="67"/>
      <c r="S43" s="67"/>
      <c r="T43" s="67"/>
      <c r="U43" s="250" t="s">
        <v>228</v>
      </c>
      <c r="V43" s="251"/>
      <c r="W43" s="251"/>
      <c r="X43" s="251"/>
      <c r="Y43" s="252"/>
      <c r="Z43" s="67"/>
    </row>
    <row r="44" spans="1:26" ht="15" customHeight="1">
      <c r="A44" s="67"/>
      <c r="B44" s="117"/>
      <c r="C44" s="67"/>
      <c r="D44" s="67"/>
      <c r="E44" s="67"/>
      <c r="F44" s="67"/>
      <c r="G44" s="67"/>
      <c r="H44" s="67"/>
      <c r="I44" s="67"/>
      <c r="J44" s="67"/>
      <c r="K44" s="67"/>
      <c r="L44" s="67"/>
      <c r="M44" s="67"/>
      <c r="N44" s="67"/>
      <c r="O44" s="67"/>
      <c r="P44" s="67"/>
      <c r="Q44" s="67"/>
      <c r="R44" s="67"/>
      <c r="S44" s="67"/>
      <c r="T44" s="67"/>
      <c r="U44" s="118"/>
      <c r="V44" s="119"/>
      <c r="W44" s="119"/>
      <c r="X44" s="119"/>
      <c r="Y44" s="120"/>
      <c r="Z44" s="67"/>
    </row>
    <row r="45" spans="1:26" ht="45" customHeight="1">
      <c r="A45" s="67"/>
      <c r="B45" s="117"/>
      <c r="C45" s="101" t="s">
        <v>246</v>
      </c>
      <c r="D45" s="253" t="s">
        <v>247</v>
      </c>
      <c r="E45" s="253"/>
      <c r="F45" s="253"/>
      <c r="G45" s="253"/>
      <c r="H45" s="253"/>
      <c r="I45" s="253"/>
      <c r="J45" s="253"/>
      <c r="K45" s="253"/>
      <c r="L45" s="253"/>
      <c r="M45" s="253"/>
      <c r="N45" s="253"/>
      <c r="O45" s="253"/>
      <c r="P45" s="253"/>
      <c r="Q45" s="253"/>
      <c r="R45" s="253"/>
      <c r="S45" s="253"/>
      <c r="T45" s="254"/>
      <c r="U45" s="118"/>
      <c r="V45" s="119" t="s">
        <v>137</v>
      </c>
      <c r="W45" s="119" t="s">
        <v>138</v>
      </c>
      <c r="X45" s="119" t="s">
        <v>137</v>
      </c>
      <c r="Y45" s="120"/>
      <c r="Z45" s="67"/>
    </row>
    <row r="46" spans="1:26" ht="30" customHeight="1">
      <c r="A46" s="67"/>
      <c r="B46" s="117"/>
      <c r="C46" s="101" t="s">
        <v>170</v>
      </c>
      <c r="D46" s="253" t="s">
        <v>171</v>
      </c>
      <c r="E46" s="253"/>
      <c r="F46" s="253"/>
      <c r="G46" s="253"/>
      <c r="H46" s="253"/>
      <c r="I46" s="253"/>
      <c r="J46" s="253"/>
      <c r="K46" s="253"/>
      <c r="L46" s="253"/>
      <c r="M46" s="253"/>
      <c r="N46" s="253"/>
      <c r="O46" s="253"/>
      <c r="P46" s="253"/>
      <c r="Q46" s="253"/>
      <c r="R46" s="253"/>
      <c r="S46" s="253"/>
      <c r="T46" s="254"/>
      <c r="U46" s="118"/>
      <c r="V46" s="119" t="s">
        <v>137</v>
      </c>
      <c r="W46" s="119" t="s">
        <v>138</v>
      </c>
      <c r="X46" s="119" t="s">
        <v>137</v>
      </c>
      <c r="Y46" s="120"/>
      <c r="Z46" s="67"/>
    </row>
    <row r="47" spans="1:26" ht="45" customHeight="1">
      <c r="A47" s="67"/>
      <c r="B47" s="117"/>
      <c r="C47" s="101" t="s">
        <v>172</v>
      </c>
      <c r="D47" s="253" t="s">
        <v>248</v>
      </c>
      <c r="E47" s="253"/>
      <c r="F47" s="253"/>
      <c r="G47" s="253"/>
      <c r="H47" s="253"/>
      <c r="I47" s="253"/>
      <c r="J47" s="253"/>
      <c r="K47" s="253"/>
      <c r="L47" s="253"/>
      <c r="M47" s="253"/>
      <c r="N47" s="253"/>
      <c r="O47" s="253"/>
      <c r="P47" s="253"/>
      <c r="Q47" s="253"/>
      <c r="R47" s="253"/>
      <c r="S47" s="253"/>
      <c r="T47" s="254"/>
      <c r="U47" s="118"/>
      <c r="V47" s="119" t="s">
        <v>137</v>
      </c>
      <c r="W47" s="119" t="s">
        <v>138</v>
      </c>
      <c r="X47" s="119" t="s">
        <v>137</v>
      </c>
      <c r="Y47" s="120"/>
      <c r="Z47" s="67"/>
    </row>
    <row r="48" spans="1:26" ht="7.5" customHeight="1">
      <c r="A48" s="67"/>
      <c r="B48" s="117"/>
      <c r="C48" s="122"/>
      <c r="D48" s="122"/>
      <c r="E48" s="122"/>
      <c r="F48" s="122"/>
      <c r="G48" s="122"/>
      <c r="H48" s="122"/>
      <c r="I48" s="122"/>
      <c r="J48" s="122"/>
      <c r="K48" s="122"/>
      <c r="L48" s="122"/>
      <c r="M48" s="122"/>
      <c r="N48" s="122"/>
      <c r="O48" s="122"/>
      <c r="P48" s="122"/>
      <c r="Q48" s="122"/>
      <c r="R48" s="122"/>
      <c r="S48" s="122"/>
      <c r="T48" s="122"/>
      <c r="U48" s="118"/>
      <c r="V48" s="119"/>
      <c r="W48" s="119"/>
      <c r="X48" s="119"/>
      <c r="Y48" s="120"/>
      <c r="Z48" s="67"/>
    </row>
    <row r="49" spans="1:26" ht="26.25" customHeight="1">
      <c r="A49" s="67"/>
      <c r="B49" s="117"/>
      <c r="C49" s="276" t="s">
        <v>174</v>
      </c>
      <c r="D49" s="242"/>
      <c r="E49" s="242"/>
      <c r="F49" s="242"/>
      <c r="G49" s="242"/>
      <c r="H49" s="243"/>
      <c r="I49" s="277" t="s">
        <v>1</v>
      </c>
      <c r="J49" s="278"/>
      <c r="K49" s="118"/>
      <c r="L49" s="276" t="s">
        <v>249</v>
      </c>
      <c r="M49" s="242"/>
      <c r="N49" s="242"/>
      <c r="O49" s="242"/>
      <c r="P49" s="242"/>
      <c r="Q49" s="243"/>
      <c r="R49" s="277" t="s">
        <v>157</v>
      </c>
      <c r="S49" s="278"/>
      <c r="T49" s="67"/>
      <c r="U49" s="118"/>
      <c r="V49" s="119"/>
      <c r="W49" s="119"/>
      <c r="X49" s="119"/>
      <c r="Y49" s="120"/>
      <c r="Z49" s="67"/>
    </row>
    <row r="50" spans="1:26" ht="7.5" customHeight="1">
      <c r="A50" s="67"/>
      <c r="B50" s="117"/>
      <c r="C50" s="67"/>
      <c r="D50" s="67"/>
      <c r="E50" s="67"/>
      <c r="F50" s="67"/>
      <c r="G50" s="67"/>
      <c r="H50" s="67"/>
      <c r="I50" s="67"/>
      <c r="J50" s="67"/>
      <c r="K50" s="67"/>
      <c r="L50" s="67"/>
      <c r="M50" s="67"/>
      <c r="N50" s="67"/>
      <c r="O50" s="67"/>
      <c r="P50" s="67"/>
      <c r="Q50" s="67"/>
      <c r="R50" s="67"/>
      <c r="S50" s="67"/>
      <c r="T50" s="67"/>
      <c r="U50" s="118"/>
      <c r="V50" s="119"/>
      <c r="W50" s="119"/>
      <c r="X50" s="119"/>
      <c r="Y50" s="120"/>
      <c r="Z50" s="67"/>
    </row>
    <row r="51" spans="1:26" ht="22.5" customHeight="1">
      <c r="A51" s="67"/>
      <c r="B51" s="117"/>
      <c r="C51" s="282"/>
      <c r="D51" s="283"/>
      <c r="E51" s="283"/>
      <c r="F51" s="283"/>
      <c r="G51" s="283"/>
      <c r="H51" s="283"/>
      <c r="I51" s="284"/>
      <c r="J51" s="285" t="s">
        <v>176</v>
      </c>
      <c r="K51" s="285"/>
      <c r="L51" s="285"/>
      <c r="M51" s="285"/>
      <c r="N51" s="285"/>
      <c r="O51" s="285" t="s">
        <v>177</v>
      </c>
      <c r="P51" s="285"/>
      <c r="Q51" s="285"/>
      <c r="R51" s="285"/>
      <c r="S51" s="285"/>
      <c r="T51" s="67"/>
      <c r="U51" s="118"/>
      <c r="V51" s="119"/>
      <c r="W51" s="119"/>
      <c r="X51" s="119"/>
      <c r="Y51" s="120"/>
      <c r="Z51" s="67"/>
    </row>
    <row r="52" spans="1:26" ht="22.5" customHeight="1">
      <c r="A52" s="67"/>
      <c r="B52" s="117"/>
      <c r="C52" s="286" t="s">
        <v>3</v>
      </c>
      <c r="D52" s="287"/>
      <c r="E52" s="287"/>
      <c r="F52" s="287"/>
      <c r="G52" s="287"/>
      <c r="H52" s="288"/>
      <c r="I52" s="129" t="s">
        <v>178</v>
      </c>
      <c r="J52" s="264" t="s">
        <v>157</v>
      </c>
      <c r="K52" s="264"/>
      <c r="L52" s="264"/>
      <c r="M52" s="264"/>
      <c r="N52" s="264"/>
      <c r="O52" s="268"/>
      <c r="P52" s="268"/>
      <c r="Q52" s="268"/>
      <c r="R52" s="268"/>
      <c r="S52" s="268"/>
      <c r="T52" s="67"/>
      <c r="U52" s="118"/>
      <c r="V52" s="119"/>
      <c r="W52" s="119"/>
      <c r="X52" s="119"/>
      <c r="Y52" s="120"/>
      <c r="Z52" s="67"/>
    </row>
    <row r="53" spans="1:26" ht="22.5" customHeight="1">
      <c r="A53" s="67"/>
      <c r="B53" s="117"/>
      <c r="C53" s="289"/>
      <c r="D53" s="290"/>
      <c r="E53" s="290"/>
      <c r="F53" s="290"/>
      <c r="G53" s="290"/>
      <c r="H53" s="291"/>
      <c r="I53" s="129" t="s">
        <v>179</v>
      </c>
      <c r="J53" s="264" t="s">
        <v>157</v>
      </c>
      <c r="K53" s="264"/>
      <c r="L53" s="264"/>
      <c r="M53" s="264"/>
      <c r="N53" s="264"/>
      <c r="O53" s="264" t="s">
        <v>157</v>
      </c>
      <c r="P53" s="264"/>
      <c r="Q53" s="264"/>
      <c r="R53" s="264"/>
      <c r="S53" s="264"/>
      <c r="T53" s="67"/>
      <c r="U53" s="118"/>
      <c r="V53" s="119"/>
      <c r="W53" s="119"/>
      <c r="X53" s="119"/>
      <c r="Y53" s="120"/>
      <c r="Z53" s="67"/>
    </row>
    <row r="54" spans="1:26" ht="15" customHeight="1">
      <c r="A54" s="67"/>
      <c r="B54" s="117"/>
      <c r="C54" s="67"/>
      <c r="D54" s="67"/>
      <c r="E54" s="67"/>
      <c r="F54" s="67"/>
      <c r="G54" s="67"/>
      <c r="H54" s="67"/>
      <c r="I54" s="67"/>
      <c r="J54" s="67"/>
      <c r="K54" s="67"/>
      <c r="L54" s="67"/>
      <c r="M54" s="67"/>
      <c r="N54" s="67"/>
      <c r="O54" s="67"/>
      <c r="P54" s="67"/>
      <c r="Q54" s="67"/>
      <c r="R54" s="67"/>
      <c r="S54" s="67"/>
      <c r="T54" s="67"/>
      <c r="U54" s="118"/>
      <c r="V54" s="119"/>
      <c r="W54" s="119"/>
      <c r="X54" s="119"/>
      <c r="Y54" s="120"/>
      <c r="Z54" s="67"/>
    </row>
    <row r="55" spans="1:26" ht="15" customHeight="1">
      <c r="A55" s="67"/>
      <c r="B55" s="117" t="s">
        <v>250</v>
      </c>
      <c r="C55" s="67"/>
      <c r="D55" s="67"/>
      <c r="E55" s="67"/>
      <c r="F55" s="67"/>
      <c r="G55" s="67"/>
      <c r="H55" s="67"/>
      <c r="I55" s="67"/>
      <c r="J55" s="67"/>
      <c r="K55" s="67"/>
      <c r="L55" s="67"/>
      <c r="M55" s="67"/>
      <c r="N55" s="67"/>
      <c r="O55" s="67"/>
      <c r="P55" s="67"/>
      <c r="Q55" s="67"/>
      <c r="R55" s="67"/>
      <c r="S55" s="67"/>
      <c r="T55" s="67"/>
      <c r="U55" s="250" t="s">
        <v>228</v>
      </c>
      <c r="V55" s="251"/>
      <c r="W55" s="251"/>
      <c r="X55" s="251"/>
      <c r="Y55" s="252"/>
      <c r="Z55" s="67"/>
    </row>
    <row r="56" spans="1:26" ht="15" customHeight="1">
      <c r="A56" s="67"/>
      <c r="B56" s="117"/>
      <c r="C56" s="67"/>
      <c r="D56" s="67"/>
      <c r="E56" s="67"/>
      <c r="F56" s="67"/>
      <c r="G56" s="67"/>
      <c r="H56" s="67"/>
      <c r="I56" s="67"/>
      <c r="J56" s="67"/>
      <c r="K56" s="67"/>
      <c r="L56" s="67"/>
      <c r="M56" s="67"/>
      <c r="N56" s="67"/>
      <c r="O56" s="67"/>
      <c r="P56" s="67"/>
      <c r="Q56" s="67"/>
      <c r="R56" s="67"/>
      <c r="S56" s="67"/>
      <c r="T56" s="67"/>
      <c r="U56" s="118"/>
      <c r="V56" s="119"/>
      <c r="W56" s="119"/>
      <c r="X56" s="119"/>
      <c r="Y56" s="120"/>
      <c r="Z56" s="67"/>
    </row>
    <row r="57" spans="1:26" ht="15" customHeight="1">
      <c r="A57" s="67"/>
      <c r="B57" s="117"/>
      <c r="C57" s="130" t="s">
        <v>180</v>
      </c>
      <c r="D57" s="253" t="s">
        <v>251</v>
      </c>
      <c r="E57" s="253"/>
      <c r="F57" s="253"/>
      <c r="G57" s="253"/>
      <c r="H57" s="253"/>
      <c r="I57" s="253"/>
      <c r="J57" s="253"/>
      <c r="K57" s="253"/>
      <c r="L57" s="253"/>
      <c r="M57" s="253"/>
      <c r="N57" s="253"/>
      <c r="O57" s="253"/>
      <c r="P57" s="253"/>
      <c r="Q57" s="253"/>
      <c r="R57" s="253"/>
      <c r="S57" s="253"/>
      <c r="T57" s="254"/>
      <c r="U57" s="118"/>
      <c r="V57" s="119" t="s">
        <v>137</v>
      </c>
      <c r="W57" s="119" t="s">
        <v>138</v>
      </c>
      <c r="X57" s="119" t="s">
        <v>137</v>
      </c>
      <c r="Y57" s="120"/>
      <c r="Z57" s="67"/>
    </row>
    <row r="58" spans="1:26" ht="15" customHeight="1">
      <c r="A58" s="67"/>
      <c r="B58" s="117"/>
      <c r="C58" s="131"/>
      <c r="D58" s="253"/>
      <c r="E58" s="253"/>
      <c r="F58" s="253"/>
      <c r="G58" s="253"/>
      <c r="H58" s="253"/>
      <c r="I58" s="253"/>
      <c r="J58" s="253"/>
      <c r="K58" s="253"/>
      <c r="L58" s="253"/>
      <c r="M58" s="253"/>
      <c r="N58" s="253"/>
      <c r="O58" s="253"/>
      <c r="P58" s="253"/>
      <c r="Q58" s="253"/>
      <c r="R58" s="253"/>
      <c r="S58" s="253"/>
      <c r="T58" s="254"/>
      <c r="U58" s="118"/>
      <c r="V58" s="119"/>
      <c r="W58" s="119"/>
      <c r="X58" s="119"/>
      <c r="Y58" s="120"/>
      <c r="Z58" s="67"/>
    </row>
    <row r="59" spans="1:26" ht="15" customHeight="1">
      <c r="A59" s="67"/>
      <c r="B59" s="117"/>
      <c r="C59" s="130" t="s">
        <v>141</v>
      </c>
      <c r="D59" s="253" t="s">
        <v>252</v>
      </c>
      <c r="E59" s="253"/>
      <c r="F59" s="253"/>
      <c r="G59" s="253"/>
      <c r="H59" s="253"/>
      <c r="I59" s="253"/>
      <c r="J59" s="253"/>
      <c r="K59" s="253"/>
      <c r="L59" s="253"/>
      <c r="M59" s="253"/>
      <c r="N59" s="253"/>
      <c r="O59" s="253"/>
      <c r="P59" s="253"/>
      <c r="Q59" s="253"/>
      <c r="R59" s="253"/>
      <c r="S59" s="253"/>
      <c r="T59" s="254"/>
      <c r="U59" s="118"/>
      <c r="V59" s="119" t="s">
        <v>137</v>
      </c>
      <c r="W59" s="119" t="s">
        <v>138</v>
      </c>
      <c r="X59" s="119" t="s">
        <v>137</v>
      </c>
      <c r="Y59" s="120"/>
      <c r="Z59" s="67"/>
    </row>
    <row r="60" spans="1:26" ht="15" customHeight="1">
      <c r="A60" s="67"/>
      <c r="B60" s="132"/>
      <c r="C60" s="133"/>
      <c r="D60" s="279"/>
      <c r="E60" s="279"/>
      <c r="F60" s="279"/>
      <c r="G60" s="279"/>
      <c r="H60" s="279"/>
      <c r="I60" s="279"/>
      <c r="J60" s="279"/>
      <c r="K60" s="279"/>
      <c r="L60" s="279"/>
      <c r="M60" s="279"/>
      <c r="N60" s="279"/>
      <c r="O60" s="279"/>
      <c r="P60" s="279"/>
      <c r="Q60" s="279"/>
      <c r="R60" s="279"/>
      <c r="S60" s="279"/>
      <c r="T60" s="280"/>
      <c r="U60" s="134"/>
      <c r="V60" s="135"/>
      <c r="W60" s="135"/>
      <c r="X60" s="135"/>
      <c r="Y60" s="136"/>
      <c r="Z60" s="67"/>
    </row>
    <row r="61" spans="1:26" ht="15" customHeight="1">
      <c r="A61" s="67"/>
      <c r="B61" s="67"/>
      <c r="C61" s="131"/>
      <c r="D61" s="137"/>
      <c r="E61" s="137"/>
      <c r="F61" s="137"/>
      <c r="G61" s="137"/>
      <c r="H61" s="137"/>
      <c r="I61" s="137"/>
      <c r="J61" s="137"/>
      <c r="K61" s="137"/>
      <c r="L61" s="137"/>
      <c r="M61" s="137"/>
      <c r="N61" s="137"/>
      <c r="O61" s="137"/>
      <c r="P61" s="137"/>
      <c r="Q61" s="137"/>
      <c r="R61" s="137"/>
      <c r="S61" s="137"/>
      <c r="T61" s="137"/>
      <c r="U61" s="138"/>
      <c r="V61" s="119"/>
      <c r="W61" s="119"/>
      <c r="X61" s="119"/>
      <c r="Y61" s="138"/>
      <c r="Z61" s="67"/>
    </row>
    <row r="62" spans="1:26" ht="15" customHeight="1">
      <c r="A62" s="67"/>
      <c r="B62" s="67" t="s">
        <v>190</v>
      </c>
      <c r="C62" s="67"/>
      <c r="D62" s="67"/>
      <c r="E62" s="67"/>
      <c r="F62" s="67"/>
      <c r="G62" s="67"/>
      <c r="H62" s="67"/>
      <c r="I62" s="67"/>
      <c r="J62" s="67"/>
      <c r="K62" s="67"/>
      <c r="L62" s="67"/>
      <c r="M62" s="67"/>
      <c r="N62" s="67"/>
      <c r="O62" s="67"/>
      <c r="P62" s="67"/>
      <c r="Q62" s="67"/>
      <c r="R62" s="67"/>
      <c r="S62" s="67"/>
      <c r="T62" s="67"/>
      <c r="U62" s="67"/>
      <c r="V62" s="67"/>
      <c r="W62" s="67"/>
      <c r="X62" s="67"/>
      <c r="Y62" s="67"/>
      <c r="Z62" s="67"/>
    </row>
    <row r="63" spans="1:26" ht="15" customHeight="1">
      <c r="A63" s="67"/>
      <c r="B63" s="139">
        <v>1</v>
      </c>
      <c r="C63" s="256" t="s">
        <v>285</v>
      </c>
      <c r="D63" s="256"/>
      <c r="E63" s="256"/>
      <c r="F63" s="256"/>
      <c r="G63" s="256"/>
      <c r="H63" s="256"/>
      <c r="I63" s="256"/>
      <c r="J63" s="256"/>
      <c r="K63" s="256"/>
      <c r="L63" s="256"/>
      <c r="M63" s="256"/>
      <c r="N63" s="256"/>
      <c r="O63" s="256"/>
      <c r="P63" s="256"/>
      <c r="Q63" s="256"/>
      <c r="R63" s="256"/>
      <c r="S63" s="256"/>
      <c r="T63" s="256"/>
      <c r="U63" s="256"/>
      <c r="V63" s="256"/>
      <c r="W63" s="256"/>
      <c r="X63" s="256"/>
      <c r="Y63" s="256"/>
      <c r="Z63" s="67"/>
    </row>
    <row r="64" spans="1:26" ht="15" customHeight="1">
      <c r="A64" s="67"/>
      <c r="B64" s="139">
        <v>2</v>
      </c>
      <c r="C64" s="253" t="s">
        <v>253</v>
      </c>
      <c r="D64" s="253"/>
      <c r="E64" s="253"/>
      <c r="F64" s="253"/>
      <c r="G64" s="253"/>
      <c r="H64" s="253"/>
      <c r="I64" s="253"/>
      <c r="J64" s="253"/>
      <c r="K64" s="253"/>
      <c r="L64" s="253"/>
      <c r="M64" s="253"/>
      <c r="N64" s="253"/>
      <c r="O64" s="253"/>
      <c r="P64" s="253"/>
      <c r="Q64" s="253"/>
      <c r="R64" s="253"/>
      <c r="S64" s="253"/>
      <c r="T64" s="253"/>
      <c r="U64" s="253"/>
      <c r="V64" s="253"/>
      <c r="W64" s="253"/>
      <c r="X64" s="253"/>
      <c r="Y64" s="253"/>
      <c r="Z64" s="67"/>
    </row>
    <row r="65" spans="1:26" ht="15" customHeight="1">
      <c r="A65" s="67"/>
      <c r="B65" s="139"/>
      <c r="C65" s="121" t="s">
        <v>254</v>
      </c>
      <c r="D65" s="101"/>
      <c r="E65" s="101"/>
      <c r="F65" s="101"/>
      <c r="G65" s="101"/>
      <c r="H65" s="101"/>
      <c r="I65" s="101"/>
      <c r="J65" s="101"/>
      <c r="K65" s="101"/>
      <c r="L65" s="101"/>
      <c r="M65" s="101"/>
      <c r="N65" s="101"/>
      <c r="O65" s="101"/>
      <c r="P65" s="101"/>
      <c r="Q65" s="101"/>
      <c r="R65" s="101"/>
      <c r="S65" s="101"/>
      <c r="T65" s="101"/>
      <c r="U65" s="101"/>
      <c r="V65" s="101"/>
      <c r="W65" s="101"/>
      <c r="X65" s="101"/>
      <c r="Y65" s="101"/>
      <c r="Z65" s="67"/>
    </row>
    <row r="66" spans="1:26" ht="15" customHeight="1">
      <c r="A66" s="67"/>
      <c r="B66" s="139"/>
      <c r="C66" s="121" t="s">
        <v>255</v>
      </c>
      <c r="D66" s="137"/>
      <c r="E66" s="137"/>
      <c r="F66" s="137"/>
      <c r="G66" s="137"/>
      <c r="H66" s="137"/>
      <c r="I66" s="137"/>
      <c r="J66" s="137"/>
      <c r="K66" s="137"/>
      <c r="L66" s="137"/>
      <c r="M66" s="137"/>
      <c r="N66" s="137"/>
      <c r="O66" s="137"/>
      <c r="P66" s="137"/>
      <c r="Q66" s="137"/>
      <c r="R66" s="137"/>
      <c r="S66" s="137"/>
      <c r="T66" s="137"/>
      <c r="U66" s="137"/>
      <c r="V66" s="137"/>
      <c r="W66" s="137"/>
      <c r="X66" s="137"/>
      <c r="Y66" s="137"/>
      <c r="Z66" s="67"/>
    </row>
    <row r="67" spans="1:26" ht="15" customHeight="1">
      <c r="A67" s="67"/>
      <c r="B67" s="139">
        <v>3</v>
      </c>
      <c r="C67" s="281" t="s">
        <v>286</v>
      </c>
      <c r="D67" s="281"/>
      <c r="E67" s="281"/>
      <c r="F67" s="281"/>
      <c r="G67" s="281"/>
      <c r="H67" s="281"/>
      <c r="I67" s="281"/>
      <c r="J67" s="281"/>
      <c r="K67" s="281"/>
      <c r="L67" s="281"/>
      <c r="M67" s="281"/>
      <c r="N67" s="281"/>
      <c r="O67" s="281"/>
      <c r="P67" s="281"/>
      <c r="Q67" s="281"/>
      <c r="R67" s="281"/>
      <c r="S67" s="281"/>
      <c r="T67" s="281"/>
      <c r="U67" s="281"/>
      <c r="V67" s="281"/>
      <c r="W67" s="281"/>
      <c r="X67" s="281"/>
      <c r="Y67" s="281"/>
      <c r="Z67" s="67"/>
    </row>
    <row r="68" spans="1:26">
      <c r="A68" s="67"/>
      <c r="B68" s="255"/>
      <c r="C68" s="255"/>
      <c r="D68" s="255"/>
      <c r="E68" s="255"/>
      <c r="F68" s="255"/>
      <c r="G68" s="255"/>
      <c r="H68" s="255"/>
      <c r="I68" s="255"/>
      <c r="J68" s="255"/>
      <c r="K68" s="255"/>
      <c r="L68" s="255"/>
      <c r="M68" s="255"/>
      <c r="N68" s="255"/>
      <c r="O68" s="255"/>
      <c r="P68" s="255"/>
      <c r="Q68" s="255"/>
      <c r="R68" s="255"/>
      <c r="S68" s="255"/>
      <c r="T68" s="255"/>
      <c r="U68" s="255"/>
      <c r="V68" s="255"/>
      <c r="W68" s="255"/>
      <c r="X68" s="255"/>
      <c r="Y68" s="255"/>
      <c r="Z68" s="255"/>
    </row>
  </sheetData>
  <mergeCells count="66">
    <mergeCell ref="B5:Y5"/>
    <mergeCell ref="B68:Z68"/>
    <mergeCell ref="U55:Y55"/>
    <mergeCell ref="D57:T58"/>
    <mergeCell ref="D59:T60"/>
    <mergeCell ref="C63:Y63"/>
    <mergeCell ref="C64:Y64"/>
    <mergeCell ref="C67:Y67"/>
    <mergeCell ref="C51:I51"/>
    <mergeCell ref="J51:N51"/>
    <mergeCell ref="O51:S51"/>
    <mergeCell ref="C52:H53"/>
    <mergeCell ref="J52:N52"/>
    <mergeCell ref="O52:S52"/>
    <mergeCell ref="J53:N53"/>
    <mergeCell ref="O53:S53"/>
    <mergeCell ref="D45:T45"/>
    <mergeCell ref="D46:T46"/>
    <mergeCell ref="D47:T47"/>
    <mergeCell ref="C49:H49"/>
    <mergeCell ref="I49:J49"/>
    <mergeCell ref="L49:Q49"/>
    <mergeCell ref="R49:S49"/>
    <mergeCell ref="D41:K41"/>
    <mergeCell ref="L41:N41"/>
    <mergeCell ref="O41:Q41"/>
    <mergeCell ref="S41:T41"/>
    <mergeCell ref="U43:Y43"/>
    <mergeCell ref="D39:K39"/>
    <mergeCell ref="L39:N39"/>
    <mergeCell ref="O39:Q39"/>
    <mergeCell ref="S39:T39"/>
    <mergeCell ref="D40:K40"/>
    <mergeCell ref="L40:N40"/>
    <mergeCell ref="O40:Q40"/>
    <mergeCell ref="S40:T40"/>
    <mergeCell ref="D37:K37"/>
    <mergeCell ref="L37:N37"/>
    <mergeCell ref="O37:Q37"/>
    <mergeCell ref="S37:T37"/>
    <mergeCell ref="D38:K38"/>
    <mergeCell ref="L38:N38"/>
    <mergeCell ref="O38:Q38"/>
    <mergeCell ref="S38:T38"/>
    <mergeCell ref="U29:Y29"/>
    <mergeCell ref="C32:T33"/>
    <mergeCell ref="D36:K36"/>
    <mergeCell ref="L36:N36"/>
    <mergeCell ref="O36:Q36"/>
    <mergeCell ref="U36:Y36"/>
    <mergeCell ref="Q2:Y2"/>
    <mergeCell ref="B4:Y4"/>
    <mergeCell ref="B6:F6"/>
    <mergeCell ref="G6:Y6"/>
    <mergeCell ref="D35:K35"/>
    <mergeCell ref="L35:N35"/>
    <mergeCell ref="O35:Q35"/>
    <mergeCell ref="B7:F7"/>
    <mergeCell ref="G7:Y7"/>
    <mergeCell ref="U10:Y10"/>
    <mergeCell ref="D12:T13"/>
    <mergeCell ref="C15:C16"/>
    <mergeCell ref="D15:T16"/>
    <mergeCell ref="D18:T18"/>
    <mergeCell ref="D20:T20"/>
    <mergeCell ref="D26:T27"/>
  </mergeCells>
  <phoneticPr fontId="2"/>
  <dataValidations count="1">
    <dataValidation type="list" allowBlank="1" showInputMessage="1" showErrorMessage="1" sqref="V12:V13 X12:X13 V18 X18 V20 X20 V22 X22 V24 X24 V26 X26 V37:V41 X37:X41 V45:V47 X45:X47 V57 X57 V59 X59" xr:uid="{00000000-0002-0000-0A00-000000000000}">
      <formula1>"□,■"</formula1>
    </dataValidation>
  </dataValidations>
  <printOptions horizontalCentered="1"/>
  <pageMargins left="0.70866141732283472" right="0.70866141732283472" top="0.74803149606299213" bottom="0.74803149606299213" header="0.31496062992125984" footer="0.31496062992125984"/>
  <pageSetup paperSize="9" scale="62"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A1:AE71"/>
  <sheetViews>
    <sheetView view="pageBreakPreview" topLeftCell="A49" zoomScale="110" zoomScaleNormal="110" zoomScaleSheetLayoutView="110" workbookViewId="0">
      <selection activeCell="Y5" sqref="Y5"/>
    </sheetView>
  </sheetViews>
  <sheetFormatPr defaultColWidth="4" defaultRowHeight="13.5"/>
  <cols>
    <col min="1" max="1" width="2.875" style="69" customWidth="1"/>
    <col min="2" max="2" width="2.625" style="69" customWidth="1"/>
    <col min="3" max="3" width="10.625" style="69" customWidth="1"/>
    <col min="4" max="8" width="4.625" style="69" customWidth="1"/>
    <col min="9" max="9" width="7.625" style="69" customWidth="1"/>
    <col min="10" max="18" width="4.625" style="69" customWidth="1"/>
    <col min="19" max="20" width="7.625" style="69" customWidth="1"/>
    <col min="21" max="25" width="4.625" style="69" customWidth="1"/>
    <col min="26" max="26" width="2" style="69" customWidth="1"/>
    <col min="27" max="257" width="4" style="69"/>
    <col min="258" max="258" width="2.875" style="69" customWidth="1"/>
    <col min="259" max="259" width="2.375" style="69" customWidth="1"/>
    <col min="260" max="260" width="7.375" style="69" customWidth="1"/>
    <col min="261" max="263" width="4" style="69"/>
    <col min="264" max="264" width="3.625" style="69" customWidth="1"/>
    <col min="265" max="265" width="4" style="69"/>
    <col min="266" max="266" width="7.375" style="69" customWidth="1"/>
    <col min="267" max="275" width="4" style="69"/>
    <col min="276" max="277" width="6.875" style="69" customWidth="1"/>
    <col min="278" max="279" width="4" style="69"/>
    <col min="280" max="280" width="4.125" style="69" customWidth="1"/>
    <col min="281" max="281" width="2.375" style="69" customWidth="1"/>
    <col min="282" max="282" width="3.375" style="69" customWidth="1"/>
    <col min="283" max="513" width="4" style="69"/>
    <col min="514" max="514" width="2.875" style="69" customWidth="1"/>
    <col min="515" max="515" width="2.375" style="69" customWidth="1"/>
    <col min="516" max="516" width="7.375" style="69" customWidth="1"/>
    <col min="517" max="519" width="4" style="69"/>
    <col min="520" max="520" width="3.625" style="69" customWidth="1"/>
    <col min="521" max="521" width="4" style="69"/>
    <col min="522" max="522" width="7.375" style="69" customWidth="1"/>
    <col min="523" max="531" width="4" style="69"/>
    <col min="532" max="533" width="6.875" style="69" customWidth="1"/>
    <col min="534" max="535" width="4" style="69"/>
    <col min="536" max="536" width="4.125" style="69" customWidth="1"/>
    <col min="537" max="537" width="2.375" style="69" customWidth="1"/>
    <col min="538" max="538" width="3.375" style="69" customWidth="1"/>
    <col min="539" max="769" width="4" style="69"/>
    <col min="770" max="770" width="2.875" style="69" customWidth="1"/>
    <col min="771" max="771" width="2.375" style="69" customWidth="1"/>
    <col min="772" max="772" width="7.375" style="69" customWidth="1"/>
    <col min="773" max="775" width="4" style="69"/>
    <col min="776" max="776" width="3.625" style="69" customWidth="1"/>
    <col min="777" max="777" width="4" style="69"/>
    <col min="778" max="778" width="7.375" style="69" customWidth="1"/>
    <col min="779" max="787" width="4" style="69"/>
    <col min="788" max="789" width="6.875" style="69" customWidth="1"/>
    <col min="790" max="791" width="4" style="69"/>
    <col min="792" max="792" width="4.125" style="69" customWidth="1"/>
    <col min="793" max="793" width="2.375" style="69" customWidth="1"/>
    <col min="794" max="794" width="3.375" style="69" customWidth="1"/>
    <col min="795" max="1025" width="4" style="69"/>
    <col min="1026" max="1026" width="2.875" style="69" customWidth="1"/>
    <col min="1027" max="1027" width="2.375" style="69" customWidth="1"/>
    <col min="1028" max="1028" width="7.375" style="69" customWidth="1"/>
    <col min="1029" max="1031" width="4" style="69"/>
    <col min="1032" max="1032" width="3.625" style="69" customWidth="1"/>
    <col min="1033" max="1033" width="4" style="69"/>
    <col min="1034" max="1034" width="7.375" style="69" customWidth="1"/>
    <col min="1035" max="1043" width="4" style="69"/>
    <col min="1044" max="1045" width="6.875" style="69" customWidth="1"/>
    <col min="1046" max="1047" width="4" style="69"/>
    <col min="1048" max="1048" width="4.125" style="69" customWidth="1"/>
    <col min="1049" max="1049" width="2.375" style="69" customWidth="1"/>
    <col min="1050" max="1050" width="3.375" style="69" customWidth="1"/>
    <col min="1051" max="1281" width="4" style="69"/>
    <col min="1282" max="1282" width="2.875" style="69" customWidth="1"/>
    <col min="1283" max="1283" width="2.375" style="69" customWidth="1"/>
    <col min="1284" max="1284" width="7.375" style="69" customWidth="1"/>
    <col min="1285" max="1287" width="4" style="69"/>
    <col min="1288" max="1288" width="3.625" style="69" customWidth="1"/>
    <col min="1289" max="1289" width="4" style="69"/>
    <col min="1290" max="1290" width="7.375" style="69" customWidth="1"/>
    <col min="1291" max="1299" width="4" style="69"/>
    <col min="1300" max="1301" width="6.875" style="69" customWidth="1"/>
    <col min="1302" max="1303" width="4" style="69"/>
    <col min="1304" max="1304" width="4.125" style="69" customWidth="1"/>
    <col min="1305" max="1305" width="2.375" style="69" customWidth="1"/>
    <col min="1306" max="1306" width="3.375" style="69" customWidth="1"/>
    <col min="1307" max="1537" width="4" style="69"/>
    <col min="1538" max="1538" width="2.875" style="69" customWidth="1"/>
    <col min="1539" max="1539" width="2.375" style="69" customWidth="1"/>
    <col min="1540" max="1540" width="7.375" style="69" customWidth="1"/>
    <col min="1541" max="1543" width="4" style="69"/>
    <col min="1544" max="1544" width="3.625" style="69" customWidth="1"/>
    <col min="1545" max="1545" width="4" style="69"/>
    <col min="1546" max="1546" width="7.375" style="69" customWidth="1"/>
    <col min="1547" max="1555" width="4" style="69"/>
    <col min="1556" max="1557" width="6.875" style="69" customWidth="1"/>
    <col min="1558" max="1559" width="4" style="69"/>
    <col min="1560" max="1560" width="4.125" style="69" customWidth="1"/>
    <col min="1561" max="1561" width="2.375" style="69" customWidth="1"/>
    <col min="1562" max="1562" width="3.375" style="69" customWidth="1"/>
    <col min="1563" max="1793" width="4" style="69"/>
    <col min="1794" max="1794" width="2.875" style="69" customWidth="1"/>
    <col min="1795" max="1795" width="2.375" style="69" customWidth="1"/>
    <col min="1796" max="1796" width="7.375" style="69" customWidth="1"/>
    <col min="1797" max="1799" width="4" style="69"/>
    <col min="1800" max="1800" width="3.625" style="69" customWidth="1"/>
    <col min="1801" max="1801" width="4" style="69"/>
    <col min="1802" max="1802" width="7.375" style="69" customWidth="1"/>
    <col min="1803" max="1811" width="4" style="69"/>
    <col min="1812" max="1813" width="6.875" style="69" customWidth="1"/>
    <col min="1814" max="1815" width="4" style="69"/>
    <col min="1816" max="1816" width="4.125" style="69" customWidth="1"/>
    <col min="1817" max="1817" width="2.375" style="69" customWidth="1"/>
    <col min="1818" max="1818" width="3.375" style="69" customWidth="1"/>
    <col min="1819" max="2049" width="4" style="69"/>
    <col min="2050" max="2050" width="2.875" style="69" customWidth="1"/>
    <col min="2051" max="2051" width="2.375" style="69" customWidth="1"/>
    <col min="2052" max="2052" width="7.375" style="69" customWidth="1"/>
    <col min="2053" max="2055" width="4" style="69"/>
    <col min="2056" max="2056" width="3.625" style="69" customWidth="1"/>
    <col min="2057" max="2057" width="4" style="69"/>
    <col min="2058" max="2058" width="7.375" style="69" customWidth="1"/>
    <col min="2059" max="2067" width="4" style="69"/>
    <col min="2068" max="2069" width="6.875" style="69" customWidth="1"/>
    <col min="2070" max="2071" width="4" style="69"/>
    <col min="2072" max="2072" width="4.125" style="69" customWidth="1"/>
    <col min="2073" max="2073" width="2.375" style="69" customWidth="1"/>
    <col min="2074" max="2074" width="3.375" style="69" customWidth="1"/>
    <col min="2075" max="2305" width="4" style="69"/>
    <col min="2306" max="2306" width="2.875" style="69" customWidth="1"/>
    <col min="2307" max="2307" width="2.375" style="69" customWidth="1"/>
    <col min="2308" max="2308" width="7.375" style="69" customWidth="1"/>
    <col min="2309" max="2311" width="4" style="69"/>
    <col min="2312" max="2312" width="3.625" style="69" customWidth="1"/>
    <col min="2313" max="2313" width="4" style="69"/>
    <col min="2314" max="2314" width="7.375" style="69" customWidth="1"/>
    <col min="2315" max="2323" width="4" style="69"/>
    <col min="2324" max="2325" width="6.875" style="69" customWidth="1"/>
    <col min="2326" max="2327" width="4" style="69"/>
    <col min="2328" max="2328" width="4.125" style="69" customWidth="1"/>
    <col min="2329" max="2329" width="2.375" style="69" customWidth="1"/>
    <col min="2330" max="2330" width="3.375" style="69" customWidth="1"/>
    <col min="2331" max="2561" width="4" style="69"/>
    <col min="2562" max="2562" width="2.875" style="69" customWidth="1"/>
    <col min="2563" max="2563" width="2.375" style="69" customWidth="1"/>
    <col min="2564" max="2564" width="7.375" style="69" customWidth="1"/>
    <col min="2565" max="2567" width="4" style="69"/>
    <col min="2568" max="2568" width="3.625" style="69" customWidth="1"/>
    <col min="2569" max="2569" width="4" style="69"/>
    <col min="2570" max="2570" width="7.375" style="69" customWidth="1"/>
    <col min="2571" max="2579" width="4" style="69"/>
    <col min="2580" max="2581" width="6.875" style="69" customWidth="1"/>
    <col min="2582" max="2583" width="4" style="69"/>
    <col min="2584" max="2584" width="4.125" style="69" customWidth="1"/>
    <col min="2585" max="2585" width="2.375" style="69" customWidth="1"/>
    <col min="2586" max="2586" width="3.375" style="69" customWidth="1"/>
    <col min="2587" max="2817" width="4" style="69"/>
    <col min="2818" max="2818" width="2.875" style="69" customWidth="1"/>
    <col min="2819" max="2819" width="2.375" style="69" customWidth="1"/>
    <col min="2820" max="2820" width="7.375" style="69" customWidth="1"/>
    <col min="2821" max="2823" width="4" style="69"/>
    <col min="2824" max="2824" width="3.625" style="69" customWidth="1"/>
    <col min="2825" max="2825" width="4" style="69"/>
    <col min="2826" max="2826" width="7.375" style="69" customWidth="1"/>
    <col min="2827" max="2835" width="4" style="69"/>
    <col min="2836" max="2837" width="6.875" style="69" customWidth="1"/>
    <col min="2838" max="2839" width="4" style="69"/>
    <col min="2840" max="2840" width="4.125" style="69" customWidth="1"/>
    <col min="2841" max="2841" width="2.375" style="69" customWidth="1"/>
    <col min="2842" max="2842" width="3.375" style="69" customWidth="1"/>
    <col min="2843" max="3073" width="4" style="69"/>
    <col min="3074" max="3074" width="2.875" style="69" customWidth="1"/>
    <col min="3075" max="3075" width="2.375" style="69" customWidth="1"/>
    <col min="3076" max="3076" width="7.375" style="69" customWidth="1"/>
    <col min="3077" max="3079" width="4" style="69"/>
    <col min="3080" max="3080" width="3.625" style="69" customWidth="1"/>
    <col min="3081" max="3081" width="4" style="69"/>
    <col min="3082" max="3082" width="7.375" style="69" customWidth="1"/>
    <col min="3083" max="3091" width="4" style="69"/>
    <col min="3092" max="3093" width="6.875" style="69" customWidth="1"/>
    <col min="3094" max="3095" width="4" style="69"/>
    <col min="3096" max="3096" width="4.125" style="69" customWidth="1"/>
    <col min="3097" max="3097" width="2.375" style="69" customWidth="1"/>
    <col min="3098" max="3098" width="3.375" style="69" customWidth="1"/>
    <col min="3099" max="3329" width="4" style="69"/>
    <col min="3330" max="3330" width="2.875" style="69" customWidth="1"/>
    <col min="3331" max="3331" width="2.375" style="69" customWidth="1"/>
    <col min="3332" max="3332" width="7.375" style="69" customWidth="1"/>
    <col min="3333" max="3335" width="4" style="69"/>
    <col min="3336" max="3336" width="3.625" style="69" customWidth="1"/>
    <col min="3337" max="3337" width="4" style="69"/>
    <col min="3338" max="3338" width="7.375" style="69" customWidth="1"/>
    <col min="3339" max="3347" width="4" style="69"/>
    <col min="3348" max="3349" width="6.875" style="69" customWidth="1"/>
    <col min="3350" max="3351" width="4" style="69"/>
    <col min="3352" max="3352" width="4.125" style="69" customWidth="1"/>
    <col min="3353" max="3353" width="2.375" style="69" customWidth="1"/>
    <col min="3354" max="3354" width="3.375" style="69" customWidth="1"/>
    <col min="3355" max="3585" width="4" style="69"/>
    <col min="3586" max="3586" width="2.875" style="69" customWidth="1"/>
    <col min="3587" max="3587" width="2.375" style="69" customWidth="1"/>
    <col min="3588" max="3588" width="7.375" style="69" customWidth="1"/>
    <col min="3589" max="3591" width="4" style="69"/>
    <col min="3592" max="3592" width="3.625" style="69" customWidth="1"/>
    <col min="3593" max="3593" width="4" style="69"/>
    <col min="3594" max="3594" width="7.375" style="69" customWidth="1"/>
    <col min="3595" max="3603" width="4" style="69"/>
    <col min="3604" max="3605" width="6.875" style="69" customWidth="1"/>
    <col min="3606" max="3607" width="4" style="69"/>
    <col min="3608" max="3608" width="4.125" style="69" customWidth="1"/>
    <col min="3609" max="3609" width="2.375" style="69" customWidth="1"/>
    <col min="3610" max="3610" width="3.375" style="69" customWidth="1"/>
    <col min="3611" max="3841" width="4" style="69"/>
    <col min="3842" max="3842" width="2.875" style="69" customWidth="1"/>
    <col min="3843" max="3843" width="2.375" style="69" customWidth="1"/>
    <col min="3844" max="3844" width="7.375" style="69" customWidth="1"/>
    <col min="3845" max="3847" width="4" style="69"/>
    <col min="3848" max="3848" width="3.625" style="69" customWidth="1"/>
    <col min="3849" max="3849" width="4" style="69"/>
    <col min="3850" max="3850" width="7.375" style="69" customWidth="1"/>
    <col min="3851" max="3859" width="4" style="69"/>
    <col min="3860" max="3861" width="6.875" style="69" customWidth="1"/>
    <col min="3862" max="3863" width="4" style="69"/>
    <col min="3864" max="3864" width="4.125" style="69" customWidth="1"/>
    <col min="3865" max="3865" width="2.375" style="69" customWidth="1"/>
    <col min="3866" max="3866" width="3.375" style="69" customWidth="1"/>
    <col min="3867" max="4097" width="4" style="69"/>
    <col min="4098" max="4098" width="2.875" style="69" customWidth="1"/>
    <col min="4099" max="4099" width="2.375" style="69" customWidth="1"/>
    <col min="4100" max="4100" width="7.375" style="69" customWidth="1"/>
    <col min="4101" max="4103" width="4" style="69"/>
    <col min="4104" max="4104" width="3.625" style="69" customWidth="1"/>
    <col min="4105" max="4105" width="4" style="69"/>
    <col min="4106" max="4106" width="7.375" style="69" customWidth="1"/>
    <col min="4107" max="4115" width="4" style="69"/>
    <col min="4116" max="4117" width="6.875" style="69" customWidth="1"/>
    <col min="4118" max="4119" width="4" style="69"/>
    <col min="4120" max="4120" width="4.125" style="69" customWidth="1"/>
    <col min="4121" max="4121" width="2.375" style="69" customWidth="1"/>
    <col min="4122" max="4122" width="3.375" style="69" customWidth="1"/>
    <col min="4123" max="4353" width="4" style="69"/>
    <col min="4354" max="4354" width="2.875" style="69" customWidth="1"/>
    <col min="4355" max="4355" width="2.375" style="69" customWidth="1"/>
    <col min="4356" max="4356" width="7.375" style="69" customWidth="1"/>
    <col min="4357" max="4359" width="4" style="69"/>
    <col min="4360" max="4360" width="3.625" style="69" customWidth="1"/>
    <col min="4361" max="4361" width="4" style="69"/>
    <col min="4362" max="4362" width="7.375" style="69" customWidth="1"/>
    <col min="4363" max="4371" width="4" style="69"/>
    <col min="4372" max="4373" width="6.875" style="69" customWidth="1"/>
    <col min="4374" max="4375" width="4" style="69"/>
    <col min="4376" max="4376" width="4.125" style="69" customWidth="1"/>
    <col min="4377" max="4377" width="2.375" style="69" customWidth="1"/>
    <col min="4378" max="4378" width="3.375" style="69" customWidth="1"/>
    <col min="4379" max="4609" width="4" style="69"/>
    <col min="4610" max="4610" width="2.875" style="69" customWidth="1"/>
    <col min="4611" max="4611" width="2.375" style="69" customWidth="1"/>
    <col min="4612" max="4612" width="7.375" style="69" customWidth="1"/>
    <col min="4613" max="4615" width="4" style="69"/>
    <col min="4616" max="4616" width="3.625" style="69" customWidth="1"/>
    <col min="4617" max="4617" width="4" style="69"/>
    <col min="4618" max="4618" width="7.375" style="69" customWidth="1"/>
    <col min="4619" max="4627" width="4" style="69"/>
    <col min="4628" max="4629" width="6.875" style="69" customWidth="1"/>
    <col min="4630" max="4631" width="4" style="69"/>
    <col min="4632" max="4632" width="4.125" style="69" customWidth="1"/>
    <col min="4633" max="4633" width="2.375" style="69" customWidth="1"/>
    <col min="4634" max="4634" width="3.375" style="69" customWidth="1"/>
    <col min="4635" max="4865" width="4" style="69"/>
    <col min="4866" max="4866" width="2.875" style="69" customWidth="1"/>
    <col min="4867" max="4867" width="2.375" style="69" customWidth="1"/>
    <col min="4868" max="4868" width="7.375" style="69" customWidth="1"/>
    <col min="4869" max="4871" width="4" style="69"/>
    <col min="4872" max="4872" width="3.625" style="69" customWidth="1"/>
    <col min="4873" max="4873" width="4" style="69"/>
    <col min="4874" max="4874" width="7.375" style="69" customWidth="1"/>
    <col min="4875" max="4883" width="4" style="69"/>
    <col min="4884" max="4885" width="6.875" style="69" customWidth="1"/>
    <col min="4886" max="4887" width="4" style="69"/>
    <col min="4888" max="4888" width="4.125" style="69" customWidth="1"/>
    <col min="4889" max="4889" width="2.375" style="69" customWidth="1"/>
    <col min="4890" max="4890" width="3.375" style="69" customWidth="1"/>
    <col min="4891" max="5121" width="4" style="69"/>
    <col min="5122" max="5122" width="2.875" style="69" customWidth="1"/>
    <col min="5123" max="5123" width="2.375" style="69" customWidth="1"/>
    <col min="5124" max="5124" width="7.375" style="69" customWidth="1"/>
    <col min="5125" max="5127" width="4" style="69"/>
    <col min="5128" max="5128" width="3.625" style="69" customWidth="1"/>
    <col min="5129" max="5129" width="4" style="69"/>
    <col min="5130" max="5130" width="7.375" style="69" customWidth="1"/>
    <col min="5131" max="5139" width="4" style="69"/>
    <col min="5140" max="5141" width="6.875" style="69" customWidth="1"/>
    <col min="5142" max="5143" width="4" style="69"/>
    <col min="5144" max="5144" width="4.125" style="69" customWidth="1"/>
    <col min="5145" max="5145" width="2.375" style="69" customWidth="1"/>
    <col min="5146" max="5146" width="3.375" style="69" customWidth="1"/>
    <col min="5147" max="5377" width="4" style="69"/>
    <col min="5378" max="5378" width="2.875" style="69" customWidth="1"/>
    <col min="5379" max="5379" width="2.375" style="69" customWidth="1"/>
    <col min="5380" max="5380" width="7.375" style="69" customWidth="1"/>
    <col min="5381" max="5383" width="4" style="69"/>
    <col min="5384" max="5384" width="3.625" style="69" customWidth="1"/>
    <col min="5385" max="5385" width="4" style="69"/>
    <col min="5386" max="5386" width="7.375" style="69" customWidth="1"/>
    <col min="5387" max="5395" width="4" style="69"/>
    <col min="5396" max="5397" width="6.875" style="69" customWidth="1"/>
    <col min="5398" max="5399" width="4" style="69"/>
    <col min="5400" max="5400" width="4.125" style="69" customWidth="1"/>
    <col min="5401" max="5401" width="2.375" style="69" customWidth="1"/>
    <col min="5402" max="5402" width="3.375" style="69" customWidth="1"/>
    <col min="5403" max="5633" width="4" style="69"/>
    <col min="5634" max="5634" width="2.875" style="69" customWidth="1"/>
    <col min="5635" max="5635" width="2.375" style="69" customWidth="1"/>
    <col min="5636" max="5636" width="7.375" style="69" customWidth="1"/>
    <col min="5637" max="5639" width="4" style="69"/>
    <col min="5640" max="5640" width="3.625" style="69" customWidth="1"/>
    <col min="5641" max="5641" width="4" style="69"/>
    <col min="5642" max="5642" width="7.375" style="69" customWidth="1"/>
    <col min="5643" max="5651" width="4" style="69"/>
    <col min="5652" max="5653" width="6.875" style="69" customWidth="1"/>
    <col min="5654" max="5655" width="4" style="69"/>
    <col min="5656" max="5656" width="4.125" style="69" customWidth="1"/>
    <col min="5657" max="5657" width="2.375" style="69" customWidth="1"/>
    <col min="5658" max="5658" width="3.375" style="69" customWidth="1"/>
    <col min="5659" max="5889" width="4" style="69"/>
    <col min="5890" max="5890" width="2.875" style="69" customWidth="1"/>
    <col min="5891" max="5891" width="2.375" style="69" customWidth="1"/>
    <col min="5892" max="5892" width="7.375" style="69" customWidth="1"/>
    <col min="5893" max="5895" width="4" style="69"/>
    <col min="5896" max="5896" width="3.625" style="69" customWidth="1"/>
    <col min="5897" max="5897" width="4" style="69"/>
    <col min="5898" max="5898" width="7.375" style="69" customWidth="1"/>
    <col min="5899" max="5907" width="4" style="69"/>
    <col min="5908" max="5909" width="6.875" style="69" customWidth="1"/>
    <col min="5910" max="5911" width="4" style="69"/>
    <col min="5912" max="5912" width="4.125" style="69" customWidth="1"/>
    <col min="5913" max="5913" width="2.375" style="69" customWidth="1"/>
    <col min="5914" max="5914" width="3.375" style="69" customWidth="1"/>
    <col min="5915" max="6145" width="4" style="69"/>
    <col min="6146" max="6146" width="2.875" style="69" customWidth="1"/>
    <col min="6147" max="6147" width="2.375" style="69" customWidth="1"/>
    <col min="6148" max="6148" width="7.375" style="69" customWidth="1"/>
    <col min="6149" max="6151" width="4" style="69"/>
    <col min="6152" max="6152" width="3.625" style="69" customWidth="1"/>
    <col min="6153" max="6153" width="4" style="69"/>
    <col min="6154" max="6154" width="7.375" style="69" customWidth="1"/>
    <col min="6155" max="6163" width="4" style="69"/>
    <col min="6164" max="6165" width="6.875" style="69" customWidth="1"/>
    <col min="6166" max="6167" width="4" style="69"/>
    <col min="6168" max="6168" width="4.125" style="69" customWidth="1"/>
    <col min="6169" max="6169" width="2.375" style="69" customWidth="1"/>
    <col min="6170" max="6170" width="3.375" style="69" customWidth="1"/>
    <col min="6171" max="6401" width="4" style="69"/>
    <col min="6402" max="6402" width="2.875" style="69" customWidth="1"/>
    <col min="6403" max="6403" width="2.375" style="69" customWidth="1"/>
    <col min="6404" max="6404" width="7.375" style="69" customWidth="1"/>
    <col min="6405" max="6407" width="4" style="69"/>
    <col min="6408" max="6408" width="3.625" style="69" customWidth="1"/>
    <col min="6409" max="6409" width="4" style="69"/>
    <col min="6410" max="6410" width="7.375" style="69" customWidth="1"/>
    <col min="6411" max="6419" width="4" style="69"/>
    <col min="6420" max="6421" width="6.875" style="69" customWidth="1"/>
    <col min="6422" max="6423" width="4" style="69"/>
    <col min="6424" max="6424" width="4.125" style="69" customWidth="1"/>
    <col min="6425" max="6425" width="2.375" style="69" customWidth="1"/>
    <col min="6426" max="6426" width="3.375" style="69" customWidth="1"/>
    <col min="6427" max="6657" width="4" style="69"/>
    <col min="6658" max="6658" width="2.875" style="69" customWidth="1"/>
    <col min="6659" max="6659" width="2.375" style="69" customWidth="1"/>
    <col min="6660" max="6660" width="7.375" style="69" customWidth="1"/>
    <col min="6661" max="6663" width="4" style="69"/>
    <col min="6664" max="6664" width="3.625" style="69" customWidth="1"/>
    <col min="6665" max="6665" width="4" style="69"/>
    <col min="6666" max="6666" width="7.375" style="69" customWidth="1"/>
    <col min="6667" max="6675" width="4" style="69"/>
    <col min="6676" max="6677" width="6.875" style="69" customWidth="1"/>
    <col min="6678" max="6679" width="4" style="69"/>
    <col min="6680" max="6680" width="4.125" style="69" customWidth="1"/>
    <col min="6681" max="6681" width="2.375" style="69" customWidth="1"/>
    <col min="6682" max="6682" width="3.375" style="69" customWidth="1"/>
    <col min="6683" max="6913" width="4" style="69"/>
    <col min="6914" max="6914" width="2.875" style="69" customWidth="1"/>
    <col min="6915" max="6915" width="2.375" style="69" customWidth="1"/>
    <col min="6916" max="6916" width="7.375" style="69" customWidth="1"/>
    <col min="6917" max="6919" width="4" style="69"/>
    <col min="6920" max="6920" width="3.625" style="69" customWidth="1"/>
    <col min="6921" max="6921" width="4" style="69"/>
    <col min="6922" max="6922" width="7.375" style="69" customWidth="1"/>
    <col min="6923" max="6931" width="4" style="69"/>
    <col min="6932" max="6933" width="6.875" style="69" customWidth="1"/>
    <col min="6934" max="6935" width="4" style="69"/>
    <col min="6936" max="6936" width="4.125" style="69" customWidth="1"/>
    <col min="6937" max="6937" width="2.375" style="69" customWidth="1"/>
    <col min="6938" max="6938" width="3.375" style="69" customWidth="1"/>
    <col min="6939" max="7169" width="4" style="69"/>
    <col min="7170" max="7170" width="2.875" style="69" customWidth="1"/>
    <col min="7171" max="7171" width="2.375" style="69" customWidth="1"/>
    <col min="7172" max="7172" width="7.375" style="69" customWidth="1"/>
    <col min="7173" max="7175" width="4" style="69"/>
    <col min="7176" max="7176" width="3.625" style="69" customWidth="1"/>
    <col min="7177" max="7177" width="4" style="69"/>
    <col min="7178" max="7178" width="7.375" style="69" customWidth="1"/>
    <col min="7179" max="7187" width="4" style="69"/>
    <col min="7188" max="7189" width="6.875" style="69" customWidth="1"/>
    <col min="7190" max="7191" width="4" style="69"/>
    <col min="7192" max="7192" width="4.125" style="69" customWidth="1"/>
    <col min="7193" max="7193" width="2.375" style="69" customWidth="1"/>
    <col min="7194" max="7194" width="3.375" style="69" customWidth="1"/>
    <col min="7195" max="7425" width="4" style="69"/>
    <col min="7426" max="7426" width="2.875" style="69" customWidth="1"/>
    <col min="7427" max="7427" width="2.375" style="69" customWidth="1"/>
    <col min="7428" max="7428" width="7.375" style="69" customWidth="1"/>
    <col min="7429" max="7431" width="4" style="69"/>
    <col min="7432" max="7432" width="3.625" style="69" customWidth="1"/>
    <col min="7433" max="7433" width="4" style="69"/>
    <col min="7434" max="7434" width="7.375" style="69" customWidth="1"/>
    <col min="7435" max="7443" width="4" style="69"/>
    <col min="7444" max="7445" width="6.875" style="69" customWidth="1"/>
    <col min="7446" max="7447" width="4" style="69"/>
    <col min="7448" max="7448" width="4.125" style="69" customWidth="1"/>
    <col min="7449" max="7449" width="2.375" style="69" customWidth="1"/>
    <col min="7450" max="7450" width="3.375" style="69" customWidth="1"/>
    <col min="7451" max="7681" width="4" style="69"/>
    <col min="7682" max="7682" width="2.875" style="69" customWidth="1"/>
    <col min="7683" max="7683" width="2.375" style="69" customWidth="1"/>
    <col min="7684" max="7684" width="7.375" style="69" customWidth="1"/>
    <col min="7685" max="7687" width="4" style="69"/>
    <col min="7688" max="7688" width="3.625" style="69" customWidth="1"/>
    <col min="7689" max="7689" width="4" style="69"/>
    <col min="7690" max="7690" width="7.375" style="69" customWidth="1"/>
    <col min="7691" max="7699" width="4" style="69"/>
    <col min="7700" max="7701" width="6.875" style="69" customWidth="1"/>
    <col min="7702" max="7703" width="4" style="69"/>
    <col min="7704" max="7704" width="4.125" style="69" customWidth="1"/>
    <col min="7705" max="7705" width="2.375" style="69" customWidth="1"/>
    <col min="7706" max="7706" width="3.375" style="69" customWidth="1"/>
    <col min="7707" max="7937" width="4" style="69"/>
    <col min="7938" max="7938" width="2.875" style="69" customWidth="1"/>
    <col min="7939" max="7939" width="2.375" style="69" customWidth="1"/>
    <col min="7940" max="7940" width="7.375" style="69" customWidth="1"/>
    <col min="7941" max="7943" width="4" style="69"/>
    <col min="7944" max="7944" width="3.625" style="69" customWidth="1"/>
    <col min="7945" max="7945" width="4" style="69"/>
    <col min="7946" max="7946" width="7.375" style="69" customWidth="1"/>
    <col min="7947" max="7955" width="4" style="69"/>
    <col min="7956" max="7957" width="6.875" style="69" customWidth="1"/>
    <col min="7958" max="7959" width="4" style="69"/>
    <col min="7960" max="7960" width="4.125" style="69" customWidth="1"/>
    <col min="7961" max="7961" width="2.375" style="69" customWidth="1"/>
    <col min="7962" max="7962" width="3.375" style="69" customWidth="1"/>
    <col min="7963" max="8193" width="4" style="69"/>
    <col min="8194" max="8194" width="2.875" style="69" customWidth="1"/>
    <col min="8195" max="8195" width="2.375" style="69" customWidth="1"/>
    <col min="8196" max="8196" width="7.375" style="69" customWidth="1"/>
    <col min="8197" max="8199" width="4" style="69"/>
    <col min="8200" max="8200" width="3.625" style="69" customWidth="1"/>
    <col min="8201" max="8201" width="4" style="69"/>
    <col min="8202" max="8202" width="7.375" style="69" customWidth="1"/>
    <col min="8203" max="8211" width="4" style="69"/>
    <col min="8212" max="8213" width="6.875" style="69" customWidth="1"/>
    <col min="8214" max="8215" width="4" style="69"/>
    <col min="8216" max="8216" width="4.125" style="69" customWidth="1"/>
    <col min="8217" max="8217" width="2.375" style="69" customWidth="1"/>
    <col min="8218" max="8218" width="3.375" style="69" customWidth="1"/>
    <col min="8219" max="8449" width="4" style="69"/>
    <col min="8450" max="8450" width="2.875" style="69" customWidth="1"/>
    <col min="8451" max="8451" width="2.375" style="69" customWidth="1"/>
    <col min="8452" max="8452" width="7.375" style="69" customWidth="1"/>
    <col min="8453" max="8455" width="4" style="69"/>
    <col min="8456" max="8456" width="3.625" style="69" customWidth="1"/>
    <col min="8457" max="8457" width="4" style="69"/>
    <col min="8458" max="8458" width="7.375" style="69" customWidth="1"/>
    <col min="8459" max="8467" width="4" style="69"/>
    <col min="8468" max="8469" width="6.875" style="69" customWidth="1"/>
    <col min="8470" max="8471" width="4" style="69"/>
    <col min="8472" max="8472" width="4.125" style="69" customWidth="1"/>
    <col min="8473" max="8473" width="2.375" style="69" customWidth="1"/>
    <col min="8474" max="8474" width="3.375" style="69" customWidth="1"/>
    <col min="8475" max="8705" width="4" style="69"/>
    <col min="8706" max="8706" width="2.875" style="69" customWidth="1"/>
    <col min="8707" max="8707" width="2.375" style="69" customWidth="1"/>
    <col min="8708" max="8708" width="7.375" style="69" customWidth="1"/>
    <col min="8709" max="8711" width="4" style="69"/>
    <col min="8712" max="8712" width="3.625" style="69" customWidth="1"/>
    <col min="8713" max="8713" width="4" style="69"/>
    <col min="8714" max="8714" width="7.375" style="69" customWidth="1"/>
    <col min="8715" max="8723" width="4" style="69"/>
    <col min="8724" max="8725" width="6.875" style="69" customWidth="1"/>
    <col min="8726" max="8727" width="4" style="69"/>
    <col min="8728" max="8728" width="4.125" style="69" customWidth="1"/>
    <col min="8729" max="8729" width="2.375" style="69" customWidth="1"/>
    <col min="8730" max="8730" width="3.375" style="69" customWidth="1"/>
    <col min="8731" max="8961" width="4" style="69"/>
    <col min="8962" max="8962" width="2.875" style="69" customWidth="1"/>
    <col min="8963" max="8963" width="2.375" style="69" customWidth="1"/>
    <col min="8964" max="8964" width="7.375" style="69" customWidth="1"/>
    <col min="8965" max="8967" width="4" style="69"/>
    <col min="8968" max="8968" width="3.625" style="69" customWidth="1"/>
    <col min="8969" max="8969" width="4" style="69"/>
    <col min="8970" max="8970" width="7.375" style="69" customWidth="1"/>
    <col min="8971" max="8979" width="4" style="69"/>
    <col min="8980" max="8981" width="6.875" style="69" customWidth="1"/>
    <col min="8982" max="8983" width="4" style="69"/>
    <col min="8984" max="8984" width="4.125" style="69" customWidth="1"/>
    <col min="8985" max="8985" width="2.375" style="69" customWidth="1"/>
    <col min="8986" max="8986" width="3.375" style="69" customWidth="1"/>
    <col min="8987" max="9217" width="4" style="69"/>
    <col min="9218" max="9218" width="2.875" style="69" customWidth="1"/>
    <col min="9219" max="9219" width="2.375" style="69" customWidth="1"/>
    <col min="9220" max="9220" width="7.375" style="69" customWidth="1"/>
    <col min="9221" max="9223" width="4" style="69"/>
    <col min="9224" max="9224" width="3.625" style="69" customWidth="1"/>
    <col min="9225" max="9225" width="4" style="69"/>
    <col min="9226" max="9226" width="7.375" style="69" customWidth="1"/>
    <col min="9227" max="9235" width="4" style="69"/>
    <col min="9236" max="9237" width="6.875" style="69" customWidth="1"/>
    <col min="9238" max="9239" width="4" style="69"/>
    <col min="9240" max="9240" width="4.125" style="69" customWidth="1"/>
    <col min="9241" max="9241" width="2.375" style="69" customWidth="1"/>
    <col min="9242" max="9242" width="3.375" style="69" customWidth="1"/>
    <col min="9243" max="9473" width="4" style="69"/>
    <col min="9474" max="9474" width="2.875" style="69" customWidth="1"/>
    <col min="9475" max="9475" width="2.375" style="69" customWidth="1"/>
    <col min="9476" max="9476" width="7.375" style="69" customWidth="1"/>
    <col min="9477" max="9479" width="4" style="69"/>
    <col min="9480" max="9480" width="3.625" style="69" customWidth="1"/>
    <col min="9481" max="9481" width="4" style="69"/>
    <col min="9482" max="9482" width="7.375" style="69" customWidth="1"/>
    <col min="9483" max="9491" width="4" style="69"/>
    <col min="9492" max="9493" width="6.875" style="69" customWidth="1"/>
    <col min="9494" max="9495" width="4" style="69"/>
    <col min="9496" max="9496" width="4.125" style="69" customWidth="1"/>
    <col min="9497" max="9497" width="2.375" style="69" customWidth="1"/>
    <col min="9498" max="9498" width="3.375" style="69" customWidth="1"/>
    <col min="9499" max="9729" width="4" style="69"/>
    <col min="9730" max="9730" width="2.875" style="69" customWidth="1"/>
    <col min="9731" max="9731" width="2.375" style="69" customWidth="1"/>
    <col min="9732" max="9732" width="7.375" style="69" customWidth="1"/>
    <col min="9733" max="9735" width="4" style="69"/>
    <col min="9736" max="9736" width="3.625" style="69" customWidth="1"/>
    <col min="9737" max="9737" width="4" style="69"/>
    <col min="9738" max="9738" width="7.375" style="69" customWidth="1"/>
    <col min="9739" max="9747" width="4" style="69"/>
    <col min="9748" max="9749" width="6.875" style="69" customWidth="1"/>
    <col min="9750" max="9751" width="4" style="69"/>
    <col min="9752" max="9752" width="4.125" style="69" customWidth="1"/>
    <col min="9753" max="9753" width="2.375" style="69" customWidth="1"/>
    <col min="9754" max="9754" width="3.375" style="69" customWidth="1"/>
    <col min="9755" max="9985" width="4" style="69"/>
    <col min="9986" max="9986" width="2.875" style="69" customWidth="1"/>
    <col min="9987" max="9987" width="2.375" style="69" customWidth="1"/>
    <col min="9988" max="9988" width="7.375" style="69" customWidth="1"/>
    <col min="9989" max="9991" width="4" style="69"/>
    <col min="9992" max="9992" width="3.625" style="69" customWidth="1"/>
    <col min="9993" max="9993" width="4" style="69"/>
    <col min="9994" max="9994" width="7.375" style="69" customWidth="1"/>
    <col min="9995" max="10003" width="4" style="69"/>
    <col min="10004" max="10005" width="6.875" style="69" customWidth="1"/>
    <col min="10006" max="10007" width="4" style="69"/>
    <col min="10008" max="10008" width="4.125" style="69" customWidth="1"/>
    <col min="10009" max="10009" width="2.375" style="69" customWidth="1"/>
    <col min="10010" max="10010" width="3.375" style="69" customWidth="1"/>
    <col min="10011" max="10241" width="4" style="69"/>
    <col min="10242" max="10242" width="2.875" style="69" customWidth="1"/>
    <col min="10243" max="10243" width="2.375" style="69" customWidth="1"/>
    <col min="10244" max="10244" width="7.375" style="69" customWidth="1"/>
    <col min="10245" max="10247" width="4" style="69"/>
    <col min="10248" max="10248" width="3.625" style="69" customWidth="1"/>
    <col min="10249" max="10249" width="4" style="69"/>
    <col min="10250" max="10250" width="7.375" style="69" customWidth="1"/>
    <col min="10251" max="10259" width="4" style="69"/>
    <col min="10260" max="10261" width="6.875" style="69" customWidth="1"/>
    <col min="10262" max="10263" width="4" style="69"/>
    <col min="10264" max="10264" width="4.125" style="69" customWidth="1"/>
    <col min="10265" max="10265" width="2.375" style="69" customWidth="1"/>
    <col min="10266" max="10266" width="3.375" style="69" customWidth="1"/>
    <col min="10267" max="10497" width="4" style="69"/>
    <col min="10498" max="10498" width="2.875" style="69" customWidth="1"/>
    <col min="10499" max="10499" width="2.375" style="69" customWidth="1"/>
    <col min="10500" max="10500" width="7.375" style="69" customWidth="1"/>
    <col min="10501" max="10503" width="4" style="69"/>
    <col min="10504" max="10504" width="3.625" style="69" customWidth="1"/>
    <col min="10505" max="10505" width="4" style="69"/>
    <col min="10506" max="10506" width="7.375" style="69" customWidth="1"/>
    <col min="10507" max="10515" width="4" style="69"/>
    <col min="10516" max="10517" width="6.875" style="69" customWidth="1"/>
    <col min="10518" max="10519" width="4" style="69"/>
    <col min="10520" max="10520" width="4.125" style="69" customWidth="1"/>
    <col min="10521" max="10521" width="2.375" style="69" customWidth="1"/>
    <col min="10522" max="10522" width="3.375" style="69" customWidth="1"/>
    <col min="10523" max="10753" width="4" style="69"/>
    <col min="10754" max="10754" width="2.875" style="69" customWidth="1"/>
    <col min="10755" max="10755" width="2.375" style="69" customWidth="1"/>
    <col min="10756" max="10756" width="7.375" style="69" customWidth="1"/>
    <col min="10757" max="10759" width="4" style="69"/>
    <col min="10760" max="10760" width="3.625" style="69" customWidth="1"/>
    <col min="10761" max="10761" width="4" style="69"/>
    <col min="10762" max="10762" width="7.375" style="69" customWidth="1"/>
    <col min="10763" max="10771" width="4" style="69"/>
    <col min="10772" max="10773" width="6.875" style="69" customWidth="1"/>
    <col min="10774" max="10775" width="4" style="69"/>
    <col min="10776" max="10776" width="4.125" style="69" customWidth="1"/>
    <col min="10777" max="10777" width="2.375" style="69" customWidth="1"/>
    <col min="10778" max="10778" width="3.375" style="69" customWidth="1"/>
    <col min="10779" max="11009" width="4" style="69"/>
    <col min="11010" max="11010" width="2.875" style="69" customWidth="1"/>
    <col min="11011" max="11011" width="2.375" style="69" customWidth="1"/>
    <col min="11012" max="11012" width="7.375" style="69" customWidth="1"/>
    <col min="11013" max="11015" width="4" style="69"/>
    <col min="11016" max="11016" width="3.625" style="69" customWidth="1"/>
    <col min="11017" max="11017" width="4" style="69"/>
    <col min="11018" max="11018" width="7.375" style="69" customWidth="1"/>
    <col min="11019" max="11027" width="4" style="69"/>
    <col min="11028" max="11029" width="6.875" style="69" customWidth="1"/>
    <col min="11030" max="11031" width="4" style="69"/>
    <col min="11032" max="11032" width="4.125" style="69" customWidth="1"/>
    <col min="11033" max="11033" width="2.375" style="69" customWidth="1"/>
    <col min="11034" max="11034" width="3.375" style="69" customWidth="1"/>
    <col min="11035" max="11265" width="4" style="69"/>
    <col min="11266" max="11266" width="2.875" style="69" customWidth="1"/>
    <col min="11267" max="11267" width="2.375" style="69" customWidth="1"/>
    <col min="11268" max="11268" width="7.375" style="69" customWidth="1"/>
    <col min="11269" max="11271" width="4" style="69"/>
    <col min="11272" max="11272" width="3.625" style="69" customWidth="1"/>
    <col min="11273" max="11273" width="4" style="69"/>
    <col min="11274" max="11274" width="7.375" style="69" customWidth="1"/>
    <col min="11275" max="11283" width="4" style="69"/>
    <col min="11284" max="11285" width="6.875" style="69" customWidth="1"/>
    <col min="11286" max="11287" width="4" style="69"/>
    <col min="11288" max="11288" width="4.125" style="69" customWidth="1"/>
    <col min="11289" max="11289" width="2.375" style="69" customWidth="1"/>
    <col min="11290" max="11290" width="3.375" style="69" customWidth="1"/>
    <col min="11291" max="11521" width="4" style="69"/>
    <col min="11522" max="11522" width="2.875" style="69" customWidth="1"/>
    <col min="11523" max="11523" width="2.375" style="69" customWidth="1"/>
    <col min="11524" max="11524" width="7.375" style="69" customWidth="1"/>
    <col min="11525" max="11527" width="4" style="69"/>
    <col min="11528" max="11528" width="3.625" style="69" customWidth="1"/>
    <col min="11529" max="11529" width="4" style="69"/>
    <col min="11530" max="11530" width="7.375" style="69" customWidth="1"/>
    <col min="11531" max="11539" width="4" style="69"/>
    <col min="11540" max="11541" width="6.875" style="69" customWidth="1"/>
    <col min="11542" max="11543" width="4" style="69"/>
    <col min="11544" max="11544" width="4.125" style="69" customWidth="1"/>
    <col min="11545" max="11545" width="2.375" style="69" customWidth="1"/>
    <col min="11546" max="11546" width="3.375" style="69" customWidth="1"/>
    <col min="11547" max="11777" width="4" style="69"/>
    <col min="11778" max="11778" width="2.875" style="69" customWidth="1"/>
    <col min="11779" max="11779" width="2.375" style="69" customWidth="1"/>
    <col min="11780" max="11780" width="7.375" style="69" customWidth="1"/>
    <col min="11781" max="11783" width="4" style="69"/>
    <col min="11784" max="11784" width="3.625" style="69" customWidth="1"/>
    <col min="11785" max="11785" width="4" style="69"/>
    <col min="11786" max="11786" width="7.375" style="69" customWidth="1"/>
    <col min="11787" max="11795" width="4" style="69"/>
    <col min="11796" max="11797" width="6.875" style="69" customWidth="1"/>
    <col min="11798" max="11799" width="4" style="69"/>
    <col min="11800" max="11800" width="4.125" style="69" customWidth="1"/>
    <col min="11801" max="11801" width="2.375" style="69" customWidth="1"/>
    <col min="11802" max="11802" width="3.375" style="69" customWidth="1"/>
    <col min="11803" max="12033" width="4" style="69"/>
    <col min="12034" max="12034" width="2.875" style="69" customWidth="1"/>
    <col min="12035" max="12035" width="2.375" style="69" customWidth="1"/>
    <col min="12036" max="12036" width="7.375" style="69" customWidth="1"/>
    <col min="12037" max="12039" width="4" style="69"/>
    <col min="12040" max="12040" width="3.625" style="69" customWidth="1"/>
    <col min="12041" max="12041" width="4" style="69"/>
    <col min="12042" max="12042" width="7.375" style="69" customWidth="1"/>
    <col min="12043" max="12051" width="4" style="69"/>
    <col min="12052" max="12053" width="6.875" style="69" customWidth="1"/>
    <col min="12054" max="12055" width="4" style="69"/>
    <col min="12056" max="12056" width="4.125" style="69" customWidth="1"/>
    <col min="12057" max="12057" width="2.375" style="69" customWidth="1"/>
    <col min="12058" max="12058" width="3.375" style="69" customWidth="1"/>
    <col min="12059" max="12289" width="4" style="69"/>
    <col min="12290" max="12290" width="2.875" style="69" customWidth="1"/>
    <col min="12291" max="12291" width="2.375" style="69" customWidth="1"/>
    <col min="12292" max="12292" width="7.375" style="69" customWidth="1"/>
    <col min="12293" max="12295" width="4" style="69"/>
    <col min="12296" max="12296" width="3.625" style="69" customWidth="1"/>
    <col min="12297" max="12297" width="4" style="69"/>
    <col min="12298" max="12298" width="7.375" style="69" customWidth="1"/>
    <col min="12299" max="12307" width="4" style="69"/>
    <col min="12308" max="12309" width="6.875" style="69" customWidth="1"/>
    <col min="12310" max="12311" width="4" style="69"/>
    <col min="12312" max="12312" width="4.125" style="69" customWidth="1"/>
    <col min="12313" max="12313" width="2.375" style="69" customWidth="1"/>
    <col min="12314" max="12314" width="3.375" style="69" customWidth="1"/>
    <col min="12315" max="12545" width="4" style="69"/>
    <col min="12546" max="12546" width="2.875" style="69" customWidth="1"/>
    <col min="12547" max="12547" width="2.375" style="69" customWidth="1"/>
    <col min="12548" max="12548" width="7.375" style="69" customWidth="1"/>
    <col min="12549" max="12551" width="4" style="69"/>
    <col min="12552" max="12552" width="3.625" style="69" customWidth="1"/>
    <col min="12553" max="12553" width="4" style="69"/>
    <col min="12554" max="12554" width="7.375" style="69" customWidth="1"/>
    <col min="12555" max="12563" width="4" style="69"/>
    <col min="12564" max="12565" width="6.875" style="69" customWidth="1"/>
    <col min="12566" max="12567" width="4" style="69"/>
    <col min="12568" max="12568" width="4.125" style="69" customWidth="1"/>
    <col min="12569" max="12569" width="2.375" style="69" customWidth="1"/>
    <col min="12570" max="12570" width="3.375" style="69" customWidth="1"/>
    <col min="12571" max="12801" width="4" style="69"/>
    <col min="12802" max="12802" width="2.875" style="69" customWidth="1"/>
    <col min="12803" max="12803" width="2.375" style="69" customWidth="1"/>
    <col min="12804" max="12804" width="7.375" style="69" customWidth="1"/>
    <col min="12805" max="12807" width="4" style="69"/>
    <col min="12808" max="12808" width="3.625" style="69" customWidth="1"/>
    <col min="12809" max="12809" width="4" style="69"/>
    <col min="12810" max="12810" width="7.375" style="69" customWidth="1"/>
    <col min="12811" max="12819" width="4" style="69"/>
    <col min="12820" max="12821" width="6.875" style="69" customWidth="1"/>
    <col min="12822" max="12823" width="4" style="69"/>
    <col min="12824" max="12824" width="4.125" style="69" customWidth="1"/>
    <col min="12825" max="12825" width="2.375" style="69" customWidth="1"/>
    <col min="12826" max="12826" width="3.375" style="69" customWidth="1"/>
    <col min="12827" max="13057" width="4" style="69"/>
    <col min="13058" max="13058" width="2.875" style="69" customWidth="1"/>
    <col min="13059" max="13059" width="2.375" style="69" customWidth="1"/>
    <col min="13060" max="13060" width="7.375" style="69" customWidth="1"/>
    <col min="13061" max="13063" width="4" style="69"/>
    <col min="13064" max="13064" width="3.625" style="69" customWidth="1"/>
    <col min="13065" max="13065" width="4" style="69"/>
    <col min="13066" max="13066" width="7.375" style="69" customWidth="1"/>
    <col min="13067" max="13075" width="4" style="69"/>
    <col min="13076" max="13077" width="6.875" style="69" customWidth="1"/>
    <col min="13078" max="13079" width="4" style="69"/>
    <col min="13080" max="13080" width="4.125" style="69" customWidth="1"/>
    <col min="13081" max="13081" width="2.375" style="69" customWidth="1"/>
    <col min="13082" max="13082" width="3.375" style="69" customWidth="1"/>
    <col min="13083" max="13313" width="4" style="69"/>
    <col min="13314" max="13314" width="2.875" style="69" customWidth="1"/>
    <col min="13315" max="13315" width="2.375" style="69" customWidth="1"/>
    <col min="13316" max="13316" width="7.375" style="69" customWidth="1"/>
    <col min="13317" max="13319" width="4" style="69"/>
    <col min="13320" max="13320" width="3.625" style="69" customWidth="1"/>
    <col min="13321" max="13321" width="4" style="69"/>
    <col min="13322" max="13322" width="7.375" style="69" customWidth="1"/>
    <col min="13323" max="13331" width="4" style="69"/>
    <col min="13332" max="13333" width="6.875" style="69" customWidth="1"/>
    <col min="13334" max="13335" width="4" style="69"/>
    <col min="13336" max="13336" width="4.125" style="69" customWidth="1"/>
    <col min="13337" max="13337" width="2.375" style="69" customWidth="1"/>
    <col min="13338" max="13338" width="3.375" style="69" customWidth="1"/>
    <col min="13339" max="13569" width="4" style="69"/>
    <col min="13570" max="13570" width="2.875" style="69" customWidth="1"/>
    <col min="13571" max="13571" width="2.375" style="69" customWidth="1"/>
    <col min="13572" max="13572" width="7.375" style="69" customWidth="1"/>
    <col min="13573" max="13575" width="4" style="69"/>
    <col min="13576" max="13576" width="3.625" style="69" customWidth="1"/>
    <col min="13577" max="13577" width="4" style="69"/>
    <col min="13578" max="13578" width="7.375" style="69" customWidth="1"/>
    <col min="13579" max="13587" width="4" style="69"/>
    <col min="13588" max="13589" width="6.875" style="69" customWidth="1"/>
    <col min="13590" max="13591" width="4" style="69"/>
    <col min="13592" max="13592" width="4.125" style="69" customWidth="1"/>
    <col min="13593" max="13593" width="2.375" style="69" customWidth="1"/>
    <col min="13594" max="13594" width="3.375" style="69" customWidth="1"/>
    <col min="13595" max="13825" width="4" style="69"/>
    <col min="13826" max="13826" width="2.875" style="69" customWidth="1"/>
    <col min="13827" max="13827" width="2.375" style="69" customWidth="1"/>
    <col min="13828" max="13828" width="7.375" style="69" customWidth="1"/>
    <col min="13829" max="13831" width="4" style="69"/>
    <col min="13832" max="13832" width="3.625" style="69" customWidth="1"/>
    <col min="13833" max="13833" width="4" style="69"/>
    <col min="13834" max="13834" width="7.375" style="69" customWidth="1"/>
    <col min="13835" max="13843" width="4" style="69"/>
    <col min="13844" max="13845" width="6.875" style="69" customWidth="1"/>
    <col min="13846" max="13847" width="4" style="69"/>
    <col min="13848" max="13848" width="4.125" style="69" customWidth="1"/>
    <col min="13849" max="13849" width="2.375" style="69" customWidth="1"/>
    <col min="13850" max="13850" width="3.375" style="69" customWidth="1"/>
    <col min="13851" max="14081" width="4" style="69"/>
    <col min="14082" max="14082" width="2.875" style="69" customWidth="1"/>
    <col min="14083" max="14083" width="2.375" style="69" customWidth="1"/>
    <col min="14084" max="14084" width="7.375" style="69" customWidth="1"/>
    <col min="14085" max="14087" width="4" style="69"/>
    <col min="14088" max="14088" width="3.625" style="69" customWidth="1"/>
    <col min="14089" max="14089" width="4" style="69"/>
    <col min="14090" max="14090" width="7.375" style="69" customWidth="1"/>
    <col min="14091" max="14099" width="4" style="69"/>
    <col min="14100" max="14101" width="6.875" style="69" customWidth="1"/>
    <col min="14102" max="14103" width="4" style="69"/>
    <col min="14104" max="14104" width="4.125" style="69" customWidth="1"/>
    <col min="14105" max="14105" width="2.375" style="69" customWidth="1"/>
    <col min="14106" max="14106" width="3.375" style="69" customWidth="1"/>
    <col min="14107" max="14337" width="4" style="69"/>
    <col min="14338" max="14338" width="2.875" style="69" customWidth="1"/>
    <col min="14339" max="14339" width="2.375" style="69" customWidth="1"/>
    <col min="14340" max="14340" width="7.375" style="69" customWidth="1"/>
    <col min="14341" max="14343" width="4" style="69"/>
    <col min="14344" max="14344" width="3.625" style="69" customWidth="1"/>
    <col min="14345" max="14345" width="4" style="69"/>
    <col min="14346" max="14346" width="7.375" style="69" customWidth="1"/>
    <col min="14347" max="14355" width="4" style="69"/>
    <col min="14356" max="14357" width="6.875" style="69" customWidth="1"/>
    <col min="14358" max="14359" width="4" style="69"/>
    <col min="14360" max="14360" width="4.125" style="69" customWidth="1"/>
    <col min="14361" max="14361" width="2.375" style="69" customWidth="1"/>
    <col min="14362" max="14362" width="3.375" style="69" customWidth="1"/>
    <col min="14363" max="14593" width="4" style="69"/>
    <col min="14594" max="14594" width="2.875" style="69" customWidth="1"/>
    <col min="14595" max="14595" width="2.375" style="69" customWidth="1"/>
    <col min="14596" max="14596" width="7.375" style="69" customWidth="1"/>
    <col min="14597" max="14599" width="4" style="69"/>
    <col min="14600" max="14600" width="3.625" style="69" customWidth="1"/>
    <col min="14601" max="14601" width="4" style="69"/>
    <col min="14602" max="14602" width="7.375" style="69" customWidth="1"/>
    <col min="14603" max="14611" width="4" style="69"/>
    <col min="14612" max="14613" width="6.875" style="69" customWidth="1"/>
    <col min="14614" max="14615" width="4" style="69"/>
    <col min="14616" max="14616" width="4.125" style="69" customWidth="1"/>
    <col min="14617" max="14617" width="2.375" style="69" customWidth="1"/>
    <col min="14618" max="14618" width="3.375" style="69" customWidth="1"/>
    <col min="14619" max="14849" width="4" style="69"/>
    <col min="14850" max="14850" width="2.875" style="69" customWidth="1"/>
    <col min="14851" max="14851" width="2.375" style="69" customWidth="1"/>
    <col min="14852" max="14852" width="7.375" style="69" customWidth="1"/>
    <col min="14853" max="14855" width="4" style="69"/>
    <col min="14856" max="14856" width="3.625" style="69" customWidth="1"/>
    <col min="14857" max="14857" width="4" style="69"/>
    <col min="14858" max="14858" width="7.375" style="69" customWidth="1"/>
    <col min="14859" max="14867" width="4" style="69"/>
    <col min="14868" max="14869" width="6.875" style="69" customWidth="1"/>
    <col min="14870" max="14871" width="4" style="69"/>
    <col min="14872" max="14872" width="4.125" style="69" customWidth="1"/>
    <col min="14873" max="14873" width="2.375" style="69" customWidth="1"/>
    <col min="14874" max="14874" width="3.375" style="69" customWidth="1"/>
    <col min="14875" max="15105" width="4" style="69"/>
    <col min="15106" max="15106" width="2.875" style="69" customWidth="1"/>
    <col min="15107" max="15107" width="2.375" style="69" customWidth="1"/>
    <col min="15108" max="15108" width="7.375" style="69" customWidth="1"/>
    <col min="15109" max="15111" width="4" style="69"/>
    <col min="15112" max="15112" width="3.625" style="69" customWidth="1"/>
    <col min="15113" max="15113" width="4" style="69"/>
    <col min="15114" max="15114" width="7.375" style="69" customWidth="1"/>
    <col min="15115" max="15123" width="4" style="69"/>
    <col min="15124" max="15125" width="6.875" style="69" customWidth="1"/>
    <col min="15126" max="15127" width="4" style="69"/>
    <col min="15128" max="15128" width="4.125" style="69" customWidth="1"/>
    <col min="15129" max="15129" width="2.375" style="69" customWidth="1"/>
    <col min="15130" max="15130" width="3.375" style="69" customWidth="1"/>
    <col min="15131" max="15361" width="4" style="69"/>
    <col min="15362" max="15362" width="2.875" style="69" customWidth="1"/>
    <col min="15363" max="15363" width="2.375" style="69" customWidth="1"/>
    <col min="15364" max="15364" width="7.375" style="69" customWidth="1"/>
    <col min="15365" max="15367" width="4" style="69"/>
    <col min="15368" max="15368" width="3.625" style="69" customWidth="1"/>
    <col min="15369" max="15369" width="4" style="69"/>
    <col min="15370" max="15370" width="7.375" style="69" customWidth="1"/>
    <col min="15371" max="15379" width="4" style="69"/>
    <col min="15380" max="15381" width="6.875" style="69" customWidth="1"/>
    <col min="15382" max="15383" width="4" style="69"/>
    <col min="15384" max="15384" width="4.125" style="69" customWidth="1"/>
    <col min="15385" max="15385" width="2.375" style="69" customWidth="1"/>
    <col min="15386" max="15386" width="3.375" style="69" customWidth="1"/>
    <col min="15387" max="15617" width="4" style="69"/>
    <col min="15618" max="15618" width="2.875" style="69" customWidth="1"/>
    <col min="15619" max="15619" width="2.375" style="69" customWidth="1"/>
    <col min="15620" max="15620" width="7.375" style="69" customWidth="1"/>
    <col min="15621" max="15623" width="4" style="69"/>
    <col min="15624" max="15624" width="3.625" style="69" customWidth="1"/>
    <col min="15625" max="15625" width="4" style="69"/>
    <col min="15626" max="15626" width="7.375" style="69" customWidth="1"/>
    <col min="15627" max="15635" width="4" style="69"/>
    <col min="15636" max="15637" width="6.875" style="69" customWidth="1"/>
    <col min="15638" max="15639" width="4" style="69"/>
    <col min="15640" max="15640" width="4.125" style="69" customWidth="1"/>
    <col min="15641" max="15641" width="2.375" style="69" customWidth="1"/>
    <col min="15642" max="15642" width="3.375" style="69" customWidth="1"/>
    <col min="15643" max="15873" width="4" style="69"/>
    <col min="15874" max="15874" width="2.875" style="69" customWidth="1"/>
    <col min="15875" max="15875" width="2.375" style="69" customWidth="1"/>
    <col min="15876" max="15876" width="7.375" style="69" customWidth="1"/>
    <col min="15877" max="15879" width="4" style="69"/>
    <col min="15880" max="15880" width="3.625" style="69" customWidth="1"/>
    <col min="15881" max="15881" width="4" style="69"/>
    <col min="15882" max="15882" width="7.375" style="69" customWidth="1"/>
    <col min="15883" max="15891" width="4" style="69"/>
    <col min="15892" max="15893" width="6.875" style="69" customWidth="1"/>
    <col min="15894" max="15895" width="4" style="69"/>
    <col min="15896" max="15896" width="4.125" style="69" customWidth="1"/>
    <col min="15897" max="15897" width="2.375" style="69" customWidth="1"/>
    <col min="15898" max="15898" width="3.375" style="69" customWidth="1"/>
    <col min="15899" max="16129" width="4" style="69"/>
    <col min="16130" max="16130" width="2.875" style="69" customWidth="1"/>
    <col min="16131" max="16131" width="2.375" style="69" customWidth="1"/>
    <col min="16132" max="16132" width="7.375" style="69" customWidth="1"/>
    <col min="16133" max="16135" width="4" style="69"/>
    <col min="16136" max="16136" width="3.625" style="69" customWidth="1"/>
    <col min="16137" max="16137" width="4" style="69"/>
    <col min="16138" max="16138" width="7.375" style="69" customWidth="1"/>
    <col min="16139" max="16147" width="4" style="69"/>
    <col min="16148" max="16149" width="6.875" style="69" customWidth="1"/>
    <col min="16150" max="16151" width="4" style="69"/>
    <col min="16152" max="16152" width="4.125" style="69" customWidth="1"/>
    <col min="16153" max="16153" width="2.375" style="69" customWidth="1"/>
    <col min="16154" max="16154" width="3.375" style="69" customWidth="1"/>
    <col min="16155" max="16384" width="4" style="69"/>
  </cols>
  <sheetData>
    <row r="1" spans="1:27">
      <c r="A1" s="68"/>
      <c r="B1" s="68"/>
      <c r="C1" s="68"/>
      <c r="D1" s="68"/>
      <c r="E1" s="68"/>
      <c r="F1" s="68"/>
      <c r="G1" s="68"/>
      <c r="H1" s="68"/>
      <c r="I1" s="68"/>
      <c r="J1" s="68"/>
      <c r="K1" s="68"/>
      <c r="L1" s="68"/>
      <c r="M1" s="68"/>
      <c r="N1" s="68"/>
      <c r="O1" s="68"/>
      <c r="P1" s="68"/>
      <c r="Q1" s="68"/>
      <c r="R1" s="68"/>
      <c r="S1" s="68"/>
      <c r="T1" s="68"/>
      <c r="U1" s="68"/>
      <c r="V1" s="68"/>
      <c r="W1" s="68"/>
      <c r="X1" s="68"/>
      <c r="Y1" s="68"/>
      <c r="Z1" s="68"/>
    </row>
    <row r="2" spans="1:27" ht="15" customHeight="1">
      <c r="A2" s="68"/>
      <c r="B2" s="68"/>
      <c r="C2" s="68"/>
      <c r="D2" s="68"/>
      <c r="E2" s="68"/>
      <c r="F2" s="68"/>
      <c r="G2" s="68"/>
      <c r="H2" s="68"/>
      <c r="I2" s="68"/>
      <c r="J2" s="68"/>
      <c r="K2" s="68"/>
      <c r="L2" s="68"/>
      <c r="M2" s="68"/>
      <c r="N2" s="68"/>
      <c r="O2" s="68"/>
      <c r="P2" s="68"/>
      <c r="Q2" s="463" t="s">
        <v>256</v>
      </c>
      <c r="R2" s="463"/>
      <c r="S2" s="463"/>
      <c r="T2" s="463"/>
      <c r="U2" s="463"/>
      <c r="V2" s="463"/>
      <c r="W2" s="463"/>
      <c r="X2" s="463"/>
      <c r="Y2" s="463"/>
      <c r="Z2" s="68"/>
    </row>
    <row r="3" spans="1:27" ht="15" customHeight="1">
      <c r="A3" s="68"/>
      <c r="B3" s="68"/>
      <c r="C3" s="68"/>
      <c r="D3" s="68"/>
      <c r="E3" s="68"/>
      <c r="F3" s="68"/>
      <c r="G3" s="68"/>
      <c r="H3" s="68"/>
      <c r="I3" s="68"/>
      <c r="J3" s="68"/>
      <c r="K3" s="68"/>
      <c r="L3" s="68"/>
      <c r="M3" s="68"/>
      <c r="N3" s="68"/>
      <c r="O3" s="68"/>
      <c r="P3" s="68"/>
      <c r="Q3" s="68"/>
      <c r="R3" s="68"/>
      <c r="S3" s="70"/>
      <c r="T3" s="68"/>
      <c r="U3" s="68"/>
      <c r="V3" s="68"/>
      <c r="W3" s="68"/>
      <c r="X3" s="68"/>
      <c r="Y3" s="68"/>
      <c r="Z3" s="68"/>
    </row>
    <row r="4" spans="1:27" ht="15" customHeight="1">
      <c r="A4" s="68"/>
      <c r="B4" s="234" t="s">
        <v>281</v>
      </c>
      <c r="C4" s="234"/>
      <c r="D4" s="234"/>
      <c r="E4" s="234"/>
      <c r="F4" s="234"/>
      <c r="G4" s="234"/>
      <c r="H4" s="234"/>
      <c r="I4" s="234"/>
      <c r="J4" s="234"/>
      <c r="K4" s="234"/>
      <c r="L4" s="234"/>
      <c r="M4" s="234"/>
      <c r="N4" s="234"/>
      <c r="O4" s="234"/>
      <c r="P4" s="234"/>
      <c r="Q4" s="234"/>
      <c r="R4" s="234"/>
      <c r="S4" s="234"/>
      <c r="T4" s="234"/>
      <c r="U4" s="234"/>
      <c r="V4" s="234"/>
      <c r="W4" s="234"/>
      <c r="X4" s="234"/>
      <c r="Y4" s="234"/>
      <c r="Z4" s="68"/>
    </row>
    <row r="5" spans="1:27" ht="15" customHeight="1">
      <c r="A5" s="68"/>
      <c r="B5" s="68"/>
      <c r="C5" s="68"/>
      <c r="E5" s="84"/>
      <c r="F5" s="84"/>
      <c r="G5" s="84"/>
      <c r="H5" s="84"/>
      <c r="I5" s="84"/>
      <c r="J5" s="84"/>
      <c r="K5" s="84"/>
      <c r="L5" s="84"/>
      <c r="M5" s="84"/>
      <c r="N5" s="84"/>
      <c r="O5" s="84"/>
      <c r="P5" s="84"/>
      <c r="Q5" s="84"/>
      <c r="R5" s="84"/>
      <c r="S5" s="84"/>
      <c r="T5" s="84"/>
      <c r="U5" s="84"/>
      <c r="V5" s="84"/>
      <c r="W5" s="84"/>
      <c r="X5" s="84"/>
      <c r="Y5" s="84"/>
      <c r="Z5" s="84"/>
      <c r="AA5" s="84"/>
    </row>
    <row r="6" spans="1:27" ht="22.5" customHeight="1">
      <c r="A6" s="68"/>
      <c r="B6" s="235" t="s">
        <v>184</v>
      </c>
      <c r="C6" s="236"/>
      <c r="D6" s="236"/>
      <c r="E6" s="236"/>
      <c r="F6" s="237"/>
      <c r="G6" s="235"/>
      <c r="H6" s="236"/>
      <c r="I6" s="236"/>
      <c r="J6" s="236"/>
      <c r="K6" s="236"/>
      <c r="L6" s="236"/>
      <c r="M6" s="236"/>
      <c r="N6" s="236"/>
      <c r="O6" s="236"/>
      <c r="P6" s="236"/>
      <c r="Q6" s="236"/>
      <c r="R6" s="236"/>
      <c r="S6" s="236"/>
      <c r="T6" s="236"/>
      <c r="U6" s="236"/>
      <c r="V6" s="236"/>
      <c r="W6" s="236"/>
      <c r="X6" s="236"/>
      <c r="Y6" s="237"/>
      <c r="Z6" s="68"/>
    </row>
    <row r="7" spans="1:27" ht="22.5" customHeight="1">
      <c r="A7" s="68"/>
      <c r="B7" s="246" t="s">
        <v>185</v>
      </c>
      <c r="C7" s="246"/>
      <c r="D7" s="246"/>
      <c r="E7" s="246"/>
      <c r="F7" s="246"/>
      <c r="G7" s="247" t="s">
        <v>257</v>
      </c>
      <c r="H7" s="248"/>
      <c r="I7" s="248"/>
      <c r="J7" s="248"/>
      <c r="K7" s="248"/>
      <c r="L7" s="248"/>
      <c r="M7" s="248"/>
      <c r="N7" s="248"/>
      <c r="O7" s="248"/>
      <c r="P7" s="248"/>
      <c r="Q7" s="248"/>
      <c r="R7" s="248"/>
      <c r="S7" s="248"/>
      <c r="T7" s="248"/>
      <c r="U7" s="248"/>
      <c r="V7" s="248"/>
      <c r="W7" s="248"/>
      <c r="X7" s="248"/>
      <c r="Y7" s="249"/>
      <c r="Z7" s="68"/>
    </row>
    <row r="8" spans="1:27" ht="15" customHeight="1">
      <c r="A8" s="68"/>
      <c r="B8" s="68"/>
      <c r="C8" s="68"/>
      <c r="D8" s="68"/>
      <c r="E8" s="68"/>
      <c r="F8" s="68"/>
      <c r="G8" s="68"/>
      <c r="H8" s="68"/>
      <c r="I8" s="68"/>
      <c r="J8" s="68"/>
      <c r="K8" s="68"/>
      <c r="L8" s="68"/>
      <c r="M8" s="68"/>
      <c r="N8" s="68"/>
      <c r="O8" s="68"/>
      <c r="P8" s="68"/>
      <c r="Q8" s="68"/>
      <c r="R8" s="68"/>
      <c r="S8" s="68"/>
      <c r="T8" s="68"/>
      <c r="U8" s="68"/>
      <c r="V8" s="68"/>
      <c r="W8" s="68"/>
      <c r="X8" s="68"/>
      <c r="Y8" s="68"/>
      <c r="Z8" s="68"/>
    </row>
    <row r="9" spans="1:27" ht="15" customHeight="1">
      <c r="A9" s="68"/>
      <c r="B9" s="71"/>
      <c r="C9" s="72"/>
      <c r="D9" s="72"/>
      <c r="E9" s="72"/>
      <c r="F9" s="72"/>
      <c r="G9" s="72"/>
      <c r="H9" s="72"/>
      <c r="I9" s="72"/>
      <c r="J9" s="72"/>
      <c r="K9" s="72"/>
      <c r="L9" s="72"/>
      <c r="M9" s="72"/>
      <c r="N9" s="72"/>
      <c r="O9" s="72"/>
      <c r="P9" s="72"/>
      <c r="Q9" s="72"/>
      <c r="R9" s="72"/>
      <c r="S9" s="72"/>
      <c r="T9" s="72"/>
      <c r="U9" s="102"/>
      <c r="V9" s="103"/>
      <c r="W9" s="103"/>
      <c r="X9" s="103"/>
      <c r="Y9" s="104"/>
      <c r="Z9" s="68"/>
    </row>
    <row r="10" spans="1:27" ht="15" customHeight="1">
      <c r="A10" s="68"/>
      <c r="B10" s="74" t="s">
        <v>187</v>
      </c>
      <c r="C10" s="68"/>
      <c r="D10" s="68"/>
      <c r="E10" s="68"/>
      <c r="F10" s="68"/>
      <c r="G10" s="68"/>
      <c r="H10" s="68"/>
      <c r="I10" s="68"/>
      <c r="J10" s="68"/>
      <c r="K10" s="68"/>
      <c r="L10" s="68"/>
      <c r="M10" s="68"/>
      <c r="N10" s="68"/>
      <c r="O10" s="68"/>
      <c r="P10" s="68"/>
      <c r="Q10" s="68"/>
      <c r="R10" s="68"/>
      <c r="S10" s="68"/>
      <c r="T10" s="68"/>
      <c r="U10" s="504" t="s">
        <v>134</v>
      </c>
      <c r="V10" s="234"/>
      <c r="W10" s="234"/>
      <c r="X10" s="234"/>
      <c r="Y10" s="505"/>
      <c r="Z10" s="68"/>
    </row>
    <row r="11" spans="1:27" ht="15" customHeight="1">
      <c r="A11" s="68"/>
      <c r="B11" s="74"/>
      <c r="C11" s="68"/>
      <c r="D11" s="68"/>
      <c r="E11" s="68"/>
      <c r="F11" s="68"/>
      <c r="G11" s="68"/>
      <c r="H11" s="68"/>
      <c r="I11" s="68"/>
      <c r="J11" s="68"/>
      <c r="K11" s="68"/>
      <c r="L11" s="68"/>
      <c r="M11" s="68"/>
      <c r="N11" s="68"/>
      <c r="O11" s="68"/>
      <c r="P11" s="68"/>
      <c r="Q11" s="68"/>
      <c r="R11" s="68"/>
      <c r="S11" s="68"/>
      <c r="T11" s="68"/>
      <c r="U11" s="79"/>
      <c r="V11" s="66"/>
      <c r="W11" s="66"/>
      <c r="X11" s="66"/>
      <c r="Y11" s="80"/>
      <c r="Z11" s="68"/>
    </row>
    <row r="12" spans="1:27" ht="15" customHeight="1">
      <c r="A12" s="68"/>
      <c r="B12" s="74"/>
      <c r="C12" s="78" t="s">
        <v>135</v>
      </c>
      <c r="D12" s="459" t="s">
        <v>258</v>
      </c>
      <c r="E12" s="459"/>
      <c r="F12" s="459"/>
      <c r="G12" s="459"/>
      <c r="H12" s="459"/>
      <c r="I12" s="459"/>
      <c r="J12" s="459"/>
      <c r="K12" s="459"/>
      <c r="L12" s="459"/>
      <c r="M12" s="459"/>
      <c r="N12" s="459"/>
      <c r="O12" s="459"/>
      <c r="P12" s="459"/>
      <c r="Q12" s="459"/>
      <c r="R12" s="459"/>
      <c r="S12" s="459"/>
      <c r="T12" s="460"/>
      <c r="U12" s="79"/>
      <c r="V12" s="66" t="s">
        <v>137</v>
      </c>
      <c r="W12" s="66" t="s">
        <v>138</v>
      </c>
      <c r="X12" s="66" t="s">
        <v>137</v>
      </c>
      <c r="Y12" s="80"/>
      <c r="Z12" s="68"/>
    </row>
    <row r="13" spans="1:27" ht="15" customHeight="1">
      <c r="A13" s="68"/>
      <c r="B13" s="74"/>
      <c r="C13" s="78"/>
      <c r="D13" s="459"/>
      <c r="E13" s="459"/>
      <c r="F13" s="459"/>
      <c r="G13" s="459"/>
      <c r="H13" s="459"/>
      <c r="I13" s="459"/>
      <c r="J13" s="459"/>
      <c r="K13" s="459"/>
      <c r="L13" s="459"/>
      <c r="M13" s="459"/>
      <c r="N13" s="459"/>
      <c r="O13" s="459"/>
      <c r="P13" s="459"/>
      <c r="Q13" s="459"/>
      <c r="R13" s="459"/>
      <c r="S13" s="459"/>
      <c r="T13" s="460"/>
      <c r="U13" s="79"/>
      <c r="V13" s="66"/>
      <c r="W13" s="66"/>
      <c r="X13" s="66"/>
      <c r="Y13" s="80"/>
      <c r="Z13" s="68"/>
    </row>
    <row r="14" spans="1:27" ht="7.5" customHeight="1">
      <c r="A14" s="68"/>
      <c r="B14" s="74"/>
      <c r="C14" s="78"/>
      <c r="D14" s="96"/>
      <c r="E14" s="96"/>
      <c r="F14" s="96"/>
      <c r="G14" s="96"/>
      <c r="H14" s="96"/>
      <c r="I14" s="96"/>
      <c r="J14" s="96"/>
      <c r="K14" s="96"/>
      <c r="L14" s="96"/>
      <c r="M14" s="96"/>
      <c r="N14" s="96"/>
      <c r="O14" s="96"/>
      <c r="P14" s="96"/>
      <c r="Q14" s="96"/>
      <c r="R14" s="96"/>
      <c r="S14" s="96"/>
      <c r="T14" s="140"/>
      <c r="U14" s="79"/>
      <c r="V14" s="66"/>
      <c r="W14" s="66"/>
      <c r="X14" s="66"/>
      <c r="Y14" s="80"/>
      <c r="Z14" s="68"/>
    </row>
    <row r="15" spans="1:27" ht="15" customHeight="1">
      <c r="A15" s="68"/>
      <c r="B15" s="74"/>
      <c r="C15" s="78" t="s">
        <v>139</v>
      </c>
      <c r="D15" s="459" t="s">
        <v>140</v>
      </c>
      <c r="E15" s="459"/>
      <c r="F15" s="459"/>
      <c r="G15" s="459"/>
      <c r="H15" s="459"/>
      <c r="I15" s="459"/>
      <c r="J15" s="459"/>
      <c r="K15" s="459"/>
      <c r="L15" s="459"/>
      <c r="M15" s="459"/>
      <c r="N15" s="459"/>
      <c r="O15" s="459"/>
      <c r="P15" s="459"/>
      <c r="Q15" s="459"/>
      <c r="R15" s="459"/>
      <c r="S15" s="459"/>
      <c r="T15" s="460"/>
      <c r="U15" s="79"/>
      <c r="V15" s="66" t="s">
        <v>137</v>
      </c>
      <c r="W15" s="66" t="s">
        <v>138</v>
      </c>
      <c r="X15" s="66" t="s">
        <v>137</v>
      </c>
      <c r="Y15" s="80"/>
      <c r="Z15" s="68"/>
    </row>
    <row r="16" spans="1:27" ht="15" customHeight="1">
      <c r="A16" s="68"/>
      <c r="B16" s="74"/>
      <c r="C16" s="68"/>
      <c r="D16" s="459"/>
      <c r="E16" s="459"/>
      <c r="F16" s="459"/>
      <c r="G16" s="459"/>
      <c r="H16" s="459"/>
      <c r="I16" s="459"/>
      <c r="J16" s="459"/>
      <c r="K16" s="459"/>
      <c r="L16" s="459"/>
      <c r="M16" s="459"/>
      <c r="N16" s="459"/>
      <c r="O16" s="459"/>
      <c r="P16" s="459"/>
      <c r="Q16" s="459"/>
      <c r="R16" s="459"/>
      <c r="S16" s="459"/>
      <c r="T16" s="460"/>
      <c r="U16" s="79"/>
      <c r="V16" s="66"/>
      <c r="W16" s="66"/>
      <c r="X16" s="66"/>
      <c r="Y16" s="80"/>
      <c r="Z16" s="68"/>
    </row>
    <row r="17" spans="1:26" ht="7.5" customHeight="1">
      <c r="A17" s="68"/>
      <c r="B17" s="74"/>
      <c r="C17" s="68"/>
      <c r="D17" s="68"/>
      <c r="E17" s="68"/>
      <c r="F17" s="68"/>
      <c r="G17" s="68"/>
      <c r="H17" s="68"/>
      <c r="I17" s="68"/>
      <c r="J17" s="68"/>
      <c r="K17" s="68"/>
      <c r="L17" s="68"/>
      <c r="M17" s="68"/>
      <c r="N17" s="68"/>
      <c r="O17" s="68"/>
      <c r="P17" s="68"/>
      <c r="Q17" s="68"/>
      <c r="R17" s="68"/>
      <c r="S17" s="68"/>
      <c r="T17" s="68"/>
      <c r="U17" s="79"/>
      <c r="V17" s="66"/>
      <c r="W17" s="66"/>
      <c r="X17" s="66"/>
      <c r="Y17" s="80"/>
      <c r="Z17" s="68"/>
    </row>
    <row r="18" spans="1:26" ht="15" customHeight="1">
      <c r="A18" s="68"/>
      <c r="B18" s="74"/>
      <c r="C18" s="68" t="s">
        <v>141</v>
      </c>
      <c r="D18" s="461" t="s">
        <v>259</v>
      </c>
      <c r="E18" s="461"/>
      <c r="F18" s="461"/>
      <c r="G18" s="461"/>
      <c r="H18" s="461"/>
      <c r="I18" s="461"/>
      <c r="J18" s="461"/>
      <c r="K18" s="461"/>
      <c r="L18" s="461"/>
      <c r="M18" s="461"/>
      <c r="N18" s="461"/>
      <c r="O18" s="461"/>
      <c r="P18" s="461"/>
      <c r="Q18" s="461"/>
      <c r="R18" s="461"/>
      <c r="S18" s="461"/>
      <c r="T18" s="462"/>
      <c r="U18" s="79"/>
      <c r="V18" s="66" t="s">
        <v>137</v>
      </c>
      <c r="W18" s="66" t="s">
        <v>138</v>
      </c>
      <c r="X18" s="66" t="s">
        <v>137</v>
      </c>
      <c r="Y18" s="80"/>
      <c r="Z18" s="68"/>
    </row>
    <row r="19" spans="1:26" ht="7.5" customHeight="1">
      <c r="A19" s="68"/>
      <c r="B19" s="74"/>
      <c r="C19" s="68"/>
      <c r="D19" s="68"/>
      <c r="E19" s="68"/>
      <c r="F19" s="68"/>
      <c r="G19" s="68"/>
      <c r="H19" s="68"/>
      <c r="I19" s="68"/>
      <c r="J19" s="68"/>
      <c r="K19" s="68"/>
      <c r="L19" s="68"/>
      <c r="M19" s="68"/>
      <c r="N19" s="68"/>
      <c r="O19" s="68"/>
      <c r="P19" s="68"/>
      <c r="Q19" s="68"/>
      <c r="R19" s="68"/>
      <c r="S19" s="68"/>
      <c r="T19" s="68"/>
      <c r="U19" s="79"/>
      <c r="V19" s="66"/>
      <c r="W19" s="66"/>
      <c r="X19" s="66"/>
      <c r="Y19" s="80"/>
      <c r="Z19" s="68"/>
    </row>
    <row r="20" spans="1:26" ht="15" customHeight="1">
      <c r="A20" s="68"/>
      <c r="B20" s="74"/>
      <c r="C20" s="70" t="s">
        <v>143</v>
      </c>
      <c r="D20" s="281" t="s">
        <v>260</v>
      </c>
      <c r="E20" s="281"/>
      <c r="F20" s="281"/>
      <c r="G20" s="281"/>
      <c r="H20" s="281"/>
      <c r="I20" s="281"/>
      <c r="J20" s="281"/>
      <c r="K20" s="281"/>
      <c r="L20" s="281"/>
      <c r="M20" s="281"/>
      <c r="N20" s="281"/>
      <c r="O20" s="281"/>
      <c r="P20" s="281"/>
      <c r="Q20" s="281"/>
      <c r="R20" s="281"/>
      <c r="S20" s="281"/>
      <c r="T20" s="464"/>
      <c r="U20" s="79"/>
      <c r="V20" s="66" t="s">
        <v>137</v>
      </c>
      <c r="W20" s="66" t="s">
        <v>138</v>
      </c>
      <c r="X20" s="66" t="s">
        <v>137</v>
      </c>
      <c r="Y20" s="80"/>
      <c r="Z20" s="68"/>
    </row>
    <row r="21" spans="1:26" ht="7.5" customHeight="1">
      <c r="A21" s="68"/>
      <c r="B21" s="74"/>
      <c r="C21" s="68"/>
      <c r="D21" s="68"/>
      <c r="E21" s="68"/>
      <c r="F21" s="68"/>
      <c r="G21" s="68"/>
      <c r="H21" s="68"/>
      <c r="I21" s="68"/>
      <c r="J21" s="68"/>
      <c r="K21" s="68"/>
      <c r="L21" s="68"/>
      <c r="M21" s="68"/>
      <c r="N21" s="68"/>
      <c r="O21" s="68"/>
      <c r="P21" s="68"/>
      <c r="Q21" s="68"/>
      <c r="R21" s="68"/>
      <c r="S21" s="68"/>
      <c r="T21" s="68"/>
      <c r="U21" s="79"/>
      <c r="V21" s="66"/>
      <c r="W21" s="66"/>
      <c r="X21" s="66"/>
      <c r="Y21" s="80"/>
      <c r="Z21" s="68"/>
    </row>
    <row r="22" spans="1:26" ht="15" customHeight="1">
      <c r="A22" s="68"/>
      <c r="B22" s="74"/>
      <c r="C22" s="78" t="s">
        <v>261</v>
      </c>
      <c r="D22" s="459" t="s">
        <v>262</v>
      </c>
      <c r="E22" s="459"/>
      <c r="F22" s="459"/>
      <c r="G22" s="459"/>
      <c r="H22" s="459"/>
      <c r="I22" s="459"/>
      <c r="J22" s="459"/>
      <c r="K22" s="459"/>
      <c r="L22" s="459"/>
      <c r="M22" s="459"/>
      <c r="N22" s="459"/>
      <c r="O22" s="459"/>
      <c r="P22" s="459"/>
      <c r="Q22" s="459"/>
      <c r="R22" s="459"/>
      <c r="S22" s="459"/>
      <c r="T22" s="460"/>
      <c r="U22" s="79"/>
      <c r="V22" s="66" t="s">
        <v>137</v>
      </c>
      <c r="W22" s="66" t="s">
        <v>138</v>
      </c>
      <c r="X22" s="66" t="s">
        <v>137</v>
      </c>
      <c r="Y22" s="80"/>
      <c r="Z22" s="68"/>
    </row>
    <row r="23" spans="1:26" ht="30" customHeight="1">
      <c r="A23" s="68"/>
      <c r="B23" s="74"/>
      <c r="C23" s="68"/>
      <c r="D23" s="459"/>
      <c r="E23" s="459"/>
      <c r="F23" s="459"/>
      <c r="G23" s="459"/>
      <c r="H23" s="459"/>
      <c r="I23" s="459"/>
      <c r="J23" s="459"/>
      <c r="K23" s="459"/>
      <c r="L23" s="459"/>
      <c r="M23" s="459"/>
      <c r="N23" s="459"/>
      <c r="O23" s="459"/>
      <c r="P23" s="459"/>
      <c r="Q23" s="459"/>
      <c r="R23" s="459"/>
      <c r="S23" s="459"/>
      <c r="T23" s="460"/>
      <c r="U23" s="79"/>
      <c r="V23" s="66"/>
      <c r="W23" s="66"/>
      <c r="X23" s="66"/>
      <c r="Y23" s="80"/>
      <c r="Z23" s="68"/>
    </row>
    <row r="24" spans="1:26" ht="7.5" customHeight="1">
      <c r="A24" s="68"/>
      <c r="B24" s="74"/>
      <c r="C24" s="68"/>
      <c r="D24" s="68"/>
      <c r="E24" s="68"/>
      <c r="F24" s="68"/>
      <c r="G24" s="68"/>
      <c r="H24" s="68"/>
      <c r="I24" s="68"/>
      <c r="J24" s="68"/>
      <c r="K24" s="68"/>
      <c r="L24" s="68"/>
      <c r="M24" s="68"/>
      <c r="N24" s="68"/>
      <c r="O24" s="68"/>
      <c r="P24" s="68"/>
      <c r="Q24" s="68"/>
      <c r="R24" s="68"/>
      <c r="S24" s="68"/>
      <c r="T24" s="68"/>
      <c r="U24" s="79"/>
      <c r="V24" s="66"/>
      <c r="W24" s="66"/>
      <c r="X24" s="66"/>
      <c r="Y24" s="80"/>
      <c r="Z24" s="68"/>
    </row>
    <row r="25" spans="1:26" ht="15" customHeight="1">
      <c r="A25" s="68"/>
      <c r="B25" s="74"/>
      <c r="C25" s="68" t="s">
        <v>263</v>
      </c>
      <c r="D25" s="68" t="s">
        <v>264</v>
      </c>
      <c r="E25" s="68"/>
      <c r="F25" s="68"/>
      <c r="G25" s="68"/>
      <c r="H25" s="68"/>
      <c r="I25" s="68"/>
      <c r="J25" s="68"/>
      <c r="K25" s="68"/>
      <c r="L25" s="68"/>
      <c r="M25" s="68"/>
      <c r="N25" s="68"/>
      <c r="O25" s="68"/>
      <c r="P25" s="68"/>
      <c r="Q25" s="68"/>
      <c r="R25" s="68"/>
      <c r="S25" s="68"/>
      <c r="T25" s="68"/>
      <c r="U25" s="79"/>
      <c r="V25" s="66" t="s">
        <v>137</v>
      </c>
      <c r="W25" s="66" t="s">
        <v>138</v>
      </c>
      <c r="X25" s="66" t="s">
        <v>137</v>
      </c>
      <c r="Y25" s="80"/>
      <c r="Z25" s="68"/>
    </row>
    <row r="26" spans="1:26" ht="8.25" customHeight="1">
      <c r="A26" s="68"/>
      <c r="B26" s="74"/>
      <c r="C26" s="68"/>
      <c r="D26" s="68"/>
      <c r="E26" s="68"/>
      <c r="F26" s="68"/>
      <c r="G26" s="68"/>
      <c r="H26" s="68"/>
      <c r="I26" s="68"/>
      <c r="J26" s="68"/>
      <c r="K26" s="68"/>
      <c r="L26" s="68"/>
      <c r="M26" s="68"/>
      <c r="N26" s="68"/>
      <c r="O26" s="68"/>
      <c r="P26" s="68"/>
      <c r="Q26" s="68"/>
      <c r="R26" s="68"/>
      <c r="S26" s="68"/>
      <c r="T26" s="68"/>
      <c r="U26" s="79"/>
      <c r="V26" s="66"/>
      <c r="W26" s="66"/>
      <c r="X26" s="66"/>
      <c r="Y26" s="80"/>
      <c r="Z26" s="68"/>
    </row>
    <row r="27" spans="1:26" ht="15" customHeight="1">
      <c r="A27" s="68"/>
      <c r="B27" s="74"/>
      <c r="C27" s="68" t="s">
        <v>265</v>
      </c>
      <c r="D27" s="68" t="s">
        <v>203</v>
      </c>
      <c r="E27" s="68"/>
      <c r="F27" s="68"/>
      <c r="G27" s="68"/>
      <c r="H27" s="68"/>
      <c r="I27" s="68"/>
      <c r="J27" s="68"/>
      <c r="K27" s="68"/>
      <c r="L27" s="68"/>
      <c r="M27" s="68"/>
      <c r="N27" s="68"/>
      <c r="O27" s="68"/>
      <c r="P27" s="68"/>
      <c r="Q27" s="68"/>
      <c r="R27" s="68"/>
      <c r="S27" s="68"/>
      <c r="T27" s="68"/>
      <c r="U27" s="79"/>
      <c r="V27" s="66" t="s">
        <v>137</v>
      </c>
      <c r="W27" s="66" t="s">
        <v>138</v>
      </c>
      <c r="X27" s="66" t="s">
        <v>137</v>
      </c>
      <c r="Y27" s="80"/>
      <c r="Z27" s="68"/>
    </row>
    <row r="28" spans="1:26" ht="8.25" customHeight="1">
      <c r="A28" s="68"/>
      <c r="B28" s="74"/>
      <c r="C28" s="68"/>
      <c r="D28" s="68"/>
      <c r="E28" s="68"/>
      <c r="F28" s="68"/>
      <c r="G28" s="68"/>
      <c r="H28" s="68"/>
      <c r="I28" s="68"/>
      <c r="J28" s="68"/>
      <c r="K28" s="68"/>
      <c r="L28" s="68"/>
      <c r="M28" s="68"/>
      <c r="N28" s="68"/>
      <c r="O28" s="68"/>
      <c r="P28" s="68"/>
      <c r="Q28" s="68"/>
      <c r="R28" s="68"/>
      <c r="S28" s="68"/>
      <c r="T28" s="68"/>
      <c r="U28" s="79"/>
      <c r="V28" s="66"/>
      <c r="W28" s="66"/>
      <c r="X28" s="66"/>
      <c r="Y28" s="80"/>
      <c r="Z28" s="68"/>
    </row>
    <row r="29" spans="1:26" ht="15" customHeight="1">
      <c r="A29" s="68"/>
      <c r="B29" s="74"/>
      <c r="C29" s="68" t="s">
        <v>266</v>
      </c>
      <c r="D29" s="281" t="s">
        <v>267</v>
      </c>
      <c r="E29" s="281"/>
      <c r="F29" s="281"/>
      <c r="G29" s="281"/>
      <c r="H29" s="281"/>
      <c r="I29" s="281"/>
      <c r="J29" s="281"/>
      <c r="K29" s="281"/>
      <c r="L29" s="281"/>
      <c r="M29" s="281"/>
      <c r="N29" s="281"/>
      <c r="O29" s="281"/>
      <c r="P29" s="281"/>
      <c r="Q29" s="281"/>
      <c r="R29" s="281"/>
      <c r="S29" s="281"/>
      <c r="T29" s="464"/>
      <c r="U29" s="79"/>
      <c r="V29" s="66" t="s">
        <v>137</v>
      </c>
      <c r="W29" s="66" t="s">
        <v>138</v>
      </c>
      <c r="X29" s="66" t="s">
        <v>137</v>
      </c>
      <c r="Y29" s="80"/>
      <c r="Z29" s="68"/>
    </row>
    <row r="30" spans="1:26" ht="15" customHeight="1">
      <c r="A30" s="68"/>
      <c r="B30" s="74"/>
      <c r="C30" s="68" t="s">
        <v>0</v>
      </c>
      <c r="D30" s="281"/>
      <c r="E30" s="281"/>
      <c r="F30" s="281"/>
      <c r="G30" s="281"/>
      <c r="H30" s="281"/>
      <c r="I30" s="281"/>
      <c r="J30" s="281"/>
      <c r="K30" s="281"/>
      <c r="L30" s="281"/>
      <c r="M30" s="281"/>
      <c r="N30" s="281"/>
      <c r="O30" s="281"/>
      <c r="P30" s="281"/>
      <c r="Q30" s="281"/>
      <c r="R30" s="281"/>
      <c r="S30" s="281"/>
      <c r="T30" s="464"/>
      <c r="U30" s="79"/>
      <c r="V30" s="66"/>
      <c r="W30" s="66"/>
      <c r="X30" s="66"/>
      <c r="Y30" s="80"/>
      <c r="Z30" s="68"/>
    </row>
    <row r="31" spans="1:26" ht="15" customHeight="1">
      <c r="A31" s="68"/>
      <c r="B31" s="74"/>
      <c r="C31" s="68"/>
      <c r="D31" s="68"/>
      <c r="E31" s="68"/>
      <c r="F31" s="68"/>
      <c r="G31" s="68"/>
      <c r="H31" s="68"/>
      <c r="I31" s="68"/>
      <c r="J31" s="68"/>
      <c r="K31" s="68"/>
      <c r="L31" s="68"/>
      <c r="M31" s="68"/>
      <c r="N31" s="68"/>
      <c r="O31" s="68"/>
      <c r="P31" s="68"/>
      <c r="Q31" s="68"/>
      <c r="R31" s="68"/>
      <c r="S31" s="68"/>
      <c r="T31" s="68"/>
      <c r="U31" s="79"/>
      <c r="V31" s="66"/>
      <c r="W31" s="66"/>
      <c r="X31" s="66"/>
      <c r="Y31" s="80"/>
      <c r="Z31" s="68"/>
    </row>
    <row r="32" spans="1:26" ht="15" customHeight="1">
      <c r="A32" s="68"/>
      <c r="B32" s="74" t="s">
        <v>188</v>
      </c>
      <c r="C32" s="68"/>
      <c r="D32" s="68"/>
      <c r="E32" s="68"/>
      <c r="F32" s="68"/>
      <c r="G32" s="68"/>
      <c r="H32" s="68"/>
      <c r="I32" s="68"/>
      <c r="J32" s="68"/>
      <c r="K32" s="68"/>
      <c r="L32" s="68"/>
      <c r="M32" s="68"/>
      <c r="N32" s="68"/>
      <c r="O32" s="68"/>
      <c r="P32" s="68"/>
      <c r="Q32" s="68"/>
      <c r="R32" s="68"/>
      <c r="S32" s="68"/>
      <c r="T32" s="68"/>
      <c r="U32" s="74"/>
      <c r="V32" s="68"/>
      <c r="W32" s="68"/>
      <c r="X32" s="68"/>
      <c r="Y32" s="77"/>
      <c r="Z32" s="68"/>
    </row>
    <row r="33" spans="1:26" ht="15" customHeight="1">
      <c r="A33" s="68"/>
      <c r="B33" s="74"/>
      <c r="C33" s="68"/>
      <c r="D33" s="68"/>
      <c r="E33" s="68"/>
      <c r="F33" s="68"/>
      <c r="G33" s="68"/>
      <c r="H33" s="68"/>
      <c r="I33" s="68"/>
      <c r="J33" s="68"/>
      <c r="K33" s="68"/>
      <c r="L33" s="68"/>
      <c r="M33" s="68"/>
      <c r="N33" s="68"/>
      <c r="O33" s="68"/>
      <c r="P33" s="68"/>
      <c r="Q33" s="68"/>
      <c r="R33" s="68"/>
      <c r="S33" s="68"/>
      <c r="T33" s="68"/>
      <c r="U33" s="79"/>
      <c r="V33" s="66"/>
      <c r="W33" s="66"/>
      <c r="X33" s="66"/>
      <c r="Y33" s="80"/>
      <c r="Z33" s="68"/>
    </row>
    <row r="34" spans="1:26" ht="15" customHeight="1">
      <c r="A34" s="68"/>
      <c r="B34" s="74"/>
      <c r="C34" s="68" t="s">
        <v>268</v>
      </c>
      <c r="D34" s="68"/>
      <c r="E34" s="68"/>
      <c r="F34" s="68"/>
      <c r="G34" s="68"/>
      <c r="H34" s="68"/>
      <c r="I34" s="68"/>
      <c r="J34" s="68"/>
      <c r="K34" s="68"/>
      <c r="L34" s="68"/>
      <c r="M34" s="68"/>
      <c r="N34" s="68"/>
      <c r="O34" s="68"/>
      <c r="P34" s="68"/>
      <c r="Q34" s="68"/>
      <c r="R34" s="68"/>
      <c r="S34" s="68"/>
      <c r="T34" s="68"/>
      <c r="U34" s="79"/>
      <c r="V34" s="66"/>
      <c r="W34" s="66"/>
      <c r="X34" s="66"/>
      <c r="Y34" s="80"/>
      <c r="Z34" s="68"/>
    </row>
    <row r="35" spans="1:26" ht="15" customHeight="1">
      <c r="A35" s="68"/>
      <c r="B35" s="74"/>
      <c r="C35" s="281" t="s">
        <v>269</v>
      </c>
      <c r="D35" s="281"/>
      <c r="E35" s="281"/>
      <c r="F35" s="281"/>
      <c r="G35" s="281"/>
      <c r="H35" s="281"/>
      <c r="I35" s="281"/>
      <c r="J35" s="281"/>
      <c r="K35" s="281"/>
      <c r="L35" s="281"/>
      <c r="M35" s="281"/>
      <c r="N35" s="281"/>
      <c r="O35" s="281"/>
      <c r="P35" s="281"/>
      <c r="Q35" s="281"/>
      <c r="R35" s="281"/>
      <c r="S35" s="281"/>
      <c r="T35" s="464"/>
      <c r="U35" s="79"/>
      <c r="V35" s="66"/>
      <c r="W35" s="66"/>
      <c r="X35" s="66"/>
      <c r="Y35" s="80"/>
      <c r="Z35" s="68"/>
    </row>
    <row r="36" spans="1:26" ht="15" customHeight="1">
      <c r="A36" s="68"/>
      <c r="B36" s="74"/>
      <c r="C36" s="281"/>
      <c r="D36" s="281"/>
      <c r="E36" s="281"/>
      <c r="F36" s="281"/>
      <c r="G36" s="281"/>
      <c r="H36" s="281"/>
      <c r="I36" s="281"/>
      <c r="J36" s="281"/>
      <c r="K36" s="281"/>
      <c r="L36" s="281"/>
      <c r="M36" s="281"/>
      <c r="N36" s="281"/>
      <c r="O36" s="281"/>
      <c r="P36" s="281"/>
      <c r="Q36" s="281"/>
      <c r="R36" s="281"/>
      <c r="S36" s="281"/>
      <c r="T36" s="464"/>
      <c r="U36" s="79"/>
      <c r="V36" s="66"/>
      <c r="W36" s="66"/>
      <c r="X36" s="66"/>
      <c r="Y36" s="80"/>
      <c r="Z36" s="68"/>
    </row>
    <row r="37" spans="1:26" ht="7.5" customHeight="1">
      <c r="A37" s="68"/>
      <c r="B37" s="74"/>
      <c r="C37" s="68"/>
      <c r="D37" s="87"/>
      <c r="E37" s="87"/>
      <c r="F37" s="87"/>
      <c r="G37" s="87"/>
      <c r="H37" s="87"/>
      <c r="I37" s="87"/>
      <c r="J37" s="87"/>
      <c r="K37" s="87"/>
      <c r="L37" s="87"/>
      <c r="M37" s="87"/>
      <c r="N37" s="87"/>
      <c r="O37" s="87"/>
      <c r="P37" s="87"/>
      <c r="Q37" s="87"/>
      <c r="R37" s="87"/>
      <c r="S37" s="87"/>
      <c r="T37" s="87"/>
      <c r="U37" s="79"/>
      <c r="V37" s="66"/>
      <c r="W37" s="66"/>
      <c r="X37" s="66"/>
      <c r="Y37" s="80"/>
      <c r="Z37" s="68"/>
    </row>
    <row r="38" spans="1:26" ht="30" customHeight="1">
      <c r="A38" s="68"/>
      <c r="B38" s="74"/>
      <c r="C38" s="88"/>
      <c r="D38" s="467"/>
      <c r="E38" s="468"/>
      <c r="F38" s="468"/>
      <c r="G38" s="468"/>
      <c r="H38" s="468"/>
      <c r="I38" s="468"/>
      <c r="J38" s="468"/>
      <c r="K38" s="469"/>
      <c r="L38" s="470" t="s">
        <v>153</v>
      </c>
      <c r="M38" s="236"/>
      <c r="N38" s="237"/>
      <c r="O38" s="506" t="s">
        <v>154</v>
      </c>
      <c r="P38" s="507"/>
      <c r="Q38" s="508"/>
      <c r="R38" s="89"/>
      <c r="S38" s="89"/>
      <c r="T38" s="89"/>
      <c r="U38" s="79"/>
      <c r="V38" s="66"/>
      <c r="W38" s="66"/>
      <c r="X38" s="66"/>
      <c r="Y38" s="80"/>
      <c r="Z38" s="68"/>
    </row>
    <row r="39" spans="1:26" ht="54" customHeight="1">
      <c r="A39" s="68"/>
      <c r="B39" s="74"/>
      <c r="C39" s="90" t="s">
        <v>155</v>
      </c>
      <c r="D39" s="269" t="s">
        <v>270</v>
      </c>
      <c r="E39" s="269"/>
      <c r="F39" s="269"/>
      <c r="G39" s="269"/>
      <c r="H39" s="269"/>
      <c r="I39" s="269"/>
      <c r="J39" s="269"/>
      <c r="K39" s="269"/>
      <c r="L39" s="473" t="s">
        <v>157</v>
      </c>
      <c r="M39" s="474"/>
      <c r="N39" s="475"/>
      <c r="O39" s="273" t="s">
        <v>1</v>
      </c>
      <c r="P39" s="273"/>
      <c r="Q39" s="273"/>
      <c r="R39" s="91"/>
      <c r="S39" s="91"/>
      <c r="T39" s="91"/>
      <c r="U39" s="504" t="s">
        <v>134</v>
      </c>
      <c r="V39" s="234"/>
      <c r="W39" s="234"/>
      <c r="X39" s="234"/>
      <c r="Y39" s="505"/>
      <c r="Z39" s="68"/>
    </row>
    <row r="40" spans="1:26" ht="54" customHeight="1">
      <c r="A40" s="68"/>
      <c r="B40" s="74"/>
      <c r="C40" s="90" t="s">
        <v>210</v>
      </c>
      <c r="D40" s="269" t="s">
        <v>159</v>
      </c>
      <c r="E40" s="269"/>
      <c r="F40" s="269"/>
      <c r="G40" s="269"/>
      <c r="H40" s="269"/>
      <c r="I40" s="269"/>
      <c r="J40" s="269"/>
      <c r="K40" s="269"/>
      <c r="L40" s="473" t="s">
        <v>157</v>
      </c>
      <c r="M40" s="474"/>
      <c r="N40" s="475"/>
      <c r="O40" s="476"/>
      <c r="P40" s="476"/>
      <c r="Q40" s="476"/>
      <c r="R40" s="92"/>
      <c r="S40" s="274" t="s">
        <v>160</v>
      </c>
      <c r="T40" s="275"/>
      <c r="U40" s="79"/>
      <c r="V40" s="66" t="s">
        <v>137</v>
      </c>
      <c r="W40" s="66" t="s">
        <v>138</v>
      </c>
      <c r="X40" s="66" t="s">
        <v>137</v>
      </c>
      <c r="Y40" s="80"/>
      <c r="Z40" s="68"/>
    </row>
    <row r="41" spans="1:26" ht="54" customHeight="1">
      <c r="A41" s="68"/>
      <c r="B41" s="74"/>
      <c r="C41" s="90" t="s">
        <v>212</v>
      </c>
      <c r="D41" s="269" t="s">
        <v>213</v>
      </c>
      <c r="E41" s="269"/>
      <c r="F41" s="269"/>
      <c r="G41" s="269"/>
      <c r="H41" s="269"/>
      <c r="I41" s="269"/>
      <c r="J41" s="269"/>
      <c r="K41" s="269"/>
      <c r="L41" s="273" t="s">
        <v>157</v>
      </c>
      <c r="M41" s="273"/>
      <c r="N41" s="273"/>
      <c r="O41" s="476"/>
      <c r="P41" s="476"/>
      <c r="Q41" s="476"/>
      <c r="R41" s="92"/>
      <c r="S41" s="274" t="s">
        <v>163</v>
      </c>
      <c r="T41" s="275"/>
      <c r="U41" s="79"/>
      <c r="V41" s="66" t="s">
        <v>137</v>
      </c>
      <c r="W41" s="66" t="s">
        <v>138</v>
      </c>
      <c r="X41" s="66" t="s">
        <v>137</v>
      </c>
      <c r="Y41" s="80"/>
      <c r="Z41" s="68"/>
    </row>
    <row r="42" spans="1:26" ht="54" customHeight="1">
      <c r="A42" s="68"/>
      <c r="B42" s="74"/>
      <c r="C42" s="90" t="s">
        <v>164</v>
      </c>
      <c r="D42" s="269" t="s">
        <v>271</v>
      </c>
      <c r="E42" s="269"/>
      <c r="F42" s="269"/>
      <c r="G42" s="269"/>
      <c r="H42" s="269"/>
      <c r="I42" s="269"/>
      <c r="J42" s="269"/>
      <c r="K42" s="269"/>
      <c r="L42" s="477"/>
      <c r="M42" s="477"/>
      <c r="N42" s="477"/>
      <c r="O42" s="273" t="s">
        <v>1</v>
      </c>
      <c r="P42" s="273"/>
      <c r="Q42" s="273"/>
      <c r="R42" s="93"/>
      <c r="S42" s="274" t="s">
        <v>166</v>
      </c>
      <c r="T42" s="275"/>
      <c r="U42" s="79"/>
      <c r="V42" s="66" t="s">
        <v>137</v>
      </c>
      <c r="W42" s="66" t="s">
        <v>138</v>
      </c>
      <c r="X42" s="66" t="s">
        <v>137</v>
      </c>
      <c r="Y42" s="80"/>
      <c r="Z42" s="68"/>
    </row>
    <row r="43" spans="1:26" ht="54" customHeight="1">
      <c r="A43" s="68"/>
      <c r="B43" s="74"/>
      <c r="C43" s="90" t="s">
        <v>272</v>
      </c>
      <c r="D43" s="269" t="s">
        <v>273</v>
      </c>
      <c r="E43" s="269"/>
      <c r="F43" s="269"/>
      <c r="G43" s="269"/>
      <c r="H43" s="269"/>
      <c r="I43" s="269"/>
      <c r="J43" s="269"/>
      <c r="K43" s="269"/>
      <c r="L43" s="273" t="s">
        <v>157</v>
      </c>
      <c r="M43" s="273"/>
      <c r="N43" s="273"/>
      <c r="O43" s="477"/>
      <c r="P43" s="477"/>
      <c r="Q43" s="477"/>
      <c r="R43" s="93"/>
      <c r="S43" s="274" t="s">
        <v>274</v>
      </c>
      <c r="T43" s="275"/>
      <c r="U43" s="79"/>
      <c r="V43" s="66" t="s">
        <v>137</v>
      </c>
      <c r="W43" s="66" t="s">
        <v>138</v>
      </c>
      <c r="X43" s="66" t="s">
        <v>137</v>
      </c>
      <c r="Y43" s="80"/>
      <c r="Z43" s="68"/>
    </row>
    <row r="44" spans="1:26" ht="15" customHeight="1">
      <c r="A44" s="68"/>
      <c r="B44" s="74"/>
      <c r="C44" s="68"/>
      <c r="D44" s="68"/>
      <c r="E44" s="68"/>
      <c r="F44" s="68"/>
      <c r="G44" s="68"/>
      <c r="H44" s="68"/>
      <c r="I44" s="68"/>
      <c r="J44" s="68"/>
      <c r="K44" s="68"/>
      <c r="L44" s="68"/>
      <c r="M44" s="68"/>
      <c r="N44" s="68"/>
      <c r="O44" s="68"/>
      <c r="P44" s="68"/>
      <c r="Q44" s="68"/>
      <c r="R44" s="68"/>
      <c r="S44" s="68"/>
      <c r="T44" s="68"/>
      <c r="U44" s="79"/>
      <c r="V44" s="66"/>
      <c r="W44" s="66"/>
      <c r="X44" s="66"/>
      <c r="Y44" s="80"/>
      <c r="Z44" s="68"/>
    </row>
    <row r="45" spans="1:26" ht="15" customHeight="1">
      <c r="A45" s="68"/>
      <c r="B45" s="74"/>
      <c r="C45" s="68" t="s">
        <v>167</v>
      </c>
      <c r="D45" s="68"/>
      <c r="E45" s="68"/>
      <c r="F45" s="68"/>
      <c r="G45" s="68"/>
      <c r="H45" s="68"/>
      <c r="I45" s="68"/>
      <c r="J45" s="68"/>
      <c r="K45" s="68"/>
      <c r="L45" s="68"/>
      <c r="M45" s="68"/>
      <c r="N45" s="68"/>
      <c r="O45" s="68"/>
      <c r="P45" s="68"/>
      <c r="Q45" s="68"/>
      <c r="R45" s="68"/>
      <c r="S45" s="68"/>
      <c r="T45" s="68"/>
      <c r="U45" s="504" t="s">
        <v>134</v>
      </c>
      <c r="V45" s="234"/>
      <c r="W45" s="234"/>
      <c r="X45" s="234"/>
      <c r="Y45" s="505"/>
      <c r="Z45" s="68"/>
    </row>
    <row r="46" spans="1:26" ht="15" customHeight="1">
      <c r="A46" s="68"/>
      <c r="B46" s="74"/>
      <c r="C46" s="68"/>
      <c r="D46" s="68"/>
      <c r="E46" s="68"/>
      <c r="F46" s="68"/>
      <c r="G46" s="68"/>
      <c r="H46" s="68"/>
      <c r="I46" s="68"/>
      <c r="J46" s="68"/>
      <c r="K46" s="68"/>
      <c r="L46" s="68"/>
      <c r="M46" s="68"/>
      <c r="N46" s="68"/>
      <c r="O46" s="68"/>
      <c r="P46" s="68"/>
      <c r="Q46" s="68"/>
      <c r="R46" s="68"/>
      <c r="S46" s="68"/>
      <c r="T46" s="68"/>
      <c r="U46" s="79"/>
      <c r="V46" s="66"/>
      <c r="W46" s="66"/>
      <c r="X46" s="66"/>
      <c r="Y46" s="80"/>
      <c r="Z46" s="68"/>
    </row>
    <row r="47" spans="1:26" ht="45.75" customHeight="1">
      <c r="A47" s="68"/>
      <c r="B47" s="74"/>
      <c r="C47" s="94" t="s">
        <v>275</v>
      </c>
      <c r="D47" s="459" t="s">
        <v>169</v>
      </c>
      <c r="E47" s="459"/>
      <c r="F47" s="459"/>
      <c r="G47" s="459"/>
      <c r="H47" s="459"/>
      <c r="I47" s="459"/>
      <c r="J47" s="459"/>
      <c r="K47" s="459"/>
      <c r="L47" s="459"/>
      <c r="M47" s="459"/>
      <c r="N47" s="459"/>
      <c r="O47" s="459"/>
      <c r="P47" s="459"/>
      <c r="Q47" s="459"/>
      <c r="R47" s="459"/>
      <c r="S47" s="459"/>
      <c r="T47" s="460"/>
      <c r="U47" s="79"/>
      <c r="V47" s="66" t="s">
        <v>137</v>
      </c>
      <c r="W47" s="66" t="s">
        <v>138</v>
      </c>
      <c r="X47" s="66" t="s">
        <v>137</v>
      </c>
      <c r="Y47" s="80"/>
      <c r="Z47" s="68"/>
    </row>
    <row r="48" spans="1:26" ht="29.25" customHeight="1">
      <c r="A48" s="68"/>
      <c r="B48" s="74"/>
      <c r="C48" s="94" t="s">
        <v>170</v>
      </c>
      <c r="D48" s="459" t="s">
        <v>171</v>
      </c>
      <c r="E48" s="459"/>
      <c r="F48" s="459"/>
      <c r="G48" s="459"/>
      <c r="H48" s="459"/>
      <c r="I48" s="459"/>
      <c r="J48" s="459"/>
      <c r="K48" s="459"/>
      <c r="L48" s="459"/>
      <c r="M48" s="459"/>
      <c r="N48" s="459"/>
      <c r="O48" s="459"/>
      <c r="P48" s="459"/>
      <c r="Q48" s="459"/>
      <c r="R48" s="459"/>
      <c r="S48" s="459"/>
      <c r="T48" s="460"/>
      <c r="U48" s="79"/>
      <c r="V48" s="66" t="s">
        <v>137</v>
      </c>
      <c r="W48" s="66" t="s">
        <v>138</v>
      </c>
      <c r="X48" s="66" t="s">
        <v>137</v>
      </c>
      <c r="Y48" s="80"/>
      <c r="Z48" s="68"/>
    </row>
    <row r="49" spans="1:26" ht="45" customHeight="1">
      <c r="A49" s="68"/>
      <c r="B49" s="74"/>
      <c r="C49" s="94" t="s">
        <v>172</v>
      </c>
      <c r="D49" s="459" t="s">
        <v>248</v>
      </c>
      <c r="E49" s="459"/>
      <c r="F49" s="459"/>
      <c r="G49" s="459"/>
      <c r="H49" s="459"/>
      <c r="I49" s="459"/>
      <c r="J49" s="459"/>
      <c r="K49" s="459"/>
      <c r="L49" s="459"/>
      <c r="M49" s="459"/>
      <c r="N49" s="459"/>
      <c r="O49" s="459"/>
      <c r="P49" s="459"/>
      <c r="Q49" s="459"/>
      <c r="R49" s="459"/>
      <c r="S49" s="459"/>
      <c r="T49" s="460"/>
      <c r="U49" s="79"/>
      <c r="V49" s="66" t="s">
        <v>137</v>
      </c>
      <c r="W49" s="66" t="s">
        <v>138</v>
      </c>
      <c r="X49" s="66" t="s">
        <v>137</v>
      </c>
      <c r="Y49" s="80"/>
      <c r="Z49" s="68"/>
    </row>
    <row r="50" spans="1:26" ht="7.5" customHeight="1">
      <c r="A50" s="68"/>
      <c r="B50" s="74"/>
      <c r="C50" s="87"/>
      <c r="D50" s="87"/>
      <c r="E50" s="87"/>
      <c r="F50" s="87"/>
      <c r="G50" s="87"/>
      <c r="H50" s="87"/>
      <c r="I50" s="87"/>
      <c r="J50" s="87"/>
      <c r="K50" s="87"/>
      <c r="L50" s="87"/>
      <c r="M50" s="87"/>
      <c r="N50" s="87"/>
      <c r="O50" s="87"/>
      <c r="P50" s="87"/>
      <c r="Q50" s="87"/>
      <c r="R50" s="87"/>
      <c r="S50" s="87"/>
      <c r="T50" s="87"/>
      <c r="U50" s="79"/>
      <c r="V50" s="66"/>
      <c r="W50" s="66"/>
      <c r="X50" s="66"/>
      <c r="Y50" s="80"/>
      <c r="Z50" s="68"/>
    </row>
    <row r="51" spans="1:26" ht="26.25" customHeight="1">
      <c r="A51" s="68"/>
      <c r="B51" s="74"/>
      <c r="C51" s="235" t="s">
        <v>174</v>
      </c>
      <c r="D51" s="236"/>
      <c r="E51" s="236"/>
      <c r="F51" s="236"/>
      <c r="G51" s="236"/>
      <c r="H51" s="237"/>
      <c r="I51" s="270" t="s">
        <v>1</v>
      </c>
      <c r="J51" s="271"/>
      <c r="K51" s="79"/>
      <c r="L51" s="235" t="s">
        <v>276</v>
      </c>
      <c r="M51" s="236"/>
      <c r="N51" s="236"/>
      <c r="O51" s="236"/>
      <c r="P51" s="236"/>
      <c r="Q51" s="237"/>
      <c r="R51" s="270" t="s">
        <v>157</v>
      </c>
      <c r="S51" s="272"/>
      <c r="T51" s="68"/>
      <c r="U51" s="79"/>
      <c r="V51" s="66"/>
      <c r="W51" s="66"/>
      <c r="X51" s="66"/>
      <c r="Y51" s="80"/>
      <c r="Z51" s="68"/>
    </row>
    <row r="52" spans="1:26" ht="7.5" customHeight="1">
      <c r="A52" s="68"/>
      <c r="B52" s="74"/>
      <c r="C52" s="68"/>
      <c r="D52" s="68"/>
      <c r="E52" s="68"/>
      <c r="F52" s="68"/>
      <c r="G52" s="68"/>
      <c r="H52" s="68"/>
      <c r="I52" s="68"/>
      <c r="J52" s="68"/>
      <c r="K52" s="68"/>
      <c r="L52" s="68"/>
      <c r="M52" s="68"/>
      <c r="N52" s="68"/>
      <c r="O52" s="68"/>
      <c r="P52" s="68"/>
      <c r="Q52" s="68"/>
      <c r="R52" s="68"/>
      <c r="S52" s="68"/>
      <c r="T52" s="68"/>
      <c r="U52" s="79"/>
      <c r="V52" s="66"/>
      <c r="W52" s="66"/>
      <c r="X52" s="66"/>
      <c r="Y52" s="80"/>
      <c r="Z52" s="68"/>
    </row>
    <row r="53" spans="1:26" ht="22.5" customHeight="1">
      <c r="A53" s="68"/>
      <c r="B53" s="74"/>
      <c r="C53" s="478"/>
      <c r="D53" s="479"/>
      <c r="E53" s="479"/>
      <c r="F53" s="479"/>
      <c r="G53" s="479"/>
      <c r="H53" s="479"/>
      <c r="I53" s="480"/>
      <c r="J53" s="246" t="s">
        <v>176</v>
      </c>
      <c r="K53" s="246"/>
      <c r="L53" s="246"/>
      <c r="M53" s="246"/>
      <c r="N53" s="246"/>
      <c r="O53" s="246" t="s">
        <v>177</v>
      </c>
      <c r="P53" s="246"/>
      <c r="Q53" s="246"/>
      <c r="R53" s="246"/>
      <c r="S53" s="246"/>
      <c r="T53" s="68"/>
      <c r="U53" s="79"/>
      <c r="V53" s="66"/>
      <c r="W53" s="66"/>
      <c r="X53" s="66"/>
      <c r="Y53" s="80"/>
      <c r="Z53" s="68"/>
    </row>
    <row r="54" spans="1:26" ht="22.5" customHeight="1">
      <c r="A54" s="68"/>
      <c r="B54" s="74"/>
      <c r="C54" s="481" t="s">
        <v>3</v>
      </c>
      <c r="D54" s="482"/>
      <c r="E54" s="482"/>
      <c r="F54" s="482"/>
      <c r="G54" s="482"/>
      <c r="H54" s="483"/>
      <c r="I54" s="95" t="s">
        <v>178</v>
      </c>
      <c r="J54" s="273" t="s">
        <v>157</v>
      </c>
      <c r="K54" s="273"/>
      <c r="L54" s="273"/>
      <c r="M54" s="273"/>
      <c r="N54" s="273"/>
      <c r="O54" s="477"/>
      <c r="P54" s="477"/>
      <c r="Q54" s="477"/>
      <c r="R54" s="477"/>
      <c r="S54" s="477"/>
      <c r="T54" s="68"/>
      <c r="U54" s="79"/>
      <c r="V54" s="66"/>
      <c r="W54" s="66"/>
      <c r="X54" s="66"/>
      <c r="Y54" s="80"/>
      <c r="Z54" s="68"/>
    </row>
    <row r="55" spans="1:26" ht="22.5" customHeight="1">
      <c r="A55" s="68"/>
      <c r="B55" s="74"/>
      <c r="C55" s="484"/>
      <c r="D55" s="485"/>
      <c r="E55" s="485"/>
      <c r="F55" s="485"/>
      <c r="G55" s="485"/>
      <c r="H55" s="486"/>
      <c r="I55" s="95" t="s">
        <v>179</v>
      </c>
      <c r="J55" s="273" t="s">
        <v>157</v>
      </c>
      <c r="K55" s="273"/>
      <c r="L55" s="273"/>
      <c r="M55" s="273"/>
      <c r="N55" s="273"/>
      <c r="O55" s="273" t="s">
        <v>157</v>
      </c>
      <c r="P55" s="273"/>
      <c r="Q55" s="273"/>
      <c r="R55" s="273"/>
      <c r="S55" s="273"/>
      <c r="T55" s="68"/>
      <c r="U55" s="79"/>
      <c r="V55" s="66"/>
      <c r="W55" s="66"/>
      <c r="X55" s="66"/>
      <c r="Y55" s="80"/>
      <c r="Z55" s="68"/>
    </row>
    <row r="56" spans="1:26" ht="15" customHeight="1">
      <c r="A56" s="68"/>
      <c r="B56" s="74"/>
      <c r="C56" s="68"/>
      <c r="D56" s="68"/>
      <c r="E56" s="68"/>
      <c r="F56" s="68"/>
      <c r="G56" s="68"/>
      <c r="H56" s="68"/>
      <c r="I56" s="68"/>
      <c r="J56" s="68"/>
      <c r="K56" s="68"/>
      <c r="L56" s="68"/>
      <c r="M56" s="68"/>
      <c r="N56" s="68"/>
      <c r="O56" s="68"/>
      <c r="P56" s="68"/>
      <c r="Q56" s="68"/>
      <c r="R56" s="68"/>
      <c r="S56" s="68"/>
      <c r="T56" s="68"/>
      <c r="U56" s="79"/>
      <c r="V56" s="66"/>
      <c r="W56" s="66"/>
      <c r="X56" s="66"/>
      <c r="Y56" s="80"/>
      <c r="Z56" s="68"/>
    </row>
    <row r="57" spans="1:26" ht="15" customHeight="1">
      <c r="A57" s="68"/>
      <c r="B57" s="74" t="s">
        <v>250</v>
      </c>
      <c r="C57" s="68"/>
      <c r="D57" s="68"/>
      <c r="E57" s="68"/>
      <c r="F57" s="68"/>
      <c r="G57" s="68"/>
      <c r="H57" s="68"/>
      <c r="I57" s="68"/>
      <c r="J57" s="68"/>
      <c r="K57" s="68"/>
      <c r="L57" s="68"/>
      <c r="M57" s="68"/>
      <c r="N57" s="68"/>
      <c r="O57" s="68"/>
      <c r="P57" s="68"/>
      <c r="Q57" s="68"/>
      <c r="R57" s="68"/>
      <c r="S57" s="68"/>
      <c r="T57" s="68"/>
      <c r="U57" s="504" t="s">
        <v>134</v>
      </c>
      <c r="V57" s="234"/>
      <c r="W57" s="234"/>
      <c r="X57" s="234"/>
      <c r="Y57" s="505"/>
      <c r="Z57" s="68"/>
    </row>
    <row r="58" spans="1:26" ht="15" customHeight="1">
      <c r="A58" s="68"/>
      <c r="B58" s="74"/>
      <c r="C58" s="68"/>
      <c r="D58" s="68"/>
      <c r="E58" s="68"/>
      <c r="F58" s="68"/>
      <c r="G58" s="68"/>
      <c r="H58" s="68"/>
      <c r="I58" s="68"/>
      <c r="J58" s="68"/>
      <c r="K58" s="68"/>
      <c r="L58" s="68"/>
      <c r="M58" s="68"/>
      <c r="N58" s="68"/>
      <c r="O58" s="68"/>
      <c r="P58" s="68"/>
      <c r="Q58" s="68"/>
      <c r="R58" s="68"/>
      <c r="S58" s="68"/>
      <c r="T58" s="68"/>
      <c r="U58" s="79"/>
      <c r="V58" s="66"/>
      <c r="W58" s="66"/>
      <c r="X58" s="66"/>
      <c r="Y58" s="80"/>
      <c r="Z58" s="68"/>
    </row>
    <row r="59" spans="1:26" ht="15" customHeight="1">
      <c r="A59" s="68"/>
      <c r="B59" s="74"/>
      <c r="C59" s="94" t="s">
        <v>180</v>
      </c>
      <c r="D59" s="459" t="s">
        <v>277</v>
      </c>
      <c r="E59" s="459"/>
      <c r="F59" s="459"/>
      <c r="G59" s="459"/>
      <c r="H59" s="459"/>
      <c r="I59" s="459"/>
      <c r="J59" s="459"/>
      <c r="K59" s="459"/>
      <c r="L59" s="459"/>
      <c r="M59" s="459"/>
      <c r="N59" s="459"/>
      <c r="O59" s="459"/>
      <c r="P59" s="459"/>
      <c r="Q59" s="459"/>
      <c r="R59" s="459"/>
      <c r="S59" s="459"/>
      <c r="T59" s="460"/>
      <c r="U59" s="79"/>
      <c r="V59" s="66" t="s">
        <v>137</v>
      </c>
      <c r="W59" s="66" t="s">
        <v>138</v>
      </c>
      <c r="X59" s="66" t="s">
        <v>137</v>
      </c>
      <c r="Y59" s="80"/>
      <c r="Z59" s="68"/>
    </row>
    <row r="60" spans="1:26" ht="15" customHeight="1">
      <c r="A60" s="68"/>
      <c r="B60" s="74"/>
      <c r="C60" s="94"/>
      <c r="D60" s="459"/>
      <c r="E60" s="459"/>
      <c r="F60" s="459"/>
      <c r="G60" s="459"/>
      <c r="H60" s="459"/>
      <c r="I60" s="459"/>
      <c r="J60" s="459"/>
      <c r="K60" s="459"/>
      <c r="L60" s="459"/>
      <c r="M60" s="459"/>
      <c r="N60" s="459"/>
      <c r="O60" s="459"/>
      <c r="P60" s="459"/>
      <c r="Q60" s="459"/>
      <c r="R60" s="459"/>
      <c r="S60" s="459"/>
      <c r="T60" s="460"/>
      <c r="U60" s="79"/>
      <c r="V60" s="66"/>
      <c r="W60" s="66"/>
      <c r="X60" s="66"/>
      <c r="Y60" s="80"/>
      <c r="Z60" s="68"/>
    </row>
    <row r="61" spans="1:26" ht="8.25" customHeight="1">
      <c r="A61" s="68"/>
      <c r="B61" s="74"/>
      <c r="C61" s="94"/>
      <c r="D61" s="91"/>
      <c r="E61" s="91"/>
      <c r="F61" s="91"/>
      <c r="G61" s="91"/>
      <c r="H61" s="91"/>
      <c r="I61" s="91"/>
      <c r="J61" s="91"/>
      <c r="K61" s="91"/>
      <c r="L61" s="91"/>
      <c r="M61" s="91"/>
      <c r="N61" s="91"/>
      <c r="O61" s="91"/>
      <c r="P61" s="91"/>
      <c r="Q61" s="91"/>
      <c r="R61" s="91"/>
      <c r="S61" s="91"/>
      <c r="T61" s="105"/>
      <c r="U61" s="79"/>
      <c r="V61" s="66"/>
      <c r="W61" s="66"/>
      <c r="X61" s="66"/>
      <c r="Y61" s="80"/>
      <c r="Z61" s="68"/>
    </row>
    <row r="62" spans="1:26" ht="15" customHeight="1">
      <c r="A62" s="68"/>
      <c r="B62" s="74"/>
      <c r="C62" s="94" t="s">
        <v>141</v>
      </c>
      <c r="D62" s="459" t="s">
        <v>252</v>
      </c>
      <c r="E62" s="459"/>
      <c r="F62" s="459"/>
      <c r="G62" s="459"/>
      <c r="H62" s="459"/>
      <c r="I62" s="459"/>
      <c r="J62" s="459"/>
      <c r="K62" s="459"/>
      <c r="L62" s="459"/>
      <c r="M62" s="459"/>
      <c r="N62" s="459"/>
      <c r="O62" s="459"/>
      <c r="P62" s="459"/>
      <c r="Q62" s="459"/>
      <c r="R62" s="459"/>
      <c r="S62" s="459"/>
      <c r="T62" s="460"/>
      <c r="U62" s="79"/>
      <c r="V62" s="66" t="s">
        <v>137</v>
      </c>
      <c r="W62" s="66" t="s">
        <v>138</v>
      </c>
      <c r="X62" s="66" t="s">
        <v>137</v>
      </c>
      <c r="Y62" s="80"/>
      <c r="Z62" s="68"/>
    </row>
    <row r="63" spans="1:26" ht="15" customHeight="1">
      <c r="A63" s="68"/>
      <c r="B63" s="97"/>
      <c r="C63" s="141"/>
      <c r="D63" s="502"/>
      <c r="E63" s="502"/>
      <c r="F63" s="502"/>
      <c r="G63" s="502"/>
      <c r="H63" s="502"/>
      <c r="I63" s="502"/>
      <c r="J63" s="502"/>
      <c r="K63" s="502"/>
      <c r="L63" s="502"/>
      <c r="M63" s="502"/>
      <c r="N63" s="502"/>
      <c r="O63" s="502"/>
      <c r="P63" s="502"/>
      <c r="Q63" s="502"/>
      <c r="R63" s="502"/>
      <c r="S63" s="502"/>
      <c r="T63" s="503"/>
      <c r="U63" s="107"/>
      <c r="V63" s="108"/>
      <c r="W63" s="108"/>
      <c r="X63" s="108"/>
      <c r="Y63" s="109"/>
      <c r="Z63" s="68"/>
    </row>
    <row r="64" spans="1:26" ht="15" customHeight="1">
      <c r="A64" s="68"/>
      <c r="B64" s="72"/>
      <c r="C64" s="72"/>
      <c r="D64" s="72"/>
      <c r="E64" s="72"/>
      <c r="F64" s="72"/>
      <c r="G64" s="72"/>
      <c r="H64" s="72"/>
      <c r="I64" s="72"/>
      <c r="J64" s="72"/>
      <c r="K64" s="72"/>
      <c r="L64" s="72"/>
      <c r="M64" s="72"/>
      <c r="N64" s="72"/>
      <c r="O64" s="72"/>
      <c r="P64" s="72"/>
      <c r="Q64" s="72"/>
      <c r="R64" s="72"/>
      <c r="S64" s="72"/>
      <c r="T64" s="72"/>
      <c r="U64" s="72"/>
      <c r="V64" s="72"/>
      <c r="W64" s="72"/>
      <c r="X64" s="72"/>
      <c r="Y64" s="72"/>
      <c r="Z64" s="68"/>
    </row>
    <row r="65" spans="1:31" ht="15" customHeight="1">
      <c r="A65" s="68"/>
      <c r="B65" s="68" t="s">
        <v>190</v>
      </c>
      <c r="C65" s="68"/>
      <c r="D65" s="68"/>
      <c r="E65" s="68"/>
      <c r="F65" s="68"/>
      <c r="G65" s="68"/>
      <c r="H65" s="68"/>
      <c r="I65" s="68"/>
      <c r="J65" s="68"/>
      <c r="K65" s="68"/>
      <c r="L65" s="68"/>
      <c r="M65" s="68"/>
      <c r="N65" s="68"/>
      <c r="O65" s="68"/>
      <c r="P65" s="68"/>
      <c r="Q65" s="68"/>
      <c r="R65" s="68"/>
      <c r="S65" s="68"/>
      <c r="T65" s="68"/>
      <c r="U65" s="68"/>
      <c r="V65" s="68"/>
      <c r="W65" s="68"/>
      <c r="X65" s="68"/>
      <c r="Y65" s="68"/>
      <c r="Z65" s="68"/>
    </row>
    <row r="66" spans="1:31" ht="15" customHeight="1">
      <c r="A66" s="68"/>
      <c r="B66" s="142">
        <v>1</v>
      </c>
      <c r="C66" s="488" t="s">
        <v>288</v>
      </c>
      <c r="D66" s="488"/>
      <c r="E66" s="488"/>
      <c r="F66" s="488"/>
      <c r="G66" s="488"/>
      <c r="H66" s="488"/>
      <c r="I66" s="488"/>
      <c r="J66" s="488"/>
      <c r="K66" s="488"/>
      <c r="L66" s="488"/>
      <c r="M66" s="488"/>
      <c r="N66" s="488"/>
      <c r="O66" s="488"/>
      <c r="P66" s="488"/>
      <c r="Q66" s="488"/>
      <c r="R66" s="488"/>
      <c r="S66" s="488"/>
      <c r="T66" s="488"/>
      <c r="U66" s="488"/>
      <c r="V66" s="488"/>
      <c r="W66" s="488"/>
      <c r="X66" s="488"/>
      <c r="Y66" s="488"/>
      <c r="Z66" s="68"/>
      <c r="AE66" s="143"/>
    </row>
    <row r="67" spans="1:31" ht="30" customHeight="1">
      <c r="A67" s="68"/>
      <c r="B67" s="96" t="s">
        <v>278</v>
      </c>
      <c r="C67" s="459" t="s">
        <v>279</v>
      </c>
      <c r="D67" s="459"/>
      <c r="E67" s="459"/>
      <c r="F67" s="459"/>
      <c r="G67" s="459"/>
      <c r="H67" s="459"/>
      <c r="I67" s="459"/>
      <c r="J67" s="459"/>
      <c r="K67" s="459"/>
      <c r="L67" s="459"/>
      <c r="M67" s="459"/>
      <c r="N67" s="459"/>
      <c r="O67" s="459"/>
      <c r="P67" s="459"/>
      <c r="Q67" s="459"/>
      <c r="R67" s="459"/>
      <c r="S67" s="459"/>
      <c r="T67" s="459"/>
      <c r="U67" s="459"/>
      <c r="V67" s="459"/>
      <c r="W67" s="459"/>
      <c r="X67" s="459"/>
      <c r="Y67" s="459"/>
      <c r="Z67" s="68"/>
    </row>
    <row r="68" spans="1:31" ht="14.25" customHeight="1">
      <c r="A68" s="68"/>
      <c r="B68" s="142">
        <v>3</v>
      </c>
      <c r="C68" s="281" t="s">
        <v>286</v>
      </c>
      <c r="D68" s="281"/>
      <c r="E68" s="281"/>
      <c r="F68" s="281"/>
      <c r="G68" s="281"/>
      <c r="H68" s="281"/>
      <c r="I68" s="281"/>
      <c r="J68" s="281"/>
      <c r="K68" s="281"/>
      <c r="L68" s="281"/>
      <c r="M68" s="281"/>
      <c r="N68" s="281"/>
      <c r="O68" s="281"/>
      <c r="P68" s="281"/>
      <c r="Q68" s="281"/>
      <c r="R68" s="281"/>
      <c r="S68" s="281"/>
      <c r="T68" s="281"/>
      <c r="U68" s="281"/>
      <c r="V68" s="281"/>
      <c r="W68" s="281"/>
      <c r="X68" s="281"/>
      <c r="Y68" s="281"/>
      <c r="Z68" s="82"/>
    </row>
    <row r="69" spans="1:31" ht="45" customHeight="1">
      <c r="A69" s="68"/>
      <c r="B69" s="142">
        <v>4</v>
      </c>
      <c r="C69" s="459" t="s">
        <v>280</v>
      </c>
      <c r="D69" s="488"/>
      <c r="E69" s="488"/>
      <c r="F69" s="488"/>
      <c r="G69" s="488"/>
      <c r="H69" s="488"/>
      <c r="I69" s="488"/>
      <c r="J69" s="488"/>
      <c r="K69" s="488"/>
      <c r="L69" s="488"/>
      <c r="M69" s="488"/>
      <c r="N69" s="488"/>
      <c r="O69" s="488"/>
      <c r="P69" s="488"/>
      <c r="Q69" s="488"/>
      <c r="R69" s="488"/>
      <c r="S69" s="488"/>
      <c r="T69" s="488"/>
      <c r="U69" s="488"/>
      <c r="V69" s="488"/>
      <c r="W69" s="488"/>
      <c r="X69" s="488"/>
      <c r="Y69" s="488"/>
      <c r="Z69" s="82"/>
    </row>
    <row r="70" spans="1:31">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row>
    <row r="71" spans="1:31">
      <c r="F71" s="84" t="s">
        <v>194</v>
      </c>
    </row>
  </sheetData>
  <mergeCells count="60">
    <mergeCell ref="C69:Y69"/>
    <mergeCell ref="G6:Y6"/>
    <mergeCell ref="U57:Y57"/>
    <mergeCell ref="D59:T60"/>
    <mergeCell ref="D62:T63"/>
    <mergeCell ref="C66:Y66"/>
    <mergeCell ref="C67:Y67"/>
    <mergeCell ref="C68:Y68"/>
    <mergeCell ref="C53:I53"/>
    <mergeCell ref="J53:N53"/>
    <mergeCell ref="O53:S53"/>
    <mergeCell ref="C54:H55"/>
    <mergeCell ref="J54:N54"/>
    <mergeCell ref="O54:S54"/>
    <mergeCell ref="J55:N55"/>
    <mergeCell ref="O55:S55"/>
    <mergeCell ref="U45:Y45"/>
    <mergeCell ref="D47:T47"/>
    <mergeCell ref="D48:T48"/>
    <mergeCell ref="D49:T49"/>
    <mergeCell ref="C51:H51"/>
    <mergeCell ref="I51:J51"/>
    <mergeCell ref="L51:Q51"/>
    <mergeCell ref="R51:S51"/>
    <mergeCell ref="D42:K42"/>
    <mergeCell ref="L42:N42"/>
    <mergeCell ref="O42:Q42"/>
    <mergeCell ref="S42:T42"/>
    <mergeCell ref="D43:K43"/>
    <mergeCell ref="L43:N43"/>
    <mergeCell ref="O43:Q43"/>
    <mergeCell ref="S43:T43"/>
    <mergeCell ref="U39:Y39"/>
    <mergeCell ref="D40:K40"/>
    <mergeCell ref="L40:N40"/>
    <mergeCell ref="O40:Q40"/>
    <mergeCell ref="S40:T40"/>
    <mergeCell ref="D41:K41"/>
    <mergeCell ref="L41:N41"/>
    <mergeCell ref="O41:Q41"/>
    <mergeCell ref="S41:T41"/>
    <mergeCell ref="D29:T30"/>
    <mergeCell ref="C35:T36"/>
    <mergeCell ref="D38:K38"/>
    <mergeCell ref="L38:N38"/>
    <mergeCell ref="O38:Q38"/>
    <mergeCell ref="D39:K39"/>
    <mergeCell ref="L39:N39"/>
    <mergeCell ref="O39:Q39"/>
    <mergeCell ref="D22:T23"/>
    <mergeCell ref="Q2:Y2"/>
    <mergeCell ref="B4:Y4"/>
    <mergeCell ref="B6:F6"/>
    <mergeCell ref="B7:F7"/>
    <mergeCell ref="G7:Y7"/>
    <mergeCell ref="U10:Y10"/>
    <mergeCell ref="D12:T13"/>
    <mergeCell ref="D15:T16"/>
    <mergeCell ref="D18:T18"/>
    <mergeCell ref="D20:T20"/>
  </mergeCells>
  <phoneticPr fontId="2"/>
  <dataValidations count="1">
    <dataValidation type="list" allowBlank="1" showInputMessage="1" showErrorMessage="1" sqref="V12:V13 X12:X13 V15 X15 V18 X18 V20 X20 V22 X22 V25 X25 V27 X27 V29 X29 V40:V43 X40:X43 V47:V49 X47:X49 V59 X59 V62 X62" xr:uid="{00000000-0002-0000-0B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60"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F25"/>
  <sheetViews>
    <sheetView topLeftCell="A19" workbookViewId="0">
      <selection activeCell="J12" sqref="J12"/>
    </sheetView>
  </sheetViews>
  <sheetFormatPr defaultRowHeight="13.5"/>
  <cols>
    <col min="1" max="1" width="12.25" customWidth="1"/>
    <col min="2" max="6" width="13.125" customWidth="1"/>
  </cols>
  <sheetData>
    <row r="1" spans="1:6" s="60" customFormat="1" ht="18.75" customHeight="1">
      <c r="B1" s="26" t="s">
        <v>52</v>
      </c>
      <c r="D1" s="35"/>
      <c r="E1" s="27" t="s">
        <v>53</v>
      </c>
    </row>
    <row r="2" spans="1:6" s="60" customFormat="1" ht="18.75" customHeight="1" thickBot="1"/>
    <row r="3" spans="1:6" ht="15" thickTop="1" thickBot="1">
      <c r="A3" s="28"/>
      <c r="B3" s="36" t="s">
        <v>54</v>
      </c>
      <c r="C3" s="36" t="s">
        <v>55</v>
      </c>
      <c r="D3" s="36" t="s">
        <v>56</v>
      </c>
      <c r="E3" s="36" t="s">
        <v>57</v>
      </c>
      <c r="F3" s="37" t="s">
        <v>58</v>
      </c>
    </row>
    <row r="4" spans="1:6" ht="37.5" thickTop="1" thickBot="1">
      <c r="A4" s="38" t="s">
        <v>59</v>
      </c>
      <c r="B4" s="29" t="s">
        <v>133</v>
      </c>
      <c r="C4" s="29" t="s">
        <v>60</v>
      </c>
      <c r="D4" s="39" t="s">
        <v>61</v>
      </c>
      <c r="E4" s="29" t="s">
        <v>62</v>
      </c>
      <c r="F4" s="40" t="s">
        <v>131</v>
      </c>
    </row>
    <row r="5" spans="1:6" ht="36.75" thickBot="1">
      <c r="A5" s="41" t="s">
        <v>63</v>
      </c>
      <c r="B5" s="9"/>
      <c r="C5" s="9" t="s">
        <v>64</v>
      </c>
      <c r="D5" s="42" t="s">
        <v>65</v>
      </c>
      <c r="E5" s="9"/>
      <c r="F5" s="43" t="s">
        <v>66</v>
      </c>
    </row>
    <row r="6" spans="1:6" ht="36.75" thickBot="1">
      <c r="A6" s="38" t="s">
        <v>67</v>
      </c>
      <c r="B6" s="29"/>
      <c r="C6" s="29" t="s">
        <v>68</v>
      </c>
      <c r="D6" s="39" t="s">
        <v>69</v>
      </c>
      <c r="E6" s="29"/>
      <c r="F6" s="31" t="s">
        <v>70</v>
      </c>
    </row>
    <row r="7" spans="1:6" ht="14.25" thickBot="1">
      <c r="A7" s="41" t="s">
        <v>71</v>
      </c>
      <c r="B7" s="9"/>
      <c r="C7" s="9"/>
      <c r="D7" s="9"/>
      <c r="E7" s="9"/>
      <c r="F7" s="30"/>
    </row>
    <row r="8" spans="1:6" ht="24.75" thickBot="1">
      <c r="A8" s="38" t="s">
        <v>72</v>
      </c>
      <c r="B8" s="44" t="s">
        <v>73</v>
      </c>
      <c r="C8" s="29" t="s">
        <v>74</v>
      </c>
      <c r="D8" s="29" t="s">
        <v>75</v>
      </c>
      <c r="E8" s="29" t="s">
        <v>76</v>
      </c>
      <c r="F8" s="31" t="s">
        <v>76</v>
      </c>
    </row>
    <row r="9" spans="1:6" ht="36.75" thickBot="1">
      <c r="A9" s="41" t="s">
        <v>77</v>
      </c>
      <c r="B9" s="45" t="s">
        <v>78</v>
      </c>
      <c r="C9" s="9" t="s">
        <v>79</v>
      </c>
      <c r="D9" s="9"/>
      <c r="E9" s="9" t="s">
        <v>80</v>
      </c>
      <c r="F9" s="43" t="s">
        <v>81</v>
      </c>
    </row>
    <row r="10" spans="1:6" ht="36.75" thickBot="1">
      <c r="A10" s="38" t="s">
        <v>82</v>
      </c>
      <c r="B10" s="29" t="s">
        <v>70</v>
      </c>
      <c r="C10" s="29" t="s">
        <v>64</v>
      </c>
      <c r="D10" s="29"/>
      <c r="E10" s="39" t="s">
        <v>83</v>
      </c>
      <c r="F10" s="40" t="s">
        <v>84</v>
      </c>
    </row>
    <row r="11" spans="1:6" ht="48.75" thickBot="1">
      <c r="A11" s="41" t="s">
        <v>85</v>
      </c>
      <c r="B11" s="45" t="s">
        <v>86</v>
      </c>
      <c r="C11" s="9" t="s">
        <v>87</v>
      </c>
      <c r="D11" s="9" t="s">
        <v>88</v>
      </c>
      <c r="E11" s="9"/>
      <c r="F11" s="43" t="s">
        <v>132</v>
      </c>
    </row>
    <row r="12" spans="1:6" ht="36.75" thickBot="1">
      <c r="A12" s="38" t="s">
        <v>89</v>
      </c>
      <c r="B12" s="29" t="s">
        <v>70</v>
      </c>
      <c r="C12" s="29" t="s">
        <v>90</v>
      </c>
      <c r="D12" s="39" t="s">
        <v>91</v>
      </c>
      <c r="E12" s="29"/>
      <c r="F12" s="31" t="s">
        <v>92</v>
      </c>
    </row>
    <row r="13" spans="1:6" ht="14.25" thickBot="1">
      <c r="A13" s="41" t="s">
        <v>93</v>
      </c>
      <c r="B13" s="9" t="s">
        <v>70</v>
      </c>
      <c r="C13" s="9" t="s">
        <v>94</v>
      </c>
      <c r="D13" s="9" t="s">
        <v>95</v>
      </c>
      <c r="E13" s="9"/>
      <c r="F13" s="30" t="s">
        <v>96</v>
      </c>
    </row>
    <row r="14" spans="1:6" ht="14.25" thickBot="1">
      <c r="A14" s="38" t="s">
        <v>97</v>
      </c>
      <c r="B14" s="29"/>
      <c r="C14" s="29" t="s">
        <v>79</v>
      </c>
      <c r="D14" s="29"/>
      <c r="E14" s="29"/>
      <c r="F14" s="31"/>
    </row>
    <row r="15" spans="1:6" ht="60.75" thickBot="1">
      <c r="A15" s="41" t="s">
        <v>98</v>
      </c>
      <c r="B15" s="9" t="s">
        <v>70</v>
      </c>
      <c r="C15" s="9" t="s">
        <v>64</v>
      </c>
      <c r="D15" s="42" t="s">
        <v>99</v>
      </c>
      <c r="E15" s="9"/>
      <c r="F15" s="30"/>
    </row>
    <row r="16" spans="1:6" ht="14.25" thickBot="1">
      <c r="A16" s="38" t="s">
        <v>100</v>
      </c>
      <c r="B16" s="29"/>
      <c r="C16" s="29"/>
      <c r="D16" s="29"/>
      <c r="E16" s="29"/>
      <c r="F16" s="31"/>
    </row>
    <row r="17" spans="1:6" ht="14.25" thickBot="1">
      <c r="A17" s="41" t="s">
        <v>101</v>
      </c>
      <c r="B17" s="9" t="s">
        <v>102</v>
      </c>
      <c r="C17" s="9" t="s">
        <v>68</v>
      </c>
      <c r="D17" s="9"/>
      <c r="E17" s="9" t="s">
        <v>103</v>
      </c>
      <c r="F17" s="30" t="s">
        <v>103</v>
      </c>
    </row>
    <row r="18" spans="1:6" ht="24.75" thickBot="1">
      <c r="A18" s="38" t="s">
        <v>104</v>
      </c>
      <c r="B18" s="29" t="s">
        <v>70</v>
      </c>
      <c r="C18" s="29"/>
      <c r="D18" s="29"/>
      <c r="E18" s="29"/>
      <c r="F18" s="40" t="s">
        <v>105</v>
      </c>
    </row>
    <row r="19" spans="1:6" ht="24.75" thickBot="1">
      <c r="A19" s="41" t="s">
        <v>106</v>
      </c>
      <c r="B19" s="9"/>
      <c r="C19" s="9" t="s">
        <v>79</v>
      </c>
      <c r="D19" s="42" t="s">
        <v>107</v>
      </c>
      <c r="E19" s="9"/>
      <c r="F19" s="30"/>
    </row>
    <row r="20" spans="1:6" ht="24.75" thickBot="1">
      <c r="A20" s="46" t="s">
        <v>108</v>
      </c>
      <c r="B20" s="32" t="s">
        <v>70</v>
      </c>
      <c r="C20" s="32" t="s">
        <v>74</v>
      </c>
      <c r="D20" s="32"/>
      <c r="E20" s="47" t="s">
        <v>109</v>
      </c>
      <c r="F20" s="48" t="s">
        <v>110</v>
      </c>
    </row>
    <row r="21" spans="1:6" ht="14.25" thickTop="1">
      <c r="A21" s="49" t="s">
        <v>111</v>
      </c>
      <c r="B21" s="50" t="s">
        <v>113</v>
      </c>
      <c r="C21" s="51" t="s">
        <v>115</v>
      </c>
      <c r="D21" s="51" t="s">
        <v>117</v>
      </c>
      <c r="E21" s="51" t="s">
        <v>119</v>
      </c>
      <c r="F21" s="52" t="s">
        <v>121</v>
      </c>
    </row>
    <row r="22" spans="1:6" ht="24.75" thickBot="1">
      <c r="A22" s="53" t="s">
        <v>112</v>
      </c>
      <c r="B22" s="54" t="s">
        <v>114</v>
      </c>
      <c r="C22" s="9" t="s">
        <v>116</v>
      </c>
      <c r="D22" s="9" t="s">
        <v>118</v>
      </c>
      <c r="E22" s="9" t="s">
        <v>120</v>
      </c>
      <c r="F22" s="30" t="s">
        <v>122</v>
      </c>
    </row>
    <row r="23" spans="1:6" ht="72.75" thickBot="1">
      <c r="A23" s="55" t="s">
        <v>123</v>
      </c>
      <c r="B23" s="56" t="s">
        <v>124</v>
      </c>
      <c r="C23" s="57" t="s">
        <v>125</v>
      </c>
      <c r="D23" s="58" t="s">
        <v>126</v>
      </c>
      <c r="E23" s="58" t="s">
        <v>127</v>
      </c>
      <c r="F23" s="59" t="s">
        <v>128</v>
      </c>
    </row>
    <row r="24" spans="1:6" ht="14.25" thickTop="1">
      <c r="A24" s="33" t="s">
        <v>129</v>
      </c>
      <c r="B24" s="35"/>
      <c r="C24" s="35"/>
      <c r="D24" s="35"/>
      <c r="E24" s="35"/>
      <c r="F24" s="35"/>
    </row>
    <row r="25" spans="1:6">
      <c r="A25" s="34" t="s">
        <v>130</v>
      </c>
      <c r="B25" s="35"/>
      <c r="C25" s="35"/>
      <c r="D25" s="35"/>
      <c r="E25" s="35"/>
      <c r="F25" s="35"/>
    </row>
  </sheetData>
  <phoneticPr fontId="2"/>
  <pageMargins left="0.7" right="0.7" top="0.75" bottom="0.75" header="0.3" footer="0.3"/>
  <pageSetup paperSize="9" scale="93"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5"/>
  <sheetViews>
    <sheetView workbookViewId="0">
      <selection activeCell="A2" sqref="A2"/>
    </sheetView>
  </sheetViews>
  <sheetFormatPr defaultRowHeight="13.5"/>
  <sheetData>
    <row r="1" spans="1:3">
      <c r="A1" t="s">
        <v>8</v>
      </c>
    </row>
    <row r="2" spans="1:3">
      <c r="A2" s="1" t="s">
        <v>4</v>
      </c>
      <c r="B2" s="2" t="e">
        <f>#REF!/4</f>
        <v>#REF!</v>
      </c>
      <c r="C2" s="2" t="e">
        <f>#REF!/4</f>
        <v>#REF!</v>
      </c>
    </row>
    <row r="3" spans="1:3">
      <c r="A3" s="3" t="s">
        <v>5</v>
      </c>
      <c r="B3" s="2" t="e">
        <f>#REF!/5</f>
        <v>#REF!</v>
      </c>
      <c r="C3" s="2" t="e">
        <f>#REF!/5</f>
        <v>#REF!</v>
      </c>
    </row>
    <row r="4" spans="1:3">
      <c r="A4" s="1" t="s">
        <v>6</v>
      </c>
      <c r="B4" s="2" t="e">
        <f>#REF!/6</f>
        <v>#REF!</v>
      </c>
      <c r="C4" s="2" t="e">
        <f>#REF!/6</f>
        <v>#REF!</v>
      </c>
    </row>
    <row r="5" spans="1:3">
      <c r="A5" s="1" t="s">
        <v>7</v>
      </c>
      <c r="B5" s="2" t="e">
        <f>#REF!/10</f>
        <v>#REF!</v>
      </c>
      <c r="C5" s="2" t="e">
        <f>#REF!/10</f>
        <v>#REF!</v>
      </c>
    </row>
  </sheetData>
  <phoneticPr fontId="2"/>
  <pageMargins left="0.75" right="0.75" top="1" bottom="1"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O68"/>
  <sheetViews>
    <sheetView topLeftCell="A18" workbookViewId="0">
      <selection activeCell="B39" sqref="B39"/>
    </sheetView>
  </sheetViews>
  <sheetFormatPr defaultRowHeight="13.5"/>
  <cols>
    <col min="1" max="1" width="4.5" customWidth="1"/>
    <col min="2" max="2" width="11.25" bestFit="1" customWidth="1"/>
    <col min="3" max="5" width="11.625" customWidth="1"/>
    <col min="6" max="6" width="13.875" customWidth="1"/>
    <col min="7" max="7" width="15.125" customWidth="1"/>
    <col min="10" max="10" width="10.625" customWidth="1"/>
    <col min="11" max="11" width="12.375" customWidth="1"/>
    <col min="12" max="12" width="17.375" customWidth="1"/>
    <col min="13" max="13" width="14" customWidth="1"/>
    <col min="14" max="14" width="13.75" customWidth="1"/>
    <col min="15" max="16" width="15.75" customWidth="1"/>
  </cols>
  <sheetData>
    <row r="1" spans="2:8" s="23" customFormat="1" ht="13.5" customHeight="1">
      <c r="B1" s="368" t="s">
        <v>9</v>
      </c>
      <c r="C1" s="368"/>
      <c r="D1" s="368"/>
      <c r="E1" s="368"/>
      <c r="F1" s="368"/>
      <c r="G1" s="24"/>
      <c r="H1" s="24"/>
    </row>
    <row r="2" spans="2:8" s="23" customFormat="1" ht="15" thickBot="1">
      <c r="B2" s="369"/>
      <c r="C2" s="369"/>
      <c r="D2" s="369"/>
      <c r="E2" s="369"/>
      <c r="F2" s="369"/>
      <c r="G2" s="24"/>
      <c r="H2" s="24"/>
    </row>
    <row r="3" spans="2:8" ht="24" customHeight="1" thickBot="1">
      <c r="B3" s="372" t="s">
        <v>10</v>
      </c>
      <c r="C3" s="373"/>
      <c r="D3" s="372" t="s">
        <v>11</v>
      </c>
      <c r="E3" s="378"/>
      <c r="F3" s="373"/>
    </row>
    <row r="4" spans="2:8" ht="18" customHeight="1">
      <c r="B4" s="383" t="s">
        <v>12</v>
      </c>
      <c r="C4" s="384"/>
      <c r="D4" s="379" t="s">
        <v>13</v>
      </c>
      <c r="E4" s="380"/>
      <c r="F4" s="381"/>
    </row>
    <row r="5" spans="2:8" ht="24" customHeight="1" thickBot="1">
      <c r="B5" s="385" t="s">
        <v>25</v>
      </c>
      <c r="C5" s="386"/>
      <c r="D5" s="362"/>
      <c r="E5" s="382"/>
      <c r="F5" s="375"/>
    </row>
    <row r="6" spans="2:8">
      <c r="B6" s="353"/>
      <c r="C6" s="353"/>
      <c r="D6" s="353"/>
      <c r="E6" s="353"/>
      <c r="F6" s="353"/>
      <c r="G6" s="353"/>
    </row>
    <row r="7" spans="2:8" ht="14.25" thickBot="1">
      <c r="B7" s="353" t="s">
        <v>51</v>
      </c>
      <c r="C7" s="353"/>
      <c r="D7" s="353"/>
      <c r="E7" s="353"/>
      <c r="F7" s="353"/>
      <c r="G7" s="353"/>
    </row>
    <row r="8" spans="2:8" ht="24" customHeight="1" thickBot="1">
      <c r="B8" s="5" t="s">
        <v>14</v>
      </c>
      <c r="C8" s="372" t="s">
        <v>15</v>
      </c>
      <c r="D8" s="373"/>
      <c r="E8" s="372" t="s">
        <v>11</v>
      </c>
      <c r="F8" s="373"/>
    </row>
    <row r="9" spans="2:8" ht="29.25" customHeight="1" thickBot="1">
      <c r="B9" s="6" t="s">
        <v>19</v>
      </c>
      <c r="C9" s="370" t="s">
        <v>12</v>
      </c>
      <c r="D9" s="371"/>
      <c r="E9" s="370" t="s">
        <v>13</v>
      </c>
      <c r="F9" s="371"/>
    </row>
    <row r="10" spans="2:8" ht="29.25" customHeight="1" thickBot="1">
      <c r="B10" s="6" t="s">
        <v>16</v>
      </c>
      <c r="C10" s="370" t="s">
        <v>12</v>
      </c>
      <c r="D10" s="371"/>
      <c r="E10" s="370" t="s">
        <v>13</v>
      </c>
      <c r="F10" s="371"/>
    </row>
    <row r="11" spans="2:8" ht="29.25" customHeight="1" thickBot="1">
      <c r="B11" s="7" t="s">
        <v>17</v>
      </c>
      <c r="C11" s="370" t="s">
        <v>12</v>
      </c>
      <c r="D11" s="371"/>
      <c r="E11" s="370" t="s">
        <v>13</v>
      </c>
      <c r="F11" s="371"/>
    </row>
    <row r="12" spans="2:8" ht="29.25" customHeight="1" thickBot="1">
      <c r="B12" s="7" t="s">
        <v>18</v>
      </c>
      <c r="C12" s="370" t="s">
        <v>12</v>
      </c>
      <c r="D12" s="371"/>
      <c r="E12" s="370" t="s">
        <v>13</v>
      </c>
      <c r="F12" s="371"/>
    </row>
    <row r="13" spans="2:8">
      <c r="B13" s="353"/>
      <c r="C13" s="353"/>
      <c r="D13" s="353"/>
      <c r="E13" s="353"/>
      <c r="F13" s="353"/>
      <c r="G13" s="353"/>
      <c r="H13" s="353"/>
    </row>
    <row r="14" spans="2:8" ht="14.25" thickBot="1">
      <c r="B14" s="353" t="s">
        <v>20</v>
      </c>
      <c r="C14" s="353"/>
      <c r="D14" s="353"/>
      <c r="E14" s="353"/>
      <c r="F14" s="353"/>
      <c r="G14" s="353"/>
    </row>
    <row r="15" spans="2:8" ht="45.75" customHeight="1">
      <c r="B15" s="360" t="s">
        <v>30</v>
      </c>
      <c r="C15" s="374"/>
      <c r="D15" s="364" t="s">
        <v>21</v>
      </c>
      <c r="E15" s="360" t="s">
        <v>22</v>
      </c>
      <c r="F15" s="374"/>
      <c r="G15" s="387"/>
    </row>
    <row r="16" spans="2:8" ht="24" customHeight="1" thickBot="1">
      <c r="B16" s="362"/>
      <c r="C16" s="375"/>
      <c r="D16" s="365"/>
      <c r="E16" s="362" t="s">
        <v>23</v>
      </c>
      <c r="F16" s="375"/>
      <c r="G16" s="387"/>
    </row>
    <row r="17" spans="2:7" ht="31.5" customHeight="1" thickBot="1">
      <c r="B17" s="376" t="s">
        <v>26</v>
      </c>
      <c r="C17" s="377"/>
      <c r="D17" s="358"/>
      <c r="E17" s="370" t="s">
        <v>24</v>
      </c>
      <c r="F17" s="371"/>
      <c r="G17" s="4"/>
    </row>
    <row r="18" spans="2:7" ht="31.5" customHeight="1" thickBot="1">
      <c r="B18" s="376" t="s">
        <v>27</v>
      </c>
      <c r="C18" s="377"/>
      <c r="D18" s="388"/>
      <c r="E18" s="370" t="s">
        <v>24</v>
      </c>
      <c r="F18" s="371"/>
    </row>
    <row r="19" spans="2:7" ht="31.5" customHeight="1" thickBot="1">
      <c r="B19" s="376" t="s">
        <v>28</v>
      </c>
      <c r="C19" s="377"/>
      <c r="D19" s="388"/>
      <c r="E19" s="370" t="s">
        <v>24</v>
      </c>
      <c r="F19" s="371"/>
    </row>
    <row r="20" spans="2:7" ht="31.5" customHeight="1" thickBot="1">
      <c r="B20" s="376" t="s">
        <v>29</v>
      </c>
      <c r="C20" s="377"/>
      <c r="D20" s="359"/>
      <c r="E20" s="370" t="s">
        <v>24</v>
      </c>
      <c r="F20" s="371"/>
    </row>
    <row r="22" spans="2:7" ht="14.25" thickBot="1">
      <c r="B22" s="353" t="s">
        <v>44</v>
      </c>
      <c r="C22" s="353"/>
      <c r="D22" s="353"/>
      <c r="E22" s="353"/>
      <c r="F22" s="18"/>
    </row>
    <row r="23" spans="2:7" ht="21" customHeight="1" thickTop="1">
      <c r="B23" s="358" t="s">
        <v>31</v>
      </c>
      <c r="C23" s="8" t="s">
        <v>32</v>
      </c>
      <c r="D23" s="360" t="s">
        <v>34</v>
      </c>
      <c r="E23" s="361"/>
      <c r="F23" s="354" t="s">
        <v>50</v>
      </c>
    </row>
    <row r="24" spans="2:7" ht="14.25" thickBot="1">
      <c r="B24" s="359"/>
      <c r="C24" s="9" t="s">
        <v>33</v>
      </c>
      <c r="D24" s="362"/>
      <c r="E24" s="363"/>
      <c r="F24" s="355"/>
    </row>
    <row r="25" spans="2:7" ht="30" customHeight="1">
      <c r="B25" s="366" t="s">
        <v>43</v>
      </c>
      <c r="C25" s="10"/>
      <c r="D25" s="12" t="s">
        <v>35</v>
      </c>
      <c r="E25" s="15"/>
      <c r="F25" s="19" t="s">
        <v>45</v>
      </c>
    </row>
    <row r="26" spans="2:7" ht="23.25" thickBot="1">
      <c r="B26" s="367"/>
      <c r="C26" s="11" t="s">
        <v>13</v>
      </c>
      <c r="D26" s="13" t="s">
        <v>36</v>
      </c>
      <c r="E26" s="16" t="s">
        <v>12</v>
      </c>
      <c r="F26" s="20" t="s">
        <v>12</v>
      </c>
    </row>
    <row r="27" spans="2:7" ht="22.5">
      <c r="B27" s="364" t="s">
        <v>37</v>
      </c>
      <c r="C27" s="14"/>
      <c r="D27" s="12" t="s">
        <v>38</v>
      </c>
      <c r="E27" s="17"/>
      <c r="F27" s="19" t="s">
        <v>46</v>
      </c>
    </row>
    <row r="28" spans="2:7" ht="23.25" thickBot="1">
      <c r="B28" s="365"/>
      <c r="C28" s="11" t="s">
        <v>12</v>
      </c>
      <c r="D28" s="13" t="s">
        <v>39</v>
      </c>
      <c r="E28" s="16" t="s">
        <v>12</v>
      </c>
      <c r="F28" s="20" t="s">
        <v>12</v>
      </c>
    </row>
    <row r="29" spans="2:7" ht="22.5">
      <c r="B29" s="364" t="s">
        <v>40</v>
      </c>
      <c r="C29" s="10"/>
      <c r="D29" s="12" t="s">
        <v>41</v>
      </c>
      <c r="E29" s="17"/>
      <c r="F29" s="19" t="s">
        <v>47</v>
      </c>
    </row>
    <row r="30" spans="2:7" ht="23.25" thickBot="1">
      <c r="B30" s="365"/>
      <c r="C30" s="11" t="s">
        <v>12</v>
      </c>
      <c r="D30" s="13" t="s">
        <v>42</v>
      </c>
      <c r="E30" s="16" t="s">
        <v>12</v>
      </c>
      <c r="F30" s="21" t="s">
        <v>48</v>
      </c>
    </row>
    <row r="31" spans="2:7" ht="22.5" customHeight="1" thickTop="1">
      <c r="B31" s="356" t="s">
        <v>49</v>
      </c>
      <c r="C31" s="356"/>
      <c r="D31" s="356"/>
      <c r="E31" s="356"/>
      <c r="F31" s="22"/>
    </row>
    <row r="32" spans="2:7" ht="22.5" customHeight="1">
      <c r="B32" s="357"/>
      <c r="C32" s="357"/>
      <c r="D32" s="357"/>
      <c r="E32" s="357"/>
    </row>
    <row r="38" spans="1:8" ht="14.25" customHeight="1">
      <c r="A38" s="61"/>
      <c r="C38" s="62"/>
    </row>
    <row r="39" spans="1:8" ht="24" customHeight="1">
      <c r="B39" s="62"/>
      <c r="C39" s="62"/>
      <c r="D39" s="62"/>
      <c r="G39" s="61"/>
      <c r="H39" s="63"/>
    </row>
    <row r="40" spans="1:8" ht="24" customHeight="1">
      <c r="B40" s="62"/>
      <c r="C40" s="62"/>
      <c r="D40" s="62"/>
      <c r="E40" s="62"/>
      <c r="F40" s="62"/>
      <c r="G40" s="62"/>
      <c r="H40" s="63"/>
    </row>
    <row r="41" spans="1:8">
      <c r="B41" s="4"/>
      <c r="C41" s="4"/>
      <c r="D41" s="4"/>
      <c r="E41" s="4"/>
      <c r="F41" s="4"/>
      <c r="G41" s="61"/>
      <c r="H41" s="63"/>
    </row>
    <row r="42" spans="1:8">
      <c r="A42" s="64"/>
      <c r="B42" s="62"/>
      <c r="C42" s="62"/>
      <c r="G42" s="61"/>
      <c r="H42" s="63"/>
    </row>
    <row r="43" spans="1:8">
      <c r="A43" s="65"/>
      <c r="C43" s="62"/>
      <c r="G43" s="61"/>
      <c r="H43" s="61"/>
    </row>
    <row r="44" spans="1:8">
      <c r="A44" s="65"/>
      <c r="B44" s="62"/>
      <c r="C44" s="62"/>
      <c r="G44" s="61"/>
      <c r="H44" s="65"/>
    </row>
    <row r="45" spans="1:8">
      <c r="A45" s="65"/>
      <c r="B45" s="62"/>
      <c r="C45" s="62"/>
      <c r="G45" s="65"/>
      <c r="H45" s="65"/>
    </row>
    <row r="46" spans="1:8">
      <c r="A46" s="65"/>
      <c r="B46" s="62"/>
      <c r="C46" s="62"/>
      <c r="G46" s="65"/>
      <c r="H46" s="65"/>
    </row>
    <row r="47" spans="1:8">
      <c r="A47" s="65"/>
      <c r="B47" s="62"/>
      <c r="C47" s="62"/>
      <c r="G47" s="65"/>
      <c r="H47" s="65"/>
    </row>
    <row r="48" spans="1:8">
      <c r="A48" s="65"/>
      <c r="B48" s="62"/>
      <c r="C48" s="62"/>
      <c r="G48" s="65"/>
      <c r="H48" s="65"/>
    </row>
    <row r="49" spans="1:15">
      <c r="A49" s="65"/>
      <c r="B49" s="62"/>
      <c r="C49" s="62"/>
      <c r="G49" s="65"/>
      <c r="H49" s="65"/>
    </row>
    <row r="50" spans="1:15">
      <c r="A50" s="65"/>
      <c r="B50" s="62"/>
      <c r="C50" s="62"/>
      <c r="G50" s="65"/>
      <c r="H50" s="65"/>
    </row>
    <row r="51" spans="1:15">
      <c r="A51" s="65"/>
      <c r="B51" s="62"/>
      <c r="C51" s="62"/>
      <c r="G51" s="65"/>
      <c r="H51" s="65"/>
    </row>
    <row r="52" spans="1:15">
      <c r="A52" s="65"/>
      <c r="B52" s="62"/>
      <c r="C52" s="62"/>
      <c r="G52" s="65"/>
      <c r="H52" s="65"/>
    </row>
    <row r="53" spans="1:15">
      <c r="A53" s="65"/>
      <c r="B53" s="62"/>
      <c r="C53" s="62"/>
      <c r="G53" s="65"/>
      <c r="H53" s="65"/>
    </row>
    <row r="54" spans="1:15">
      <c r="A54" s="65"/>
      <c r="B54" s="62"/>
      <c r="C54" s="62"/>
      <c r="G54" s="65"/>
      <c r="H54" s="65"/>
    </row>
    <row r="55" spans="1:15">
      <c r="A55" s="65"/>
      <c r="B55" s="62"/>
      <c r="C55" s="62"/>
      <c r="G55" s="65"/>
      <c r="H55" s="65"/>
    </row>
    <row r="56" spans="1:15">
      <c r="A56" s="65"/>
      <c r="B56" s="62"/>
      <c r="C56" s="62"/>
      <c r="G56" s="65"/>
      <c r="H56" s="65"/>
    </row>
    <row r="57" spans="1:15">
      <c r="A57" s="65"/>
      <c r="B57" s="62"/>
      <c r="C57" s="62"/>
      <c r="G57" s="65"/>
      <c r="H57" s="65"/>
    </row>
    <row r="58" spans="1:15">
      <c r="A58" s="65"/>
      <c r="B58" s="62"/>
      <c r="C58" s="62"/>
      <c r="G58" s="65"/>
      <c r="H58" s="65"/>
    </row>
    <row r="59" spans="1:15">
      <c r="A59" s="65"/>
      <c r="B59" s="62"/>
      <c r="C59" s="62"/>
      <c r="G59" s="65"/>
      <c r="H59" s="65"/>
    </row>
    <row r="60" spans="1:15">
      <c r="A60" s="65"/>
      <c r="B60" s="62"/>
      <c r="C60" s="62"/>
      <c r="G60" s="65"/>
      <c r="H60" s="65"/>
      <c r="O60" s="35"/>
    </row>
    <row r="61" spans="1:15">
      <c r="A61" s="65"/>
      <c r="B61" s="62"/>
      <c r="C61" s="62"/>
      <c r="G61" s="65"/>
      <c r="H61" s="65"/>
      <c r="O61" s="35"/>
    </row>
    <row r="62" spans="1:15">
      <c r="A62" s="65"/>
      <c r="B62" s="62"/>
      <c r="C62" s="62"/>
      <c r="G62" s="65"/>
      <c r="H62" s="65"/>
    </row>
    <row r="63" spans="1:15" ht="13.5" customHeight="1">
      <c r="A63" s="65"/>
      <c r="B63" s="62"/>
      <c r="C63" s="62"/>
      <c r="G63" s="65"/>
      <c r="H63" s="65"/>
    </row>
    <row r="64" spans="1:15">
      <c r="A64" s="65"/>
      <c r="B64" s="62"/>
      <c r="C64" s="62"/>
      <c r="G64" s="65"/>
      <c r="H64" s="65"/>
    </row>
    <row r="65" spans="1:8">
      <c r="A65" s="65"/>
      <c r="B65" s="62"/>
      <c r="C65" s="62"/>
      <c r="G65" s="65"/>
      <c r="H65" s="65"/>
    </row>
    <row r="66" spans="1:8" ht="13.5" customHeight="1">
      <c r="A66" s="65"/>
      <c r="B66" s="62"/>
      <c r="C66" s="62"/>
      <c r="G66" s="65"/>
      <c r="H66" s="65"/>
    </row>
    <row r="67" spans="1:8">
      <c r="A67" s="65"/>
      <c r="B67" s="62"/>
      <c r="C67" s="62"/>
      <c r="G67" s="65"/>
      <c r="H67" s="65"/>
    </row>
    <row r="68" spans="1:8">
      <c r="G68" s="25"/>
    </row>
  </sheetData>
  <mergeCells count="44">
    <mergeCell ref="B18:C18"/>
    <mergeCell ref="E18:F18"/>
    <mergeCell ref="B19:C19"/>
    <mergeCell ref="E19:F19"/>
    <mergeCell ref="E20:F20"/>
    <mergeCell ref="B20:C20"/>
    <mergeCell ref="D17:D20"/>
    <mergeCell ref="B15:C16"/>
    <mergeCell ref="B17:C17"/>
    <mergeCell ref="B13:H13"/>
    <mergeCell ref="D3:F3"/>
    <mergeCell ref="D4:F4"/>
    <mergeCell ref="D5:F5"/>
    <mergeCell ref="B4:C4"/>
    <mergeCell ref="B5:C5"/>
    <mergeCell ref="D15:D16"/>
    <mergeCell ref="E15:F15"/>
    <mergeCell ref="E16:F16"/>
    <mergeCell ref="G15:G16"/>
    <mergeCell ref="E17:F17"/>
    <mergeCell ref="B1:F2"/>
    <mergeCell ref="B14:E14"/>
    <mergeCell ref="F14:G14"/>
    <mergeCell ref="C10:D10"/>
    <mergeCell ref="E10:F10"/>
    <mergeCell ref="C11:D11"/>
    <mergeCell ref="E11:F11"/>
    <mergeCell ref="C12:D12"/>
    <mergeCell ref="E12:F12"/>
    <mergeCell ref="B6:G6"/>
    <mergeCell ref="B7:G7"/>
    <mergeCell ref="C8:D8"/>
    <mergeCell ref="E8:F8"/>
    <mergeCell ref="C9:D9"/>
    <mergeCell ref="E9:F9"/>
    <mergeCell ref="B3:C3"/>
    <mergeCell ref="B22:E22"/>
    <mergeCell ref="F23:F24"/>
    <mergeCell ref="B31:E32"/>
    <mergeCell ref="B23:B24"/>
    <mergeCell ref="D23:E24"/>
    <mergeCell ref="B27:B28"/>
    <mergeCell ref="B29:B30"/>
    <mergeCell ref="B25:B26"/>
  </mergeCells>
  <phoneticPr fontId="2"/>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61"/>
  <sheetViews>
    <sheetView showGridLines="0" view="pageBreakPreview" zoomScaleNormal="100" zoomScaleSheetLayoutView="100" workbookViewId="0">
      <selection activeCell="M2" sqref="M2:P2"/>
    </sheetView>
  </sheetViews>
  <sheetFormatPr defaultColWidth="8.25" defaultRowHeight="21" customHeight="1"/>
  <cols>
    <col min="1" max="1" width="2.625" style="174" customWidth="1"/>
    <col min="2" max="2" width="8.625" style="168" customWidth="1"/>
    <col min="3" max="5" width="6.625" style="174" customWidth="1"/>
    <col min="6" max="36" width="2.625" style="174" customWidth="1"/>
    <col min="37" max="38" width="5.625" style="174" customWidth="1"/>
    <col min="39" max="39" width="12.625" style="174" customWidth="1"/>
    <col min="40" max="40" width="2.625" style="174" customWidth="1"/>
    <col min="41" max="16384" width="8.25" style="174"/>
  </cols>
  <sheetData>
    <row r="1" spans="1:40" ht="18" customHeight="1">
      <c r="A1" s="167" t="s">
        <v>330</v>
      </c>
      <c r="C1" s="169"/>
      <c r="D1" s="169"/>
      <c r="E1" s="169"/>
      <c r="F1" s="169"/>
      <c r="G1" s="169"/>
      <c r="H1" s="169"/>
      <c r="I1" s="169"/>
      <c r="J1" s="169"/>
      <c r="K1" s="169"/>
      <c r="L1" s="169"/>
      <c r="M1" s="169"/>
      <c r="N1" s="169"/>
      <c r="O1" s="169"/>
      <c r="P1" s="169"/>
      <c r="Q1" s="169"/>
      <c r="R1" s="169"/>
      <c r="S1" s="169"/>
      <c r="T1" s="169"/>
      <c r="U1" s="169"/>
      <c r="V1" s="169"/>
      <c r="W1" s="169"/>
      <c r="X1" s="170"/>
      <c r="Y1" s="170"/>
      <c r="Z1" s="171"/>
      <c r="AA1" s="171"/>
      <c r="AB1" s="171"/>
      <c r="AC1" s="171"/>
      <c r="AD1" s="172"/>
      <c r="AE1" s="172"/>
      <c r="AF1" s="172"/>
      <c r="AG1" s="172"/>
      <c r="AH1" s="172"/>
      <c r="AI1" s="173" t="s">
        <v>331</v>
      </c>
      <c r="AJ1" s="173"/>
      <c r="AK1" s="389" t="s">
        <v>332</v>
      </c>
      <c r="AL1" s="389"/>
      <c r="AM1" s="389"/>
      <c r="AN1" s="389"/>
    </row>
    <row r="2" spans="1:40" ht="18" customHeight="1">
      <c r="A2" s="171"/>
      <c r="B2" s="175"/>
      <c r="C2" s="175"/>
      <c r="D2" s="175"/>
      <c r="E2" s="175"/>
      <c r="F2" s="175"/>
      <c r="G2" s="175"/>
      <c r="H2" s="175"/>
      <c r="I2" s="175"/>
      <c r="J2" s="175"/>
      <c r="K2" s="175"/>
      <c r="L2" s="175"/>
      <c r="M2" s="390">
        <v>2025</v>
      </c>
      <c r="N2" s="390"/>
      <c r="O2" s="390"/>
      <c r="P2" s="390"/>
      <c r="Q2" s="391" t="s">
        <v>333</v>
      </c>
      <c r="R2" s="391"/>
      <c r="S2" s="390">
        <v>5</v>
      </c>
      <c r="T2" s="390"/>
      <c r="U2" s="391" t="s">
        <v>334</v>
      </c>
      <c r="V2" s="391"/>
      <c r="W2" s="175"/>
      <c r="X2" s="175"/>
      <c r="Y2" s="175"/>
      <c r="Z2" s="171"/>
      <c r="AA2" s="171"/>
      <c r="AC2" s="173"/>
      <c r="AD2" s="175"/>
      <c r="AE2" s="175"/>
      <c r="AF2" s="175"/>
      <c r="AG2" s="175"/>
      <c r="AH2" s="175"/>
      <c r="AI2" s="173" t="s">
        <v>335</v>
      </c>
      <c r="AJ2" s="173"/>
      <c r="AK2" s="392"/>
      <c r="AL2" s="392"/>
      <c r="AM2" s="392"/>
      <c r="AN2" s="392"/>
    </row>
    <row r="3" spans="1:40" ht="18" customHeight="1">
      <c r="A3" s="176"/>
      <c r="B3" s="176"/>
      <c r="C3" s="176"/>
      <c r="D3" s="176"/>
      <c r="E3" s="176"/>
      <c r="F3" s="176"/>
      <c r="G3" s="176"/>
      <c r="H3" s="176"/>
      <c r="I3" s="176"/>
      <c r="J3" s="176"/>
      <c r="K3" s="176"/>
      <c r="L3" s="176"/>
      <c r="M3" s="176"/>
      <c r="N3" s="176"/>
      <c r="O3" s="176"/>
      <c r="P3" s="176"/>
      <c r="Q3" s="176"/>
      <c r="R3" s="176"/>
      <c r="S3" s="176"/>
      <c r="T3" s="176"/>
      <c r="U3" s="176"/>
      <c r="V3" s="176"/>
      <c r="W3" s="176"/>
      <c r="Y3" s="177"/>
      <c r="Z3" s="177"/>
      <c r="AA3" s="177"/>
      <c r="AB3" s="171"/>
      <c r="AC3" s="177"/>
      <c r="AD3" s="177"/>
      <c r="AE3" s="177"/>
      <c r="AF3" s="177"/>
      <c r="AG3" s="177"/>
      <c r="AH3" s="177"/>
      <c r="AI3" s="178" t="s">
        <v>336</v>
      </c>
      <c r="AJ3" s="173"/>
      <c r="AK3" s="393"/>
      <c r="AL3" s="393"/>
      <c r="AM3" s="393"/>
      <c r="AN3" s="393"/>
    </row>
    <row r="4" spans="1:40" ht="18" customHeight="1">
      <c r="A4" s="176"/>
      <c r="B4" s="176"/>
      <c r="C4" s="176"/>
      <c r="D4" s="176"/>
      <c r="E4" s="176"/>
      <c r="F4" s="176"/>
      <c r="G4" s="176"/>
      <c r="H4" s="176"/>
      <c r="I4" s="176"/>
      <c r="J4" s="176"/>
      <c r="K4" s="176"/>
      <c r="L4" s="176"/>
      <c r="M4" s="176"/>
      <c r="N4" s="176"/>
      <c r="O4" s="176"/>
      <c r="P4" s="176"/>
      <c r="Q4" s="176"/>
      <c r="R4" s="176"/>
      <c r="S4" s="176"/>
      <c r="T4" s="176"/>
      <c r="U4" s="176"/>
      <c r="V4" s="176"/>
      <c r="W4" s="176"/>
      <c r="Y4" s="177"/>
      <c r="Z4" s="177"/>
      <c r="AA4" s="177"/>
      <c r="AB4" s="171"/>
      <c r="AC4" s="177"/>
      <c r="AD4" s="177"/>
      <c r="AE4" s="177"/>
      <c r="AF4" s="177"/>
      <c r="AG4" s="177"/>
      <c r="AH4" s="177"/>
      <c r="AI4" s="178" t="s">
        <v>337</v>
      </c>
      <c r="AJ4" s="173"/>
      <c r="AK4" s="393"/>
      <c r="AL4" s="393"/>
      <c r="AM4" s="393"/>
      <c r="AN4" s="393"/>
    </row>
    <row r="5" spans="1:40" ht="18" customHeight="1">
      <c r="A5" s="176"/>
      <c r="B5" s="176"/>
      <c r="C5" s="176"/>
      <c r="D5" s="176"/>
      <c r="E5" s="176"/>
      <c r="F5" s="176"/>
      <c r="G5" s="176"/>
      <c r="H5" s="176"/>
      <c r="I5" s="176"/>
      <c r="J5" s="176"/>
      <c r="K5" s="176"/>
      <c r="L5" s="176"/>
      <c r="M5" s="176"/>
      <c r="N5" s="176"/>
      <c r="O5" s="176"/>
      <c r="P5" s="176"/>
      <c r="Q5" s="176"/>
      <c r="R5" s="176"/>
      <c r="S5" s="176"/>
      <c r="U5" s="176"/>
      <c r="V5" s="176"/>
      <c r="W5" s="176"/>
      <c r="Y5" s="177"/>
      <c r="Z5" s="177"/>
      <c r="AA5" s="177"/>
      <c r="AB5" s="171"/>
      <c r="AC5" s="177"/>
      <c r="AD5" s="177"/>
      <c r="AE5" s="177"/>
      <c r="AF5" s="177"/>
      <c r="AG5" s="178" t="s">
        <v>338</v>
      </c>
      <c r="AH5" s="394"/>
      <c r="AI5" s="394"/>
      <c r="AJ5" s="394"/>
      <c r="AK5" s="177" t="s">
        <v>339</v>
      </c>
      <c r="AL5" s="179"/>
      <c r="AM5" s="177" t="s">
        <v>340</v>
      </c>
      <c r="AN5" s="171"/>
    </row>
    <row r="6" spans="1:40" ht="9.9499999999999993" customHeight="1">
      <c r="A6" s="171"/>
      <c r="B6" s="180"/>
      <c r="C6" s="180"/>
      <c r="D6" s="180"/>
      <c r="E6" s="180"/>
      <c r="F6" s="180"/>
      <c r="G6" s="180"/>
      <c r="H6" s="180"/>
      <c r="I6" s="180"/>
      <c r="J6" s="180"/>
      <c r="K6" s="180"/>
      <c r="L6" s="180"/>
      <c r="M6" s="180"/>
      <c r="N6" s="180"/>
      <c r="O6" s="180"/>
      <c r="P6" s="180"/>
      <c r="Q6" s="180"/>
      <c r="R6" s="180"/>
      <c r="S6" s="180"/>
      <c r="T6" s="180"/>
      <c r="U6" s="180"/>
      <c r="V6" s="180"/>
      <c r="W6" s="180"/>
      <c r="X6" s="175"/>
      <c r="Y6" s="175"/>
      <c r="Z6" s="175"/>
      <c r="AA6" s="175"/>
      <c r="AB6" s="175"/>
      <c r="AC6" s="175"/>
      <c r="AD6" s="175"/>
      <c r="AE6" s="175"/>
      <c r="AF6" s="175"/>
      <c r="AG6" s="175"/>
      <c r="AH6" s="175"/>
      <c r="AI6" s="175"/>
      <c r="AJ6" s="175"/>
      <c r="AK6" s="175"/>
      <c r="AL6" s="175"/>
      <c r="AM6" s="171"/>
      <c r="AN6" s="171"/>
    </row>
    <row r="7" spans="1:40" ht="15" customHeight="1">
      <c r="A7" s="395" t="s">
        <v>341</v>
      </c>
      <c r="B7" s="396" t="s">
        <v>342</v>
      </c>
      <c r="C7" s="397" t="s">
        <v>343</v>
      </c>
      <c r="D7" s="396" t="s">
        <v>344</v>
      </c>
      <c r="E7" s="400" t="s">
        <v>345</v>
      </c>
      <c r="F7" s="401" t="s">
        <v>346</v>
      </c>
      <c r="G7" s="401"/>
      <c r="H7" s="401"/>
      <c r="I7" s="401"/>
      <c r="J7" s="401"/>
      <c r="K7" s="401"/>
      <c r="L7" s="401"/>
      <c r="M7" s="401"/>
      <c r="N7" s="401"/>
      <c r="O7" s="401"/>
      <c r="P7" s="401"/>
      <c r="Q7" s="401"/>
      <c r="R7" s="401"/>
      <c r="S7" s="401"/>
      <c r="T7" s="401"/>
      <c r="U7" s="401"/>
      <c r="V7" s="401"/>
      <c r="W7" s="401"/>
      <c r="X7" s="401"/>
      <c r="Y7" s="401"/>
      <c r="Z7" s="401"/>
      <c r="AA7" s="401"/>
      <c r="AB7" s="401"/>
      <c r="AC7" s="401"/>
      <c r="AD7" s="401"/>
      <c r="AE7" s="401"/>
      <c r="AF7" s="401"/>
      <c r="AG7" s="401"/>
      <c r="AH7" s="401"/>
      <c r="AI7" s="401"/>
      <c r="AJ7" s="401"/>
      <c r="AK7" s="402" t="s">
        <v>347</v>
      </c>
      <c r="AL7" s="404" t="s">
        <v>348</v>
      </c>
      <c r="AM7" s="405" t="s">
        <v>349</v>
      </c>
      <c r="AN7" s="405"/>
    </row>
    <row r="8" spans="1:40" ht="15" customHeight="1">
      <c r="A8" s="395"/>
      <c r="B8" s="396"/>
      <c r="C8" s="398"/>
      <c r="D8" s="396"/>
      <c r="E8" s="400"/>
      <c r="F8" s="396" t="s">
        <v>350</v>
      </c>
      <c r="G8" s="396"/>
      <c r="H8" s="396"/>
      <c r="I8" s="396"/>
      <c r="J8" s="396"/>
      <c r="K8" s="396"/>
      <c r="L8" s="396"/>
      <c r="M8" s="396" t="s">
        <v>351</v>
      </c>
      <c r="N8" s="396"/>
      <c r="O8" s="396"/>
      <c r="P8" s="396"/>
      <c r="Q8" s="396"/>
      <c r="R8" s="396"/>
      <c r="S8" s="396"/>
      <c r="T8" s="396" t="s">
        <v>352</v>
      </c>
      <c r="U8" s="396"/>
      <c r="V8" s="396"/>
      <c r="W8" s="396"/>
      <c r="X8" s="396"/>
      <c r="Y8" s="396"/>
      <c r="Z8" s="396"/>
      <c r="AA8" s="396" t="s">
        <v>353</v>
      </c>
      <c r="AB8" s="396"/>
      <c r="AC8" s="396"/>
      <c r="AD8" s="396"/>
      <c r="AE8" s="396"/>
      <c r="AF8" s="396"/>
      <c r="AG8" s="396"/>
      <c r="AH8" s="396" t="s">
        <v>354</v>
      </c>
      <c r="AI8" s="396"/>
      <c r="AJ8" s="396"/>
      <c r="AK8" s="402"/>
      <c r="AL8" s="404"/>
      <c r="AM8" s="405"/>
      <c r="AN8" s="405"/>
    </row>
    <row r="9" spans="1:40" ht="15" customHeight="1">
      <c r="A9" s="395"/>
      <c r="B9" s="396"/>
      <c r="C9" s="398"/>
      <c r="D9" s="396"/>
      <c r="E9" s="400"/>
      <c r="F9" s="181">
        <f>DATE($M$2,$S$2,1)</f>
        <v>45778</v>
      </c>
      <c r="G9" s="181">
        <f>DATE($M$2,$S$2,2)</f>
        <v>45779</v>
      </c>
      <c r="H9" s="181">
        <f>DATE($M$2,$S$2,3)</f>
        <v>45780</v>
      </c>
      <c r="I9" s="181">
        <f>DATE($M$2,$S$2,4)</f>
        <v>45781</v>
      </c>
      <c r="J9" s="181">
        <f>DATE($M$2,$S$2,5)</f>
        <v>45782</v>
      </c>
      <c r="K9" s="181">
        <f>DATE($M$2,$S$2,6)</f>
        <v>45783</v>
      </c>
      <c r="L9" s="181">
        <f>DATE($M$2,$S$2,7)</f>
        <v>45784</v>
      </c>
      <c r="M9" s="181">
        <f>DATE($M$2,$S$2,8)</f>
        <v>45785</v>
      </c>
      <c r="N9" s="181">
        <f>DATE($M$2,$S$2,9)</f>
        <v>45786</v>
      </c>
      <c r="O9" s="181">
        <f>DATE($M$2,$S$2,10)</f>
        <v>45787</v>
      </c>
      <c r="P9" s="181">
        <f>DATE($M$2,$S$2,11)</f>
        <v>45788</v>
      </c>
      <c r="Q9" s="181">
        <f>DATE($M$2,$S$2,12)</f>
        <v>45789</v>
      </c>
      <c r="R9" s="181">
        <f>DATE($M$2,$S$2,13)</f>
        <v>45790</v>
      </c>
      <c r="S9" s="181">
        <f>DATE($M$2,$S$2,14)</f>
        <v>45791</v>
      </c>
      <c r="T9" s="181">
        <f>DATE($M$2,$S$2,15)</f>
        <v>45792</v>
      </c>
      <c r="U9" s="181">
        <f>DATE($M$2,$S$2,16)</f>
        <v>45793</v>
      </c>
      <c r="V9" s="181">
        <f>DATE($M$2,$S$2,17)</f>
        <v>45794</v>
      </c>
      <c r="W9" s="181">
        <f>DATE($M$2,$S$2,18)</f>
        <v>45795</v>
      </c>
      <c r="X9" s="181">
        <f>DATE($M$2,$S$2,19)</f>
        <v>45796</v>
      </c>
      <c r="Y9" s="181">
        <f>DATE($M$2,$S$2,20)</f>
        <v>45797</v>
      </c>
      <c r="Z9" s="181">
        <f>DATE($M$2,$S$2,21)</f>
        <v>45798</v>
      </c>
      <c r="AA9" s="181">
        <f>DATE($M$2,$S$2,22)</f>
        <v>45799</v>
      </c>
      <c r="AB9" s="181">
        <f>DATE($M$2,$S$2,23)</f>
        <v>45800</v>
      </c>
      <c r="AC9" s="181">
        <f>DATE($M$2,$S$2,24)</f>
        <v>45801</v>
      </c>
      <c r="AD9" s="181">
        <f>DATE($M$2,$S$2,25)</f>
        <v>45802</v>
      </c>
      <c r="AE9" s="181">
        <f>DATE($M$2,$S$2,26)</f>
        <v>45803</v>
      </c>
      <c r="AF9" s="181">
        <f>DATE($M$2,$S$2,27)</f>
        <v>45804</v>
      </c>
      <c r="AG9" s="181">
        <f>DATE($M$2,$S$2,28)</f>
        <v>45805</v>
      </c>
      <c r="AH9" s="181">
        <f>IF(DAY(EOMONTH(F9,0))&lt;29,"",DATE($M$2,$S$2,29))</f>
        <v>45806</v>
      </c>
      <c r="AI9" s="181">
        <f>IF(DAY(EOMONTH(F9,0))&lt;30,"",DATE($M$2,$S$2,30))</f>
        <v>45807</v>
      </c>
      <c r="AJ9" s="181">
        <f>IF(DAY(EOMONTH(F9,0))&lt;31,"",DATE($M$2,$S$2,31))</f>
        <v>45808</v>
      </c>
      <c r="AK9" s="402"/>
      <c r="AL9" s="404"/>
      <c r="AM9" s="405"/>
      <c r="AN9" s="405"/>
    </row>
    <row r="10" spans="1:40" ht="15" customHeight="1">
      <c r="A10" s="395"/>
      <c r="B10" s="396"/>
      <c r="C10" s="399"/>
      <c r="D10" s="396"/>
      <c r="E10" s="400"/>
      <c r="F10" s="182">
        <f>DATE($M$2,$S$2,1)</f>
        <v>45778</v>
      </c>
      <c r="G10" s="182">
        <f>DATE($M$2,$S$2,2)</f>
        <v>45779</v>
      </c>
      <c r="H10" s="182">
        <f>DATE($M$2,$S$2,3)</f>
        <v>45780</v>
      </c>
      <c r="I10" s="182">
        <f>DATE($M$2,$S$2,4)</f>
        <v>45781</v>
      </c>
      <c r="J10" s="182">
        <f>DATE($M$2,$S$2,5)</f>
        <v>45782</v>
      </c>
      <c r="K10" s="182">
        <f>DATE($M$2,$S$2,6)</f>
        <v>45783</v>
      </c>
      <c r="L10" s="182">
        <f>DATE($M$2,$S$2,7)</f>
        <v>45784</v>
      </c>
      <c r="M10" s="182">
        <f>DATE($M$2,$S$2,8)</f>
        <v>45785</v>
      </c>
      <c r="N10" s="182">
        <f>DATE($M$2,$S$2,9)</f>
        <v>45786</v>
      </c>
      <c r="O10" s="182">
        <f>DATE($M$2,$S$2,10)</f>
        <v>45787</v>
      </c>
      <c r="P10" s="182">
        <f>DATE($M$2,$S$2,11)</f>
        <v>45788</v>
      </c>
      <c r="Q10" s="182">
        <f>DATE($M$2,$S$2,12)</f>
        <v>45789</v>
      </c>
      <c r="R10" s="182">
        <f>DATE($M$2,$S$2,13)</f>
        <v>45790</v>
      </c>
      <c r="S10" s="182">
        <f>DATE($M$2,$S$2,14)</f>
        <v>45791</v>
      </c>
      <c r="T10" s="182">
        <f>DATE($M$2,$S$2,15)</f>
        <v>45792</v>
      </c>
      <c r="U10" s="182">
        <f>DATE($M$2,$S$2,16)</f>
        <v>45793</v>
      </c>
      <c r="V10" s="182">
        <f>DATE($M$2,$S$2,17)</f>
        <v>45794</v>
      </c>
      <c r="W10" s="182">
        <f>DATE($M$2,$S$2,18)</f>
        <v>45795</v>
      </c>
      <c r="X10" s="182">
        <f>DATE($M$2,$S$2,19)</f>
        <v>45796</v>
      </c>
      <c r="Y10" s="182">
        <f>DATE($M$2,$S$2,20)</f>
        <v>45797</v>
      </c>
      <c r="Z10" s="182">
        <f>DATE($M$2,$S$2,21)</f>
        <v>45798</v>
      </c>
      <c r="AA10" s="182">
        <f>DATE($M$2,$S$2,22)</f>
        <v>45799</v>
      </c>
      <c r="AB10" s="182">
        <f>DATE($M$2,$S$2,23)</f>
        <v>45800</v>
      </c>
      <c r="AC10" s="182">
        <f>DATE($M$2,$S$2,24)</f>
        <v>45801</v>
      </c>
      <c r="AD10" s="182">
        <f>DATE($M$2,$S$2,25)</f>
        <v>45802</v>
      </c>
      <c r="AE10" s="182">
        <f>DATE($M$2,$S$2,26)</f>
        <v>45803</v>
      </c>
      <c r="AF10" s="182">
        <f>DATE($M$2,$S$2,27)</f>
        <v>45804</v>
      </c>
      <c r="AG10" s="182">
        <f>DATE($M$2,$S$2,28)</f>
        <v>45805</v>
      </c>
      <c r="AH10" s="182">
        <f>IF(DAY(EOMONTH(F10,0))&lt;29,"",DATE($M$2,$S$2,29))</f>
        <v>45806</v>
      </c>
      <c r="AI10" s="182">
        <f>IF(DAY(EOMONTH(F10,0))&lt;30,"",DATE($M$2,$S$2,30))</f>
        <v>45807</v>
      </c>
      <c r="AJ10" s="182">
        <f>IF(DAY(EOMONTH(F10,0))&lt;31,"",DATE($M$2,$S$2,31))</f>
        <v>45808</v>
      </c>
      <c r="AK10" s="402"/>
      <c r="AL10" s="404"/>
      <c r="AM10" s="405"/>
      <c r="AN10" s="405"/>
    </row>
    <row r="11" spans="1:40" ht="18" customHeight="1">
      <c r="A11" s="183">
        <v>1</v>
      </c>
      <c r="B11" s="184"/>
      <c r="C11" s="185"/>
      <c r="D11" s="186"/>
      <c r="E11" s="187"/>
      <c r="F11" s="188"/>
      <c r="G11" s="188"/>
      <c r="H11" s="188"/>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9">
        <f>+SUM(F11:AJ11)</f>
        <v>0</v>
      </c>
      <c r="AL11" s="190">
        <f>IF($AK$3="４週",AK11/4,AK11/(DAY(EOMONTH($F$9,0))/7))</f>
        <v>0</v>
      </c>
      <c r="AM11" s="403"/>
      <c r="AN11" s="403"/>
    </row>
    <row r="12" spans="1:40" ht="18" customHeight="1">
      <c r="A12" s="183">
        <v>2</v>
      </c>
      <c r="B12" s="184"/>
      <c r="C12" s="185"/>
      <c r="D12" s="186"/>
      <c r="E12" s="187"/>
      <c r="F12" s="188"/>
      <c r="G12" s="188"/>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9">
        <f t="shared" ref="AK12:AK31" si="0">+SUM(F12:AJ12)</f>
        <v>0</v>
      </c>
      <c r="AL12" s="190">
        <f t="shared" ref="AL12:AL30" si="1">IF($AK$3="４週",AK12/4,AK12/(DAY(EOMONTH($F$9,0))/7))</f>
        <v>0</v>
      </c>
      <c r="AM12" s="403"/>
      <c r="AN12" s="403"/>
    </row>
    <row r="13" spans="1:40" ht="18" customHeight="1">
      <c r="A13" s="183">
        <v>3</v>
      </c>
      <c r="B13" s="184"/>
      <c r="C13" s="185"/>
      <c r="D13" s="186"/>
      <c r="E13" s="187"/>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9">
        <f t="shared" si="0"/>
        <v>0</v>
      </c>
      <c r="AL13" s="190">
        <f t="shared" si="1"/>
        <v>0</v>
      </c>
      <c r="AM13" s="403"/>
      <c r="AN13" s="403"/>
    </row>
    <row r="14" spans="1:40" ht="18" customHeight="1">
      <c r="A14" s="183">
        <v>4</v>
      </c>
      <c r="B14" s="184"/>
      <c r="C14" s="185"/>
      <c r="D14" s="186"/>
      <c r="E14" s="187"/>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9">
        <f t="shared" si="0"/>
        <v>0</v>
      </c>
      <c r="AL14" s="190">
        <f t="shared" si="1"/>
        <v>0</v>
      </c>
      <c r="AM14" s="403"/>
      <c r="AN14" s="403"/>
    </row>
    <row r="15" spans="1:40" ht="18" customHeight="1">
      <c r="A15" s="183">
        <v>5</v>
      </c>
      <c r="B15" s="184"/>
      <c r="C15" s="185"/>
      <c r="D15" s="186"/>
      <c r="E15" s="187"/>
      <c r="F15" s="188"/>
      <c r="G15" s="188"/>
      <c r="H15" s="188"/>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9">
        <f t="shared" si="0"/>
        <v>0</v>
      </c>
      <c r="AL15" s="190">
        <f t="shared" si="1"/>
        <v>0</v>
      </c>
      <c r="AM15" s="403"/>
      <c r="AN15" s="403"/>
    </row>
    <row r="16" spans="1:40" ht="18" customHeight="1">
      <c r="A16" s="183">
        <v>6</v>
      </c>
      <c r="B16" s="184"/>
      <c r="C16" s="185"/>
      <c r="D16" s="186"/>
      <c r="E16" s="187"/>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9">
        <f t="shared" si="0"/>
        <v>0</v>
      </c>
      <c r="AL16" s="190">
        <f t="shared" si="1"/>
        <v>0</v>
      </c>
      <c r="AM16" s="403"/>
      <c r="AN16" s="403"/>
    </row>
    <row r="17" spans="1:40" ht="18" customHeight="1">
      <c r="A17" s="183">
        <v>7</v>
      </c>
      <c r="B17" s="184"/>
      <c r="C17" s="185"/>
      <c r="D17" s="186"/>
      <c r="E17" s="187"/>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9">
        <f t="shared" si="0"/>
        <v>0</v>
      </c>
      <c r="AL17" s="190">
        <f t="shared" si="1"/>
        <v>0</v>
      </c>
      <c r="AM17" s="403"/>
      <c r="AN17" s="403"/>
    </row>
    <row r="18" spans="1:40" ht="18" customHeight="1">
      <c r="A18" s="183">
        <v>8</v>
      </c>
      <c r="B18" s="184"/>
      <c r="C18" s="185"/>
      <c r="D18" s="186"/>
      <c r="E18" s="187"/>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9">
        <f t="shared" si="0"/>
        <v>0</v>
      </c>
      <c r="AL18" s="190">
        <f t="shared" si="1"/>
        <v>0</v>
      </c>
      <c r="AM18" s="403"/>
      <c r="AN18" s="403"/>
    </row>
    <row r="19" spans="1:40" ht="18" customHeight="1">
      <c r="A19" s="183">
        <v>9</v>
      </c>
      <c r="B19" s="184"/>
      <c r="C19" s="185"/>
      <c r="D19" s="186"/>
      <c r="E19" s="187"/>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9">
        <f t="shared" si="0"/>
        <v>0</v>
      </c>
      <c r="AL19" s="190">
        <f t="shared" si="1"/>
        <v>0</v>
      </c>
      <c r="AM19" s="403"/>
      <c r="AN19" s="403"/>
    </row>
    <row r="20" spans="1:40" ht="18" customHeight="1">
      <c r="A20" s="183">
        <v>10</v>
      </c>
      <c r="B20" s="184"/>
      <c r="C20" s="185"/>
      <c r="D20" s="186"/>
      <c r="E20" s="187"/>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9">
        <f t="shared" si="0"/>
        <v>0</v>
      </c>
      <c r="AL20" s="190">
        <f t="shared" si="1"/>
        <v>0</v>
      </c>
      <c r="AM20" s="403"/>
      <c r="AN20" s="403"/>
    </row>
    <row r="21" spans="1:40" ht="18" customHeight="1">
      <c r="A21" s="183">
        <v>11</v>
      </c>
      <c r="B21" s="184"/>
      <c r="C21" s="185"/>
      <c r="D21" s="186"/>
      <c r="E21" s="187"/>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9">
        <f t="shared" si="0"/>
        <v>0</v>
      </c>
      <c r="AL21" s="190">
        <f t="shared" si="1"/>
        <v>0</v>
      </c>
      <c r="AM21" s="403"/>
      <c r="AN21" s="403"/>
    </row>
    <row r="22" spans="1:40" ht="18" customHeight="1">
      <c r="A22" s="183">
        <v>12</v>
      </c>
      <c r="B22" s="184"/>
      <c r="C22" s="185"/>
      <c r="D22" s="186"/>
      <c r="E22" s="187"/>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9">
        <f t="shared" si="0"/>
        <v>0</v>
      </c>
      <c r="AL22" s="190">
        <f t="shared" si="1"/>
        <v>0</v>
      </c>
      <c r="AM22" s="403"/>
      <c r="AN22" s="403"/>
    </row>
    <row r="23" spans="1:40" ht="18" customHeight="1">
      <c r="A23" s="183">
        <v>13</v>
      </c>
      <c r="B23" s="184"/>
      <c r="C23" s="185"/>
      <c r="D23" s="186"/>
      <c r="E23" s="187"/>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9">
        <f t="shared" si="0"/>
        <v>0</v>
      </c>
      <c r="AL23" s="190">
        <f t="shared" si="1"/>
        <v>0</v>
      </c>
      <c r="AM23" s="403"/>
      <c r="AN23" s="403"/>
    </row>
    <row r="24" spans="1:40" ht="18" customHeight="1">
      <c r="A24" s="183">
        <v>14</v>
      </c>
      <c r="B24" s="184"/>
      <c r="C24" s="185"/>
      <c r="D24" s="186"/>
      <c r="E24" s="187"/>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9">
        <f t="shared" si="0"/>
        <v>0</v>
      </c>
      <c r="AL24" s="190">
        <f t="shared" si="1"/>
        <v>0</v>
      </c>
      <c r="AM24" s="403"/>
      <c r="AN24" s="403"/>
    </row>
    <row r="25" spans="1:40" ht="18" customHeight="1">
      <c r="A25" s="183">
        <v>15</v>
      </c>
      <c r="B25" s="184"/>
      <c r="C25" s="185"/>
      <c r="D25" s="186"/>
      <c r="E25" s="187"/>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9">
        <f t="shared" si="0"/>
        <v>0</v>
      </c>
      <c r="AL25" s="190">
        <f t="shared" si="1"/>
        <v>0</v>
      </c>
      <c r="AM25" s="403"/>
      <c r="AN25" s="403"/>
    </row>
    <row r="26" spans="1:40" ht="18" customHeight="1">
      <c r="A26" s="183">
        <v>16</v>
      </c>
      <c r="B26" s="184"/>
      <c r="C26" s="185"/>
      <c r="D26" s="186"/>
      <c r="E26" s="187"/>
      <c r="F26" s="188"/>
      <c r="G26" s="188"/>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9">
        <f t="shared" si="0"/>
        <v>0</v>
      </c>
      <c r="AL26" s="190">
        <f t="shared" si="1"/>
        <v>0</v>
      </c>
      <c r="AM26" s="403"/>
      <c r="AN26" s="403"/>
    </row>
    <row r="27" spans="1:40" ht="18" customHeight="1">
      <c r="A27" s="183">
        <v>17</v>
      </c>
      <c r="B27" s="184"/>
      <c r="C27" s="185"/>
      <c r="D27" s="186"/>
      <c r="E27" s="187"/>
      <c r="F27" s="188"/>
      <c r="G27" s="188"/>
      <c r="H27" s="188"/>
      <c r="I27" s="188"/>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9">
        <f t="shared" si="0"/>
        <v>0</v>
      </c>
      <c r="AL27" s="190">
        <f t="shared" si="1"/>
        <v>0</v>
      </c>
      <c r="AM27" s="403"/>
      <c r="AN27" s="403"/>
    </row>
    <row r="28" spans="1:40" ht="18" customHeight="1">
      <c r="A28" s="183">
        <v>18</v>
      </c>
      <c r="B28" s="184"/>
      <c r="C28" s="185"/>
      <c r="D28" s="186"/>
      <c r="E28" s="187"/>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9">
        <f t="shared" si="0"/>
        <v>0</v>
      </c>
      <c r="AL28" s="190">
        <f t="shared" si="1"/>
        <v>0</v>
      </c>
      <c r="AM28" s="403"/>
      <c r="AN28" s="403"/>
    </row>
    <row r="29" spans="1:40" ht="18" customHeight="1">
      <c r="A29" s="183">
        <v>19</v>
      </c>
      <c r="B29" s="184"/>
      <c r="C29" s="185"/>
      <c r="D29" s="186"/>
      <c r="E29" s="187"/>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9">
        <f t="shared" si="0"/>
        <v>0</v>
      </c>
      <c r="AL29" s="190">
        <f t="shared" si="1"/>
        <v>0</v>
      </c>
      <c r="AM29" s="403"/>
      <c r="AN29" s="403"/>
    </row>
    <row r="30" spans="1:40" ht="18" customHeight="1">
      <c r="A30" s="183">
        <v>20</v>
      </c>
      <c r="B30" s="184"/>
      <c r="C30" s="185"/>
      <c r="D30" s="186"/>
      <c r="E30" s="187"/>
      <c r="F30" s="188"/>
      <c r="G30" s="188"/>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9">
        <f t="shared" si="0"/>
        <v>0</v>
      </c>
      <c r="AL30" s="190">
        <f t="shared" si="1"/>
        <v>0</v>
      </c>
      <c r="AM30" s="403"/>
      <c r="AN30" s="403"/>
    </row>
    <row r="31" spans="1:40" ht="18" customHeight="1">
      <c r="A31" s="400" t="s">
        <v>355</v>
      </c>
      <c r="B31" s="407"/>
      <c r="C31" s="407"/>
      <c r="D31" s="407"/>
      <c r="E31" s="407"/>
      <c r="F31" s="191">
        <f>+SUM(F11:F30)</f>
        <v>0</v>
      </c>
      <c r="G31" s="191">
        <f t="shared" ref="G31:AJ31" si="2">+SUM(G11:G30)</f>
        <v>0</v>
      </c>
      <c r="H31" s="191">
        <f t="shared" si="2"/>
        <v>0</v>
      </c>
      <c r="I31" s="191">
        <f t="shared" si="2"/>
        <v>0</v>
      </c>
      <c r="J31" s="191">
        <f t="shared" si="2"/>
        <v>0</v>
      </c>
      <c r="K31" s="191">
        <f t="shared" si="2"/>
        <v>0</v>
      </c>
      <c r="L31" s="191">
        <f t="shared" si="2"/>
        <v>0</v>
      </c>
      <c r="M31" s="191">
        <f t="shared" si="2"/>
        <v>0</v>
      </c>
      <c r="N31" s="191">
        <f t="shared" si="2"/>
        <v>0</v>
      </c>
      <c r="O31" s="191">
        <f t="shared" si="2"/>
        <v>0</v>
      </c>
      <c r="P31" s="191">
        <f t="shared" si="2"/>
        <v>0</v>
      </c>
      <c r="Q31" s="191">
        <f t="shared" si="2"/>
        <v>0</v>
      </c>
      <c r="R31" s="191">
        <f t="shared" si="2"/>
        <v>0</v>
      </c>
      <c r="S31" s="191">
        <f t="shared" si="2"/>
        <v>0</v>
      </c>
      <c r="T31" s="191">
        <f t="shared" si="2"/>
        <v>0</v>
      </c>
      <c r="U31" s="191">
        <f t="shared" si="2"/>
        <v>0</v>
      </c>
      <c r="V31" s="191">
        <f t="shared" si="2"/>
        <v>0</v>
      </c>
      <c r="W31" s="191">
        <f t="shared" si="2"/>
        <v>0</v>
      </c>
      <c r="X31" s="191">
        <f t="shared" si="2"/>
        <v>0</v>
      </c>
      <c r="Y31" s="191">
        <f t="shared" si="2"/>
        <v>0</v>
      </c>
      <c r="Z31" s="191">
        <f t="shared" si="2"/>
        <v>0</v>
      </c>
      <c r="AA31" s="191">
        <f t="shared" si="2"/>
        <v>0</v>
      </c>
      <c r="AB31" s="191">
        <f t="shared" si="2"/>
        <v>0</v>
      </c>
      <c r="AC31" s="191">
        <f t="shared" si="2"/>
        <v>0</v>
      </c>
      <c r="AD31" s="191">
        <f t="shared" si="2"/>
        <v>0</v>
      </c>
      <c r="AE31" s="191">
        <f t="shared" si="2"/>
        <v>0</v>
      </c>
      <c r="AF31" s="191">
        <f t="shared" si="2"/>
        <v>0</v>
      </c>
      <c r="AG31" s="191">
        <f t="shared" si="2"/>
        <v>0</v>
      </c>
      <c r="AH31" s="191">
        <f t="shared" si="2"/>
        <v>0</v>
      </c>
      <c r="AI31" s="191">
        <f t="shared" si="2"/>
        <v>0</v>
      </c>
      <c r="AJ31" s="191">
        <f t="shared" si="2"/>
        <v>0</v>
      </c>
      <c r="AK31" s="189">
        <f t="shared" si="0"/>
        <v>0</v>
      </c>
      <c r="AL31" s="190">
        <f>IF($AK$3="４週",AK31/4,AK31/(DAY(EOMONTH($F$9,0))/7))</f>
        <v>0</v>
      </c>
      <c r="AM31" s="395"/>
      <c r="AN31" s="395"/>
    </row>
    <row r="32" spans="1:40" ht="18" customHeight="1">
      <c r="A32" s="407" t="s">
        <v>356</v>
      </c>
      <c r="B32" s="407"/>
      <c r="C32" s="407"/>
      <c r="D32" s="407"/>
      <c r="E32" s="408"/>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1"/>
      <c r="AL32" s="193"/>
      <c r="AM32" s="395"/>
      <c r="AN32" s="395"/>
    </row>
    <row r="33" spans="1:39" ht="15" customHeight="1">
      <c r="A33" s="180"/>
      <c r="B33" s="180"/>
      <c r="C33" s="180"/>
      <c r="D33" s="180"/>
      <c r="E33" s="180"/>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80"/>
      <c r="AL33" s="180"/>
      <c r="AM33" s="171"/>
    </row>
    <row r="34" spans="1:39" ht="15" customHeight="1">
      <c r="A34" s="194" t="s">
        <v>357</v>
      </c>
      <c r="B34" s="195"/>
      <c r="C34" s="196"/>
      <c r="D34" s="196"/>
      <c r="E34" s="196"/>
      <c r="F34" s="197"/>
      <c r="G34" s="196"/>
      <c r="H34" s="198"/>
      <c r="I34" s="198"/>
      <c r="J34" s="198"/>
      <c r="K34" s="198"/>
      <c r="L34" s="198"/>
      <c r="M34" s="198"/>
      <c r="N34" s="198"/>
      <c r="O34" s="198"/>
      <c r="P34" s="198"/>
      <c r="Q34" s="198"/>
      <c r="R34" s="198">
        <v>6</v>
      </c>
      <c r="S34" s="198"/>
      <c r="T34" s="198"/>
      <c r="U34" s="198"/>
      <c r="V34" s="198"/>
      <c r="W34" s="198"/>
      <c r="X34" s="198">
        <v>7</v>
      </c>
      <c r="Y34" s="198"/>
      <c r="Z34" s="198"/>
      <c r="AA34" s="198"/>
      <c r="AB34" s="198"/>
      <c r="AC34" s="198"/>
      <c r="AD34" s="198">
        <v>8</v>
      </c>
      <c r="AE34" s="198"/>
      <c r="AF34" s="198"/>
      <c r="AG34" s="199"/>
      <c r="AH34" s="199"/>
      <c r="AI34" s="199"/>
      <c r="AJ34" s="199">
        <v>9</v>
      </c>
      <c r="AK34" s="200"/>
      <c r="AL34" s="200"/>
      <c r="AM34" s="171"/>
    </row>
    <row r="35" spans="1:39" s="194" customFormat="1" ht="15" customHeight="1">
      <c r="A35" s="194" t="s">
        <v>358</v>
      </c>
      <c r="B35" s="201"/>
      <c r="C35" s="201"/>
      <c r="D35" s="201"/>
      <c r="E35" s="201"/>
      <c r="F35" s="201"/>
      <c r="G35" s="201"/>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row>
    <row r="36" spans="1:39" s="194" customFormat="1" ht="15" customHeight="1">
      <c r="A36" s="194" t="s">
        <v>359</v>
      </c>
      <c r="B36" s="201"/>
      <c r="C36" s="201"/>
      <c r="D36" s="201"/>
      <c r="E36" s="201"/>
      <c r="F36" s="201"/>
      <c r="G36" s="201"/>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row>
    <row r="37" spans="1:39" s="194" customFormat="1" ht="15" customHeight="1">
      <c r="A37" s="194" t="s">
        <v>360</v>
      </c>
      <c r="B37" s="201"/>
      <c r="C37" s="201"/>
      <c r="D37" s="201"/>
      <c r="E37" s="201"/>
      <c r="F37" s="201"/>
      <c r="G37" s="201"/>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row>
    <row r="38" spans="1:39" s="194" customFormat="1" ht="15" customHeight="1">
      <c r="A38" s="194" t="s">
        <v>361</v>
      </c>
      <c r="B38" s="201"/>
      <c r="C38" s="201"/>
      <c r="D38" s="201"/>
      <c r="E38" s="201"/>
      <c r="F38" s="201"/>
      <c r="G38" s="201"/>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row>
    <row r="39" spans="1:39" ht="15" customHeight="1">
      <c r="A39" s="194" t="s">
        <v>362</v>
      </c>
      <c r="B39" s="202"/>
      <c r="C39" s="194"/>
      <c r="D39" s="194"/>
      <c r="E39" s="194"/>
      <c r="F39" s="194"/>
      <c r="G39" s="194"/>
    </row>
    <row r="40" spans="1:39" ht="15" customHeight="1">
      <c r="A40" s="194" t="s">
        <v>363</v>
      </c>
      <c r="B40" s="202"/>
      <c r="C40" s="194"/>
      <c r="D40" s="194"/>
      <c r="E40" s="194"/>
      <c r="F40" s="194"/>
      <c r="G40" s="194"/>
    </row>
    <row r="41" spans="1:39" ht="15" customHeight="1">
      <c r="A41" s="194"/>
      <c r="B41" s="203" t="s">
        <v>364</v>
      </c>
      <c r="C41" s="396" t="s">
        <v>365</v>
      </c>
      <c r="D41" s="396"/>
      <c r="E41" s="396"/>
      <c r="F41" s="194"/>
      <c r="G41" s="194"/>
    </row>
    <row r="42" spans="1:39" ht="15" customHeight="1">
      <c r="A42" s="194"/>
      <c r="B42" s="204" t="s">
        <v>366</v>
      </c>
      <c r="C42" s="406" t="s">
        <v>367</v>
      </c>
      <c r="D42" s="406"/>
      <c r="E42" s="406"/>
      <c r="F42" s="194"/>
      <c r="G42" s="194"/>
    </row>
    <row r="43" spans="1:39" ht="15" customHeight="1">
      <c r="A43" s="194"/>
      <c r="B43" s="204" t="s">
        <v>368</v>
      </c>
      <c r="C43" s="406" t="s">
        <v>369</v>
      </c>
      <c r="D43" s="406"/>
      <c r="E43" s="406"/>
      <c r="F43" s="194"/>
      <c r="G43" s="194"/>
    </row>
    <row r="44" spans="1:39" ht="15" customHeight="1">
      <c r="A44" s="194"/>
      <c r="B44" s="204" t="s">
        <v>370</v>
      </c>
      <c r="C44" s="406" t="s">
        <v>371</v>
      </c>
      <c r="D44" s="406"/>
      <c r="E44" s="406"/>
      <c r="F44" s="194"/>
      <c r="G44" s="194"/>
    </row>
    <row r="45" spans="1:39" ht="15" customHeight="1">
      <c r="A45" s="194"/>
      <c r="B45" s="204" t="s">
        <v>372</v>
      </c>
      <c r="C45" s="406" t="s">
        <v>373</v>
      </c>
      <c r="D45" s="406"/>
      <c r="E45" s="406"/>
      <c r="F45" s="194"/>
      <c r="G45" s="194"/>
    </row>
    <row r="46" spans="1:39" ht="15" customHeight="1">
      <c r="A46" s="194"/>
      <c r="B46" s="194" t="s">
        <v>374</v>
      </c>
      <c r="C46" s="194"/>
      <c r="D46" s="194"/>
      <c r="E46" s="194"/>
      <c r="F46" s="194"/>
      <c r="G46" s="194"/>
    </row>
    <row r="47" spans="1:39" ht="15" customHeight="1">
      <c r="A47" s="194"/>
      <c r="B47" s="194" t="s">
        <v>375</v>
      </c>
      <c r="C47" s="194"/>
      <c r="D47" s="194"/>
      <c r="E47" s="194"/>
      <c r="F47" s="194"/>
      <c r="G47" s="194"/>
    </row>
    <row r="48" spans="1:39" ht="15" customHeight="1">
      <c r="A48" s="194"/>
      <c r="B48" s="194" t="s">
        <v>376</v>
      </c>
      <c r="C48" s="194"/>
      <c r="D48" s="194"/>
      <c r="E48" s="194"/>
      <c r="F48" s="194"/>
      <c r="G48" s="194"/>
    </row>
    <row r="49" spans="1:7" ht="15" customHeight="1">
      <c r="A49" s="194" t="s">
        <v>377</v>
      </c>
      <c r="B49" s="202"/>
      <c r="C49" s="194"/>
      <c r="D49" s="194"/>
      <c r="E49" s="194"/>
      <c r="F49" s="194"/>
      <c r="G49" s="194"/>
    </row>
    <row r="50" spans="1:7" ht="15" customHeight="1">
      <c r="A50" s="194" t="s">
        <v>378</v>
      </c>
      <c r="B50" s="202"/>
      <c r="C50" s="194"/>
      <c r="D50" s="194"/>
      <c r="E50" s="194"/>
      <c r="F50" s="194"/>
      <c r="G50" s="194"/>
    </row>
    <row r="51" spans="1:7" ht="15" customHeight="1">
      <c r="A51" s="194" t="s">
        <v>379</v>
      </c>
      <c r="B51" s="202"/>
      <c r="C51" s="194"/>
      <c r="D51" s="194"/>
      <c r="E51" s="194"/>
      <c r="F51" s="194"/>
      <c r="G51" s="194"/>
    </row>
    <row r="52" spans="1:7" ht="15" customHeight="1">
      <c r="A52" s="194" t="s">
        <v>380</v>
      </c>
      <c r="B52" s="202"/>
      <c r="C52" s="194"/>
      <c r="D52" s="194"/>
      <c r="E52" s="194"/>
      <c r="F52" s="194"/>
      <c r="G52" s="194"/>
    </row>
    <row r="53" spans="1:7" ht="15" customHeight="1">
      <c r="A53" s="194" t="s">
        <v>381</v>
      </c>
      <c r="B53" s="202"/>
      <c r="C53" s="194"/>
      <c r="D53" s="194"/>
      <c r="E53" s="194"/>
      <c r="F53" s="194"/>
      <c r="G53" s="194"/>
    </row>
    <row r="54" spans="1:7" ht="15" customHeight="1">
      <c r="A54" s="194" t="s">
        <v>382</v>
      </c>
      <c r="B54" s="202"/>
      <c r="C54" s="194"/>
      <c r="D54" s="194"/>
      <c r="E54" s="194"/>
      <c r="F54" s="194"/>
      <c r="G54" s="194"/>
    </row>
    <row r="55" spans="1:7" ht="15" customHeight="1">
      <c r="A55" s="194" t="s">
        <v>383</v>
      </c>
      <c r="B55" s="202"/>
      <c r="C55" s="194"/>
      <c r="D55" s="194"/>
      <c r="E55" s="194"/>
      <c r="F55" s="194"/>
      <c r="G55" s="194"/>
    </row>
    <row r="56" spans="1:7" ht="15" customHeight="1">
      <c r="A56" s="194" t="s">
        <v>384</v>
      </c>
      <c r="B56" s="202"/>
      <c r="C56" s="194"/>
      <c r="D56" s="194"/>
      <c r="E56" s="194"/>
      <c r="F56" s="194"/>
      <c r="G56" s="194"/>
    </row>
    <row r="57" spans="1:7" ht="15" customHeight="1">
      <c r="A57" s="194" t="s">
        <v>385</v>
      </c>
      <c r="B57" s="202"/>
      <c r="C57" s="194"/>
      <c r="D57" s="194"/>
      <c r="E57" s="194"/>
      <c r="F57" s="194"/>
      <c r="G57" s="194"/>
    </row>
    <row r="58" spans="1:7" ht="15" customHeight="1">
      <c r="A58" s="194" t="s">
        <v>386</v>
      </c>
      <c r="B58" s="202"/>
      <c r="C58" s="194"/>
      <c r="D58" s="194"/>
      <c r="E58" s="194"/>
      <c r="F58" s="194"/>
      <c r="G58" s="194"/>
    </row>
    <row r="59" spans="1:7" ht="15" customHeight="1">
      <c r="A59" s="194" t="s">
        <v>387</v>
      </c>
      <c r="B59" s="202"/>
      <c r="C59" s="194"/>
      <c r="D59" s="194"/>
      <c r="E59" s="194"/>
      <c r="F59" s="194"/>
      <c r="G59" s="194"/>
    </row>
    <row r="60" spans="1:7" ht="15" customHeight="1">
      <c r="A60" s="194" t="s">
        <v>388</v>
      </c>
      <c r="B60" s="202"/>
      <c r="C60" s="194"/>
      <c r="D60" s="194"/>
      <c r="E60" s="194"/>
      <c r="F60" s="194"/>
      <c r="G60" s="194"/>
    </row>
    <row r="61" spans="1:7" ht="15" customHeight="1">
      <c r="A61" s="194" t="s">
        <v>389</v>
      </c>
      <c r="B61" s="202"/>
      <c r="C61" s="194"/>
      <c r="D61" s="194"/>
      <c r="E61" s="194"/>
      <c r="F61" s="194"/>
      <c r="G61" s="194"/>
    </row>
  </sheetData>
  <mergeCells count="51">
    <mergeCell ref="C42:E42"/>
    <mergeCell ref="C43:E43"/>
    <mergeCell ref="C44:E44"/>
    <mergeCell ref="C45:E45"/>
    <mergeCell ref="AM29:AN29"/>
    <mergeCell ref="AM30:AN30"/>
    <mergeCell ref="A31:E31"/>
    <mergeCell ref="AM31:AN32"/>
    <mergeCell ref="A32:E32"/>
    <mergeCell ref="C41:E41"/>
    <mergeCell ref="AM28:AN28"/>
    <mergeCell ref="AM17:AN17"/>
    <mergeCell ref="AM18:AN18"/>
    <mergeCell ref="AM19:AN19"/>
    <mergeCell ref="AM20:AN20"/>
    <mergeCell ref="AM21:AN21"/>
    <mergeCell ref="AM22:AN22"/>
    <mergeCell ref="AM23:AN23"/>
    <mergeCell ref="AM24:AN24"/>
    <mergeCell ref="AM25:AN25"/>
    <mergeCell ref="AM26:AN26"/>
    <mergeCell ref="AM27:AN27"/>
    <mergeCell ref="AM16:AN16"/>
    <mergeCell ref="AL7:AL10"/>
    <mergeCell ref="AM7:AN10"/>
    <mergeCell ref="F8:L8"/>
    <mergeCell ref="M8:S8"/>
    <mergeCell ref="T8:Z8"/>
    <mergeCell ref="AA8:AG8"/>
    <mergeCell ref="AH8:AJ8"/>
    <mergeCell ref="AM11:AN11"/>
    <mergeCell ref="AM12:AN12"/>
    <mergeCell ref="AM13:AN13"/>
    <mergeCell ref="AM14:AN14"/>
    <mergeCell ref="AM15:AN15"/>
    <mergeCell ref="AK3:AN3"/>
    <mergeCell ref="AK4:AN4"/>
    <mergeCell ref="AH5:AJ5"/>
    <mergeCell ref="A7:A10"/>
    <mergeCell ref="B7:B10"/>
    <mergeCell ref="C7:C10"/>
    <mergeCell ref="D7:D10"/>
    <mergeCell ref="E7:E10"/>
    <mergeCell ref="F7:AJ7"/>
    <mergeCell ref="AK7:AK10"/>
    <mergeCell ref="AK1:AN1"/>
    <mergeCell ref="M2:P2"/>
    <mergeCell ref="Q2:R2"/>
    <mergeCell ref="S2:T2"/>
    <mergeCell ref="U2:V2"/>
    <mergeCell ref="AK2:AN2"/>
  </mergeCells>
  <phoneticPr fontId="2"/>
  <dataValidations count="3">
    <dataValidation type="list" allowBlank="1" showInputMessage="1" showErrorMessage="1" sqref="AK4:AN4" xr:uid="{00000000-0002-0000-0200-000000000000}">
      <formula1>"予定,実績"</formula1>
    </dataValidation>
    <dataValidation type="list" allowBlank="1" showInputMessage="1" showErrorMessage="1" sqref="AK3:AN3" xr:uid="{00000000-0002-0000-0200-000001000000}">
      <formula1>"４週,歴月"</formula1>
    </dataValidation>
    <dataValidation type="list" allowBlank="1" showInputMessage="1" showErrorMessage="1" sqref="C11:C30" xr:uid="{00000000-0002-0000-0200-00000200000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95" fitToWidth="0" fitToHeight="0" orientation="landscape" r:id="rId1"/>
  <headerFooter alignWithMargins="0">
    <oddHeader>&amp;L&amp;"ＭＳ ゴシック,標準"&amp;10（参考様式）</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83"/>
  <sheetViews>
    <sheetView showGridLines="0" view="pageBreakPreview" zoomScaleNormal="100" zoomScaleSheetLayoutView="100" workbookViewId="0">
      <selection activeCell="N4" sqref="N4"/>
    </sheetView>
  </sheetViews>
  <sheetFormatPr defaultColWidth="8.25" defaultRowHeight="21" customHeight="1"/>
  <cols>
    <col min="1" max="1" width="2.625" style="174" customWidth="1"/>
    <col min="2" max="2" width="15" style="168" customWidth="1"/>
    <col min="3" max="3" width="7.25" style="174" customWidth="1"/>
    <col min="4" max="5" width="7.625" style="174" customWidth="1"/>
    <col min="6" max="36" width="2.625" style="174" customWidth="1"/>
    <col min="37" max="37" width="6.625" style="174" customWidth="1"/>
    <col min="38" max="39" width="7.625" style="174" customWidth="1"/>
    <col min="40" max="40" width="5.625" style="174" customWidth="1"/>
    <col min="41" max="16384" width="8.25" style="174"/>
  </cols>
  <sheetData>
    <row r="1" spans="1:40" ht="24.95" customHeight="1">
      <c r="A1" s="167" t="s">
        <v>330</v>
      </c>
      <c r="C1" s="169"/>
      <c r="D1" s="169"/>
      <c r="E1" s="169"/>
      <c r="F1" s="169"/>
      <c r="G1" s="169"/>
      <c r="H1" s="169"/>
      <c r="I1" s="169"/>
      <c r="J1" s="169"/>
      <c r="K1" s="169"/>
      <c r="L1" s="169"/>
      <c r="M1" s="169"/>
      <c r="N1" s="169"/>
      <c r="O1" s="169"/>
      <c r="P1" s="169"/>
      <c r="Q1" s="169"/>
      <c r="R1" s="169"/>
      <c r="S1" s="169"/>
      <c r="T1" s="169"/>
      <c r="U1" s="169"/>
      <c r="V1" s="169"/>
      <c r="W1" s="169"/>
      <c r="X1" s="170"/>
      <c r="Y1" s="170"/>
      <c r="Z1" s="171"/>
      <c r="AA1" s="171"/>
      <c r="AB1" s="171"/>
      <c r="AC1" s="171"/>
      <c r="AD1" s="172"/>
      <c r="AE1" s="172"/>
      <c r="AF1" s="172"/>
      <c r="AG1" s="172"/>
      <c r="AH1" s="172"/>
      <c r="AI1" s="173" t="s">
        <v>331</v>
      </c>
      <c r="AJ1" s="173"/>
      <c r="AK1" s="389" t="s">
        <v>303</v>
      </c>
      <c r="AL1" s="389"/>
      <c r="AM1" s="389"/>
      <c r="AN1" s="389"/>
    </row>
    <row r="2" spans="1:40" ht="18" customHeight="1">
      <c r="A2" s="171"/>
      <c r="B2" s="175"/>
      <c r="C2" s="175"/>
      <c r="D2" s="175"/>
      <c r="E2" s="175"/>
      <c r="F2" s="175"/>
      <c r="G2" s="175"/>
      <c r="H2" s="175"/>
      <c r="I2" s="175"/>
      <c r="J2" s="175"/>
      <c r="K2" s="175"/>
      <c r="L2" s="175"/>
      <c r="M2" s="390">
        <v>2025</v>
      </c>
      <c r="N2" s="390"/>
      <c r="O2" s="390"/>
      <c r="P2" s="390"/>
      <c r="Q2" s="391" t="s">
        <v>333</v>
      </c>
      <c r="R2" s="391"/>
      <c r="S2" s="390">
        <v>5</v>
      </c>
      <c r="T2" s="390"/>
      <c r="U2" s="391" t="s">
        <v>334</v>
      </c>
      <c r="V2" s="391"/>
      <c r="W2" s="175"/>
      <c r="X2" s="175"/>
      <c r="Y2" s="175"/>
      <c r="Z2" s="171"/>
      <c r="AA2" s="171"/>
      <c r="AC2" s="173"/>
      <c r="AD2" s="175"/>
      <c r="AE2" s="175"/>
      <c r="AF2" s="175"/>
      <c r="AG2" s="175"/>
      <c r="AH2" s="175"/>
      <c r="AI2" s="173" t="s">
        <v>335</v>
      </c>
      <c r="AJ2" s="173"/>
      <c r="AK2" s="392"/>
      <c r="AL2" s="392"/>
      <c r="AM2" s="392"/>
      <c r="AN2" s="392"/>
    </row>
    <row r="3" spans="1:40" ht="18" customHeight="1">
      <c r="A3" s="176"/>
      <c r="B3" s="176"/>
      <c r="C3" s="176"/>
      <c r="D3" s="176"/>
      <c r="E3" s="176"/>
      <c r="F3" s="176"/>
      <c r="G3" s="176"/>
      <c r="H3" s="176"/>
      <c r="I3" s="176"/>
      <c r="J3" s="176"/>
      <c r="K3" s="176"/>
      <c r="L3" s="176"/>
      <c r="M3" s="176"/>
      <c r="N3" s="176"/>
      <c r="O3" s="176"/>
      <c r="P3" s="176"/>
      <c r="Q3" s="176"/>
      <c r="R3" s="176"/>
      <c r="S3" s="176"/>
      <c r="T3" s="176"/>
      <c r="U3" s="176"/>
      <c r="V3" s="176"/>
      <c r="W3" s="176"/>
      <c r="Y3" s="177"/>
      <c r="Z3" s="177"/>
      <c r="AA3" s="177"/>
      <c r="AB3" s="171"/>
      <c r="AC3" s="177"/>
      <c r="AD3" s="177"/>
      <c r="AE3" s="177"/>
      <c r="AF3" s="177"/>
      <c r="AG3" s="177"/>
      <c r="AH3" s="177"/>
      <c r="AI3" s="178" t="s">
        <v>336</v>
      </c>
      <c r="AJ3" s="173"/>
      <c r="AK3" s="393" t="s">
        <v>390</v>
      </c>
      <c r="AL3" s="393"/>
      <c r="AM3" s="393"/>
      <c r="AN3" s="393"/>
    </row>
    <row r="4" spans="1:40" ht="18" customHeight="1">
      <c r="A4" s="176"/>
      <c r="B4" s="176"/>
      <c r="C4" s="176"/>
      <c r="D4" s="176"/>
      <c r="E4" s="176"/>
      <c r="F4" s="176"/>
      <c r="G4" s="176"/>
      <c r="H4" s="176"/>
      <c r="I4" s="176"/>
      <c r="J4" s="176"/>
      <c r="K4" s="176"/>
      <c r="L4" s="176"/>
      <c r="M4" s="176"/>
      <c r="N4" s="176"/>
      <c r="O4" s="176"/>
      <c r="P4" s="176"/>
      <c r="Q4" s="176"/>
      <c r="R4" s="176"/>
      <c r="S4" s="176"/>
      <c r="T4" s="176"/>
      <c r="U4" s="176"/>
      <c r="V4" s="176"/>
      <c r="W4" s="176"/>
      <c r="Y4" s="177"/>
      <c r="Z4" s="177"/>
      <c r="AA4" s="177"/>
      <c r="AB4" s="171"/>
      <c r="AC4" s="177"/>
      <c r="AD4" s="177"/>
      <c r="AE4" s="177"/>
      <c r="AF4" s="177"/>
      <c r="AG4" s="177"/>
      <c r="AH4" s="177"/>
      <c r="AI4" s="178" t="s">
        <v>337</v>
      </c>
      <c r="AJ4" s="173"/>
      <c r="AK4" s="393"/>
      <c r="AL4" s="393"/>
      <c r="AM4" s="393"/>
      <c r="AN4" s="393"/>
    </row>
    <row r="5" spans="1:40" ht="18" customHeight="1">
      <c r="A5" s="176"/>
      <c r="B5" s="176"/>
      <c r="C5" s="176"/>
      <c r="D5" s="176"/>
      <c r="E5" s="176"/>
      <c r="F5" s="176"/>
      <c r="G5" s="176"/>
      <c r="H5" s="176"/>
      <c r="I5" s="176"/>
      <c r="J5" s="176"/>
      <c r="K5" s="176"/>
      <c r="L5" s="176"/>
      <c r="M5" s="176"/>
      <c r="N5" s="176"/>
      <c r="O5" s="176"/>
      <c r="P5" s="176"/>
      <c r="Q5" s="176"/>
      <c r="R5" s="176"/>
      <c r="S5" s="176"/>
      <c r="U5" s="176"/>
      <c r="V5" s="176"/>
      <c r="W5" s="176"/>
      <c r="Y5" s="177"/>
      <c r="Z5" s="177"/>
      <c r="AA5" s="177"/>
      <c r="AB5" s="171"/>
      <c r="AC5" s="177"/>
      <c r="AD5" s="177"/>
      <c r="AE5" s="177"/>
      <c r="AF5" s="177"/>
      <c r="AG5" s="178" t="s">
        <v>338</v>
      </c>
      <c r="AH5" s="409">
        <v>40</v>
      </c>
      <c r="AI5" s="409"/>
      <c r="AJ5" s="409"/>
      <c r="AK5" s="177" t="s">
        <v>339</v>
      </c>
      <c r="AL5" s="205">
        <v>160</v>
      </c>
      <c r="AM5" s="177" t="s">
        <v>340</v>
      </c>
      <c r="AN5" s="171"/>
    </row>
    <row r="6" spans="1:40" ht="9.9499999999999993" customHeight="1">
      <c r="A6" s="171"/>
      <c r="B6" s="180"/>
      <c r="C6" s="180"/>
      <c r="D6" s="180"/>
      <c r="E6" s="180"/>
      <c r="F6" s="180"/>
      <c r="G6" s="180"/>
      <c r="H6" s="180"/>
      <c r="I6" s="180"/>
      <c r="J6" s="180"/>
      <c r="K6" s="180"/>
      <c r="L6" s="180"/>
      <c r="M6" s="180"/>
      <c r="N6" s="180"/>
      <c r="O6" s="180"/>
      <c r="P6" s="180"/>
      <c r="Q6" s="180"/>
      <c r="R6" s="180"/>
      <c r="S6" s="180"/>
      <c r="T6" s="180"/>
      <c r="U6" s="180"/>
      <c r="V6" s="180"/>
      <c r="W6" s="180"/>
      <c r="X6" s="175"/>
      <c r="Y6" s="175"/>
      <c r="Z6" s="175"/>
      <c r="AA6" s="175"/>
      <c r="AB6" s="175"/>
      <c r="AC6" s="175"/>
      <c r="AD6" s="175"/>
      <c r="AE6" s="175"/>
      <c r="AF6" s="175"/>
      <c r="AG6" s="175"/>
      <c r="AH6" s="175"/>
      <c r="AI6" s="175"/>
      <c r="AJ6" s="175"/>
      <c r="AK6" s="175"/>
      <c r="AL6" s="175"/>
      <c r="AM6" s="171"/>
      <c r="AN6" s="171"/>
    </row>
    <row r="7" spans="1:40" ht="15" customHeight="1">
      <c r="A7" s="395" t="s">
        <v>341</v>
      </c>
      <c r="B7" s="396" t="s">
        <v>342</v>
      </c>
      <c r="C7" s="397" t="s">
        <v>343</v>
      </c>
      <c r="D7" s="396" t="s">
        <v>344</v>
      </c>
      <c r="E7" s="400" t="s">
        <v>345</v>
      </c>
      <c r="F7" s="401" t="s">
        <v>346</v>
      </c>
      <c r="G7" s="401"/>
      <c r="H7" s="401"/>
      <c r="I7" s="401"/>
      <c r="J7" s="401"/>
      <c r="K7" s="401"/>
      <c r="L7" s="401"/>
      <c r="M7" s="401"/>
      <c r="N7" s="401"/>
      <c r="O7" s="401"/>
      <c r="P7" s="401"/>
      <c r="Q7" s="401"/>
      <c r="R7" s="401"/>
      <c r="S7" s="401"/>
      <c r="T7" s="401"/>
      <c r="U7" s="401"/>
      <c r="V7" s="401"/>
      <c r="W7" s="401"/>
      <c r="X7" s="401"/>
      <c r="Y7" s="401"/>
      <c r="Z7" s="401"/>
      <c r="AA7" s="401"/>
      <c r="AB7" s="401"/>
      <c r="AC7" s="401"/>
      <c r="AD7" s="401"/>
      <c r="AE7" s="401"/>
      <c r="AF7" s="401"/>
      <c r="AG7" s="401"/>
      <c r="AH7" s="401"/>
      <c r="AI7" s="401"/>
      <c r="AJ7" s="401"/>
      <c r="AK7" s="402" t="s">
        <v>347</v>
      </c>
      <c r="AL7" s="404" t="s">
        <v>348</v>
      </c>
      <c r="AM7" s="405" t="s">
        <v>349</v>
      </c>
      <c r="AN7" s="405"/>
    </row>
    <row r="8" spans="1:40" ht="15" customHeight="1">
      <c r="A8" s="395"/>
      <c r="B8" s="396"/>
      <c r="C8" s="398"/>
      <c r="D8" s="396"/>
      <c r="E8" s="400"/>
      <c r="F8" s="396" t="s">
        <v>350</v>
      </c>
      <c r="G8" s="396"/>
      <c r="H8" s="396"/>
      <c r="I8" s="396"/>
      <c r="J8" s="396"/>
      <c r="K8" s="396"/>
      <c r="L8" s="396"/>
      <c r="M8" s="396" t="s">
        <v>351</v>
      </c>
      <c r="N8" s="396"/>
      <c r="O8" s="396"/>
      <c r="P8" s="396"/>
      <c r="Q8" s="396"/>
      <c r="R8" s="396"/>
      <c r="S8" s="396"/>
      <c r="T8" s="396" t="s">
        <v>352</v>
      </c>
      <c r="U8" s="396"/>
      <c r="V8" s="396"/>
      <c r="W8" s="396"/>
      <c r="X8" s="396"/>
      <c r="Y8" s="396"/>
      <c r="Z8" s="396"/>
      <c r="AA8" s="396" t="s">
        <v>353</v>
      </c>
      <c r="AB8" s="396"/>
      <c r="AC8" s="396"/>
      <c r="AD8" s="396"/>
      <c r="AE8" s="396"/>
      <c r="AF8" s="396"/>
      <c r="AG8" s="396"/>
      <c r="AH8" s="396" t="s">
        <v>354</v>
      </c>
      <c r="AI8" s="396"/>
      <c r="AJ8" s="396"/>
      <c r="AK8" s="402"/>
      <c r="AL8" s="404"/>
      <c r="AM8" s="405"/>
      <c r="AN8" s="405"/>
    </row>
    <row r="9" spans="1:40" ht="15" customHeight="1">
      <c r="A9" s="395"/>
      <c r="B9" s="396"/>
      <c r="C9" s="398"/>
      <c r="D9" s="396"/>
      <c r="E9" s="400"/>
      <c r="F9" s="181">
        <f>DATE($M$2,$S$2,1)</f>
        <v>45778</v>
      </c>
      <c r="G9" s="181">
        <f>DATE($M$2,$S$2,2)</f>
        <v>45779</v>
      </c>
      <c r="H9" s="181">
        <f>DATE($M$2,$S$2,3)</f>
        <v>45780</v>
      </c>
      <c r="I9" s="181">
        <f>DATE($M$2,$S$2,4)</f>
        <v>45781</v>
      </c>
      <c r="J9" s="181">
        <f>DATE($M$2,$S$2,5)</f>
        <v>45782</v>
      </c>
      <c r="K9" s="181">
        <f>DATE($M$2,$S$2,6)</f>
        <v>45783</v>
      </c>
      <c r="L9" s="181">
        <f>DATE($M$2,$S$2,7)</f>
        <v>45784</v>
      </c>
      <c r="M9" s="181">
        <f>DATE($M$2,$S$2,8)</f>
        <v>45785</v>
      </c>
      <c r="N9" s="181">
        <f>DATE($M$2,$S$2,9)</f>
        <v>45786</v>
      </c>
      <c r="O9" s="181">
        <f>DATE($M$2,$S$2,10)</f>
        <v>45787</v>
      </c>
      <c r="P9" s="181">
        <f>DATE($M$2,$S$2,11)</f>
        <v>45788</v>
      </c>
      <c r="Q9" s="181">
        <f>DATE($M$2,$S$2,12)</f>
        <v>45789</v>
      </c>
      <c r="R9" s="181">
        <f>DATE($M$2,$S$2,13)</f>
        <v>45790</v>
      </c>
      <c r="S9" s="181">
        <f>DATE($M$2,$S$2,14)</f>
        <v>45791</v>
      </c>
      <c r="T9" s="181">
        <f>DATE($M$2,$S$2,15)</f>
        <v>45792</v>
      </c>
      <c r="U9" s="181">
        <f>DATE($M$2,$S$2,16)</f>
        <v>45793</v>
      </c>
      <c r="V9" s="181">
        <f>DATE($M$2,$S$2,17)</f>
        <v>45794</v>
      </c>
      <c r="W9" s="181">
        <f>DATE($M$2,$S$2,18)</f>
        <v>45795</v>
      </c>
      <c r="X9" s="181">
        <f>DATE($M$2,$S$2,19)</f>
        <v>45796</v>
      </c>
      <c r="Y9" s="181">
        <f>DATE($M$2,$S$2,20)</f>
        <v>45797</v>
      </c>
      <c r="Z9" s="181">
        <f>DATE($M$2,$S$2,21)</f>
        <v>45798</v>
      </c>
      <c r="AA9" s="181">
        <f>DATE($M$2,$S$2,22)</f>
        <v>45799</v>
      </c>
      <c r="AB9" s="181">
        <f>DATE($M$2,$S$2,23)</f>
        <v>45800</v>
      </c>
      <c r="AC9" s="181">
        <f>DATE($M$2,$S$2,24)</f>
        <v>45801</v>
      </c>
      <c r="AD9" s="181">
        <f>DATE($M$2,$S$2,25)</f>
        <v>45802</v>
      </c>
      <c r="AE9" s="181">
        <f>DATE($M$2,$S$2,26)</f>
        <v>45803</v>
      </c>
      <c r="AF9" s="181">
        <f>DATE($M$2,$S$2,27)</f>
        <v>45804</v>
      </c>
      <c r="AG9" s="181">
        <f>DATE($M$2,$S$2,28)</f>
        <v>45805</v>
      </c>
      <c r="AH9" s="181">
        <f>IF(DAY(EOMONTH(F9,0))&lt;29,"",DATE($M$2,$S$2,29))</f>
        <v>45806</v>
      </c>
      <c r="AI9" s="181">
        <f>IF(DAY(EOMONTH(F9,0))&lt;30,"",DATE($M$2,$S$2,30))</f>
        <v>45807</v>
      </c>
      <c r="AJ9" s="181">
        <f>IF(DAY(EOMONTH(F9,0))&lt;31,"",DATE($M$2,$S$2,31))</f>
        <v>45808</v>
      </c>
      <c r="AK9" s="402"/>
      <c r="AL9" s="404"/>
      <c r="AM9" s="405"/>
      <c r="AN9" s="405"/>
    </row>
    <row r="10" spans="1:40" ht="15" customHeight="1">
      <c r="A10" s="395"/>
      <c r="B10" s="396"/>
      <c r="C10" s="399"/>
      <c r="D10" s="396"/>
      <c r="E10" s="400"/>
      <c r="F10" s="182">
        <f>DATE($M$2,$S$2,1)</f>
        <v>45778</v>
      </c>
      <c r="G10" s="182">
        <f>DATE($M$2,$S$2,2)</f>
        <v>45779</v>
      </c>
      <c r="H10" s="182">
        <f>DATE($M$2,$S$2,3)</f>
        <v>45780</v>
      </c>
      <c r="I10" s="182">
        <f>DATE($M$2,$S$2,4)</f>
        <v>45781</v>
      </c>
      <c r="J10" s="182">
        <f>DATE($M$2,$S$2,5)</f>
        <v>45782</v>
      </c>
      <c r="K10" s="182">
        <f>DATE($M$2,$S$2,6)</f>
        <v>45783</v>
      </c>
      <c r="L10" s="182">
        <f>DATE($M$2,$S$2,7)</f>
        <v>45784</v>
      </c>
      <c r="M10" s="182">
        <f>DATE($M$2,$S$2,8)</f>
        <v>45785</v>
      </c>
      <c r="N10" s="182">
        <f>DATE($M$2,$S$2,9)</f>
        <v>45786</v>
      </c>
      <c r="O10" s="182">
        <f>DATE($M$2,$S$2,10)</f>
        <v>45787</v>
      </c>
      <c r="P10" s="182">
        <f>DATE($M$2,$S$2,11)</f>
        <v>45788</v>
      </c>
      <c r="Q10" s="182">
        <f>DATE($M$2,$S$2,12)</f>
        <v>45789</v>
      </c>
      <c r="R10" s="182">
        <f>DATE($M$2,$S$2,13)</f>
        <v>45790</v>
      </c>
      <c r="S10" s="182">
        <f>DATE($M$2,$S$2,14)</f>
        <v>45791</v>
      </c>
      <c r="T10" s="182">
        <f>DATE($M$2,$S$2,15)</f>
        <v>45792</v>
      </c>
      <c r="U10" s="182">
        <f>DATE($M$2,$S$2,16)</f>
        <v>45793</v>
      </c>
      <c r="V10" s="182">
        <f>DATE($M$2,$S$2,17)</f>
        <v>45794</v>
      </c>
      <c r="W10" s="182">
        <f>DATE($M$2,$S$2,18)</f>
        <v>45795</v>
      </c>
      <c r="X10" s="182">
        <f>DATE($M$2,$S$2,19)</f>
        <v>45796</v>
      </c>
      <c r="Y10" s="182">
        <f>DATE($M$2,$S$2,20)</f>
        <v>45797</v>
      </c>
      <c r="Z10" s="182">
        <f>DATE($M$2,$S$2,21)</f>
        <v>45798</v>
      </c>
      <c r="AA10" s="182">
        <f>DATE($M$2,$S$2,22)</f>
        <v>45799</v>
      </c>
      <c r="AB10" s="182">
        <f>DATE($M$2,$S$2,23)</f>
        <v>45800</v>
      </c>
      <c r="AC10" s="182">
        <f>DATE($M$2,$S$2,24)</f>
        <v>45801</v>
      </c>
      <c r="AD10" s="182">
        <f>DATE($M$2,$S$2,25)</f>
        <v>45802</v>
      </c>
      <c r="AE10" s="182">
        <f>DATE($M$2,$S$2,26)</f>
        <v>45803</v>
      </c>
      <c r="AF10" s="182">
        <f>DATE($M$2,$S$2,27)</f>
        <v>45804</v>
      </c>
      <c r="AG10" s="182">
        <f>DATE($M$2,$S$2,28)</f>
        <v>45805</v>
      </c>
      <c r="AH10" s="182">
        <f>IF(DAY(EOMONTH(F10,0))&lt;29,"",DATE($M$2,$S$2,29))</f>
        <v>45806</v>
      </c>
      <c r="AI10" s="182">
        <f>IF(DAY(EOMONTH(F10,0))&lt;30,"",DATE($M$2,$S$2,30))</f>
        <v>45807</v>
      </c>
      <c r="AJ10" s="182">
        <f>IF(DAY(EOMONTH(F10,0))&lt;31,"",DATE($M$2,$S$2,31))</f>
        <v>45808</v>
      </c>
      <c r="AK10" s="402"/>
      <c r="AL10" s="404"/>
      <c r="AM10" s="405"/>
      <c r="AN10" s="405"/>
    </row>
    <row r="11" spans="1:40" ht="18" customHeight="1">
      <c r="A11" s="183">
        <v>1</v>
      </c>
      <c r="B11" s="206" t="s">
        <v>391</v>
      </c>
      <c r="C11" s="185" t="s">
        <v>366</v>
      </c>
      <c r="D11" s="207"/>
      <c r="E11" s="208" t="s">
        <v>366</v>
      </c>
      <c r="F11" s="188">
        <v>8</v>
      </c>
      <c r="G11" s="188">
        <v>8</v>
      </c>
      <c r="H11" s="188"/>
      <c r="I11" s="188">
        <v>8</v>
      </c>
      <c r="J11" s="188">
        <v>8</v>
      </c>
      <c r="K11" s="188">
        <v>8</v>
      </c>
      <c r="L11" s="188"/>
      <c r="M11" s="188">
        <v>8</v>
      </c>
      <c r="N11" s="188">
        <v>8</v>
      </c>
      <c r="O11" s="188"/>
      <c r="P11" s="188">
        <v>8</v>
      </c>
      <c r="Q11" s="188">
        <v>8</v>
      </c>
      <c r="R11" s="188">
        <v>8</v>
      </c>
      <c r="S11" s="188"/>
      <c r="T11" s="188">
        <v>8</v>
      </c>
      <c r="U11" s="188">
        <v>8</v>
      </c>
      <c r="V11" s="188"/>
      <c r="W11" s="188">
        <v>8</v>
      </c>
      <c r="X11" s="188">
        <v>8</v>
      </c>
      <c r="Y11" s="188"/>
      <c r="Z11" s="188">
        <v>8</v>
      </c>
      <c r="AA11" s="188">
        <v>8</v>
      </c>
      <c r="AB11" s="188"/>
      <c r="AC11" s="188">
        <v>8</v>
      </c>
      <c r="AD11" s="188">
        <v>8</v>
      </c>
      <c r="AE11" s="188">
        <v>8</v>
      </c>
      <c r="AF11" s="188"/>
      <c r="AG11" s="188">
        <v>8</v>
      </c>
      <c r="AH11" s="188">
        <v>8</v>
      </c>
      <c r="AI11" s="188"/>
      <c r="AJ11" s="188">
        <v>8</v>
      </c>
      <c r="AK11" s="193"/>
      <c r="AL11" s="209"/>
      <c r="AM11" s="403"/>
      <c r="AN11" s="403"/>
    </row>
    <row r="12" spans="1:40" ht="18" customHeight="1">
      <c r="A12" s="183">
        <v>2</v>
      </c>
      <c r="B12" s="210" t="s">
        <v>392</v>
      </c>
      <c r="C12" s="185" t="s">
        <v>368</v>
      </c>
      <c r="D12" s="207"/>
      <c r="E12" s="208" t="s">
        <v>368</v>
      </c>
      <c r="F12" s="188">
        <v>4</v>
      </c>
      <c r="G12" s="188">
        <v>4</v>
      </c>
      <c r="H12" s="188">
        <v>4</v>
      </c>
      <c r="I12" s="188">
        <v>4</v>
      </c>
      <c r="J12" s="188">
        <v>8</v>
      </c>
      <c r="K12" s="188"/>
      <c r="L12" s="188"/>
      <c r="M12" s="188">
        <v>4</v>
      </c>
      <c r="N12" s="188">
        <v>4</v>
      </c>
      <c r="O12" s="188">
        <v>4</v>
      </c>
      <c r="P12" s="188">
        <v>4</v>
      </c>
      <c r="Q12" s="188">
        <v>8</v>
      </c>
      <c r="R12" s="188"/>
      <c r="S12" s="188"/>
      <c r="T12" s="188">
        <v>4</v>
      </c>
      <c r="U12" s="188">
        <v>4</v>
      </c>
      <c r="V12" s="188">
        <v>4</v>
      </c>
      <c r="W12" s="188">
        <v>4</v>
      </c>
      <c r="X12" s="188">
        <v>8</v>
      </c>
      <c r="Y12" s="188"/>
      <c r="Z12" s="188"/>
      <c r="AA12" s="188">
        <v>4</v>
      </c>
      <c r="AB12" s="188">
        <v>4</v>
      </c>
      <c r="AC12" s="188">
        <v>4</v>
      </c>
      <c r="AD12" s="188">
        <v>4</v>
      </c>
      <c r="AE12" s="188">
        <v>8</v>
      </c>
      <c r="AF12" s="188"/>
      <c r="AG12" s="188"/>
      <c r="AH12" s="188">
        <v>8</v>
      </c>
      <c r="AI12" s="188"/>
      <c r="AJ12" s="188"/>
      <c r="AK12" s="189">
        <f>+SUM(F12:AJ12)</f>
        <v>104</v>
      </c>
      <c r="AL12" s="190">
        <f t="shared" ref="AL12:AL30" si="0">IF($AK$3="４週",AK12/4,AK12/(DAY(EOMONTH($F$9,0))/7))</f>
        <v>26</v>
      </c>
      <c r="AM12" s="403"/>
      <c r="AN12" s="403"/>
    </row>
    <row r="13" spans="1:40" ht="18" customHeight="1">
      <c r="A13" s="183">
        <v>3</v>
      </c>
      <c r="B13" s="210" t="s">
        <v>392</v>
      </c>
      <c r="C13" s="185" t="s">
        <v>370</v>
      </c>
      <c r="D13" s="207"/>
      <c r="E13" s="208" t="s">
        <v>370</v>
      </c>
      <c r="F13" s="188">
        <v>4</v>
      </c>
      <c r="G13" s="188">
        <v>4</v>
      </c>
      <c r="H13" s="188"/>
      <c r="I13" s="188">
        <v>4</v>
      </c>
      <c r="J13" s="188"/>
      <c r="K13" s="188">
        <v>4</v>
      </c>
      <c r="L13" s="188"/>
      <c r="M13" s="188">
        <v>4</v>
      </c>
      <c r="N13" s="188">
        <v>4</v>
      </c>
      <c r="O13" s="188"/>
      <c r="P13" s="188">
        <v>4</v>
      </c>
      <c r="Q13" s="188"/>
      <c r="R13" s="188">
        <v>4</v>
      </c>
      <c r="S13" s="188"/>
      <c r="T13" s="188">
        <v>4</v>
      </c>
      <c r="U13" s="188">
        <v>4</v>
      </c>
      <c r="V13" s="188"/>
      <c r="W13" s="188">
        <v>4</v>
      </c>
      <c r="X13" s="188"/>
      <c r="Y13" s="188">
        <v>4</v>
      </c>
      <c r="Z13" s="188"/>
      <c r="AA13" s="188">
        <v>4</v>
      </c>
      <c r="AB13" s="188">
        <v>4</v>
      </c>
      <c r="AC13" s="188"/>
      <c r="AD13" s="188">
        <v>4</v>
      </c>
      <c r="AE13" s="188"/>
      <c r="AF13" s="188">
        <v>4</v>
      </c>
      <c r="AG13" s="188"/>
      <c r="AH13" s="188"/>
      <c r="AI13" s="188">
        <v>4</v>
      </c>
      <c r="AJ13" s="188"/>
      <c r="AK13" s="189">
        <f>+SUM(F13:AJ13)</f>
        <v>68</v>
      </c>
      <c r="AL13" s="190">
        <f t="shared" si="0"/>
        <v>17</v>
      </c>
      <c r="AM13" s="403"/>
      <c r="AN13" s="403"/>
    </row>
    <row r="14" spans="1:40" ht="18" customHeight="1">
      <c r="A14" s="183">
        <v>4</v>
      </c>
      <c r="B14" s="210" t="s">
        <v>393</v>
      </c>
      <c r="C14" s="185" t="s">
        <v>370</v>
      </c>
      <c r="D14" s="207"/>
      <c r="E14" s="208" t="s">
        <v>372</v>
      </c>
      <c r="F14" s="188">
        <v>4</v>
      </c>
      <c r="G14" s="188">
        <v>4</v>
      </c>
      <c r="H14" s="188"/>
      <c r="I14" s="188">
        <v>4</v>
      </c>
      <c r="J14" s="188">
        <v>4</v>
      </c>
      <c r="K14" s="188"/>
      <c r="L14" s="188">
        <v>4</v>
      </c>
      <c r="M14" s="188">
        <v>4</v>
      </c>
      <c r="N14" s="188">
        <v>4</v>
      </c>
      <c r="O14" s="188"/>
      <c r="P14" s="188">
        <v>4</v>
      </c>
      <c r="Q14" s="188">
        <v>4</v>
      </c>
      <c r="R14" s="188"/>
      <c r="S14" s="188">
        <v>4</v>
      </c>
      <c r="T14" s="188">
        <v>4</v>
      </c>
      <c r="U14" s="188">
        <v>4</v>
      </c>
      <c r="V14" s="188"/>
      <c r="W14" s="188">
        <v>4</v>
      </c>
      <c r="X14" s="188">
        <v>4</v>
      </c>
      <c r="Y14" s="188"/>
      <c r="Z14" s="188">
        <v>4</v>
      </c>
      <c r="AA14" s="188">
        <v>4</v>
      </c>
      <c r="AB14" s="188">
        <v>4</v>
      </c>
      <c r="AC14" s="188"/>
      <c r="AD14" s="188">
        <v>4</v>
      </c>
      <c r="AE14" s="188">
        <v>4</v>
      </c>
      <c r="AF14" s="188"/>
      <c r="AG14" s="188">
        <v>4</v>
      </c>
      <c r="AH14" s="188">
        <v>4</v>
      </c>
      <c r="AI14" s="188"/>
      <c r="AJ14" s="188">
        <v>4</v>
      </c>
      <c r="AK14" s="189">
        <f t="shared" ref="AK14:AK30" si="1">+SUM(F14:AJ14)</f>
        <v>88</v>
      </c>
      <c r="AL14" s="190">
        <f t="shared" si="0"/>
        <v>22</v>
      </c>
      <c r="AM14" s="403"/>
      <c r="AN14" s="403"/>
    </row>
    <row r="15" spans="1:40" ht="18" customHeight="1">
      <c r="A15" s="183">
        <v>5</v>
      </c>
      <c r="B15" s="210" t="s">
        <v>393</v>
      </c>
      <c r="C15" s="185" t="s">
        <v>370</v>
      </c>
      <c r="D15" s="207"/>
      <c r="E15" s="208" t="s">
        <v>394</v>
      </c>
      <c r="F15" s="188">
        <v>4</v>
      </c>
      <c r="G15" s="188">
        <v>4</v>
      </c>
      <c r="H15" s="188">
        <v>4</v>
      </c>
      <c r="I15" s="188"/>
      <c r="J15" s="188"/>
      <c r="K15" s="188">
        <v>4</v>
      </c>
      <c r="L15" s="188">
        <v>4</v>
      </c>
      <c r="M15" s="188">
        <v>4</v>
      </c>
      <c r="N15" s="188">
        <v>4</v>
      </c>
      <c r="O15" s="188">
        <v>4</v>
      </c>
      <c r="P15" s="188"/>
      <c r="Q15" s="188"/>
      <c r="R15" s="188">
        <v>4</v>
      </c>
      <c r="S15" s="188">
        <v>4</v>
      </c>
      <c r="T15" s="188">
        <v>4</v>
      </c>
      <c r="U15" s="188">
        <v>4</v>
      </c>
      <c r="V15" s="188">
        <v>4</v>
      </c>
      <c r="W15" s="188"/>
      <c r="X15" s="188"/>
      <c r="Y15" s="188">
        <v>4</v>
      </c>
      <c r="Z15" s="188">
        <v>4</v>
      </c>
      <c r="AA15" s="188">
        <v>4</v>
      </c>
      <c r="AB15" s="188">
        <v>4</v>
      </c>
      <c r="AC15" s="188">
        <v>4</v>
      </c>
      <c r="AD15" s="188"/>
      <c r="AE15" s="188"/>
      <c r="AF15" s="188">
        <v>4</v>
      </c>
      <c r="AG15" s="188">
        <v>4</v>
      </c>
      <c r="AH15" s="188"/>
      <c r="AI15" s="188">
        <v>4</v>
      </c>
      <c r="AJ15" s="188">
        <v>4</v>
      </c>
      <c r="AK15" s="189">
        <f t="shared" si="1"/>
        <v>88</v>
      </c>
      <c r="AL15" s="190">
        <f t="shared" si="0"/>
        <v>22</v>
      </c>
      <c r="AM15" s="403"/>
      <c r="AN15" s="403"/>
    </row>
    <row r="16" spans="1:40" ht="18" customHeight="1">
      <c r="A16" s="183">
        <v>6</v>
      </c>
      <c r="B16" s="210" t="s">
        <v>393</v>
      </c>
      <c r="C16" s="185" t="s">
        <v>372</v>
      </c>
      <c r="D16" s="207"/>
      <c r="E16" s="208" t="s">
        <v>395</v>
      </c>
      <c r="F16" s="188">
        <v>2</v>
      </c>
      <c r="G16" s="188">
        <v>2</v>
      </c>
      <c r="H16" s="188">
        <v>2</v>
      </c>
      <c r="I16" s="188">
        <v>4</v>
      </c>
      <c r="J16" s="188">
        <v>4</v>
      </c>
      <c r="K16" s="188"/>
      <c r="L16" s="188"/>
      <c r="M16" s="188">
        <v>2</v>
      </c>
      <c r="N16" s="188">
        <v>2</v>
      </c>
      <c r="O16" s="188">
        <v>2</v>
      </c>
      <c r="P16" s="188">
        <v>4</v>
      </c>
      <c r="Q16" s="188">
        <v>4</v>
      </c>
      <c r="R16" s="188"/>
      <c r="S16" s="188"/>
      <c r="T16" s="188">
        <v>2</v>
      </c>
      <c r="U16" s="188">
        <v>2</v>
      </c>
      <c r="V16" s="188">
        <v>2</v>
      </c>
      <c r="W16" s="188">
        <v>4</v>
      </c>
      <c r="X16" s="188">
        <v>4</v>
      </c>
      <c r="Y16" s="188"/>
      <c r="Z16" s="188"/>
      <c r="AA16" s="188">
        <v>2</v>
      </c>
      <c r="AB16" s="188">
        <v>2</v>
      </c>
      <c r="AC16" s="188">
        <v>2</v>
      </c>
      <c r="AD16" s="188">
        <v>4</v>
      </c>
      <c r="AE16" s="188">
        <v>4</v>
      </c>
      <c r="AF16" s="188"/>
      <c r="AG16" s="188"/>
      <c r="AH16" s="188">
        <v>4</v>
      </c>
      <c r="AI16" s="188"/>
      <c r="AJ16" s="188"/>
      <c r="AK16" s="189">
        <f t="shared" si="1"/>
        <v>60</v>
      </c>
      <c r="AL16" s="190">
        <f t="shared" si="0"/>
        <v>15</v>
      </c>
      <c r="AM16" s="403"/>
      <c r="AN16" s="403"/>
    </row>
    <row r="17" spans="1:40" ht="18" customHeight="1">
      <c r="A17" s="183">
        <v>7</v>
      </c>
      <c r="B17" s="210" t="s">
        <v>393</v>
      </c>
      <c r="C17" s="185" t="s">
        <v>372</v>
      </c>
      <c r="D17" s="207"/>
      <c r="E17" s="208" t="s">
        <v>396</v>
      </c>
      <c r="F17" s="188">
        <v>2</v>
      </c>
      <c r="G17" s="188"/>
      <c r="H17" s="188"/>
      <c r="I17" s="188">
        <v>4</v>
      </c>
      <c r="J17" s="188">
        <v>4</v>
      </c>
      <c r="K17" s="188"/>
      <c r="L17" s="188">
        <v>2</v>
      </c>
      <c r="M17" s="188">
        <v>2</v>
      </c>
      <c r="N17" s="188"/>
      <c r="O17" s="188"/>
      <c r="P17" s="188">
        <v>4</v>
      </c>
      <c r="Q17" s="188">
        <v>4</v>
      </c>
      <c r="R17" s="188"/>
      <c r="S17" s="188">
        <v>2</v>
      </c>
      <c r="T17" s="188">
        <v>2</v>
      </c>
      <c r="U17" s="188"/>
      <c r="V17" s="188"/>
      <c r="W17" s="188">
        <v>4</v>
      </c>
      <c r="X17" s="188">
        <v>4</v>
      </c>
      <c r="Y17" s="188"/>
      <c r="Z17" s="188">
        <v>2</v>
      </c>
      <c r="AA17" s="188">
        <v>2</v>
      </c>
      <c r="AB17" s="188"/>
      <c r="AC17" s="188"/>
      <c r="AD17" s="188">
        <v>4</v>
      </c>
      <c r="AE17" s="188">
        <v>4</v>
      </c>
      <c r="AF17" s="188"/>
      <c r="AG17" s="188">
        <v>2</v>
      </c>
      <c r="AH17" s="188">
        <v>4</v>
      </c>
      <c r="AI17" s="188"/>
      <c r="AJ17" s="188">
        <v>2</v>
      </c>
      <c r="AK17" s="189">
        <f t="shared" si="1"/>
        <v>54</v>
      </c>
      <c r="AL17" s="190">
        <f t="shared" si="0"/>
        <v>13.5</v>
      </c>
      <c r="AM17" s="403"/>
      <c r="AN17" s="403"/>
    </row>
    <row r="18" spans="1:40" ht="18" customHeight="1">
      <c r="A18" s="183">
        <v>8</v>
      </c>
      <c r="B18" s="210" t="s">
        <v>393</v>
      </c>
      <c r="C18" s="185" t="s">
        <v>372</v>
      </c>
      <c r="D18" s="207"/>
      <c r="E18" s="208" t="s">
        <v>397</v>
      </c>
      <c r="F18" s="188">
        <v>3</v>
      </c>
      <c r="G18" s="188">
        <v>3</v>
      </c>
      <c r="H18" s="188">
        <v>3</v>
      </c>
      <c r="I18" s="188"/>
      <c r="J18" s="188"/>
      <c r="K18" s="188">
        <v>4</v>
      </c>
      <c r="L18" s="188"/>
      <c r="M18" s="188">
        <v>3</v>
      </c>
      <c r="N18" s="188">
        <v>3</v>
      </c>
      <c r="O18" s="188">
        <v>3</v>
      </c>
      <c r="P18" s="188"/>
      <c r="Q18" s="188"/>
      <c r="R18" s="188">
        <v>3</v>
      </c>
      <c r="S18" s="188"/>
      <c r="T18" s="188">
        <v>3</v>
      </c>
      <c r="U18" s="188">
        <v>3</v>
      </c>
      <c r="V18" s="188">
        <v>3</v>
      </c>
      <c r="W18" s="188"/>
      <c r="X18" s="188"/>
      <c r="Y18" s="188">
        <v>3</v>
      </c>
      <c r="Z18" s="188"/>
      <c r="AA18" s="188">
        <v>3</v>
      </c>
      <c r="AB18" s="188">
        <v>3</v>
      </c>
      <c r="AC18" s="188">
        <v>3</v>
      </c>
      <c r="AD18" s="188"/>
      <c r="AE18" s="188"/>
      <c r="AF18" s="188">
        <v>3</v>
      </c>
      <c r="AG18" s="188"/>
      <c r="AH18" s="188"/>
      <c r="AI18" s="188">
        <v>3</v>
      </c>
      <c r="AJ18" s="188"/>
      <c r="AK18" s="189">
        <f t="shared" si="1"/>
        <v>52</v>
      </c>
      <c r="AL18" s="190">
        <f t="shared" si="0"/>
        <v>13</v>
      </c>
      <c r="AM18" s="403"/>
      <c r="AN18" s="403"/>
    </row>
    <row r="19" spans="1:40" ht="18" customHeight="1">
      <c r="A19" s="183">
        <v>9</v>
      </c>
      <c r="B19" s="210" t="s">
        <v>393</v>
      </c>
      <c r="C19" s="185" t="s">
        <v>372</v>
      </c>
      <c r="D19" s="207"/>
      <c r="E19" s="208" t="s">
        <v>398</v>
      </c>
      <c r="F19" s="188"/>
      <c r="G19" s="188">
        <v>2</v>
      </c>
      <c r="H19" s="188">
        <v>2</v>
      </c>
      <c r="I19" s="188">
        <v>3</v>
      </c>
      <c r="J19" s="188">
        <v>3</v>
      </c>
      <c r="K19" s="188">
        <v>4</v>
      </c>
      <c r="L19" s="188"/>
      <c r="M19" s="188"/>
      <c r="N19" s="188">
        <v>2</v>
      </c>
      <c r="O19" s="188">
        <v>2</v>
      </c>
      <c r="P19" s="188">
        <v>3</v>
      </c>
      <c r="Q19" s="188">
        <v>3</v>
      </c>
      <c r="R19" s="188">
        <v>4</v>
      </c>
      <c r="S19" s="188"/>
      <c r="T19" s="188"/>
      <c r="U19" s="188">
        <v>2</v>
      </c>
      <c r="V19" s="188">
        <v>2</v>
      </c>
      <c r="W19" s="188">
        <v>3</v>
      </c>
      <c r="X19" s="188">
        <v>3</v>
      </c>
      <c r="Y19" s="188">
        <v>4</v>
      </c>
      <c r="Z19" s="188"/>
      <c r="AA19" s="188"/>
      <c r="AB19" s="188">
        <v>2</v>
      </c>
      <c r="AC19" s="188">
        <v>2</v>
      </c>
      <c r="AD19" s="188">
        <v>3</v>
      </c>
      <c r="AE19" s="188">
        <v>3</v>
      </c>
      <c r="AF19" s="188">
        <v>4</v>
      </c>
      <c r="AG19" s="188"/>
      <c r="AH19" s="188">
        <v>3</v>
      </c>
      <c r="AI19" s="188">
        <v>4</v>
      </c>
      <c r="AJ19" s="188"/>
      <c r="AK19" s="189">
        <f t="shared" si="1"/>
        <v>63</v>
      </c>
      <c r="AL19" s="190">
        <f t="shared" si="0"/>
        <v>15.75</v>
      </c>
      <c r="AM19" s="403"/>
      <c r="AN19" s="403"/>
    </row>
    <row r="20" spans="1:40" ht="18" customHeight="1">
      <c r="A20" s="183">
        <v>10</v>
      </c>
      <c r="B20" s="210" t="s">
        <v>393</v>
      </c>
      <c r="C20" s="185" t="s">
        <v>372</v>
      </c>
      <c r="D20" s="207"/>
      <c r="E20" s="208" t="s">
        <v>399</v>
      </c>
      <c r="F20" s="188"/>
      <c r="G20" s="188"/>
      <c r="H20" s="188">
        <v>4</v>
      </c>
      <c r="I20" s="188"/>
      <c r="J20" s="188"/>
      <c r="K20" s="188">
        <v>4</v>
      </c>
      <c r="L20" s="188"/>
      <c r="M20" s="188"/>
      <c r="N20" s="188">
        <v>4</v>
      </c>
      <c r="O20" s="188"/>
      <c r="P20" s="188"/>
      <c r="Q20" s="188">
        <v>4</v>
      </c>
      <c r="R20" s="188"/>
      <c r="S20" s="188"/>
      <c r="T20" s="188"/>
      <c r="U20" s="188">
        <v>4</v>
      </c>
      <c r="V20" s="188"/>
      <c r="W20" s="188"/>
      <c r="X20" s="188">
        <v>4</v>
      </c>
      <c r="Y20" s="188"/>
      <c r="Z20" s="188"/>
      <c r="AA20" s="188"/>
      <c r="AB20" s="188"/>
      <c r="AC20" s="188">
        <v>4</v>
      </c>
      <c r="AD20" s="188"/>
      <c r="AE20" s="188"/>
      <c r="AF20" s="188">
        <v>4</v>
      </c>
      <c r="AG20" s="188"/>
      <c r="AH20" s="188"/>
      <c r="AI20" s="188">
        <v>4</v>
      </c>
      <c r="AJ20" s="188"/>
      <c r="AK20" s="189">
        <f t="shared" si="1"/>
        <v>36</v>
      </c>
      <c r="AL20" s="190">
        <f t="shared" si="0"/>
        <v>9</v>
      </c>
      <c r="AM20" s="403"/>
      <c r="AN20" s="403"/>
    </row>
    <row r="21" spans="1:40" ht="18" customHeight="1">
      <c r="A21" s="183">
        <v>11</v>
      </c>
      <c r="B21" s="210" t="s">
        <v>393</v>
      </c>
      <c r="C21" s="185"/>
      <c r="D21" s="207"/>
      <c r="E21" s="208"/>
      <c r="F21" s="188">
        <v>3</v>
      </c>
      <c r="G21" s="188">
        <v>3</v>
      </c>
      <c r="H21" s="188">
        <v>3</v>
      </c>
      <c r="I21" s="188"/>
      <c r="J21" s="188"/>
      <c r="K21" s="188">
        <v>4</v>
      </c>
      <c r="L21" s="188"/>
      <c r="M21" s="188">
        <v>3</v>
      </c>
      <c r="N21" s="188">
        <v>3</v>
      </c>
      <c r="O21" s="188">
        <v>3</v>
      </c>
      <c r="P21" s="188"/>
      <c r="Q21" s="188"/>
      <c r="R21" s="188">
        <v>3</v>
      </c>
      <c r="S21" s="188"/>
      <c r="T21" s="188">
        <v>3</v>
      </c>
      <c r="U21" s="188">
        <v>3</v>
      </c>
      <c r="V21" s="188">
        <v>3</v>
      </c>
      <c r="W21" s="188"/>
      <c r="X21" s="188"/>
      <c r="Y21" s="188">
        <v>3</v>
      </c>
      <c r="Z21" s="188"/>
      <c r="AA21" s="188">
        <v>3</v>
      </c>
      <c r="AB21" s="188">
        <v>3</v>
      </c>
      <c r="AC21" s="188">
        <v>3</v>
      </c>
      <c r="AD21" s="188"/>
      <c r="AE21" s="188"/>
      <c r="AF21" s="188">
        <v>3</v>
      </c>
      <c r="AG21" s="188"/>
      <c r="AH21" s="188"/>
      <c r="AI21" s="188">
        <v>3</v>
      </c>
      <c r="AJ21" s="188"/>
      <c r="AK21" s="189">
        <f t="shared" si="1"/>
        <v>52</v>
      </c>
      <c r="AL21" s="190">
        <f t="shared" si="0"/>
        <v>13</v>
      </c>
      <c r="AM21" s="403"/>
      <c r="AN21" s="403"/>
    </row>
    <row r="22" spans="1:40" ht="18" customHeight="1">
      <c r="A22" s="183">
        <v>12</v>
      </c>
      <c r="B22" s="210" t="s">
        <v>393</v>
      </c>
      <c r="C22" s="185"/>
      <c r="D22" s="207"/>
      <c r="E22" s="208"/>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9">
        <f t="shared" si="1"/>
        <v>0</v>
      </c>
      <c r="AL22" s="190">
        <f t="shared" si="0"/>
        <v>0</v>
      </c>
      <c r="AM22" s="403"/>
      <c r="AN22" s="403"/>
    </row>
    <row r="23" spans="1:40" ht="18" customHeight="1">
      <c r="A23" s="183">
        <v>13</v>
      </c>
      <c r="B23" s="210"/>
      <c r="C23" s="185"/>
      <c r="D23" s="207"/>
      <c r="E23" s="208"/>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9">
        <f t="shared" si="1"/>
        <v>0</v>
      </c>
      <c r="AL23" s="190">
        <f t="shared" si="0"/>
        <v>0</v>
      </c>
      <c r="AM23" s="403"/>
      <c r="AN23" s="403"/>
    </row>
    <row r="24" spans="1:40" ht="18" customHeight="1">
      <c r="A24" s="183">
        <v>14</v>
      </c>
      <c r="B24" s="210"/>
      <c r="C24" s="185"/>
      <c r="D24" s="207"/>
      <c r="E24" s="20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9">
        <f t="shared" si="1"/>
        <v>0</v>
      </c>
      <c r="AL24" s="190">
        <f t="shared" si="0"/>
        <v>0</v>
      </c>
      <c r="AM24" s="403"/>
      <c r="AN24" s="403"/>
    </row>
    <row r="25" spans="1:40" ht="18" customHeight="1">
      <c r="A25" s="183">
        <v>15</v>
      </c>
      <c r="B25" s="210"/>
      <c r="C25" s="185"/>
      <c r="D25" s="207"/>
      <c r="E25" s="20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9">
        <f t="shared" si="1"/>
        <v>0</v>
      </c>
      <c r="AL25" s="190">
        <f t="shared" si="0"/>
        <v>0</v>
      </c>
      <c r="AM25" s="403"/>
      <c r="AN25" s="403"/>
    </row>
    <row r="26" spans="1:40" ht="18" customHeight="1">
      <c r="A26" s="183">
        <v>16</v>
      </c>
      <c r="B26" s="210"/>
      <c r="C26" s="185"/>
      <c r="D26" s="207"/>
      <c r="E26" s="208"/>
      <c r="F26" s="188"/>
      <c r="G26" s="188"/>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9">
        <f t="shared" si="1"/>
        <v>0</v>
      </c>
      <c r="AL26" s="190">
        <f t="shared" si="0"/>
        <v>0</v>
      </c>
      <c r="AM26" s="403"/>
      <c r="AN26" s="403"/>
    </row>
    <row r="27" spans="1:40" ht="18" customHeight="1">
      <c r="A27" s="183">
        <v>17</v>
      </c>
      <c r="B27" s="210"/>
      <c r="C27" s="185"/>
      <c r="D27" s="207"/>
      <c r="E27" s="208"/>
      <c r="F27" s="188"/>
      <c r="G27" s="188"/>
      <c r="H27" s="188"/>
      <c r="I27" s="188"/>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9">
        <f t="shared" si="1"/>
        <v>0</v>
      </c>
      <c r="AL27" s="190">
        <f t="shared" si="0"/>
        <v>0</v>
      </c>
      <c r="AM27" s="403"/>
      <c r="AN27" s="403"/>
    </row>
    <row r="28" spans="1:40" ht="18" customHeight="1">
      <c r="A28" s="183">
        <v>18</v>
      </c>
      <c r="B28" s="210"/>
      <c r="C28" s="185"/>
      <c r="D28" s="207"/>
      <c r="E28" s="20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9">
        <f t="shared" si="1"/>
        <v>0</v>
      </c>
      <c r="AL28" s="190">
        <f t="shared" si="0"/>
        <v>0</v>
      </c>
      <c r="AM28" s="403"/>
      <c r="AN28" s="403"/>
    </row>
    <row r="29" spans="1:40" ht="18" customHeight="1">
      <c r="A29" s="183">
        <v>19</v>
      </c>
      <c r="B29" s="210"/>
      <c r="C29" s="185"/>
      <c r="D29" s="207"/>
      <c r="E29" s="20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9">
        <f t="shared" si="1"/>
        <v>0</v>
      </c>
      <c r="AL29" s="190">
        <f t="shared" si="0"/>
        <v>0</v>
      </c>
      <c r="AM29" s="403"/>
      <c r="AN29" s="403"/>
    </row>
    <row r="30" spans="1:40" ht="18" customHeight="1">
      <c r="A30" s="183">
        <v>20</v>
      </c>
      <c r="B30" s="210"/>
      <c r="C30" s="185"/>
      <c r="D30" s="207"/>
      <c r="E30" s="208"/>
      <c r="F30" s="188"/>
      <c r="G30" s="188"/>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9">
        <f t="shared" si="1"/>
        <v>0</v>
      </c>
      <c r="AL30" s="190">
        <f t="shared" si="0"/>
        <v>0</v>
      </c>
      <c r="AM30" s="403"/>
      <c r="AN30" s="403"/>
    </row>
    <row r="31" spans="1:40" ht="18" customHeight="1">
      <c r="A31" s="400" t="s">
        <v>355</v>
      </c>
      <c r="B31" s="407"/>
      <c r="C31" s="407"/>
      <c r="D31" s="407"/>
      <c r="E31" s="407"/>
      <c r="F31" s="191">
        <f>+SUM(F11:F30)</f>
        <v>34</v>
      </c>
      <c r="G31" s="191">
        <f t="shared" ref="G31:AJ31" si="2">+SUM(G11:G30)</f>
        <v>34</v>
      </c>
      <c r="H31" s="191">
        <f t="shared" si="2"/>
        <v>22</v>
      </c>
      <c r="I31" s="191">
        <f t="shared" si="2"/>
        <v>31</v>
      </c>
      <c r="J31" s="191">
        <f t="shared" si="2"/>
        <v>31</v>
      </c>
      <c r="K31" s="191">
        <f t="shared" si="2"/>
        <v>32</v>
      </c>
      <c r="L31" s="191">
        <f t="shared" si="2"/>
        <v>10</v>
      </c>
      <c r="M31" s="191">
        <f t="shared" si="2"/>
        <v>34</v>
      </c>
      <c r="N31" s="191">
        <f t="shared" si="2"/>
        <v>38</v>
      </c>
      <c r="O31" s="191">
        <f t="shared" si="2"/>
        <v>18</v>
      </c>
      <c r="P31" s="191">
        <f t="shared" si="2"/>
        <v>31</v>
      </c>
      <c r="Q31" s="191">
        <f t="shared" si="2"/>
        <v>35</v>
      </c>
      <c r="R31" s="191">
        <f t="shared" si="2"/>
        <v>26</v>
      </c>
      <c r="S31" s="191">
        <f t="shared" si="2"/>
        <v>10</v>
      </c>
      <c r="T31" s="191">
        <f t="shared" si="2"/>
        <v>34</v>
      </c>
      <c r="U31" s="191">
        <f t="shared" si="2"/>
        <v>38</v>
      </c>
      <c r="V31" s="191">
        <f t="shared" si="2"/>
        <v>18</v>
      </c>
      <c r="W31" s="191">
        <f t="shared" si="2"/>
        <v>31</v>
      </c>
      <c r="X31" s="191">
        <f t="shared" si="2"/>
        <v>35</v>
      </c>
      <c r="Y31" s="191">
        <f t="shared" si="2"/>
        <v>18</v>
      </c>
      <c r="Z31" s="191">
        <f t="shared" si="2"/>
        <v>18</v>
      </c>
      <c r="AA31" s="191">
        <f t="shared" si="2"/>
        <v>34</v>
      </c>
      <c r="AB31" s="191">
        <f t="shared" si="2"/>
        <v>26</v>
      </c>
      <c r="AC31" s="191">
        <f t="shared" si="2"/>
        <v>30</v>
      </c>
      <c r="AD31" s="191">
        <f t="shared" si="2"/>
        <v>31</v>
      </c>
      <c r="AE31" s="191">
        <f t="shared" si="2"/>
        <v>31</v>
      </c>
      <c r="AF31" s="191">
        <f t="shared" si="2"/>
        <v>22</v>
      </c>
      <c r="AG31" s="191">
        <f t="shared" si="2"/>
        <v>18</v>
      </c>
      <c r="AH31" s="191">
        <f t="shared" si="2"/>
        <v>31</v>
      </c>
      <c r="AI31" s="191">
        <f t="shared" si="2"/>
        <v>22</v>
      </c>
      <c r="AJ31" s="191">
        <f t="shared" si="2"/>
        <v>18</v>
      </c>
      <c r="AK31" s="189">
        <f>+SUM(F31:AJ31)</f>
        <v>841</v>
      </c>
      <c r="AL31" s="190">
        <f>IF($AK$3="４週",AK31/4,AK31/(DAY(EOMONTH($F$9,0))/7))</f>
        <v>210.25</v>
      </c>
      <c r="AM31" s="395"/>
      <c r="AN31" s="395"/>
    </row>
    <row r="32" spans="1:40" ht="18" customHeight="1">
      <c r="A32" s="407" t="s">
        <v>356</v>
      </c>
      <c r="B32" s="407"/>
      <c r="C32" s="407"/>
      <c r="D32" s="407"/>
      <c r="E32" s="408"/>
      <c r="F32" s="192">
        <v>12</v>
      </c>
      <c r="G32" s="192">
        <v>20</v>
      </c>
      <c r="H32" s="192">
        <v>12</v>
      </c>
      <c r="I32" s="192">
        <v>20</v>
      </c>
      <c r="J32" s="192">
        <v>12</v>
      </c>
      <c r="K32" s="192">
        <v>20</v>
      </c>
      <c r="L32" s="192">
        <v>12</v>
      </c>
      <c r="M32" s="192">
        <v>20</v>
      </c>
      <c r="N32" s="192">
        <v>12</v>
      </c>
      <c r="O32" s="192">
        <v>20</v>
      </c>
      <c r="P32" s="192">
        <v>12</v>
      </c>
      <c r="Q32" s="192">
        <v>20</v>
      </c>
      <c r="R32" s="192">
        <v>12</v>
      </c>
      <c r="S32" s="192">
        <v>20</v>
      </c>
      <c r="T32" s="192">
        <v>12</v>
      </c>
      <c r="U32" s="192">
        <v>20</v>
      </c>
      <c r="V32" s="192">
        <v>12</v>
      </c>
      <c r="W32" s="192">
        <v>20</v>
      </c>
      <c r="X32" s="192">
        <v>12</v>
      </c>
      <c r="Y32" s="192">
        <v>20</v>
      </c>
      <c r="Z32" s="192">
        <v>12</v>
      </c>
      <c r="AA32" s="192">
        <v>20</v>
      </c>
      <c r="AB32" s="192">
        <v>12</v>
      </c>
      <c r="AC32" s="192">
        <v>20</v>
      </c>
      <c r="AD32" s="192">
        <v>12</v>
      </c>
      <c r="AE32" s="192">
        <v>20</v>
      </c>
      <c r="AF32" s="192">
        <v>12</v>
      </c>
      <c r="AG32" s="192">
        <v>20</v>
      </c>
      <c r="AH32" s="192">
        <v>12</v>
      </c>
      <c r="AI32" s="192">
        <v>20</v>
      </c>
      <c r="AJ32" s="192">
        <v>10</v>
      </c>
      <c r="AK32" s="191"/>
      <c r="AL32" s="193"/>
      <c r="AM32" s="395"/>
      <c r="AN32" s="395"/>
    </row>
    <row r="33" spans="1:40" ht="15" customHeight="1">
      <c r="A33" s="180"/>
      <c r="B33" s="180"/>
      <c r="C33" s="180"/>
      <c r="D33" s="180"/>
      <c r="E33" s="180"/>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80"/>
      <c r="AL33" s="180"/>
      <c r="AM33" s="171"/>
    </row>
    <row r="34" spans="1:40" ht="5.0999999999999996" customHeight="1">
      <c r="A34" s="201"/>
      <c r="B34" s="201"/>
      <c r="C34" s="201"/>
      <c r="D34" s="211"/>
      <c r="E34" s="211"/>
      <c r="F34" s="211"/>
      <c r="G34" s="211"/>
      <c r="H34" s="211"/>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212"/>
      <c r="AK34" s="194"/>
      <c r="AL34" s="180"/>
      <c r="AM34" s="180"/>
      <c r="AN34" s="171"/>
    </row>
    <row r="35" spans="1:40" ht="5.0999999999999996" customHeight="1">
      <c r="A35" s="201"/>
      <c r="B35" s="201"/>
      <c r="C35" s="201"/>
      <c r="D35" s="211"/>
      <c r="E35" s="211"/>
      <c r="F35" s="211"/>
      <c r="G35" s="211"/>
      <c r="H35" s="211"/>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212"/>
      <c r="AK35" s="194"/>
      <c r="AL35" s="180"/>
      <c r="AM35" s="180"/>
      <c r="AN35" s="171"/>
    </row>
    <row r="36" spans="1:40" ht="5.0999999999999996" customHeight="1">
      <c r="A36" s="201"/>
      <c r="B36" s="201"/>
      <c r="C36" s="201"/>
      <c r="D36" s="211"/>
      <c r="E36" s="211"/>
      <c r="F36" s="211"/>
      <c r="G36" s="211"/>
      <c r="H36" s="211"/>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212"/>
      <c r="AK36" s="194"/>
      <c r="AL36" s="180"/>
      <c r="AM36" s="180"/>
      <c r="AN36" s="171"/>
    </row>
    <row r="37" spans="1:40" ht="18" customHeight="1">
      <c r="A37" s="170" t="s">
        <v>400</v>
      </c>
      <c r="B37" s="194"/>
      <c r="D37" s="194"/>
      <c r="E37" s="194"/>
      <c r="F37" s="194"/>
      <c r="G37" s="194"/>
      <c r="H37" s="194"/>
      <c r="I37" s="194"/>
      <c r="J37" s="194"/>
      <c r="K37" s="194"/>
    </row>
    <row r="38" spans="1:40" ht="18" customHeight="1">
      <c r="A38" s="213" t="s">
        <v>401</v>
      </c>
      <c r="B38" s="213"/>
      <c r="M38" s="170" t="s">
        <v>402</v>
      </c>
      <c r="N38" s="194"/>
      <c r="P38" s="194"/>
      <c r="Q38" s="194"/>
      <c r="R38" s="194"/>
      <c r="S38" s="194"/>
      <c r="T38" s="194"/>
      <c r="U38" s="214" t="str">
        <f>IF(COUNTIF(M40:M43,"○")&gt;1,"いずれか１つを選択してください。","")</f>
        <v/>
      </c>
      <c r="V38" s="194"/>
      <c r="W38" s="194"/>
      <c r="X38" s="194"/>
      <c r="Y38" s="194"/>
      <c r="Z38" s="194"/>
      <c r="AA38" s="194"/>
      <c r="AB38" s="194"/>
      <c r="AC38" s="194"/>
      <c r="AD38" s="194"/>
      <c r="AE38" s="194"/>
      <c r="AF38" s="194"/>
      <c r="AG38" s="194"/>
      <c r="AH38" s="194"/>
      <c r="AI38" s="194"/>
      <c r="AJ38" s="194"/>
      <c r="AK38" s="212"/>
      <c r="AL38" s="194"/>
      <c r="AM38" s="180"/>
      <c r="AN38" s="180"/>
    </row>
    <row r="39" spans="1:40" ht="18.75" customHeight="1">
      <c r="A39" s="410"/>
      <c r="B39" s="410"/>
      <c r="C39" s="410"/>
      <c r="D39" s="215">
        <f>IF(S2=1,10,IF(S2=2,11,IF(S2=3,12,S2-3)))</f>
        <v>2</v>
      </c>
      <c r="E39" s="215">
        <f>IF(S2=1,11,IF(S2=2,12,S2-2))</f>
        <v>3</v>
      </c>
      <c r="F39" s="411">
        <f>IF(S2=1,12,S2-1)</f>
        <v>4</v>
      </c>
      <c r="G39" s="411"/>
      <c r="H39" s="411"/>
      <c r="I39" s="396" t="s">
        <v>403</v>
      </c>
      <c r="J39" s="396"/>
      <c r="K39" s="396"/>
      <c r="M39" s="400" t="s">
        <v>404</v>
      </c>
      <c r="N39" s="407"/>
      <c r="O39" s="407"/>
      <c r="P39" s="407"/>
      <c r="Q39" s="407"/>
      <c r="R39" s="407"/>
      <c r="S39" s="407"/>
      <c r="T39" s="407"/>
      <c r="U39" s="407"/>
      <c r="V39" s="407"/>
      <c r="W39" s="407"/>
      <c r="X39" s="407"/>
      <c r="Y39" s="407"/>
      <c r="Z39" s="407"/>
      <c r="AA39" s="407"/>
      <c r="AB39" s="407"/>
      <c r="AC39" s="407"/>
      <c r="AD39" s="407"/>
      <c r="AE39" s="407"/>
      <c r="AF39" s="407"/>
      <c r="AG39" s="407"/>
      <c r="AH39" s="412" t="s">
        <v>405</v>
      </c>
      <c r="AI39" s="413"/>
      <c r="AJ39" s="413"/>
      <c r="AK39" s="413"/>
      <c r="AL39" s="414"/>
      <c r="AM39" s="404" t="s">
        <v>406</v>
      </c>
      <c r="AN39" s="404"/>
    </row>
    <row r="40" spans="1:40" ht="18" customHeight="1">
      <c r="A40" s="404" t="s">
        <v>407</v>
      </c>
      <c r="B40" s="404"/>
      <c r="C40" s="404"/>
      <c r="D40" s="216">
        <v>80</v>
      </c>
      <c r="E40" s="216">
        <v>80</v>
      </c>
      <c r="F40" s="415">
        <v>81</v>
      </c>
      <c r="G40" s="415"/>
      <c r="H40" s="415"/>
      <c r="I40" s="400">
        <f>SUM(D40:F40)</f>
        <v>241</v>
      </c>
      <c r="J40" s="407"/>
      <c r="K40" s="408"/>
      <c r="M40" s="416" t="s">
        <v>70</v>
      </c>
      <c r="N40" s="397" t="s">
        <v>408</v>
      </c>
      <c r="O40" s="419"/>
      <c r="P40" s="420"/>
      <c r="Q40" s="425" t="s">
        <v>409</v>
      </c>
      <c r="R40" s="426"/>
      <c r="S40" s="426"/>
      <c r="T40" s="426"/>
      <c r="U40" s="426"/>
      <c r="V40" s="426"/>
      <c r="W40" s="426"/>
      <c r="X40" s="426"/>
      <c r="Y40" s="426"/>
      <c r="Z40" s="426"/>
      <c r="AA40" s="426"/>
      <c r="AB40" s="426"/>
      <c r="AC40" s="426"/>
      <c r="AD40" s="426"/>
      <c r="AE40" s="426"/>
      <c r="AF40" s="426"/>
      <c r="AG40" s="427"/>
      <c r="AH40" s="428">
        <f>SUM(F32:AJ32)</f>
        <v>490</v>
      </c>
      <c r="AI40" s="402"/>
      <c r="AJ40" s="217" t="s">
        <v>410</v>
      </c>
      <c r="AK40" s="428">
        <f>ROUNDUP(AH40/450,0)</f>
        <v>2</v>
      </c>
      <c r="AL40" s="402"/>
      <c r="AM40" s="396">
        <f>MIN(AH40:AK42)</f>
        <v>2</v>
      </c>
      <c r="AN40" s="396"/>
    </row>
    <row r="41" spans="1:40" ht="18" customHeight="1">
      <c r="A41" s="404" t="s">
        <v>411</v>
      </c>
      <c r="B41" s="404"/>
      <c r="C41" s="404"/>
      <c r="D41" s="216">
        <v>10</v>
      </c>
      <c r="E41" s="216">
        <v>15</v>
      </c>
      <c r="F41" s="415">
        <v>14</v>
      </c>
      <c r="G41" s="415"/>
      <c r="H41" s="415"/>
      <c r="I41" s="400">
        <f>SUM(D41:H41)*0.1</f>
        <v>3.9000000000000004</v>
      </c>
      <c r="J41" s="407"/>
      <c r="K41" s="408"/>
      <c r="M41" s="417"/>
      <c r="N41" s="398"/>
      <c r="O41" s="421"/>
      <c r="P41" s="422"/>
      <c r="Q41" s="429" t="s">
        <v>412</v>
      </c>
      <c r="R41" s="430"/>
      <c r="S41" s="430"/>
      <c r="T41" s="430"/>
      <c r="U41" s="430"/>
      <c r="V41" s="430"/>
      <c r="W41" s="430"/>
      <c r="X41" s="430"/>
      <c r="Y41" s="430"/>
      <c r="Z41" s="430"/>
      <c r="AA41" s="430"/>
      <c r="AB41" s="430"/>
      <c r="AC41" s="430"/>
      <c r="AD41" s="430"/>
      <c r="AE41" s="430"/>
      <c r="AF41" s="430"/>
      <c r="AG41" s="431"/>
      <c r="AH41" s="400">
        <f>COUNTA(B12:B30)</f>
        <v>11</v>
      </c>
      <c r="AI41" s="407"/>
      <c r="AJ41" s="218" t="s">
        <v>413</v>
      </c>
      <c r="AK41" s="428">
        <f>ROUNDUP(AH41/10,0)</f>
        <v>2</v>
      </c>
      <c r="AL41" s="402"/>
      <c r="AM41" s="396"/>
      <c r="AN41" s="396"/>
    </row>
    <row r="42" spans="1:40" ht="18" customHeight="1">
      <c r="A42" s="396" t="s">
        <v>403</v>
      </c>
      <c r="B42" s="396"/>
      <c r="C42" s="396"/>
      <c r="D42" s="203">
        <f>D40+D41*0.1</f>
        <v>81</v>
      </c>
      <c r="E42" s="203">
        <f>E40+E41*0.1</f>
        <v>81.5</v>
      </c>
      <c r="F42" s="400">
        <f t="shared" ref="F42" si="3">F40+F41*0.1</f>
        <v>82.4</v>
      </c>
      <c r="G42" s="407"/>
      <c r="H42" s="408"/>
      <c r="I42" s="400">
        <f>SUM(D42:H42)</f>
        <v>244.9</v>
      </c>
      <c r="J42" s="407"/>
      <c r="K42" s="408"/>
      <c r="M42" s="418"/>
      <c r="N42" s="399"/>
      <c r="O42" s="423"/>
      <c r="P42" s="424"/>
      <c r="Q42" s="429" t="s">
        <v>414</v>
      </c>
      <c r="R42" s="430"/>
      <c r="S42" s="430"/>
      <c r="T42" s="430"/>
      <c r="U42" s="430"/>
      <c r="V42" s="430"/>
      <c r="W42" s="430"/>
      <c r="X42" s="430"/>
      <c r="Y42" s="430"/>
      <c r="Z42" s="430"/>
      <c r="AA42" s="430"/>
      <c r="AB42" s="430"/>
      <c r="AC42" s="430"/>
      <c r="AD42" s="430"/>
      <c r="AE42" s="430"/>
      <c r="AF42" s="430"/>
      <c r="AG42" s="431"/>
      <c r="AH42" s="428">
        <f>ROUNDDOWN(I44,1)</f>
        <v>81.599999999999994</v>
      </c>
      <c r="AI42" s="402"/>
      <c r="AJ42" s="219" t="s">
        <v>413</v>
      </c>
      <c r="AK42" s="428">
        <f>ROUNDUP(IF(X44="",AH42/40,IF(X44="○",AH42/50)),0)</f>
        <v>3</v>
      </c>
      <c r="AL42" s="402"/>
      <c r="AM42" s="396"/>
      <c r="AN42" s="396"/>
    </row>
    <row r="43" spans="1:40" ht="18" customHeight="1">
      <c r="A43" s="171" t="s">
        <v>415</v>
      </c>
      <c r="B43" s="174"/>
      <c r="H43" s="194" t="s">
        <v>416</v>
      </c>
      <c r="M43" s="216"/>
      <c r="N43" s="429" t="s">
        <v>417</v>
      </c>
      <c r="O43" s="430"/>
      <c r="P43" s="430"/>
      <c r="Q43" s="430"/>
      <c r="R43" s="430"/>
      <c r="S43" s="430"/>
      <c r="T43" s="430"/>
      <c r="U43" s="430"/>
      <c r="V43" s="430"/>
      <c r="W43" s="430"/>
      <c r="X43" s="430"/>
      <c r="Y43" s="430"/>
      <c r="Z43" s="430"/>
      <c r="AA43" s="430"/>
      <c r="AB43" s="430"/>
      <c r="AC43" s="430"/>
      <c r="AD43" s="430"/>
      <c r="AE43" s="430"/>
      <c r="AF43" s="430"/>
      <c r="AG43" s="431"/>
      <c r="AH43" s="437"/>
      <c r="AI43" s="437"/>
      <c r="AJ43" s="437"/>
      <c r="AK43" s="437"/>
      <c r="AL43" s="437"/>
      <c r="AM43" s="400">
        <f t="array" ref="AM43">ROUNDUP(_xlfn.IFS(AM40&lt;2,1,AND(AM40&lt;=2,AM40&lt;6),AM40-1,AM40&gt;=6,AM40/2*3),1)</f>
        <v>1</v>
      </c>
      <c r="AN43" s="408"/>
    </row>
    <row r="44" spans="1:40" ht="18" customHeight="1">
      <c r="B44" s="171"/>
      <c r="I44" s="396">
        <f>I42/3</f>
        <v>81.63333333333334</v>
      </c>
      <c r="J44" s="396"/>
      <c r="K44" s="396"/>
      <c r="M44" s="220" t="s">
        <v>418</v>
      </c>
      <c r="N44" s="221"/>
      <c r="O44" s="222"/>
      <c r="P44" s="222"/>
      <c r="Q44" s="222"/>
      <c r="R44" s="222"/>
      <c r="S44" s="222"/>
      <c r="T44" s="222"/>
      <c r="U44" s="222"/>
      <c r="V44" s="222"/>
      <c r="W44" s="222"/>
      <c r="X44" s="438"/>
      <c r="Y44" s="439"/>
      <c r="Z44" s="222"/>
      <c r="AA44" s="222"/>
      <c r="AB44" s="222"/>
      <c r="AC44" s="222"/>
      <c r="AD44" s="222"/>
      <c r="AE44" s="222"/>
      <c r="AF44" s="222"/>
      <c r="AG44" s="222"/>
      <c r="AH44" s="222"/>
      <c r="AI44" s="222"/>
      <c r="AJ44" s="222"/>
      <c r="AK44" s="222"/>
      <c r="AL44" s="222"/>
      <c r="AM44" s="222"/>
      <c r="AN44" s="222"/>
    </row>
    <row r="45" spans="1:40" ht="14.25" customHeight="1">
      <c r="B45" s="171"/>
      <c r="I45" s="180"/>
      <c r="J45" s="180"/>
      <c r="K45" s="180"/>
      <c r="M45" s="194" t="s">
        <v>419</v>
      </c>
      <c r="N45" s="214"/>
      <c r="O45" s="223"/>
      <c r="P45" s="223"/>
      <c r="Q45" s="223"/>
      <c r="R45" s="223"/>
      <c r="S45" s="223"/>
      <c r="T45" s="223"/>
      <c r="U45" s="223"/>
      <c r="V45" s="223"/>
      <c r="W45" s="223"/>
      <c r="X45" s="224"/>
      <c r="Y45" s="224"/>
      <c r="Z45" s="223"/>
      <c r="AA45" s="223"/>
      <c r="AB45" s="223"/>
      <c r="AC45" s="223"/>
      <c r="AD45" s="223"/>
      <c r="AE45" s="223"/>
      <c r="AF45" s="223"/>
      <c r="AG45" s="223"/>
      <c r="AH45" s="223"/>
      <c r="AI45" s="223"/>
      <c r="AJ45" s="223"/>
      <c r="AK45" s="223"/>
      <c r="AL45" s="223"/>
      <c r="AM45" s="223"/>
      <c r="AN45" s="223"/>
    </row>
    <row r="46" spans="1:40" ht="13.5" customHeight="1">
      <c r="B46" s="171"/>
      <c r="I46" s="180"/>
      <c r="J46" s="180"/>
      <c r="K46" s="180"/>
      <c r="M46" s="194" t="s">
        <v>420</v>
      </c>
      <c r="N46" s="214"/>
      <c r="O46" s="223"/>
      <c r="P46" s="223"/>
      <c r="Q46" s="223"/>
      <c r="R46" s="223"/>
      <c r="S46" s="223"/>
      <c r="T46" s="223"/>
      <c r="U46" s="223"/>
      <c r="V46" s="223"/>
      <c r="W46" s="223"/>
      <c r="X46" s="224"/>
      <c r="Y46" s="224"/>
      <c r="Z46" s="223"/>
      <c r="AA46" s="223"/>
      <c r="AB46" s="223"/>
      <c r="AC46" s="223"/>
      <c r="AD46" s="223"/>
      <c r="AE46" s="223"/>
      <c r="AF46" s="223"/>
      <c r="AG46" s="223"/>
      <c r="AH46" s="223"/>
      <c r="AI46" s="223"/>
      <c r="AJ46" s="223"/>
      <c r="AK46" s="223"/>
      <c r="AL46" s="223"/>
      <c r="AM46" s="223"/>
      <c r="AN46" s="223"/>
    </row>
    <row r="47" spans="1:40" ht="13.5" customHeight="1">
      <c r="A47" s="201"/>
      <c r="B47" s="201"/>
      <c r="C47" s="201"/>
      <c r="D47" s="201"/>
      <c r="E47" s="201"/>
      <c r="F47" s="201"/>
      <c r="G47" s="201"/>
      <c r="H47" s="201"/>
      <c r="I47" s="201"/>
      <c r="J47" s="194"/>
      <c r="K47" s="194"/>
      <c r="L47" s="194"/>
      <c r="M47" s="440" t="s">
        <v>421</v>
      </c>
      <c r="N47" s="440"/>
      <c r="O47" s="440"/>
      <c r="P47" s="440"/>
      <c r="Q47" s="440"/>
      <c r="R47" s="440"/>
      <c r="S47" s="440"/>
      <c r="T47" s="440"/>
      <c r="U47" s="440"/>
      <c r="V47" s="440"/>
      <c r="W47" s="440"/>
      <c r="X47" s="440"/>
      <c r="Y47" s="440"/>
      <c r="Z47" s="440"/>
      <c r="AA47" s="440"/>
      <c r="AB47" s="440"/>
      <c r="AC47" s="440"/>
      <c r="AD47" s="440"/>
      <c r="AE47" s="440"/>
      <c r="AF47" s="440"/>
      <c r="AG47" s="440"/>
      <c r="AH47" s="440"/>
      <c r="AI47" s="440"/>
      <c r="AJ47" s="440"/>
      <c r="AK47" s="440"/>
      <c r="AL47" s="440"/>
      <c r="AM47" s="440"/>
      <c r="AN47" s="440"/>
    </row>
    <row r="48" spans="1:40" ht="4.5" customHeight="1">
      <c r="A48" s="201"/>
      <c r="B48" s="201"/>
      <c r="C48" s="201"/>
      <c r="D48" s="201"/>
      <c r="E48" s="201"/>
      <c r="F48" s="201"/>
      <c r="G48" s="201"/>
      <c r="H48" s="201"/>
      <c r="I48" s="201"/>
      <c r="J48" s="194"/>
      <c r="K48" s="194"/>
      <c r="L48" s="194"/>
      <c r="M48" s="212"/>
      <c r="N48" s="194"/>
      <c r="W48" s="180"/>
      <c r="X48" s="194"/>
      <c r="Y48" s="194"/>
      <c r="Z48" s="194"/>
      <c r="AA48" s="194"/>
      <c r="AB48" s="194"/>
      <c r="AC48" s="194"/>
      <c r="AD48" s="194"/>
      <c r="AE48" s="194"/>
      <c r="AF48" s="194"/>
      <c r="AG48" s="194"/>
      <c r="AH48" s="194"/>
      <c r="AI48" s="194"/>
      <c r="AJ48" s="212"/>
      <c r="AK48" s="194"/>
      <c r="AL48" s="180"/>
      <c r="AM48" s="180"/>
      <c r="AN48" s="171"/>
    </row>
    <row r="49" spans="1:40" ht="21" customHeight="1">
      <c r="A49" s="170" t="s">
        <v>422</v>
      </c>
      <c r="B49" s="174"/>
      <c r="C49" s="175"/>
      <c r="D49" s="175"/>
      <c r="E49" s="175"/>
      <c r="F49" s="175"/>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5"/>
      <c r="AM49" s="175"/>
      <c r="AN49" s="171"/>
    </row>
    <row r="50" spans="1:40" ht="24.95" customHeight="1">
      <c r="A50" s="171"/>
      <c r="B50" s="180"/>
      <c r="C50" s="432" t="str">
        <f>IF(VLOOKUP($AK$1,選択肢!$A$1:$J$31,C55,FALSE)=0,"-",VLOOKUP($AK$1,選択肢!$A$1:$J$31,C55,FALSE))</f>
        <v>管理者</v>
      </c>
      <c r="D50" s="433"/>
      <c r="E50" s="434" t="str">
        <f>IF(VLOOKUP($AK$1,選択肢!$A$1:$J$31,E55,FALSE)=0,"-",VLOOKUP($AK$1,選択肢!$A$1:$J$31,E55,FALSE))</f>
        <v>サービス提供責任者</v>
      </c>
      <c r="F50" s="434"/>
      <c r="G50" s="434"/>
      <c r="H50" s="434"/>
      <c r="I50" s="432" t="str">
        <f>IF(VLOOKUP($AK$1,選択肢!$A$1:$J$31,I55,FALSE)=0,"-",VLOOKUP($AK$1,選択肢!$A$1:$J$31,I55,FALSE))</f>
        <v>従業者</v>
      </c>
      <c r="J50" s="433"/>
      <c r="K50" s="433"/>
      <c r="L50" s="433"/>
      <c r="M50" s="433"/>
      <c r="N50" s="435"/>
      <c r="O50" s="436"/>
      <c r="P50" s="436"/>
      <c r="Q50" s="436"/>
      <c r="R50" s="436"/>
      <c r="S50" s="436"/>
      <c r="T50" s="436"/>
      <c r="U50" s="436"/>
      <c r="V50" s="436"/>
      <c r="W50" s="436"/>
      <c r="X50" s="436"/>
      <c r="Y50" s="436"/>
      <c r="Z50" s="436"/>
      <c r="AA50" s="436"/>
      <c r="AB50" s="436"/>
      <c r="AC50" s="436"/>
      <c r="AD50" s="436"/>
      <c r="AE50" s="436"/>
      <c r="AF50" s="436"/>
      <c r="AG50" s="436"/>
      <c r="AH50" s="436"/>
      <c r="AI50" s="436"/>
      <c r="AJ50" s="436"/>
      <c r="AK50" s="436"/>
      <c r="AL50" s="436"/>
      <c r="AM50" s="436"/>
      <c r="AN50" s="171"/>
    </row>
    <row r="51" spans="1:40" ht="18" customHeight="1">
      <c r="A51" s="171"/>
      <c r="B51" s="180"/>
      <c r="C51" s="225" t="s">
        <v>423</v>
      </c>
      <c r="D51" s="225" t="s">
        <v>424</v>
      </c>
      <c r="E51" s="226" t="s">
        <v>423</v>
      </c>
      <c r="F51" s="441" t="s">
        <v>424</v>
      </c>
      <c r="G51" s="441"/>
      <c r="H51" s="441"/>
      <c r="I51" s="442" t="s">
        <v>423</v>
      </c>
      <c r="J51" s="443"/>
      <c r="K51" s="444"/>
      <c r="L51" s="442" t="s">
        <v>424</v>
      </c>
      <c r="M51" s="443"/>
      <c r="N51" s="444"/>
      <c r="O51" s="445"/>
      <c r="P51" s="445"/>
      <c r="Q51" s="445"/>
      <c r="R51" s="445"/>
      <c r="S51" s="445"/>
      <c r="T51" s="445"/>
      <c r="U51" s="445"/>
      <c r="V51" s="445"/>
      <c r="W51" s="445"/>
      <c r="X51" s="445"/>
      <c r="Y51" s="445"/>
      <c r="Z51" s="445"/>
      <c r="AA51" s="445"/>
      <c r="AB51" s="445"/>
      <c r="AC51" s="445"/>
      <c r="AD51" s="445"/>
      <c r="AE51" s="445"/>
      <c r="AF51" s="445"/>
      <c r="AG51" s="445"/>
      <c r="AH51" s="445"/>
      <c r="AI51" s="445"/>
      <c r="AJ51" s="445"/>
      <c r="AK51" s="445"/>
      <c r="AL51" s="227"/>
      <c r="AM51" s="227"/>
      <c r="AN51" s="171"/>
    </row>
    <row r="52" spans="1:40" ht="18" customHeight="1">
      <c r="A52" s="171"/>
      <c r="B52" s="203" t="s">
        <v>178</v>
      </c>
      <c r="C52" s="226">
        <f>COUNTIFS($B$11:$B$30,C$50,$C$11:$C$30,"A",$E$11:$E$30,"*")</f>
        <v>1</v>
      </c>
      <c r="D52" s="226">
        <f>COUNTIFS($B$11:$B$30,C$50,$C$11:$C$30,"B",$E$11:$E$30,"*")</f>
        <v>0</v>
      </c>
      <c r="E52" s="226">
        <f>COUNTIFS($B$11:$B$30,E$50,$C$11:$C$30,"A",$E$11:$E$30,"*")</f>
        <v>0</v>
      </c>
      <c r="F52" s="442">
        <f>COUNTIFS($B$11:$B$30,E$50,$C$11:$C$30,"B",$E$11:$E$30,"*")</f>
        <v>1</v>
      </c>
      <c r="G52" s="443"/>
      <c r="H52" s="444"/>
      <c r="I52" s="442">
        <f>COUNTIFS($B$11:$B$30,I$50,$C$11:$C$30,"A",$E$11:$E$30,"*")</f>
        <v>0</v>
      </c>
      <c r="J52" s="443"/>
      <c r="K52" s="444"/>
      <c r="L52" s="442">
        <f>COUNTIFS($B$11:$B$30,I$50,$C$11:$C$30,"B",$E$11:$E$30,"*")</f>
        <v>0</v>
      </c>
      <c r="M52" s="443"/>
      <c r="N52" s="444"/>
      <c r="O52" s="445"/>
      <c r="P52" s="445"/>
      <c r="Q52" s="445"/>
      <c r="R52" s="445"/>
      <c r="S52" s="445"/>
      <c r="T52" s="445"/>
      <c r="U52" s="445"/>
      <c r="V52" s="445"/>
      <c r="W52" s="445"/>
      <c r="X52" s="445"/>
      <c r="Y52" s="445"/>
      <c r="Z52" s="445"/>
      <c r="AA52" s="445"/>
      <c r="AB52" s="445"/>
      <c r="AC52" s="445"/>
      <c r="AD52" s="445"/>
      <c r="AE52" s="445"/>
      <c r="AF52" s="445"/>
      <c r="AG52" s="445"/>
      <c r="AH52" s="445"/>
      <c r="AI52" s="445"/>
      <c r="AJ52" s="445"/>
      <c r="AK52" s="445"/>
      <c r="AL52" s="227"/>
      <c r="AM52" s="227"/>
      <c r="AN52" s="171"/>
    </row>
    <row r="53" spans="1:40" ht="18" customHeight="1">
      <c r="A53" s="171"/>
      <c r="B53" s="228" t="s">
        <v>179</v>
      </c>
      <c r="C53" s="229"/>
      <c r="D53" s="229"/>
      <c r="E53" s="226">
        <f>COUNTIFS($B$11:$B$30,E$50,$C$11:$C$30,"C",$E$11:$E$30,"*")</f>
        <v>1</v>
      </c>
      <c r="F53" s="442">
        <f>COUNTIFS($B$11:$B$30,E$50,$C$11:$C$30,"D",$E$11:$E$30,"*")</f>
        <v>0</v>
      </c>
      <c r="G53" s="443"/>
      <c r="H53" s="444"/>
      <c r="I53" s="442">
        <f>COUNTIFS($B$11:$B$30,I$50,$C$11:$C$30,"C",$E$11:$E$30,"*")</f>
        <v>2</v>
      </c>
      <c r="J53" s="443"/>
      <c r="K53" s="444"/>
      <c r="L53" s="442">
        <f>COUNTIFS($B$11:$B$30,I$50,$C$11:$C$30,"D",$E$11:$E$30,"*")</f>
        <v>5</v>
      </c>
      <c r="M53" s="443"/>
      <c r="N53" s="444"/>
      <c r="O53" s="445"/>
      <c r="P53" s="445"/>
      <c r="Q53" s="445"/>
      <c r="R53" s="445"/>
      <c r="S53" s="445"/>
      <c r="T53" s="445"/>
      <c r="U53" s="445"/>
      <c r="V53" s="445"/>
      <c r="W53" s="445"/>
      <c r="X53" s="445"/>
      <c r="Y53" s="445"/>
      <c r="Z53" s="445"/>
      <c r="AA53" s="445"/>
      <c r="AB53" s="445"/>
      <c r="AC53" s="445"/>
      <c r="AD53" s="445"/>
      <c r="AE53" s="445"/>
      <c r="AF53" s="445"/>
      <c r="AG53" s="445"/>
      <c r="AH53" s="445"/>
      <c r="AI53" s="445"/>
      <c r="AJ53" s="445"/>
      <c r="AK53" s="445"/>
      <c r="AL53" s="227"/>
      <c r="AM53" s="227"/>
      <c r="AN53" s="171"/>
    </row>
    <row r="54" spans="1:40" ht="18" customHeight="1">
      <c r="A54" s="171"/>
      <c r="B54" s="228" t="s">
        <v>425</v>
      </c>
      <c r="C54" s="446"/>
      <c r="D54" s="447"/>
      <c r="E54" s="442">
        <f>IF($AK$3="４週",SUMIFS($AK$11:$AK$30,$B$11:$B$30,E50)/4/$AH$5,IF($AK$3="歴月",SUMIFS($AK$11:$AK$30,$B$11:$B$30,E50)/$AL$5,"記載する期間を選択してください"))</f>
        <v>1.075</v>
      </c>
      <c r="F54" s="443"/>
      <c r="G54" s="443"/>
      <c r="H54" s="444"/>
      <c r="I54" s="442">
        <f>IF($AK$3="４週",SUMIFS($AK$11:$AK$30,$B$11:$B$30,I50)/4/$AH$5,IF($AK$3="歴月",SUMIFS($AK$11:$AK$30,$B$11:$B$30,I50)/$AL$5,"記載する期間を選択してください"))</f>
        <v>3.0812499999999998</v>
      </c>
      <c r="J54" s="443"/>
      <c r="K54" s="443"/>
      <c r="L54" s="443"/>
      <c r="M54" s="443"/>
      <c r="N54" s="444"/>
      <c r="O54" s="445"/>
      <c r="P54" s="445"/>
      <c r="Q54" s="445"/>
      <c r="R54" s="445"/>
      <c r="S54" s="445"/>
      <c r="T54" s="445"/>
      <c r="U54" s="445"/>
      <c r="V54" s="445"/>
      <c r="W54" s="445"/>
      <c r="X54" s="445"/>
      <c r="Y54" s="445"/>
      <c r="Z54" s="445"/>
      <c r="AA54" s="445"/>
      <c r="AB54" s="445"/>
      <c r="AC54" s="445"/>
      <c r="AD54" s="445"/>
      <c r="AE54" s="445"/>
      <c r="AF54" s="445"/>
      <c r="AG54" s="445"/>
      <c r="AH54" s="445"/>
      <c r="AI54" s="445"/>
      <c r="AJ54" s="445"/>
      <c r="AK54" s="445"/>
      <c r="AL54" s="445"/>
      <c r="AM54" s="445"/>
      <c r="AN54" s="171"/>
    </row>
    <row r="55" spans="1:40" ht="5.0999999999999996" customHeight="1">
      <c r="A55" s="171"/>
      <c r="B55" s="174"/>
      <c r="C55" s="198">
        <v>2</v>
      </c>
      <c r="D55" s="198"/>
      <c r="E55" s="198">
        <v>3</v>
      </c>
      <c r="F55" s="198"/>
      <c r="G55" s="198"/>
      <c r="H55" s="198"/>
      <c r="I55" s="198">
        <v>4</v>
      </c>
      <c r="J55" s="198"/>
      <c r="K55" s="198"/>
      <c r="L55" s="198"/>
      <c r="M55" s="198"/>
      <c r="N55" s="198"/>
      <c r="O55" s="198">
        <v>5</v>
      </c>
      <c r="P55" s="198"/>
      <c r="Q55" s="198"/>
      <c r="R55" s="198"/>
      <c r="S55" s="198"/>
      <c r="T55" s="198"/>
      <c r="U55" s="198">
        <v>6</v>
      </c>
      <c r="V55" s="198"/>
      <c r="W55" s="198"/>
      <c r="X55" s="198"/>
      <c r="Y55" s="198"/>
      <c r="Z55" s="198"/>
      <c r="AA55" s="198">
        <v>7</v>
      </c>
      <c r="AB55" s="198"/>
      <c r="AC55" s="198"/>
      <c r="AD55" s="198"/>
      <c r="AE55" s="198"/>
      <c r="AF55" s="198"/>
      <c r="AG55" s="198">
        <v>8</v>
      </c>
      <c r="AH55" s="198"/>
      <c r="AI55" s="198"/>
      <c r="AJ55" s="198"/>
      <c r="AK55" s="198"/>
      <c r="AL55" s="198">
        <v>9</v>
      </c>
      <c r="AM55" s="230"/>
      <c r="AN55" s="171"/>
    </row>
    <row r="56" spans="1:40" ht="15" customHeight="1">
      <c r="A56" s="194" t="s">
        <v>357</v>
      </c>
      <c r="B56" s="195"/>
      <c r="C56" s="196"/>
      <c r="D56" s="196"/>
      <c r="E56" s="196"/>
      <c r="F56" s="197"/>
      <c r="G56" s="196"/>
      <c r="H56" s="198"/>
      <c r="I56" s="198"/>
      <c r="J56" s="198"/>
      <c r="K56" s="198"/>
      <c r="L56" s="198"/>
      <c r="M56" s="198"/>
      <c r="N56" s="198"/>
      <c r="O56" s="198"/>
      <c r="P56" s="198"/>
      <c r="Q56" s="198"/>
      <c r="R56" s="198">
        <v>6</v>
      </c>
      <c r="S56" s="198"/>
      <c r="T56" s="198"/>
      <c r="U56" s="198"/>
      <c r="V56" s="198"/>
      <c r="W56" s="198"/>
      <c r="X56" s="198">
        <v>7</v>
      </c>
      <c r="Y56" s="198"/>
      <c r="Z56" s="198"/>
      <c r="AA56" s="198"/>
      <c r="AB56" s="198"/>
      <c r="AC56" s="198"/>
      <c r="AD56" s="198">
        <v>8</v>
      </c>
      <c r="AE56" s="198"/>
      <c r="AF56" s="198"/>
      <c r="AG56" s="199"/>
      <c r="AH56" s="199"/>
      <c r="AI56" s="199"/>
      <c r="AJ56" s="199">
        <v>9</v>
      </c>
      <c r="AK56" s="200"/>
      <c r="AL56" s="200"/>
      <c r="AM56" s="171"/>
    </row>
    <row r="57" spans="1:40" s="194" customFormat="1" ht="15" customHeight="1">
      <c r="A57" s="194" t="s">
        <v>358</v>
      </c>
      <c r="B57" s="201"/>
      <c r="C57" s="201"/>
      <c r="D57" s="201"/>
      <c r="E57" s="201"/>
      <c r="F57" s="201"/>
      <c r="G57" s="201"/>
      <c r="H57" s="170"/>
      <c r="I57" s="170"/>
      <c r="J57" s="170"/>
      <c r="K57" s="170"/>
      <c r="L57" s="170"/>
      <c r="M57" s="170"/>
    </row>
    <row r="58" spans="1:40" s="194" customFormat="1" ht="15" customHeight="1">
      <c r="A58" s="194" t="s">
        <v>359</v>
      </c>
      <c r="B58" s="201"/>
      <c r="C58" s="201"/>
      <c r="D58" s="201"/>
      <c r="E58" s="201"/>
      <c r="F58" s="201"/>
      <c r="G58" s="201"/>
      <c r="H58" s="170"/>
      <c r="I58" s="170"/>
      <c r="J58" s="170"/>
      <c r="K58" s="170"/>
      <c r="L58" s="170"/>
      <c r="M58" s="170"/>
    </row>
    <row r="59" spans="1:40" s="194" customFormat="1" ht="15" customHeight="1">
      <c r="A59" s="194" t="s">
        <v>360</v>
      </c>
      <c r="B59" s="201"/>
      <c r="C59" s="201"/>
      <c r="D59" s="201"/>
      <c r="E59" s="201"/>
      <c r="F59" s="201"/>
      <c r="G59" s="201"/>
      <c r="H59" s="170"/>
      <c r="I59" s="170"/>
      <c r="J59" s="170"/>
      <c r="K59" s="170"/>
      <c r="L59" s="170"/>
      <c r="M59" s="170"/>
    </row>
    <row r="60" spans="1:40" s="194" customFormat="1" ht="15" customHeight="1">
      <c r="A60" s="194" t="s">
        <v>361</v>
      </c>
      <c r="B60" s="201"/>
      <c r="C60" s="201"/>
      <c r="D60" s="201"/>
      <c r="E60" s="201"/>
      <c r="F60" s="201"/>
      <c r="G60" s="201"/>
      <c r="H60" s="170"/>
      <c r="I60" s="170"/>
      <c r="J60" s="170"/>
      <c r="K60" s="170"/>
      <c r="L60" s="170"/>
      <c r="M60" s="170"/>
    </row>
    <row r="61" spans="1:40" ht="15" customHeight="1">
      <c r="A61" s="194" t="s">
        <v>362</v>
      </c>
      <c r="B61" s="202"/>
      <c r="C61" s="194"/>
      <c r="D61" s="194"/>
      <c r="E61" s="194"/>
      <c r="F61" s="194"/>
      <c r="G61" s="194"/>
    </row>
    <row r="62" spans="1:40" ht="15" customHeight="1">
      <c r="A62" s="194" t="s">
        <v>363</v>
      </c>
      <c r="B62" s="202"/>
      <c r="C62" s="194"/>
      <c r="D62" s="194"/>
      <c r="E62" s="194"/>
      <c r="F62" s="194"/>
      <c r="G62" s="194"/>
    </row>
    <row r="63" spans="1:40" ht="15" customHeight="1">
      <c r="A63" s="194"/>
      <c r="B63" s="203" t="s">
        <v>364</v>
      </c>
      <c r="C63" s="396" t="s">
        <v>365</v>
      </c>
      <c r="D63" s="396"/>
      <c r="E63" s="396"/>
      <c r="F63" s="194"/>
      <c r="G63" s="194"/>
    </row>
    <row r="64" spans="1:40" ht="15" customHeight="1">
      <c r="A64" s="194"/>
      <c r="B64" s="204" t="s">
        <v>366</v>
      </c>
      <c r="C64" s="406" t="s">
        <v>367</v>
      </c>
      <c r="D64" s="406"/>
      <c r="E64" s="406"/>
      <c r="F64" s="194"/>
      <c r="G64" s="194"/>
    </row>
    <row r="65" spans="1:7" ht="15" customHeight="1">
      <c r="A65" s="194"/>
      <c r="B65" s="204" t="s">
        <v>368</v>
      </c>
      <c r="C65" s="406" t="s">
        <v>369</v>
      </c>
      <c r="D65" s="406"/>
      <c r="E65" s="406"/>
      <c r="F65" s="194"/>
      <c r="G65" s="194"/>
    </row>
    <row r="66" spans="1:7" ht="15" customHeight="1">
      <c r="A66" s="194"/>
      <c r="B66" s="204" t="s">
        <v>370</v>
      </c>
      <c r="C66" s="406" t="s">
        <v>371</v>
      </c>
      <c r="D66" s="406"/>
      <c r="E66" s="406"/>
      <c r="F66" s="194"/>
      <c r="G66" s="194"/>
    </row>
    <row r="67" spans="1:7" ht="15" customHeight="1">
      <c r="A67" s="194"/>
      <c r="B67" s="204" t="s">
        <v>372</v>
      </c>
      <c r="C67" s="406" t="s">
        <v>373</v>
      </c>
      <c r="D67" s="406"/>
      <c r="E67" s="406"/>
      <c r="F67" s="194"/>
      <c r="G67" s="194"/>
    </row>
    <row r="68" spans="1:7" ht="15" customHeight="1">
      <c r="A68" s="194"/>
      <c r="B68" s="194" t="s">
        <v>374</v>
      </c>
      <c r="C68" s="194"/>
      <c r="D68" s="194"/>
      <c r="E68" s="194"/>
      <c r="F68" s="194"/>
      <c r="G68" s="194"/>
    </row>
    <row r="69" spans="1:7" ht="15" customHeight="1">
      <c r="A69" s="194"/>
      <c r="B69" s="194" t="s">
        <v>375</v>
      </c>
      <c r="C69" s="194"/>
      <c r="D69" s="194"/>
      <c r="E69" s="194"/>
      <c r="F69" s="194"/>
      <c r="G69" s="194"/>
    </row>
    <row r="70" spans="1:7" ht="15" customHeight="1">
      <c r="A70" s="194"/>
      <c r="B70" s="194" t="s">
        <v>376</v>
      </c>
      <c r="C70" s="194"/>
      <c r="D70" s="194"/>
      <c r="E70" s="194"/>
      <c r="F70" s="194"/>
      <c r="G70" s="194"/>
    </row>
    <row r="71" spans="1:7" ht="15" customHeight="1">
      <c r="A71" s="194" t="s">
        <v>377</v>
      </c>
      <c r="B71" s="202"/>
      <c r="C71" s="194"/>
      <c r="D71" s="194"/>
      <c r="E71" s="194"/>
      <c r="F71" s="194"/>
      <c r="G71" s="194"/>
    </row>
    <row r="72" spans="1:7" ht="15" customHeight="1">
      <c r="A72" s="194" t="s">
        <v>378</v>
      </c>
      <c r="B72" s="202"/>
      <c r="C72" s="194"/>
      <c r="D72" s="194"/>
      <c r="E72" s="194"/>
      <c r="F72" s="194"/>
      <c r="G72" s="194"/>
    </row>
    <row r="73" spans="1:7" ht="15" customHeight="1">
      <c r="A73" s="194" t="s">
        <v>379</v>
      </c>
      <c r="B73" s="202"/>
      <c r="C73" s="194"/>
      <c r="D73" s="194"/>
      <c r="E73" s="194"/>
      <c r="F73" s="194"/>
      <c r="G73" s="194"/>
    </row>
    <row r="74" spans="1:7" ht="15" customHeight="1">
      <c r="A74" s="194" t="s">
        <v>380</v>
      </c>
      <c r="B74" s="202"/>
      <c r="C74" s="194"/>
      <c r="D74" s="194"/>
      <c r="E74" s="194"/>
      <c r="F74" s="194"/>
      <c r="G74" s="194"/>
    </row>
    <row r="75" spans="1:7" ht="15" customHeight="1">
      <c r="A75" s="194" t="s">
        <v>426</v>
      </c>
      <c r="B75" s="202"/>
      <c r="C75" s="194"/>
      <c r="D75" s="194"/>
      <c r="E75" s="194"/>
      <c r="F75" s="194"/>
      <c r="G75" s="194"/>
    </row>
    <row r="76" spans="1:7" ht="15" customHeight="1">
      <c r="A76" s="194" t="s">
        <v>382</v>
      </c>
      <c r="B76" s="202"/>
      <c r="C76" s="194"/>
      <c r="D76" s="194"/>
      <c r="E76" s="194"/>
      <c r="F76" s="194"/>
      <c r="G76" s="194"/>
    </row>
    <row r="77" spans="1:7" ht="15" customHeight="1">
      <c r="A77" s="194" t="s">
        <v>383</v>
      </c>
      <c r="B77" s="202"/>
      <c r="C77" s="194"/>
      <c r="D77" s="194"/>
      <c r="E77" s="194"/>
      <c r="F77" s="194"/>
      <c r="G77" s="194"/>
    </row>
    <row r="78" spans="1:7" ht="15" customHeight="1">
      <c r="A78" s="194" t="s">
        <v>384</v>
      </c>
      <c r="B78" s="202"/>
      <c r="C78" s="194"/>
      <c r="D78" s="194"/>
      <c r="E78" s="194"/>
      <c r="F78" s="194"/>
      <c r="G78" s="194"/>
    </row>
    <row r="79" spans="1:7" ht="15" customHeight="1">
      <c r="A79" s="194" t="s">
        <v>385</v>
      </c>
      <c r="B79" s="202"/>
      <c r="C79" s="194"/>
      <c r="D79" s="194"/>
      <c r="E79" s="194"/>
      <c r="F79" s="194"/>
      <c r="G79" s="194"/>
    </row>
    <row r="80" spans="1:7" ht="15" customHeight="1">
      <c r="A80" s="194" t="s">
        <v>386</v>
      </c>
      <c r="B80" s="202"/>
      <c r="C80" s="194"/>
      <c r="D80" s="194"/>
      <c r="E80" s="194"/>
      <c r="F80" s="194"/>
      <c r="G80" s="194"/>
    </row>
    <row r="81" spans="1:7" ht="15" customHeight="1">
      <c r="A81" s="194" t="s">
        <v>387</v>
      </c>
      <c r="B81" s="202"/>
      <c r="C81" s="194"/>
      <c r="D81" s="194"/>
      <c r="E81" s="194"/>
      <c r="F81" s="194"/>
      <c r="G81" s="194"/>
    </row>
    <row r="82" spans="1:7" ht="15" customHeight="1">
      <c r="A82" s="194" t="s">
        <v>388</v>
      </c>
      <c r="B82" s="202"/>
      <c r="C82" s="194"/>
      <c r="D82" s="194"/>
      <c r="E82" s="194"/>
      <c r="F82" s="194"/>
      <c r="G82" s="194"/>
    </row>
    <row r="83" spans="1:7" ht="15" customHeight="1">
      <c r="A83" s="194" t="s">
        <v>389</v>
      </c>
      <c r="B83" s="202"/>
      <c r="C83" s="194"/>
      <c r="D83" s="194"/>
      <c r="E83" s="194"/>
      <c r="F83" s="194"/>
      <c r="G83" s="194"/>
    </row>
  </sheetData>
  <mergeCells count="133">
    <mergeCell ref="AG54:AK54"/>
    <mergeCell ref="AL54:AM54"/>
    <mergeCell ref="C63:E63"/>
    <mergeCell ref="C64:E64"/>
    <mergeCell ref="C65:E65"/>
    <mergeCell ref="X53:Z53"/>
    <mergeCell ref="AA53:AC53"/>
    <mergeCell ref="AD53:AF53"/>
    <mergeCell ref="AG53:AI53"/>
    <mergeCell ref="AJ53:AK53"/>
    <mergeCell ref="C54:D54"/>
    <mergeCell ref="E54:H54"/>
    <mergeCell ref="I54:N54"/>
    <mergeCell ref="O54:T54"/>
    <mergeCell ref="U54:Z54"/>
    <mergeCell ref="F53:H53"/>
    <mergeCell ref="I53:K53"/>
    <mergeCell ref="L53:N53"/>
    <mergeCell ref="O53:Q53"/>
    <mergeCell ref="R53:T53"/>
    <mergeCell ref="U53:W53"/>
    <mergeCell ref="C66:E66"/>
    <mergeCell ref="C67:E67"/>
    <mergeCell ref="AA54:AF54"/>
    <mergeCell ref="AG51:AI51"/>
    <mergeCell ref="AJ51:AK51"/>
    <mergeCell ref="F52:H52"/>
    <mergeCell ref="I52:K52"/>
    <mergeCell ref="L52:N52"/>
    <mergeCell ref="O52:Q52"/>
    <mergeCell ref="R52:T52"/>
    <mergeCell ref="U52:W52"/>
    <mergeCell ref="X52:Z52"/>
    <mergeCell ref="AA52:AC52"/>
    <mergeCell ref="AD52:AF52"/>
    <mergeCell ref="AG52:AI52"/>
    <mergeCell ref="AJ52:AK52"/>
    <mergeCell ref="F51:H51"/>
    <mergeCell ref="I51:K51"/>
    <mergeCell ref="L51:N51"/>
    <mergeCell ref="O51:Q51"/>
    <mergeCell ref="R51:T51"/>
    <mergeCell ref="U51:W51"/>
    <mergeCell ref="X51:Z51"/>
    <mergeCell ref="AA51:AC51"/>
    <mergeCell ref="AD51:AF51"/>
    <mergeCell ref="C50:D50"/>
    <mergeCell ref="E50:H50"/>
    <mergeCell ref="I50:N50"/>
    <mergeCell ref="O50:T50"/>
    <mergeCell ref="U50:Z50"/>
    <mergeCell ref="AA50:AF50"/>
    <mergeCell ref="N43:AG43"/>
    <mergeCell ref="AH43:AL43"/>
    <mergeCell ref="AM43:AN43"/>
    <mergeCell ref="I44:K44"/>
    <mergeCell ref="X44:Y44"/>
    <mergeCell ref="M47:AN47"/>
    <mergeCell ref="AG50:AK50"/>
    <mergeCell ref="AL50:AM50"/>
    <mergeCell ref="A40:C40"/>
    <mergeCell ref="F40:H40"/>
    <mergeCell ref="I40:K40"/>
    <mergeCell ref="M40:M42"/>
    <mergeCell ref="N40:P42"/>
    <mergeCell ref="Q40:AG40"/>
    <mergeCell ref="AH40:AI40"/>
    <mergeCell ref="AK40:AL40"/>
    <mergeCell ref="AM40:AN42"/>
    <mergeCell ref="A42:C42"/>
    <mergeCell ref="F42:H42"/>
    <mergeCell ref="I42:K42"/>
    <mergeCell ref="Q42:AG42"/>
    <mergeCell ref="AH42:AI42"/>
    <mergeCell ref="AK42:AL42"/>
    <mergeCell ref="A41:C41"/>
    <mergeCell ref="F41:H41"/>
    <mergeCell ref="I41:K41"/>
    <mergeCell ref="Q41:AG41"/>
    <mergeCell ref="AH41:AI41"/>
    <mergeCell ref="AK41:AL41"/>
    <mergeCell ref="AM29:AN29"/>
    <mergeCell ref="AM30:AN30"/>
    <mergeCell ref="A31:E31"/>
    <mergeCell ref="AM31:AN32"/>
    <mergeCell ref="A32:E32"/>
    <mergeCell ref="A39:C39"/>
    <mergeCell ref="F39:H39"/>
    <mergeCell ref="I39:K39"/>
    <mergeCell ref="M39:AG39"/>
    <mergeCell ref="AH39:AL39"/>
    <mergeCell ref="AM39:AN39"/>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3:AN13"/>
    <mergeCell ref="AM14:AN14"/>
    <mergeCell ref="AM15:AN15"/>
    <mergeCell ref="AM16:AN16"/>
    <mergeCell ref="AL7:AL10"/>
    <mergeCell ref="AM7:AN10"/>
    <mergeCell ref="F8:L8"/>
    <mergeCell ref="M8:S8"/>
    <mergeCell ref="T8:Z8"/>
    <mergeCell ref="AA8:AG8"/>
    <mergeCell ref="AH8:AJ8"/>
    <mergeCell ref="A7:A10"/>
    <mergeCell ref="B7:B10"/>
    <mergeCell ref="C7:C10"/>
    <mergeCell ref="D7:D10"/>
    <mergeCell ref="E7:E10"/>
    <mergeCell ref="F7:AJ7"/>
    <mergeCell ref="AK7:AK10"/>
    <mergeCell ref="AM11:AN11"/>
    <mergeCell ref="AM12:AN12"/>
    <mergeCell ref="AK1:AN1"/>
    <mergeCell ref="M2:P2"/>
    <mergeCell ref="Q2:R2"/>
    <mergeCell ref="S2:T2"/>
    <mergeCell ref="U2:V2"/>
    <mergeCell ref="AK2:AN2"/>
    <mergeCell ref="AK3:AN3"/>
    <mergeCell ref="AK4:AN4"/>
    <mergeCell ref="AH5:AJ5"/>
  </mergeCells>
  <phoneticPr fontId="2"/>
  <dataValidations count="7">
    <dataValidation type="list" allowBlank="1" showInputMessage="1" showErrorMessage="1" sqref="M40:M43 X44:Y44" xr:uid="{00000000-0002-0000-0300-000000000000}">
      <formula1>"○"</formula1>
    </dataValidation>
    <dataValidation type="list" allowBlank="1" showInputMessage="1" showErrorMessage="1" sqref="C11:C30" xr:uid="{00000000-0002-0000-0300-000001000000}">
      <formula1>"A,B,C,D"</formula1>
    </dataValidation>
    <dataValidation operator="greaterThanOrEqual" allowBlank="1" showInputMessage="1" showErrorMessage="1" sqref="X38 I47:I48 U38 I34:I37 L34:L36 L47:L48" xr:uid="{00000000-0002-0000-0300-000002000000}"/>
    <dataValidation type="whole" operator="greaterThanOrEqual" allowBlank="1" showInputMessage="1" showErrorMessage="1" sqref="D40:F41" xr:uid="{00000000-0002-0000-0300-000003000000}">
      <formula1>0</formula1>
    </dataValidation>
    <dataValidation type="list" allowBlank="1" showInputMessage="1" showErrorMessage="1" sqref="AK4:AN4" xr:uid="{00000000-0002-0000-0300-000004000000}">
      <formula1>"予定,実績"</formula1>
    </dataValidation>
    <dataValidation type="list" allowBlank="1" showInputMessage="1" showErrorMessage="1" sqref="AK3:AN3" xr:uid="{00000000-0002-0000-0300-000005000000}">
      <formula1>"４週,歴月"</formula1>
    </dataValidation>
    <dataValidation type="list" allowBlank="1" showInputMessage="1" showErrorMessage="1" sqref="B12:B30" xr:uid="{00000000-0002-0000-0300-000006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80"/>
  <sheetViews>
    <sheetView showGridLines="0" view="pageBreakPreview" zoomScaleNormal="100" zoomScaleSheetLayoutView="100" workbookViewId="0">
      <selection activeCell="Q4" sqref="Q4"/>
    </sheetView>
  </sheetViews>
  <sheetFormatPr defaultColWidth="8.25" defaultRowHeight="21" customHeight="1"/>
  <cols>
    <col min="1" max="1" width="2.625" style="174" customWidth="1"/>
    <col min="2" max="2" width="15" style="168" customWidth="1"/>
    <col min="3" max="3" width="7.25" style="174" customWidth="1"/>
    <col min="4" max="5" width="7.625" style="174" customWidth="1"/>
    <col min="6" max="36" width="2.625" style="174" customWidth="1"/>
    <col min="37" max="37" width="6.625" style="174" customWidth="1"/>
    <col min="38" max="39" width="7.625" style="174" customWidth="1"/>
    <col min="40" max="40" width="5.625" style="174" customWidth="1"/>
    <col min="41" max="16384" width="8.25" style="174"/>
  </cols>
  <sheetData>
    <row r="1" spans="1:40" ht="24.95" customHeight="1">
      <c r="A1" s="167" t="s">
        <v>330</v>
      </c>
      <c r="C1" s="169"/>
      <c r="D1" s="169"/>
      <c r="E1" s="169"/>
      <c r="F1" s="169"/>
      <c r="G1" s="169"/>
      <c r="H1" s="169"/>
      <c r="I1" s="169"/>
      <c r="J1" s="169"/>
      <c r="K1" s="169"/>
      <c r="L1" s="169"/>
      <c r="M1" s="169"/>
      <c r="N1" s="169"/>
      <c r="O1" s="169"/>
      <c r="P1" s="169"/>
      <c r="Q1" s="169"/>
      <c r="R1" s="169"/>
      <c r="S1" s="169"/>
      <c r="T1" s="169"/>
      <c r="U1" s="169"/>
      <c r="V1" s="169"/>
      <c r="W1" s="169"/>
      <c r="X1" s="170"/>
      <c r="Y1" s="170"/>
      <c r="Z1" s="171"/>
      <c r="AA1" s="171"/>
      <c r="AB1" s="171"/>
      <c r="AC1" s="171"/>
      <c r="AD1" s="172"/>
      <c r="AE1" s="172"/>
      <c r="AF1" s="172"/>
      <c r="AG1" s="172"/>
      <c r="AH1" s="172"/>
      <c r="AI1" s="173" t="s">
        <v>331</v>
      </c>
      <c r="AJ1" s="173"/>
      <c r="AK1" s="389" t="s">
        <v>427</v>
      </c>
      <c r="AL1" s="389"/>
      <c r="AM1" s="389"/>
      <c r="AN1" s="389"/>
    </row>
    <row r="2" spans="1:40" ht="18" customHeight="1">
      <c r="A2" s="171"/>
      <c r="B2" s="175"/>
      <c r="C2" s="175"/>
      <c r="D2" s="175"/>
      <c r="E2" s="175"/>
      <c r="F2" s="175"/>
      <c r="G2" s="175"/>
      <c r="H2" s="175"/>
      <c r="I2" s="175"/>
      <c r="J2" s="175"/>
      <c r="K2" s="175"/>
      <c r="L2" s="175"/>
      <c r="M2" s="390">
        <v>2025</v>
      </c>
      <c r="N2" s="390"/>
      <c r="O2" s="390"/>
      <c r="P2" s="390"/>
      <c r="Q2" s="391" t="s">
        <v>333</v>
      </c>
      <c r="R2" s="391"/>
      <c r="S2" s="390">
        <v>5</v>
      </c>
      <c r="T2" s="390"/>
      <c r="U2" s="391" t="s">
        <v>334</v>
      </c>
      <c r="V2" s="391"/>
      <c r="W2" s="175"/>
      <c r="X2" s="175"/>
      <c r="Y2" s="175"/>
      <c r="Z2" s="171"/>
      <c r="AA2" s="171"/>
      <c r="AC2" s="173"/>
      <c r="AD2" s="175"/>
      <c r="AE2" s="175"/>
      <c r="AF2" s="175"/>
      <c r="AG2" s="175"/>
      <c r="AH2" s="175"/>
      <c r="AI2" s="173" t="s">
        <v>335</v>
      </c>
      <c r="AJ2" s="173"/>
      <c r="AK2" s="392"/>
      <c r="AL2" s="392"/>
      <c r="AM2" s="392"/>
      <c r="AN2" s="392"/>
    </row>
    <row r="3" spans="1:40" ht="18" customHeight="1">
      <c r="A3" s="176"/>
      <c r="B3" s="176"/>
      <c r="C3" s="176"/>
      <c r="D3" s="176"/>
      <c r="E3" s="176"/>
      <c r="F3" s="176"/>
      <c r="G3" s="176"/>
      <c r="H3" s="176"/>
      <c r="I3" s="176"/>
      <c r="J3" s="176"/>
      <c r="K3" s="176"/>
      <c r="L3" s="176"/>
      <c r="M3" s="176"/>
      <c r="N3" s="176"/>
      <c r="O3" s="176"/>
      <c r="P3" s="176"/>
      <c r="Q3" s="176"/>
      <c r="R3" s="176"/>
      <c r="S3" s="176"/>
      <c r="T3" s="176"/>
      <c r="U3" s="176"/>
      <c r="V3" s="176"/>
      <c r="W3" s="176"/>
      <c r="Y3" s="177"/>
      <c r="Z3" s="177"/>
      <c r="AA3" s="177"/>
      <c r="AB3" s="171"/>
      <c r="AC3" s="177"/>
      <c r="AD3" s="177"/>
      <c r="AE3" s="177"/>
      <c r="AF3" s="177"/>
      <c r="AG3" s="177"/>
      <c r="AH3" s="177"/>
      <c r="AI3" s="178" t="s">
        <v>336</v>
      </c>
      <c r="AJ3" s="173"/>
      <c r="AK3" s="393" t="s">
        <v>390</v>
      </c>
      <c r="AL3" s="393"/>
      <c r="AM3" s="393"/>
      <c r="AN3" s="393"/>
    </row>
    <row r="4" spans="1:40" ht="18" customHeight="1">
      <c r="A4" s="176"/>
      <c r="B4" s="176"/>
      <c r="C4" s="176"/>
      <c r="D4" s="176"/>
      <c r="E4" s="176"/>
      <c r="F4" s="176"/>
      <c r="G4" s="176"/>
      <c r="H4" s="176"/>
      <c r="I4" s="176"/>
      <c r="J4" s="176"/>
      <c r="K4" s="176"/>
      <c r="L4" s="176"/>
      <c r="M4" s="176"/>
      <c r="N4" s="176"/>
      <c r="O4" s="176"/>
      <c r="P4" s="176"/>
      <c r="Q4" s="176"/>
      <c r="R4" s="176"/>
      <c r="S4" s="176"/>
      <c r="T4" s="176"/>
      <c r="U4" s="176"/>
      <c r="V4" s="176"/>
      <c r="W4" s="176"/>
      <c r="Y4" s="177"/>
      <c r="Z4" s="177"/>
      <c r="AA4" s="177"/>
      <c r="AB4" s="171"/>
      <c r="AC4" s="177"/>
      <c r="AD4" s="177"/>
      <c r="AE4" s="177"/>
      <c r="AF4" s="177"/>
      <c r="AG4" s="177"/>
      <c r="AH4" s="177"/>
      <c r="AI4" s="178" t="s">
        <v>337</v>
      </c>
      <c r="AJ4" s="173"/>
      <c r="AK4" s="393"/>
      <c r="AL4" s="393"/>
      <c r="AM4" s="393"/>
      <c r="AN4" s="393"/>
    </row>
    <row r="5" spans="1:40" ht="18" customHeight="1">
      <c r="A5" s="176"/>
      <c r="B5" s="176"/>
      <c r="C5" s="176"/>
      <c r="D5" s="176"/>
      <c r="E5" s="176"/>
      <c r="F5" s="176"/>
      <c r="G5" s="176"/>
      <c r="H5" s="176"/>
      <c r="I5" s="176"/>
      <c r="J5" s="176"/>
      <c r="K5" s="176"/>
      <c r="L5" s="176"/>
      <c r="M5" s="176"/>
      <c r="N5" s="176"/>
      <c r="O5" s="176"/>
      <c r="P5" s="176"/>
      <c r="Q5" s="176"/>
      <c r="R5" s="176"/>
      <c r="S5" s="176"/>
      <c r="U5" s="176"/>
      <c r="V5" s="176"/>
      <c r="W5" s="176"/>
      <c r="Y5" s="177"/>
      <c r="Z5" s="177"/>
      <c r="AA5" s="177"/>
      <c r="AB5" s="171"/>
      <c r="AC5" s="177"/>
      <c r="AD5" s="177"/>
      <c r="AE5" s="177"/>
      <c r="AF5" s="177"/>
      <c r="AG5" s="178" t="s">
        <v>338</v>
      </c>
      <c r="AH5" s="409">
        <v>40</v>
      </c>
      <c r="AI5" s="409"/>
      <c r="AJ5" s="409"/>
      <c r="AK5" s="177" t="s">
        <v>339</v>
      </c>
      <c r="AL5" s="205"/>
      <c r="AM5" s="177" t="s">
        <v>340</v>
      </c>
      <c r="AN5" s="171"/>
    </row>
    <row r="6" spans="1:40" ht="9.9499999999999993" customHeight="1">
      <c r="A6" s="171"/>
      <c r="B6" s="180"/>
      <c r="C6" s="180"/>
      <c r="D6" s="180"/>
      <c r="E6" s="180"/>
      <c r="F6" s="180"/>
      <c r="G6" s="180"/>
      <c r="H6" s="180"/>
      <c r="I6" s="180"/>
      <c r="J6" s="180"/>
      <c r="K6" s="180"/>
      <c r="L6" s="180"/>
      <c r="M6" s="180"/>
      <c r="N6" s="180"/>
      <c r="O6" s="180"/>
      <c r="P6" s="180"/>
      <c r="Q6" s="180"/>
      <c r="R6" s="180"/>
      <c r="S6" s="180"/>
      <c r="T6" s="180"/>
      <c r="U6" s="180"/>
      <c r="V6" s="180"/>
      <c r="W6" s="180"/>
      <c r="X6" s="175"/>
      <c r="Y6" s="175"/>
      <c r="Z6" s="175"/>
      <c r="AA6" s="175"/>
      <c r="AB6" s="175"/>
      <c r="AC6" s="175"/>
      <c r="AD6" s="175"/>
      <c r="AE6" s="175"/>
      <c r="AF6" s="175"/>
      <c r="AG6" s="175"/>
      <c r="AH6" s="175"/>
      <c r="AI6" s="175"/>
      <c r="AJ6" s="175"/>
      <c r="AK6" s="175"/>
      <c r="AL6" s="175"/>
      <c r="AM6" s="171"/>
      <c r="AN6" s="171"/>
    </row>
    <row r="7" spans="1:40" ht="15" customHeight="1">
      <c r="A7" s="395" t="s">
        <v>341</v>
      </c>
      <c r="B7" s="396" t="s">
        <v>342</v>
      </c>
      <c r="C7" s="397" t="s">
        <v>343</v>
      </c>
      <c r="D7" s="396" t="s">
        <v>344</v>
      </c>
      <c r="E7" s="400" t="s">
        <v>345</v>
      </c>
      <c r="F7" s="401" t="s">
        <v>346</v>
      </c>
      <c r="G7" s="401"/>
      <c r="H7" s="401"/>
      <c r="I7" s="401"/>
      <c r="J7" s="401"/>
      <c r="K7" s="401"/>
      <c r="L7" s="401"/>
      <c r="M7" s="401"/>
      <c r="N7" s="401"/>
      <c r="O7" s="401"/>
      <c r="P7" s="401"/>
      <c r="Q7" s="401"/>
      <c r="R7" s="401"/>
      <c r="S7" s="401"/>
      <c r="T7" s="401"/>
      <c r="U7" s="401"/>
      <c r="V7" s="401"/>
      <c r="W7" s="401"/>
      <c r="X7" s="401"/>
      <c r="Y7" s="401"/>
      <c r="Z7" s="401"/>
      <c r="AA7" s="401"/>
      <c r="AB7" s="401"/>
      <c r="AC7" s="401"/>
      <c r="AD7" s="401"/>
      <c r="AE7" s="401"/>
      <c r="AF7" s="401"/>
      <c r="AG7" s="401"/>
      <c r="AH7" s="401"/>
      <c r="AI7" s="401"/>
      <c r="AJ7" s="401"/>
      <c r="AK7" s="402" t="s">
        <v>347</v>
      </c>
      <c r="AL7" s="404" t="s">
        <v>348</v>
      </c>
      <c r="AM7" s="405" t="s">
        <v>349</v>
      </c>
      <c r="AN7" s="405"/>
    </row>
    <row r="8" spans="1:40" ht="15" customHeight="1">
      <c r="A8" s="395"/>
      <c r="B8" s="396"/>
      <c r="C8" s="398"/>
      <c r="D8" s="396"/>
      <c r="E8" s="400"/>
      <c r="F8" s="396" t="s">
        <v>350</v>
      </c>
      <c r="G8" s="396"/>
      <c r="H8" s="396"/>
      <c r="I8" s="396"/>
      <c r="J8" s="396"/>
      <c r="K8" s="396"/>
      <c r="L8" s="396"/>
      <c r="M8" s="396" t="s">
        <v>351</v>
      </c>
      <c r="N8" s="396"/>
      <c r="O8" s="396"/>
      <c r="P8" s="396"/>
      <c r="Q8" s="396"/>
      <c r="R8" s="396"/>
      <c r="S8" s="396"/>
      <c r="T8" s="396" t="s">
        <v>352</v>
      </c>
      <c r="U8" s="396"/>
      <c r="V8" s="396"/>
      <c r="W8" s="396"/>
      <c r="X8" s="396"/>
      <c r="Y8" s="396"/>
      <c r="Z8" s="396"/>
      <c r="AA8" s="396" t="s">
        <v>353</v>
      </c>
      <c r="AB8" s="396"/>
      <c r="AC8" s="396"/>
      <c r="AD8" s="396"/>
      <c r="AE8" s="396"/>
      <c r="AF8" s="396"/>
      <c r="AG8" s="396"/>
      <c r="AH8" s="396" t="s">
        <v>354</v>
      </c>
      <c r="AI8" s="396"/>
      <c r="AJ8" s="396"/>
      <c r="AK8" s="402"/>
      <c r="AL8" s="404"/>
      <c r="AM8" s="405"/>
      <c r="AN8" s="405"/>
    </row>
    <row r="9" spans="1:40" ht="15" customHeight="1">
      <c r="A9" s="395"/>
      <c r="B9" s="396"/>
      <c r="C9" s="398"/>
      <c r="D9" s="396"/>
      <c r="E9" s="400"/>
      <c r="F9" s="181">
        <f>DATE($M$2,$S$2,1)</f>
        <v>45778</v>
      </c>
      <c r="G9" s="181">
        <f>DATE($M$2,$S$2,2)</f>
        <v>45779</v>
      </c>
      <c r="H9" s="181">
        <f>DATE($M$2,$S$2,3)</f>
        <v>45780</v>
      </c>
      <c r="I9" s="181">
        <f>DATE($M$2,$S$2,4)</f>
        <v>45781</v>
      </c>
      <c r="J9" s="181">
        <f>DATE($M$2,$S$2,5)</f>
        <v>45782</v>
      </c>
      <c r="K9" s="181">
        <f>DATE($M$2,$S$2,6)</f>
        <v>45783</v>
      </c>
      <c r="L9" s="181">
        <f>DATE($M$2,$S$2,7)</f>
        <v>45784</v>
      </c>
      <c r="M9" s="181">
        <f>DATE($M$2,$S$2,8)</f>
        <v>45785</v>
      </c>
      <c r="N9" s="181">
        <f>DATE($M$2,$S$2,9)</f>
        <v>45786</v>
      </c>
      <c r="O9" s="181">
        <f>DATE($M$2,$S$2,10)</f>
        <v>45787</v>
      </c>
      <c r="P9" s="181">
        <f>DATE($M$2,$S$2,11)</f>
        <v>45788</v>
      </c>
      <c r="Q9" s="181">
        <f>DATE($M$2,$S$2,12)</f>
        <v>45789</v>
      </c>
      <c r="R9" s="181">
        <f>DATE($M$2,$S$2,13)</f>
        <v>45790</v>
      </c>
      <c r="S9" s="181">
        <f>DATE($M$2,$S$2,14)</f>
        <v>45791</v>
      </c>
      <c r="T9" s="181">
        <f>DATE($M$2,$S$2,15)</f>
        <v>45792</v>
      </c>
      <c r="U9" s="181">
        <f>DATE($M$2,$S$2,16)</f>
        <v>45793</v>
      </c>
      <c r="V9" s="181">
        <f>DATE($M$2,$S$2,17)</f>
        <v>45794</v>
      </c>
      <c r="W9" s="181">
        <f>DATE($M$2,$S$2,18)</f>
        <v>45795</v>
      </c>
      <c r="X9" s="181">
        <f>DATE($M$2,$S$2,19)</f>
        <v>45796</v>
      </c>
      <c r="Y9" s="181">
        <f>DATE($M$2,$S$2,20)</f>
        <v>45797</v>
      </c>
      <c r="Z9" s="181">
        <f>DATE($M$2,$S$2,21)</f>
        <v>45798</v>
      </c>
      <c r="AA9" s="181">
        <f>DATE($M$2,$S$2,22)</f>
        <v>45799</v>
      </c>
      <c r="AB9" s="181">
        <f>DATE($M$2,$S$2,23)</f>
        <v>45800</v>
      </c>
      <c r="AC9" s="181">
        <f>DATE($M$2,$S$2,24)</f>
        <v>45801</v>
      </c>
      <c r="AD9" s="181">
        <f>DATE($M$2,$S$2,25)</f>
        <v>45802</v>
      </c>
      <c r="AE9" s="181">
        <f>DATE($M$2,$S$2,26)</f>
        <v>45803</v>
      </c>
      <c r="AF9" s="181">
        <f>DATE($M$2,$S$2,27)</f>
        <v>45804</v>
      </c>
      <c r="AG9" s="181">
        <f>DATE($M$2,$S$2,28)</f>
        <v>45805</v>
      </c>
      <c r="AH9" s="181">
        <f>IF(DAY(EOMONTH(F9,0))&lt;29,"",DATE($M$2,$S$2,29))</f>
        <v>45806</v>
      </c>
      <c r="AI9" s="181">
        <f>IF(DAY(EOMONTH(F9,0))&lt;30,"",DATE($M$2,$S$2,30))</f>
        <v>45807</v>
      </c>
      <c r="AJ9" s="181">
        <f>IF(DAY(EOMONTH(F9,0))&lt;31,"",DATE($M$2,$S$2,31))</f>
        <v>45808</v>
      </c>
      <c r="AK9" s="402"/>
      <c r="AL9" s="404"/>
      <c r="AM9" s="405"/>
      <c r="AN9" s="405"/>
    </row>
    <row r="10" spans="1:40" ht="15" customHeight="1">
      <c r="A10" s="395"/>
      <c r="B10" s="396"/>
      <c r="C10" s="399"/>
      <c r="D10" s="396"/>
      <c r="E10" s="400"/>
      <c r="F10" s="182">
        <f>DATE($M$2,$S$2,1)</f>
        <v>45778</v>
      </c>
      <c r="G10" s="182">
        <f>DATE($M$2,$S$2,2)</f>
        <v>45779</v>
      </c>
      <c r="H10" s="182">
        <f>DATE($M$2,$S$2,3)</f>
        <v>45780</v>
      </c>
      <c r="I10" s="182">
        <f>DATE($M$2,$S$2,4)</f>
        <v>45781</v>
      </c>
      <c r="J10" s="182">
        <f>DATE($M$2,$S$2,5)</f>
        <v>45782</v>
      </c>
      <c r="K10" s="182">
        <f>DATE($M$2,$S$2,6)</f>
        <v>45783</v>
      </c>
      <c r="L10" s="182">
        <f>DATE($M$2,$S$2,7)</f>
        <v>45784</v>
      </c>
      <c r="M10" s="182">
        <f>DATE($M$2,$S$2,8)</f>
        <v>45785</v>
      </c>
      <c r="N10" s="182">
        <f>DATE($M$2,$S$2,9)</f>
        <v>45786</v>
      </c>
      <c r="O10" s="182">
        <f>DATE($M$2,$S$2,10)</f>
        <v>45787</v>
      </c>
      <c r="P10" s="182">
        <f>DATE($M$2,$S$2,11)</f>
        <v>45788</v>
      </c>
      <c r="Q10" s="182">
        <f>DATE($M$2,$S$2,12)</f>
        <v>45789</v>
      </c>
      <c r="R10" s="182">
        <f>DATE($M$2,$S$2,13)</f>
        <v>45790</v>
      </c>
      <c r="S10" s="182">
        <f>DATE($M$2,$S$2,14)</f>
        <v>45791</v>
      </c>
      <c r="T10" s="182">
        <f>DATE($M$2,$S$2,15)</f>
        <v>45792</v>
      </c>
      <c r="U10" s="182">
        <f>DATE($M$2,$S$2,16)</f>
        <v>45793</v>
      </c>
      <c r="V10" s="182">
        <f>DATE($M$2,$S$2,17)</f>
        <v>45794</v>
      </c>
      <c r="W10" s="182">
        <f>DATE($M$2,$S$2,18)</f>
        <v>45795</v>
      </c>
      <c r="X10" s="182">
        <f>DATE($M$2,$S$2,19)</f>
        <v>45796</v>
      </c>
      <c r="Y10" s="182">
        <f>DATE($M$2,$S$2,20)</f>
        <v>45797</v>
      </c>
      <c r="Z10" s="182">
        <f>DATE($M$2,$S$2,21)</f>
        <v>45798</v>
      </c>
      <c r="AA10" s="182">
        <f>DATE($M$2,$S$2,22)</f>
        <v>45799</v>
      </c>
      <c r="AB10" s="182">
        <f>DATE($M$2,$S$2,23)</f>
        <v>45800</v>
      </c>
      <c r="AC10" s="182">
        <f>DATE($M$2,$S$2,24)</f>
        <v>45801</v>
      </c>
      <c r="AD10" s="182">
        <f>DATE($M$2,$S$2,25)</f>
        <v>45802</v>
      </c>
      <c r="AE10" s="182">
        <f>DATE($M$2,$S$2,26)</f>
        <v>45803</v>
      </c>
      <c r="AF10" s="182">
        <f>DATE($M$2,$S$2,27)</f>
        <v>45804</v>
      </c>
      <c r="AG10" s="182">
        <f>DATE($M$2,$S$2,28)</f>
        <v>45805</v>
      </c>
      <c r="AH10" s="182">
        <f>IF(DAY(EOMONTH(F10,0))&lt;29,"",DATE($M$2,$S$2,29))</f>
        <v>45806</v>
      </c>
      <c r="AI10" s="182">
        <f>IF(DAY(EOMONTH(F10,0))&lt;30,"",DATE($M$2,$S$2,30))</f>
        <v>45807</v>
      </c>
      <c r="AJ10" s="182">
        <f>IF(DAY(EOMONTH(F10,0))&lt;31,"",DATE($M$2,$S$2,31))</f>
        <v>45808</v>
      </c>
      <c r="AK10" s="402"/>
      <c r="AL10" s="404"/>
      <c r="AM10" s="405"/>
      <c r="AN10" s="405"/>
    </row>
    <row r="11" spans="1:40" ht="18" customHeight="1">
      <c r="A11" s="183">
        <v>1</v>
      </c>
      <c r="B11" s="206" t="s">
        <v>391</v>
      </c>
      <c r="C11" s="185" t="s">
        <v>366</v>
      </c>
      <c r="D11" s="207"/>
      <c r="E11" s="208" t="s">
        <v>366</v>
      </c>
      <c r="F11" s="188">
        <v>8</v>
      </c>
      <c r="G11" s="188">
        <v>8</v>
      </c>
      <c r="H11" s="188"/>
      <c r="I11" s="188">
        <v>8</v>
      </c>
      <c r="J11" s="188">
        <v>8</v>
      </c>
      <c r="K11" s="188">
        <v>8</v>
      </c>
      <c r="L11" s="188"/>
      <c r="M11" s="188">
        <v>8</v>
      </c>
      <c r="N11" s="188">
        <v>8</v>
      </c>
      <c r="O11" s="188"/>
      <c r="P11" s="188">
        <v>8</v>
      </c>
      <c r="Q11" s="188">
        <v>8</v>
      </c>
      <c r="R11" s="188">
        <v>8</v>
      </c>
      <c r="S11" s="188"/>
      <c r="T11" s="188">
        <v>8</v>
      </c>
      <c r="U11" s="188">
        <v>8</v>
      </c>
      <c r="V11" s="188"/>
      <c r="W11" s="188">
        <v>8</v>
      </c>
      <c r="X11" s="188">
        <v>8</v>
      </c>
      <c r="Y11" s="188"/>
      <c r="Z11" s="188">
        <v>8</v>
      </c>
      <c r="AA11" s="188">
        <v>8</v>
      </c>
      <c r="AB11" s="188"/>
      <c r="AC11" s="188">
        <v>8</v>
      </c>
      <c r="AD11" s="188">
        <v>8</v>
      </c>
      <c r="AE11" s="188">
        <v>8</v>
      </c>
      <c r="AF11" s="188"/>
      <c r="AG11" s="188">
        <v>8</v>
      </c>
      <c r="AH11" s="188"/>
      <c r="AI11" s="188"/>
      <c r="AJ11" s="188"/>
      <c r="AK11" s="193"/>
      <c r="AL11" s="209"/>
      <c r="AM11" s="403"/>
      <c r="AN11" s="403"/>
    </row>
    <row r="12" spans="1:40" ht="18" customHeight="1">
      <c r="A12" s="183">
        <v>2</v>
      </c>
      <c r="B12" s="210" t="s">
        <v>392</v>
      </c>
      <c r="C12" s="185" t="s">
        <v>368</v>
      </c>
      <c r="D12" s="207"/>
      <c r="E12" s="208" t="s">
        <v>368</v>
      </c>
      <c r="F12" s="188">
        <v>4</v>
      </c>
      <c r="G12" s="188">
        <v>4</v>
      </c>
      <c r="H12" s="188">
        <v>4</v>
      </c>
      <c r="I12" s="188">
        <v>4</v>
      </c>
      <c r="J12" s="188">
        <v>8</v>
      </c>
      <c r="K12" s="188"/>
      <c r="L12" s="188"/>
      <c r="M12" s="188">
        <v>4</v>
      </c>
      <c r="N12" s="188">
        <v>4</v>
      </c>
      <c r="O12" s="188">
        <v>4</v>
      </c>
      <c r="P12" s="188">
        <v>4</v>
      </c>
      <c r="Q12" s="188">
        <v>8</v>
      </c>
      <c r="R12" s="188"/>
      <c r="S12" s="188"/>
      <c r="T12" s="188">
        <v>4</v>
      </c>
      <c r="U12" s="188">
        <v>4</v>
      </c>
      <c r="V12" s="188">
        <v>4</v>
      </c>
      <c r="W12" s="188">
        <v>4</v>
      </c>
      <c r="X12" s="188">
        <v>8</v>
      </c>
      <c r="Y12" s="188"/>
      <c r="Z12" s="188"/>
      <c r="AA12" s="188">
        <v>4</v>
      </c>
      <c r="AB12" s="188">
        <v>4</v>
      </c>
      <c r="AC12" s="188">
        <v>4</v>
      </c>
      <c r="AD12" s="188">
        <v>4</v>
      </c>
      <c r="AE12" s="188">
        <v>8</v>
      </c>
      <c r="AF12" s="188"/>
      <c r="AG12" s="188"/>
      <c r="AH12" s="188"/>
      <c r="AI12" s="188"/>
      <c r="AJ12" s="188"/>
      <c r="AK12" s="189">
        <f>+SUM(F12:AJ12)</f>
        <v>96</v>
      </c>
      <c r="AL12" s="190">
        <f t="shared" ref="AL12:AL30" si="0">IF($AK$3="４週",AK12/4,AK12/(DAY(EOMONTH($F$9,0))/7))</f>
        <v>24</v>
      </c>
      <c r="AM12" s="403"/>
      <c r="AN12" s="403"/>
    </row>
    <row r="13" spans="1:40" ht="18" customHeight="1">
      <c r="A13" s="183">
        <v>3</v>
      </c>
      <c r="B13" s="210" t="s">
        <v>392</v>
      </c>
      <c r="C13" s="185" t="s">
        <v>370</v>
      </c>
      <c r="D13" s="207"/>
      <c r="E13" s="208" t="s">
        <v>370</v>
      </c>
      <c r="F13" s="188">
        <v>4</v>
      </c>
      <c r="G13" s="188">
        <v>4</v>
      </c>
      <c r="H13" s="188"/>
      <c r="I13" s="188">
        <v>4</v>
      </c>
      <c r="J13" s="188"/>
      <c r="K13" s="188">
        <v>4</v>
      </c>
      <c r="L13" s="188"/>
      <c r="M13" s="188">
        <v>4</v>
      </c>
      <c r="N13" s="188">
        <v>4</v>
      </c>
      <c r="O13" s="188"/>
      <c r="P13" s="188">
        <v>4</v>
      </c>
      <c r="Q13" s="188"/>
      <c r="R13" s="188">
        <v>4</v>
      </c>
      <c r="S13" s="188"/>
      <c r="T13" s="188">
        <v>4</v>
      </c>
      <c r="U13" s="188">
        <v>4</v>
      </c>
      <c r="V13" s="188"/>
      <c r="W13" s="188">
        <v>4</v>
      </c>
      <c r="X13" s="188"/>
      <c r="Y13" s="188">
        <v>4</v>
      </c>
      <c r="Z13" s="188"/>
      <c r="AA13" s="188">
        <v>4</v>
      </c>
      <c r="AB13" s="188">
        <v>4</v>
      </c>
      <c r="AC13" s="188"/>
      <c r="AD13" s="188">
        <v>4</v>
      </c>
      <c r="AE13" s="188"/>
      <c r="AF13" s="188">
        <v>4</v>
      </c>
      <c r="AG13" s="188"/>
      <c r="AH13" s="188"/>
      <c r="AI13" s="188"/>
      <c r="AJ13" s="188"/>
      <c r="AK13" s="189">
        <f>+SUM(F13:AJ13)</f>
        <v>64</v>
      </c>
      <c r="AL13" s="190">
        <f t="shared" si="0"/>
        <v>16</v>
      </c>
      <c r="AM13" s="403"/>
      <c r="AN13" s="403"/>
    </row>
    <row r="14" spans="1:40" ht="18" customHeight="1">
      <c r="A14" s="183">
        <v>4</v>
      </c>
      <c r="B14" s="210" t="s">
        <v>393</v>
      </c>
      <c r="C14" s="185" t="s">
        <v>370</v>
      </c>
      <c r="D14" s="207"/>
      <c r="E14" s="208" t="s">
        <v>372</v>
      </c>
      <c r="F14" s="188">
        <v>4</v>
      </c>
      <c r="G14" s="188">
        <v>4</v>
      </c>
      <c r="H14" s="188"/>
      <c r="I14" s="188">
        <v>4</v>
      </c>
      <c r="J14" s="188">
        <v>4</v>
      </c>
      <c r="K14" s="188"/>
      <c r="L14" s="188">
        <v>4</v>
      </c>
      <c r="M14" s="188">
        <v>4</v>
      </c>
      <c r="N14" s="188">
        <v>4</v>
      </c>
      <c r="O14" s="188"/>
      <c r="P14" s="188">
        <v>4</v>
      </c>
      <c r="Q14" s="188">
        <v>4</v>
      </c>
      <c r="R14" s="188"/>
      <c r="S14" s="188">
        <v>4</v>
      </c>
      <c r="T14" s="188">
        <v>4</v>
      </c>
      <c r="U14" s="188">
        <v>4</v>
      </c>
      <c r="V14" s="188"/>
      <c r="W14" s="188">
        <v>4</v>
      </c>
      <c r="X14" s="188">
        <v>4</v>
      </c>
      <c r="Y14" s="188"/>
      <c r="Z14" s="188">
        <v>4</v>
      </c>
      <c r="AA14" s="188">
        <v>4</v>
      </c>
      <c r="AB14" s="188">
        <v>4</v>
      </c>
      <c r="AC14" s="188"/>
      <c r="AD14" s="188">
        <v>4</v>
      </c>
      <c r="AE14" s="188">
        <v>4</v>
      </c>
      <c r="AF14" s="188"/>
      <c r="AG14" s="188">
        <v>4</v>
      </c>
      <c r="AH14" s="188"/>
      <c r="AI14" s="188"/>
      <c r="AJ14" s="188"/>
      <c r="AK14" s="189">
        <f t="shared" ref="AK14:AK30" si="1">+SUM(F14:AJ14)</f>
        <v>80</v>
      </c>
      <c r="AL14" s="190">
        <f t="shared" si="0"/>
        <v>20</v>
      </c>
      <c r="AM14" s="403"/>
      <c r="AN14" s="403"/>
    </row>
    <row r="15" spans="1:40" ht="18" customHeight="1">
      <c r="A15" s="183">
        <v>5</v>
      </c>
      <c r="B15" s="210" t="s">
        <v>393</v>
      </c>
      <c r="C15" s="185" t="s">
        <v>370</v>
      </c>
      <c r="D15" s="207"/>
      <c r="E15" s="208" t="s">
        <v>394</v>
      </c>
      <c r="F15" s="188">
        <v>4</v>
      </c>
      <c r="G15" s="188">
        <v>4</v>
      </c>
      <c r="H15" s="188">
        <v>4</v>
      </c>
      <c r="I15" s="188"/>
      <c r="J15" s="188"/>
      <c r="K15" s="188">
        <v>4</v>
      </c>
      <c r="L15" s="188">
        <v>4</v>
      </c>
      <c r="M15" s="188">
        <v>4</v>
      </c>
      <c r="N15" s="188">
        <v>4</v>
      </c>
      <c r="O15" s="188">
        <v>4</v>
      </c>
      <c r="P15" s="188"/>
      <c r="Q15" s="188"/>
      <c r="R15" s="188">
        <v>4</v>
      </c>
      <c r="S15" s="188">
        <v>4</v>
      </c>
      <c r="T15" s="188">
        <v>4</v>
      </c>
      <c r="U15" s="188">
        <v>4</v>
      </c>
      <c r="V15" s="188">
        <v>4</v>
      </c>
      <c r="W15" s="188"/>
      <c r="X15" s="188"/>
      <c r="Y15" s="188">
        <v>4</v>
      </c>
      <c r="Z15" s="188">
        <v>4</v>
      </c>
      <c r="AA15" s="188">
        <v>4</v>
      </c>
      <c r="AB15" s="188">
        <v>4</v>
      </c>
      <c r="AC15" s="188">
        <v>4</v>
      </c>
      <c r="AD15" s="188"/>
      <c r="AE15" s="188"/>
      <c r="AF15" s="188">
        <v>4</v>
      </c>
      <c r="AG15" s="188">
        <v>4</v>
      </c>
      <c r="AH15" s="188"/>
      <c r="AI15" s="188"/>
      <c r="AJ15" s="188"/>
      <c r="AK15" s="189">
        <f t="shared" si="1"/>
        <v>80</v>
      </c>
      <c r="AL15" s="190">
        <f t="shared" si="0"/>
        <v>20</v>
      </c>
      <c r="AM15" s="403"/>
      <c r="AN15" s="403"/>
    </row>
    <row r="16" spans="1:40" ht="18" customHeight="1">
      <c r="A16" s="183">
        <v>6</v>
      </c>
      <c r="B16" s="210" t="s">
        <v>393</v>
      </c>
      <c r="C16" s="185" t="s">
        <v>372</v>
      </c>
      <c r="D16" s="207"/>
      <c r="E16" s="208" t="s">
        <v>395</v>
      </c>
      <c r="F16" s="188">
        <v>2</v>
      </c>
      <c r="G16" s="188">
        <v>2</v>
      </c>
      <c r="H16" s="188">
        <v>2</v>
      </c>
      <c r="I16" s="188">
        <v>4</v>
      </c>
      <c r="J16" s="188">
        <v>4</v>
      </c>
      <c r="K16" s="188"/>
      <c r="L16" s="188"/>
      <c r="M16" s="188">
        <v>2</v>
      </c>
      <c r="N16" s="188">
        <v>2</v>
      </c>
      <c r="O16" s="188">
        <v>2</v>
      </c>
      <c r="P16" s="188">
        <v>4</v>
      </c>
      <c r="Q16" s="188">
        <v>4</v>
      </c>
      <c r="R16" s="188"/>
      <c r="S16" s="188"/>
      <c r="T16" s="188">
        <v>2</v>
      </c>
      <c r="U16" s="188">
        <v>2</v>
      </c>
      <c r="V16" s="188">
        <v>2</v>
      </c>
      <c r="W16" s="188">
        <v>4</v>
      </c>
      <c r="X16" s="188">
        <v>4</v>
      </c>
      <c r="Y16" s="188"/>
      <c r="Z16" s="188"/>
      <c r="AA16" s="188">
        <v>2</v>
      </c>
      <c r="AB16" s="188">
        <v>2</v>
      </c>
      <c r="AC16" s="188">
        <v>2</v>
      </c>
      <c r="AD16" s="188">
        <v>4</v>
      </c>
      <c r="AE16" s="188">
        <v>4</v>
      </c>
      <c r="AF16" s="188"/>
      <c r="AG16" s="188"/>
      <c r="AH16" s="188"/>
      <c r="AI16" s="188"/>
      <c r="AJ16" s="188"/>
      <c r="AK16" s="189">
        <f t="shared" si="1"/>
        <v>56</v>
      </c>
      <c r="AL16" s="190">
        <f t="shared" si="0"/>
        <v>14</v>
      </c>
      <c r="AM16" s="403"/>
      <c r="AN16" s="403"/>
    </row>
    <row r="17" spans="1:40" ht="18" customHeight="1">
      <c r="A17" s="183">
        <v>7</v>
      </c>
      <c r="B17" s="210" t="s">
        <v>393</v>
      </c>
      <c r="C17" s="185" t="s">
        <v>372</v>
      </c>
      <c r="D17" s="207"/>
      <c r="E17" s="208" t="s">
        <v>396</v>
      </c>
      <c r="F17" s="188">
        <v>2</v>
      </c>
      <c r="G17" s="188"/>
      <c r="H17" s="188"/>
      <c r="I17" s="188">
        <v>4</v>
      </c>
      <c r="J17" s="188">
        <v>4</v>
      </c>
      <c r="K17" s="188"/>
      <c r="L17" s="188">
        <v>2</v>
      </c>
      <c r="M17" s="188">
        <v>2</v>
      </c>
      <c r="N17" s="188"/>
      <c r="O17" s="188"/>
      <c r="P17" s="188">
        <v>4</v>
      </c>
      <c r="Q17" s="188">
        <v>4</v>
      </c>
      <c r="R17" s="188"/>
      <c r="S17" s="188">
        <v>2</v>
      </c>
      <c r="T17" s="188">
        <v>2</v>
      </c>
      <c r="U17" s="188"/>
      <c r="V17" s="188"/>
      <c r="W17" s="188">
        <v>4</v>
      </c>
      <c r="X17" s="188">
        <v>4</v>
      </c>
      <c r="Y17" s="188"/>
      <c r="Z17" s="188">
        <v>2</v>
      </c>
      <c r="AA17" s="188">
        <v>2</v>
      </c>
      <c r="AB17" s="188"/>
      <c r="AC17" s="188"/>
      <c r="AD17" s="188">
        <v>4</v>
      </c>
      <c r="AE17" s="188">
        <v>4</v>
      </c>
      <c r="AF17" s="188"/>
      <c r="AG17" s="188">
        <v>2</v>
      </c>
      <c r="AH17" s="188"/>
      <c r="AI17" s="188"/>
      <c r="AJ17" s="188"/>
      <c r="AK17" s="189">
        <f t="shared" si="1"/>
        <v>48</v>
      </c>
      <c r="AL17" s="190">
        <f t="shared" si="0"/>
        <v>12</v>
      </c>
      <c r="AM17" s="403"/>
      <c r="AN17" s="403"/>
    </row>
    <row r="18" spans="1:40" ht="18" customHeight="1">
      <c r="A18" s="183">
        <v>8</v>
      </c>
      <c r="B18" s="210" t="s">
        <v>393</v>
      </c>
      <c r="C18" s="185" t="s">
        <v>372</v>
      </c>
      <c r="D18" s="207"/>
      <c r="E18" s="208" t="s">
        <v>397</v>
      </c>
      <c r="F18" s="188">
        <v>3</v>
      </c>
      <c r="G18" s="188">
        <v>3</v>
      </c>
      <c r="H18" s="188">
        <v>3</v>
      </c>
      <c r="I18" s="188"/>
      <c r="J18" s="188"/>
      <c r="K18" s="188">
        <v>4</v>
      </c>
      <c r="L18" s="188"/>
      <c r="M18" s="188">
        <v>3</v>
      </c>
      <c r="N18" s="188">
        <v>3</v>
      </c>
      <c r="O18" s="188">
        <v>3</v>
      </c>
      <c r="P18" s="188"/>
      <c r="Q18" s="188"/>
      <c r="R18" s="188">
        <v>3</v>
      </c>
      <c r="S18" s="188"/>
      <c r="T18" s="188">
        <v>3</v>
      </c>
      <c r="U18" s="188">
        <v>3</v>
      </c>
      <c r="V18" s="188">
        <v>3</v>
      </c>
      <c r="W18" s="188"/>
      <c r="X18" s="188"/>
      <c r="Y18" s="188">
        <v>3</v>
      </c>
      <c r="Z18" s="188"/>
      <c r="AA18" s="188">
        <v>3</v>
      </c>
      <c r="AB18" s="188">
        <v>3</v>
      </c>
      <c r="AC18" s="188">
        <v>3</v>
      </c>
      <c r="AD18" s="188"/>
      <c r="AE18" s="188"/>
      <c r="AF18" s="188">
        <v>3</v>
      </c>
      <c r="AG18" s="188"/>
      <c r="AH18" s="188"/>
      <c r="AI18" s="188"/>
      <c r="AJ18" s="188"/>
      <c r="AK18" s="189">
        <f t="shared" si="1"/>
        <v>49</v>
      </c>
      <c r="AL18" s="190">
        <f t="shared" si="0"/>
        <v>12.25</v>
      </c>
      <c r="AM18" s="403"/>
      <c r="AN18" s="403"/>
    </row>
    <row r="19" spans="1:40" ht="18" customHeight="1">
      <c r="A19" s="183">
        <v>9</v>
      </c>
      <c r="B19" s="210" t="s">
        <v>393</v>
      </c>
      <c r="C19" s="185" t="s">
        <v>372</v>
      </c>
      <c r="D19" s="207"/>
      <c r="E19" s="208" t="s">
        <v>398</v>
      </c>
      <c r="F19" s="188"/>
      <c r="G19" s="188">
        <v>2</v>
      </c>
      <c r="H19" s="188">
        <v>2</v>
      </c>
      <c r="I19" s="188">
        <v>3</v>
      </c>
      <c r="J19" s="188">
        <v>3</v>
      </c>
      <c r="K19" s="188">
        <v>4</v>
      </c>
      <c r="L19" s="188"/>
      <c r="M19" s="188"/>
      <c r="N19" s="188">
        <v>2</v>
      </c>
      <c r="O19" s="188">
        <v>2</v>
      </c>
      <c r="P19" s="188">
        <v>3</v>
      </c>
      <c r="Q19" s="188">
        <v>3</v>
      </c>
      <c r="R19" s="188">
        <v>4</v>
      </c>
      <c r="S19" s="188"/>
      <c r="T19" s="188"/>
      <c r="U19" s="188">
        <v>2</v>
      </c>
      <c r="V19" s="188">
        <v>2</v>
      </c>
      <c r="W19" s="188">
        <v>3</v>
      </c>
      <c r="X19" s="188">
        <v>3</v>
      </c>
      <c r="Y19" s="188">
        <v>4</v>
      </c>
      <c r="Z19" s="188"/>
      <c r="AA19" s="188"/>
      <c r="AB19" s="188">
        <v>2</v>
      </c>
      <c r="AC19" s="188">
        <v>2</v>
      </c>
      <c r="AD19" s="188">
        <v>3</v>
      </c>
      <c r="AE19" s="188">
        <v>3</v>
      </c>
      <c r="AF19" s="188">
        <v>4</v>
      </c>
      <c r="AG19" s="188"/>
      <c r="AH19" s="188"/>
      <c r="AI19" s="188"/>
      <c r="AJ19" s="188"/>
      <c r="AK19" s="189">
        <f t="shared" si="1"/>
        <v>56</v>
      </c>
      <c r="AL19" s="190">
        <f t="shared" si="0"/>
        <v>14</v>
      </c>
      <c r="AM19" s="403"/>
      <c r="AN19" s="403"/>
    </row>
    <row r="20" spans="1:40" ht="18" customHeight="1">
      <c r="A20" s="183">
        <v>10</v>
      </c>
      <c r="B20" s="210" t="s">
        <v>393</v>
      </c>
      <c r="C20" s="185" t="s">
        <v>372</v>
      </c>
      <c r="D20" s="207"/>
      <c r="E20" s="208" t="s">
        <v>399</v>
      </c>
      <c r="F20" s="188"/>
      <c r="G20" s="188"/>
      <c r="H20" s="188">
        <v>4</v>
      </c>
      <c r="I20" s="188"/>
      <c r="J20" s="188"/>
      <c r="K20" s="188">
        <v>4</v>
      </c>
      <c r="L20" s="188"/>
      <c r="M20" s="188"/>
      <c r="N20" s="188">
        <v>4</v>
      </c>
      <c r="O20" s="188"/>
      <c r="P20" s="188"/>
      <c r="Q20" s="188">
        <v>4</v>
      </c>
      <c r="R20" s="188"/>
      <c r="S20" s="188"/>
      <c r="T20" s="188"/>
      <c r="U20" s="188">
        <v>4</v>
      </c>
      <c r="V20" s="188"/>
      <c r="W20" s="188"/>
      <c r="X20" s="188">
        <v>4</v>
      </c>
      <c r="Y20" s="188"/>
      <c r="Z20" s="188"/>
      <c r="AA20" s="188"/>
      <c r="AB20" s="188"/>
      <c r="AC20" s="188">
        <v>4</v>
      </c>
      <c r="AD20" s="188"/>
      <c r="AE20" s="188"/>
      <c r="AF20" s="188">
        <v>4</v>
      </c>
      <c r="AG20" s="188"/>
      <c r="AH20" s="188"/>
      <c r="AI20" s="188"/>
      <c r="AJ20" s="188"/>
      <c r="AK20" s="189">
        <f t="shared" si="1"/>
        <v>32</v>
      </c>
      <c r="AL20" s="190">
        <f t="shared" si="0"/>
        <v>8</v>
      </c>
      <c r="AM20" s="403"/>
      <c r="AN20" s="403"/>
    </row>
    <row r="21" spans="1:40" ht="18" customHeight="1">
      <c r="A21" s="183">
        <v>11</v>
      </c>
      <c r="B21" s="210"/>
      <c r="C21" s="185"/>
      <c r="D21" s="207"/>
      <c r="E21" s="20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9">
        <f t="shared" si="1"/>
        <v>0</v>
      </c>
      <c r="AL21" s="190">
        <f t="shared" si="0"/>
        <v>0</v>
      </c>
      <c r="AM21" s="403"/>
      <c r="AN21" s="403"/>
    </row>
    <row r="22" spans="1:40" ht="18" customHeight="1">
      <c r="A22" s="183">
        <v>12</v>
      </c>
      <c r="B22" s="210"/>
      <c r="C22" s="185"/>
      <c r="D22" s="207"/>
      <c r="E22" s="208"/>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9">
        <f t="shared" si="1"/>
        <v>0</v>
      </c>
      <c r="AL22" s="190">
        <f t="shared" si="0"/>
        <v>0</v>
      </c>
      <c r="AM22" s="403"/>
      <c r="AN22" s="403"/>
    </row>
    <row r="23" spans="1:40" ht="18" customHeight="1">
      <c r="A23" s="183">
        <v>13</v>
      </c>
      <c r="B23" s="210"/>
      <c r="C23" s="185"/>
      <c r="D23" s="207"/>
      <c r="E23" s="208"/>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9">
        <f t="shared" si="1"/>
        <v>0</v>
      </c>
      <c r="AL23" s="190">
        <f t="shared" si="0"/>
        <v>0</v>
      </c>
      <c r="AM23" s="403"/>
      <c r="AN23" s="403"/>
    </row>
    <row r="24" spans="1:40" ht="18" customHeight="1">
      <c r="A24" s="183">
        <v>14</v>
      </c>
      <c r="B24" s="210"/>
      <c r="C24" s="185"/>
      <c r="D24" s="207"/>
      <c r="E24" s="20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9">
        <f t="shared" si="1"/>
        <v>0</v>
      </c>
      <c r="AL24" s="190">
        <f t="shared" si="0"/>
        <v>0</v>
      </c>
      <c r="AM24" s="403"/>
      <c r="AN24" s="403"/>
    </row>
    <row r="25" spans="1:40" ht="18" customHeight="1">
      <c r="A25" s="183">
        <v>15</v>
      </c>
      <c r="B25" s="210"/>
      <c r="C25" s="185"/>
      <c r="D25" s="207"/>
      <c r="E25" s="20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9">
        <f t="shared" si="1"/>
        <v>0</v>
      </c>
      <c r="AL25" s="190">
        <f t="shared" si="0"/>
        <v>0</v>
      </c>
      <c r="AM25" s="403"/>
      <c r="AN25" s="403"/>
    </row>
    <row r="26" spans="1:40" ht="18" customHeight="1">
      <c r="A26" s="183">
        <v>16</v>
      </c>
      <c r="B26" s="210"/>
      <c r="C26" s="185"/>
      <c r="D26" s="207"/>
      <c r="E26" s="208"/>
      <c r="F26" s="188"/>
      <c r="G26" s="188"/>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9">
        <f t="shared" si="1"/>
        <v>0</v>
      </c>
      <c r="AL26" s="190">
        <f t="shared" si="0"/>
        <v>0</v>
      </c>
      <c r="AM26" s="403"/>
      <c r="AN26" s="403"/>
    </row>
    <row r="27" spans="1:40" ht="18" customHeight="1">
      <c r="A27" s="183">
        <v>17</v>
      </c>
      <c r="B27" s="210"/>
      <c r="C27" s="185"/>
      <c r="D27" s="207"/>
      <c r="E27" s="208"/>
      <c r="F27" s="188"/>
      <c r="G27" s="188"/>
      <c r="H27" s="188"/>
      <c r="I27" s="188"/>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9">
        <f t="shared" si="1"/>
        <v>0</v>
      </c>
      <c r="AL27" s="190">
        <f t="shared" si="0"/>
        <v>0</v>
      </c>
      <c r="AM27" s="403"/>
      <c r="AN27" s="403"/>
    </row>
    <row r="28" spans="1:40" ht="18" customHeight="1">
      <c r="A28" s="183">
        <v>18</v>
      </c>
      <c r="B28" s="210"/>
      <c r="C28" s="185"/>
      <c r="D28" s="207"/>
      <c r="E28" s="20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9">
        <f t="shared" si="1"/>
        <v>0</v>
      </c>
      <c r="AL28" s="190">
        <f t="shared" si="0"/>
        <v>0</v>
      </c>
      <c r="AM28" s="403"/>
      <c r="AN28" s="403"/>
    </row>
    <row r="29" spans="1:40" ht="18" customHeight="1">
      <c r="A29" s="183">
        <v>19</v>
      </c>
      <c r="B29" s="210"/>
      <c r="C29" s="185"/>
      <c r="D29" s="207"/>
      <c r="E29" s="20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9">
        <f t="shared" si="1"/>
        <v>0</v>
      </c>
      <c r="AL29" s="190">
        <f t="shared" si="0"/>
        <v>0</v>
      </c>
      <c r="AM29" s="403"/>
      <c r="AN29" s="403"/>
    </row>
    <row r="30" spans="1:40" ht="18" customHeight="1">
      <c r="A30" s="183">
        <v>20</v>
      </c>
      <c r="B30" s="210"/>
      <c r="C30" s="185"/>
      <c r="D30" s="207"/>
      <c r="E30" s="208"/>
      <c r="F30" s="188"/>
      <c r="G30" s="188"/>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9">
        <f t="shared" si="1"/>
        <v>0</v>
      </c>
      <c r="AL30" s="190">
        <f t="shared" si="0"/>
        <v>0</v>
      </c>
      <c r="AM30" s="403"/>
      <c r="AN30" s="403"/>
    </row>
    <row r="31" spans="1:40" ht="18" customHeight="1">
      <c r="A31" s="400" t="s">
        <v>355</v>
      </c>
      <c r="B31" s="407"/>
      <c r="C31" s="407"/>
      <c r="D31" s="407"/>
      <c r="E31" s="407"/>
      <c r="F31" s="191">
        <f>+SUM(F11:F30)</f>
        <v>31</v>
      </c>
      <c r="G31" s="191">
        <f t="shared" ref="G31:AJ31" si="2">+SUM(G11:G30)</f>
        <v>31</v>
      </c>
      <c r="H31" s="191">
        <f t="shared" si="2"/>
        <v>19</v>
      </c>
      <c r="I31" s="191">
        <f t="shared" si="2"/>
        <v>31</v>
      </c>
      <c r="J31" s="191">
        <f t="shared" si="2"/>
        <v>31</v>
      </c>
      <c r="K31" s="191">
        <f t="shared" si="2"/>
        <v>28</v>
      </c>
      <c r="L31" s="191">
        <f t="shared" si="2"/>
        <v>10</v>
      </c>
      <c r="M31" s="191">
        <f t="shared" si="2"/>
        <v>31</v>
      </c>
      <c r="N31" s="191">
        <f t="shared" si="2"/>
        <v>35</v>
      </c>
      <c r="O31" s="191">
        <f t="shared" si="2"/>
        <v>15</v>
      </c>
      <c r="P31" s="191">
        <f t="shared" si="2"/>
        <v>31</v>
      </c>
      <c r="Q31" s="191">
        <f t="shared" si="2"/>
        <v>35</v>
      </c>
      <c r="R31" s="191">
        <f t="shared" si="2"/>
        <v>23</v>
      </c>
      <c r="S31" s="191">
        <f t="shared" si="2"/>
        <v>10</v>
      </c>
      <c r="T31" s="191">
        <f t="shared" si="2"/>
        <v>31</v>
      </c>
      <c r="U31" s="191">
        <f t="shared" si="2"/>
        <v>35</v>
      </c>
      <c r="V31" s="191">
        <f t="shared" si="2"/>
        <v>15</v>
      </c>
      <c r="W31" s="191">
        <f t="shared" si="2"/>
        <v>31</v>
      </c>
      <c r="X31" s="191">
        <f t="shared" si="2"/>
        <v>35</v>
      </c>
      <c r="Y31" s="191">
        <f t="shared" si="2"/>
        <v>15</v>
      </c>
      <c r="Z31" s="191">
        <f t="shared" si="2"/>
        <v>18</v>
      </c>
      <c r="AA31" s="191">
        <f t="shared" si="2"/>
        <v>31</v>
      </c>
      <c r="AB31" s="191">
        <f t="shared" si="2"/>
        <v>23</v>
      </c>
      <c r="AC31" s="191">
        <f t="shared" si="2"/>
        <v>27</v>
      </c>
      <c r="AD31" s="191">
        <f t="shared" si="2"/>
        <v>31</v>
      </c>
      <c r="AE31" s="191">
        <f t="shared" si="2"/>
        <v>31</v>
      </c>
      <c r="AF31" s="191">
        <f t="shared" si="2"/>
        <v>19</v>
      </c>
      <c r="AG31" s="191">
        <f t="shared" si="2"/>
        <v>18</v>
      </c>
      <c r="AH31" s="191">
        <f t="shared" si="2"/>
        <v>0</v>
      </c>
      <c r="AI31" s="191">
        <f t="shared" si="2"/>
        <v>0</v>
      </c>
      <c r="AJ31" s="191">
        <f t="shared" si="2"/>
        <v>0</v>
      </c>
      <c r="AK31" s="189">
        <f>+SUM(F31:AJ31)</f>
        <v>721</v>
      </c>
      <c r="AL31" s="190">
        <f>IF($AK$3="４週",AK31/4,AK31/(DAY(EOMONTH($F$9,0))/7))</f>
        <v>180.25</v>
      </c>
      <c r="AM31" s="395"/>
      <c r="AN31" s="395"/>
    </row>
    <row r="32" spans="1:40" ht="18" customHeight="1">
      <c r="A32" s="407" t="s">
        <v>356</v>
      </c>
      <c r="B32" s="407"/>
      <c r="C32" s="407"/>
      <c r="D32" s="407"/>
      <c r="E32" s="408"/>
      <c r="F32" s="192">
        <v>12</v>
      </c>
      <c r="G32" s="192">
        <v>20</v>
      </c>
      <c r="H32" s="192">
        <v>12</v>
      </c>
      <c r="I32" s="192">
        <v>20</v>
      </c>
      <c r="J32" s="192">
        <v>12</v>
      </c>
      <c r="K32" s="192">
        <v>20</v>
      </c>
      <c r="L32" s="192">
        <v>12</v>
      </c>
      <c r="M32" s="192">
        <v>20</v>
      </c>
      <c r="N32" s="192">
        <v>12</v>
      </c>
      <c r="O32" s="192">
        <v>20</v>
      </c>
      <c r="P32" s="192">
        <v>12</v>
      </c>
      <c r="Q32" s="192">
        <v>20</v>
      </c>
      <c r="R32" s="192">
        <v>12</v>
      </c>
      <c r="S32" s="192">
        <v>20</v>
      </c>
      <c r="T32" s="192">
        <v>12</v>
      </c>
      <c r="U32" s="192">
        <v>20</v>
      </c>
      <c r="V32" s="192">
        <v>12</v>
      </c>
      <c r="W32" s="192">
        <v>20</v>
      </c>
      <c r="X32" s="192">
        <v>12</v>
      </c>
      <c r="Y32" s="192">
        <v>20</v>
      </c>
      <c r="Z32" s="192">
        <v>12</v>
      </c>
      <c r="AA32" s="192">
        <v>20</v>
      </c>
      <c r="AB32" s="192">
        <v>12</v>
      </c>
      <c r="AC32" s="192">
        <v>20</v>
      </c>
      <c r="AD32" s="192">
        <v>12</v>
      </c>
      <c r="AE32" s="192">
        <v>20</v>
      </c>
      <c r="AF32" s="192">
        <v>12</v>
      </c>
      <c r="AG32" s="192">
        <v>20</v>
      </c>
      <c r="AH32" s="192">
        <v>12</v>
      </c>
      <c r="AI32" s="192">
        <v>20</v>
      </c>
      <c r="AJ32" s="192">
        <v>20</v>
      </c>
      <c r="AK32" s="191"/>
      <c r="AL32" s="193"/>
      <c r="AM32" s="395"/>
      <c r="AN32" s="395"/>
    </row>
    <row r="33" spans="1:40" ht="15" customHeight="1">
      <c r="A33" s="180"/>
      <c r="B33" s="180"/>
      <c r="C33" s="180"/>
      <c r="D33" s="180"/>
      <c r="E33" s="180"/>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80"/>
      <c r="AL33" s="180"/>
      <c r="AM33" s="171"/>
    </row>
    <row r="34" spans="1:40" ht="5.0999999999999996" customHeight="1">
      <c r="A34" s="201"/>
      <c r="B34" s="201"/>
      <c r="C34" s="201"/>
      <c r="D34" s="211"/>
      <c r="E34" s="211"/>
      <c r="F34" s="211"/>
      <c r="G34" s="211"/>
      <c r="H34" s="211"/>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212"/>
      <c r="AK34" s="194"/>
      <c r="AL34" s="180"/>
      <c r="AM34" s="180"/>
      <c r="AN34" s="171"/>
    </row>
    <row r="35" spans="1:40" ht="5.0999999999999996" customHeight="1">
      <c r="A35" s="201"/>
      <c r="B35" s="201"/>
      <c r="C35" s="201"/>
      <c r="D35" s="211"/>
      <c r="E35" s="211"/>
      <c r="F35" s="211"/>
      <c r="G35" s="211"/>
      <c r="H35" s="211"/>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212"/>
      <c r="AK35" s="194"/>
      <c r="AL35" s="180"/>
      <c r="AM35" s="180"/>
      <c r="AN35" s="171"/>
    </row>
    <row r="36" spans="1:40" ht="5.0999999999999996" customHeight="1">
      <c r="A36" s="201"/>
      <c r="B36" s="201"/>
      <c r="C36" s="201"/>
      <c r="D36" s="211"/>
      <c r="E36" s="211"/>
      <c r="F36" s="211"/>
      <c r="G36" s="211"/>
      <c r="H36" s="211"/>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212"/>
      <c r="AK36" s="194"/>
      <c r="AL36" s="180"/>
      <c r="AM36" s="180"/>
      <c r="AN36" s="171"/>
    </row>
    <row r="37" spans="1:40" ht="18" customHeight="1">
      <c r="A37" s="170" t="s">
        <v>400</v>
      </c>
      <c r="B37" s="194"/>
      <c r="D37" s="194"/>
      <c r="E37" s="194"/>
      <c r="F37" s="194"/>
      <c r="G37" s="194"/>
      <c r="H37" s="194"/>
      <c r="I37" s="194"/>
      <c r="J37" s="194"/>
      <c r="K37" s="194"/>
    </row>
    <row r="38" spans="1:40" ht="18" customHeight="1">
      <c r="A38" s="213" t="s">
        <v>401</v>
      </c>
      <c r="B38" s="213"/>
      <c r="M38" s="170" t="s">
        <v>402</v>
      </c>
      <c r="N38" s="194"/>
      <c r="P38" s="194"/>
      <c r="Q38" s="194"/>
      <c r="R38" s="194"/>
      <c r="S38" s="194"/>
      <c r="T38" s="194"/>
      <c r="U38" s="214" t="str">
        <f>IF(COUNTIF(M40:M43,"○")&gt;1,"いずれか１つを選択してください。","")</f>
        <v/>
      </c>
      <c r="V38" s="194"/>
      <c r="W38" s="194"/>
      <c r="X38" s="194"/>
      <c r="Y38" s="194"/>
      <c r="Z38" s="194"/>
      <c r="AA38" s="194"/>
      <c r="AB38" s="194"/>
      <c r="AC38" s="194"/>
      <c r="AD38" s="194"/>
      <c r="AE38" s="194"/>
      <c r="AF38" s="194"/>
      <c r="AG38" s="194"/>
      <c r="AH38" s="194"/>
      <c r="AI38" s="194"/>
      <c r="AJ38" s="194"/>
      <c r="AK38" s="212"/>
      <c r="AL38" s="194"/>
      <c r="AM38" s="180"/>
      <c r="AN38" s="180"/>
    </row>
    <row r="39" spans="1:40" ht="18.75" customHeight="1">
      <c r="A39" s="410"/>
      <c r="B39" s="410"/>
      <c r="C39" s="410"/>
      <c r="D39" s="215">
        <f>IF(S2=1,10,IF(S2=2,11,IF(S2=3,12,S2-3)))</f>
        <v>2</v>
      </c>
      <c r="E39" s="215">
        <f>IF(S2=1,11,IF(S2=2,12,S2-2))</f>
        <v>3</v>
      </c>
      <c r="F39" s="411">
        <f>IF(S2=1,12,S2-1)</f>
        <v>4</v>
      </c>
      <c r="G39" s="411"/>
      <c r="H39" s="411"/>
      <c r="I39" s="396" t="s">
        <v>403</v>
      </c>
      <c r="J39" s="396"/>
      <c r="K39" s="396"/>
      <c r="M39" s="400" t="s">
        <v>404</v>
      </c>
      <c r="N39" s="407"/>
      <c r="O39" s="407"/>
      <c r="P39" s="407"/>
      <c r="Q39" s="407"/>
      <c r="R39" s="407"/>
      <c r="S39" s="407"/>
      <c r="T39" s="407"/>
      <c r="U39" s="407"/>
      <c r="V39" s="407"/>
      <c r="W39" s="407"/>
      <c r="X39" s="407"/>
      <c r="Y39" s="407"/>
      <c r="Z39" s="407"/>
      <c r="AA39" s="407"/>
      <c r="AB39" s="407"/>
      <c r="AC39" s="407"/>
      <c r="AD39" s="407"/>
      <c r="AE39" s="407"/>
      <c r="AF39" s="407"/>
      <c r="AG39" s="407"/>
      <c r="AH39" s="412" t="s">
        <v>405</v>
      </c>
      <c r="AI39" s="413"/>
      <c r="AJ39" s="413"/>
      <c r="AK39" s="413"/>
      <c r="AL39" s="414"/>
      <c r="AM39" s="404" t="s">
        <v>406</v>
      </c>
      <c r="AN39" s="404"/>
    </row>
    <row r="40" spans="1:40" ht="18" customHeight="1">
      <c r="A40" s="404" t="s">
        <v>428</v>
      </c>
      <c r="B40" s="404"/>
      <c r="C40" s="404"/>
      <c r="D40" s="216">
        <v>80</v>
      </c>
      <c r="E40" s="216">
        <v>80</v>
      </c>
      <c r="F40" s="415">
        <v>81</v>
      </c>
      <c r="G40" s="415"/>
      <c r="H40" s="415"/>
      <c r="I40" s="396">
        <f>SUM(D40:F40)</f>
        <v>241</v>
      </c>
      <c r="J40" s="396"/>
      <c r="K40" s="396"/>
      <c r="M40" s="416" t="s">
        <v>70</v>
      </c>
      <c r="N40" s="397" t="s">
        <v>408</v>
      </c>
      <c r="O40" s="419"/>
      <c r="P40" s="420"/>
      <c r="Q40" s="425" t="s">
        <v>429</v>
      </c>
      <c r="R40" s="426"/>
      <c r="S40" s="426"/>
      <c r="T40" s="426"/>
      <c r="U40" s="426"/>
      <c r="V40" s="426"/>
      <c r="W40" s="426"/>
      <c r="X40" s="426"/>
      <c r="Y40" s="426"/>
      <c r="Z40" s="426"/>
      <c r="AA40" s="426"/>
      <c r="AB40" s="426"/>
      <c r="AC40" s="426"/>
      <c r="AD40" s="426"/>
      <c r="AE40" s="426"/>
      <c r="AF40" s="426"/>
      <c r="AG40" s="427"/>
      <c r="AH40" s="428">
        <f>SUM(F32:AJ32)</f>
        <v>500</v>
      </c>
      <c r="AI40" s="402"/>
      <c r="AJ40" s="217" t="s">
        <v>410</v>
      </c>
      <c r="AK40" s="428">
        <f>ROUNDUP(AH40/1000,0)</f>
        <v>1</v>
      </c>
      <c r="AL40" s="402"/>
      <c r="AM40" s="449">
        <f>MIN(AH40:AK42)</f>
        <v>1</v>
      </c>
      <c r="AN40" s="450"/>
    </row>
    <row r="41" spans="1:40" ht="18" customHeight="1">
      <c r="A41" s="448"/>
      <c r="B41" s="448"/>
      <c r="C41" s="448"/>
      <c r="D41" s="180"/>
      <c r="E41" s="180"/>
      <c r="F41" s="231"/>
      <c r="G41" s="231"/>
      <c r="H41" s="220" t="s">
        <v>430</v>
      </c>
      <c r="I41" s="231"/>
      <c r="J41" s="231"/>
      <c r="K41" s="231"/>
      <c r="L41" s="232"/>
      <c r="M41" s="417"/>
      <c r="N41" s="398"/>
      <c r="O41" s="421"/>
      <c r="P41" s="422"/>
      <c r="Q41" s="429" t="s">
        <v>431</v>
      </c>
      <c r="R41" s="430"/>
      <c r="S41" s="430"/>
      <c r="T41" s="430"/>
      <c r="U41" s="430"/>
      <c r="V41" s="430"/>
      <c r="W41" s="430"/>
      <c r="X41" s="430"/>
      <c r="Y41" s="430"/>
      <c r="Z41" s="430"/>
      <c r="AA41" s="430"/>
      <c r="AB41" s="430"/>
      <c r="AC41" s="430"/>
      <c r="AD41" s="430"/>
      <c r="AE41" s="430"/>
      <c r="AF41" s="430"/>
      <c r="AG41" s="431"/>
      <c r="AH41" s="400">
        <f>COUNTA(B12:B30)</f>
        <v>9</v>
      </c>
      <c r="AI41" s="408"/>
      <c r="AJ41" s="218" t="s">
        <v>413</v>
      </c>
      <c r="AK41" s="428">
        <f>ROUNDUP(AH41/20,0)</f>
        <v>1</v>
      </c>
      <c r="AL41" s="402"/>
      <c r="AM41" s="451"/>
      <c r="AN41" s="452"/>
    </row>
    <row r="42" spans="1:40" ht="18" customHeight="1">
      <c r="B42" s="174"/>
      <c r="I42" s="396">
        <f>I40/3</f>
        <v>80.333333333333329</v>
      </c>
      <c r="J42" s="396"/>
      <c r="K42" s="396"/>
      <c r="M42" s="418"/>
      <c r="N42" s="399"/>
      <c r="O42" s="423"/>
      <c r="P42" s="424"/>
      <c r="Q42" s="429" t="s">
        <v>432</v>
      </c>
      <c r="R42" s="430"/>
      <c r="S42" s="430"/>
      <c r="T42" s="430"/>
      <c r="U42" s="430"/>
      <c r="V42" s="430"/>
      <c r="W42" s="430"/>
      <c r="X42" s="430"/>
      <c r="Y42" s="430"/>
      <c r="Z42" s="430"/>
      <c r="AA42" s="430"/>
      <c r="AB42" s="430"/>
      <c r="AC42" s="430"/>
      <c r="AD42" s="430"/>
      <c r="AE42" s="430"/>
      <c r="AF42" s="430"/>
      <c r="AG42" s="431"/>
      <c r="AH42" s="428">
        <f>ROUNDDOWN(I42,1)</f>
        <v>80.3</v>
      </c>
      <c r="AI42" s="402"/>
      <c r="AJ42" s="219" t="s">
        <v>413</v>
      </c>
      <c r="AK42" s="428">
        <f>ROUNDUP(AH42/10,0)</f>
        <v>9</v>
      </c>
      <c r="AL42" s="402"/>
      <c r="AM42" s="453"/>
      <c r="AN42" s="454"/>
    </row>
    <row r="43" spans="1:40" ht="18" customHeight="1">
      <c r="B43" s="174"/>
      <c r="I43" s="180"/>
      <c r="J43" s="180"/>
      <c r="K43" s="180"/>
      <c r="M43" s="216"/>
      <c r="N43" s="429" t="s">
        <v>417</v>
      </c>
      <c r="O43" s="430"/>
      <c r="P43" s="430"/>
      <c r="Q43" s="430"/>
      <c r="R43" s="430"/>
      <c r="S43" s="430"/>
      <c r="T43" s="430"/>
      <c r="U43" s="430"/>
      <c r="V43" s="430"/>
      <c r="W43" s="430"/>
      <c r="X43" s="430"/>
      <c r="Y43" s="430"/>
      <c r="Z43" s="430"/>
      <c r="AA43" s="430"/>
      <c r="AB43" s="430"/>
      <c r="AC43" s="430"/>
      <c r="AD43" s="430"/>
      <c r="AE43" s="430"/>
      <c r="AF43" s="430"/>
      <c r="AG43" s="431"/>
      <c r="AH43" s="455"/>
      <c r="AI43" s="456"/>
      <c r="AJ43" s="456"/>
      <c r="AK43" s="456"/>
      <c r="AL43" s="457"/>
      <c r="AM43" s="400">
        <f t="array" ref="AM43">ROUNDUP(_xlfn.IFS(AM40&lt;2,1,AND(AM40&lt;=2,AM40&lt;6),AM40-1,AM40&gt;=6,AM40/2*3),1)</f>
        <v>1</v>
      </c>
      <c r="AN43" s="408"/>
    </row>
    <row r="44" spans="1:40" ht="18" customHeight="1">
      <c r="A44" s="171"/>
      <c r="B44" s="174"/>
      <c r="H44" s="194"/>
      <c r="M44" s="194" t="s">
        <v>433</v>
      </c>
      <c r="W44" s="180"/>
      <c r="X44" s="194"/>
      <c r="Y44" s="194"/>
      <c r="Z44" s="194"/>
      <c r="AA44" s="194"/>
      <c r="AB44" s="194"/>
      <c r="AC44" s="194"/>
      <c r="AD44" s="194"/>
      <c r="AE44" s="194"/>
      <c r="AF44" s="194"/>
      <c r="AG44" s="194"/>
      <c r="AH44" s="194"/>
      <c r="AI44" s="194"/>
      <c r="AJ44" s="212"/>
      <c r="AK44" s="194"/>
      <c r="AL44" s="180"/>
      <c r="AM44" s="180"/>
      <c r="AN44" s="171"/>
    </row>
    <row r="45" spans="1:40" ht="5.0999999999999996" customHeight="1">
      <c r="A45" s="201"/>
      <c r="B45" s="201"/>
      <c r="C45" s="201"/>
      <c r="D45" s="201"/>
      <c r="E45" s="201"/>
      <c r="F45" s="201"/>
      <c r="G45" s="201"/>
      <c r="H45" s="201"/>
      <c r="I45" s="201"/>
      <c r="J45" s="194"/>
      <c r="K45" s="194"/>
      <c r="L45" s="194"/>
      <c r="M45" s="212"/>
      <c r="N45" s="194"/>
      <c r="W45" s="180"/>
      <c r="X45" s="194"/>
      <c r="Y45" s="194"/>
      <c r="Z45" s="194"/>
      <c r="AA45" s="194"/>
      <c r="AB45" s="194"/>
      <c r="AC45" s="194"/>
      <c r="AD45" s="194"/>
      <c r="AE45" s="194"/>
      <c r="AF45" s="194"/>
      <c r="AG45" s="194"/>
      <c r="AH45" s="194"/>
      <c r="AI45" s="194"/>
      <c r="AJ45" s="212"/>
      <c r="AK45" s="194"/>
      <c r="AL45" s="180"/>
      <c r="AM45" s="180"/>
      <c r="AN45" s="171"/>
    </row>
    <row r="46" spans="1:40" ht="21" customHeight="1">
      <c r="A46" s="170" t="s">
        <v>422</v>
      </c>
      <c r="B46" s="174"/>
      <c r="C46" s="175"/>
      <c r="D46" s="175"/>
      <c r="E46" s="175"/>
      <c r="F46" s="175"/>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5"/>
      <c r="AM46" s="175"/>
      <c r="AN46" s="171"/>
    </row>
    <row r="47" spans="1:40" ht="24.95" customHeight="1">
      <c r="A47" s="171"/>
      <c r="B47" s="180"/>
      <c r="C47" s="432" t="str">
        <f>IF(VLOOKUP($AK$1,選択肢!$A$1:$J$31,C52,FALSE)=0,"-",VLOOKUP($AK$1,選択肢!$A$1:$J$31,C52,FALSE))</f>
        <v>管理者</v>
      </c>
      <c r="D47" s="433"/>
      <c r="E47" s="434" t="str">
        <f>IF(VLOOKUP($AK$1,選択肢!$A$1:$J$31,E52,FALSE)=0,"-",VLOOKUP($AK$1,選択肢!$A$1:$J$31,E52,FALSE))</f>
        <v>サービス提供責任者</v>
      </c>
      <c r="F47" s="434"/>
      <c r="G47" s="434"/>
      <c r="H47" s="434"/>
      <c r="I47" s="432" t="str">
        <f>IF(VLOOKUP($AK$1,選択肢!$A$1:$J$31,I52,FALSE)=0,"-",VLOOKUP($AK$1,選択肢!$A$1:$J$31,I52,FALSE))</f>
        <v>従業者</v>
      </c>
      <c r="J47" s="433"/>
      <c r="K47" s="433"/>
      <c r="L47" s="433"/>
      <c r="M47" s="433"/>
      <c r="N47" s="435"/>
      <c r="O47" s="436"/>
      <c r="P47" s="436"/>
      <c r="Q47" s="436"/>
      <c r="R47" s="436"/>
      <c r="S47" s="436"/>
      <c r="T47" s="436"/>
      <c r="U47" s="436"/>
      <c r="V47" s="436"/>
      <c r="W47" s="436"/>
      <c r="X47" s="436"/>
      <c r="Y47" s="436"/>
      <c r="Z47" s="436"/>
      <c r="AA47" s="436"/>
      <c r="AB47" s="436"/>
      <c r="AC47" s="436"/>
      <c r="AD47" s="436"/>
      <c r="AE47" s="436"/>
      <c r="AF47" s="436"/>
      <c r="AG47" s="436"/>
      <c r="AH47" s="436"/>
      <c r="AI47" s="436"/>
      <c r="AJ47" s="436"/>
      <c r="AK47" s="436"/>
      <c r="AL47" s="436"/>
      <c r="AM47" s="436"/>
      <c r="AN47" s="171"/>
    </row>
    <row r="48" spans="1:40" ht="18" customHeight="1">
      <c r="A48" s="171"/>
      <c r="B48" s="180"/>
      <c r="C48" s="225" t="s">
        <v>423</v>
      </c>
      <c r="D48" s="225" t="s">
        <v>424</v>
      </c>
      <c r="E48" s="226" t="s">
        <v>423</v>
      </c>
      <c r="F48" s="441" t="s">
        <v>424</v>
      </c>
      <c r="G48" s="441"/>
      <c r="H48" s="441"/>
      <c r="I48" s="442" t="s">
        <v>423</v>
      </c>
      <c r="J48" s="443"/>
      <c r="K48" s="444"/>
      <c r="L48" s="442" t="s">
        <v>424</v>
      </c>
      <c r="M48" s="443"/>
      <c r="N48" s="444"/>
      <c r="O48" s="445"/>
      <c r="P48" s="445"/>
      <c r="Q48" s="445"/>
      <c r="R48" s="445"/>
      <c r="S48" s="445"/>
      <c r="T48" s="445"/>
      <c r="U48" s="445"/>
      <c r="V48" s="445"/>
      <c r="W48" s="445"/>
      <c r="X48" s="445"/>
      <c r="Y48" s="445"/>
      <c r="Z48" s="445"/>
      <c r="AA48" s="445"/>
      <c r="AB48" s="445"/>
      <c r="AC48" s="445"/>
      <c r="AD48" s="445"/>
      <c r="AE48" s="445"/>
      <c r="AF48" s="445"/>
      <c r="AG48" s="445"/>
      <c r="AH48" s="445"/>
      <c r="AI48" s="445"/>
      <c r="AJ48" s="445"/>
      <c r="AK48" s="445"/>
      <c r="AL48" s="227"/>
      <c r="AM48" s="227"/>
      <c r="AN48" s="171"/>
    </row>
    <row r="49" spans="1:40" ht="18" customHeight="1">
      <c r="A49" s="171"/>
      <c r="B49" s="203" t="s">
        <v>178</v>
      </c>
      <c r="C49" s="226">
        <f>COUNTIFS($B$11:$B$30,C$47,$C$11:$C$30,"A",$E$11:$E$30,"*")</f>
        <v>1</v>
      </c>
      <c r="D49" s="226">
        <f>COUNTIFS($B$11:$B$30,C$47,$C$11:$C$30,"B",$E$11:$E$30,"*")</f>
        <v>0</v>
      </c>
      <c r="E49" s="226">
        <f>COUNTIFS($B$11:$B$30,E$47,$C$11:$C$30,"A",$E$11:$E$30,"*")</f>
        <v>0</v>
      </c>
      <c r="F49" s="442">
        <f>COUNTIFS($B$11:$B$30,E$47,$C$11:$C$30,"B",$E$11:$E$30,"*")</f>
        <v>1</v>
      </c>
      <c r="G49" s="443"/>
      <c r="H49" s="444"/>
      <c r="I49" s="442">
        <f>COUNTIFS($B$11:$B$30,I$47,$C$11:$C$30,"A",$E$11:$E$30,"*")</f>
        <v>0</v>
      </c>
      <c r="J49" s="443"/>
      <c r="K49" s="444"/>
      <c r="L49" s="442">
        <f>COUNTIFS($B$11:$B$30,I$47,$C$11:$C$30,"B",$E$11:$E$30,"*")</f>
        <v>0</v>
      </c>
      <c r="M49" s="443"/>
      <c r="N49" s="444"/>
      <c r="O49" s="445"/>
      <c r="P49" s="445"/>
      <c r="Q49" s="445"/>
      <c r="R49" s="445"/>
      <c r="S49" s="445"/>
      <c r="T49" s="445"/>
      <c r="U49" s="445"/>
      <c r="V49" s="445"/>
      <c r="W49" s="445"/>
      <c r="X49" s="445"/>
      <c r="Y49" s="445"/>
      <c r="Z49" s="445"/>
      <c r="AA49" s="445"/>
      <c r="AB49" s="445"/>
      <c r="AC49" s="445"/>
      <c r="AD49" s="445"/>
      <c r="AE49" s="445"/>
      <c r="AF49" s="445"/>
      <c r="AG49" s="445"/>
      <c r="AH49" s="445"/>
      <c r="AI49" s="445"/>
      <c r="AJ49" s="445"/>
      <c r="AK49" s="445"/>
      <c r="AL49" s="227"/>
      <c r="AM49" s="227"/>
      <c r="AN49" s="171"/>
    </row>
    <row r="50" spans="1:40" ht="18" customHeight="1">
      <c r="A50" s="171"/>
      <c r="B50" s="228" t="s">
        <v>179</v>
      </c>
      <c r="C50" s="229"/>
      <c r="D50" s="229"/>
      <c r="E50" s="226">
        <f>COUNTIFS($B$11:$B$30,E$47,$C$11:$C$30,"C",$E$11:$E$30,"*")</f>
        <v>1</v>
      </c>
      <c r="F50" s="442">
        <f>COUNTIFS($B$11:$B$30,E$47,$C$11:$C$30,"D",$E$11:$E$30,"*")</f>
        <v>0</v>
      </c>
      <c r="G50" s="443"/>
      <c r="H50" s="444"/>
      <c r="I50" s="442">
        <f>COUNTIFS($B$11:$B$30,I$47,$C$11:$C$30,"C",$E$11:$E$30,"*")</f>
        <v>2</v>
      </c>
      <c r="J50" s="443"/>
      <c r="K50" s="444"/>
      <c r="L50" s="442">
        <f>COUNTIFS($B$11:$B$30,I$47,$C$11:$C$30,"D",$E$11:$E$30,"*")</f>
        <v>5</v>
      </c>
      <c r="M50" s="443"/>
      <c r="N50" s="444"/>
      <c r="O50" s="445"/>
      <c r="P50" s="445"/>
      <c r="Q50" s="445"/>
      <c r="R50" s="445"/>
      <c r="S50" s="445"/>
      <c r="T50" s="445"/>
      <c r="U50" s="445"/>
      <c r="V50" s="445"/>
      <c r="W50" s="445"/>
      <c r="X50" s="445"/>
      <c r="Y50" s="445"/>
      <c r="Z50" s="445"/>
      <c r="AA50" s="445"/>
      <c r="AB50" s="445"/>
      <c r="AC50" s="445"/>
      <c r="AD50" s="445"/>
      <c r="AE50" s="445"/>
      <c r="AF50" s="445"/>
      <c r="AG50" s="445"/>
      <c r="AH50" s="445"/>
      <c r="AI50" s="445"/>
      <c r="AJ50" s="445"/>
      <c r="AK50" s="445"/>
      <c r="AL50" s="227"/>
      <c r="AM50" s="227"/>
      <c r="AN50" s="171"/>
    </row>
    <row r="51" spans="1:40" ht="18" customHeight="1">
      <c r="A51" s="171"/>
      <c r="B51" s="228" t="s">
        <v>425</v>
      </c>
      <c r="C51" s="446"/>
      <c r="D51" s="447"/>
      <c r="E51" s="442">
        <f>IF($AK$3="４週",SUMIFS($AK$11:$AK$30,$B$11:$B$30,E47)/4/$AH$5,IF($AK$3="歴月",SUMIFS($AK$11:$AK$30,$B$11:$B$30,E47)/$AL$5,"記載する期間を選択してください"))</f>
        <v>1</v>
      </c>
      <c r="F51" s="443"/>
      <c r="G51" s="443"/>
      <c r="H51" s="444"/>
      <c r="I51" s="442">
        <f>IF($AK$3="４週",SUMIFS($AK$11:$AK$30,$B$11:$B$30,I47)/4/$AH$5,IF($AK$3="歴月",SUMIFS($AK$11:$AK$30,$B$11:$B$30,I47)/$AL$5,"記載する期間を選択してください"))</f>
        <v>2.5062500000000001</v>
      </c>
      <c r="J51" s="443"/>
      <c r="K51" s="443"/>
      <c r="L51" s="443"/>
      <c r="M51" s="443"/>
      <c r="N51" s="444"/>
      <c r="O51" s="445"/>
      <c r="P51" s="445"/>
      <c r="Q51" s="445"/>
      <c r="R51" s="445"/>
      <c r="S51" s="445"/>
      <c r="T51" s="445"/>
      <c r="U51" s="445"/>
      <c r="V51" s="445"/>
      <c r="W51" s="445"/>
      <c r="X51" s="445"/>
      <c r="Y51" s="445"/>
      <c r="Z51" s="445"/>
      <c r="AA51" s="445"/>
      <c r="AB51" s="445"/>
      <c r="AC51" s="445"/>
      <c r="AD51" s="445"/>
      <c r="AE51" s="445"/>
      <c r="AF51" s="445"/>
      <c r="AG51" s="445"/>
      <c r="AH51" s="445"/>
      <c r="AI51" s="445"/>
      <c r="AJ51" s="445"/>
      <c r="AK51" s="445"/>
      <c r="AL51" s="445"/>
      <c r="AM51" s="445"/>
      <c r="AN51" s="171"/>
    </row>
    <row r="52" spans="1:40" ht="5.0999999999999996" customHeight="1">
      <c r="A52" s="171"/>
      <c r="B52" s="174"/>
      <c r="C52" s="198">
        <v>2</v>
      </c>
      <c r="D52" s="198"/>
      <c r="E52" s="198">
        <v>3</v>
      </c>
      <c r="F52" s="198"/>
      <c r="G52" s="198"/>
      <c r="H52" s="198"/>
      <c r="I52" s="198">
        <v>4</v>
      </c>
      <c r="J52" s="198"/>
      <c r="K52" s="198"/>
      <c r="L52" s="198"/>
      <c r="M52" s="198"/>
      <c r="N52" s="198"/>
      <c r="O52" s="198">
        <v>5</v>
      </c>
      <c r="P52" s="198"/>
      <c r="Q52" s="198"/>
      <c r="R52" s="198"/>
      <c r="S52" s="198"/>
      <c r="T52" s="198"/>
      <c r="U52" s="198">
        <v>6</v>
      </c>
      <c r="V52" s="198"/>
      <c r="W52" s="198"/>
      <c r="X52" s="198"/>
      <c r="Y52" s="198"/>
      <c r="Z52" s="198"/>
      <c r="AA52" s="198">
        <v>7</v>
      </c>
      <c r="AB52" s="198"/>
      <c r="AC52" s="198"/>
      <c r="AD52" s="198"/>
      <c r="AE52" s="198"/>
      <c r="AF52" s="198"/>
      <c r="AG52" s="198">
        <v>8</v>
      </c>
      <c r="AH52" s="198"/>
      <c r="AI52" s="198"/>
      <c r="AJ52" s="198"/>
      <c r="AK52" s="198"/>
      <c r="AL52" s="198">
        <v>9</v>
      </c>
      <c r="AM52" s="230"/>
      <c r="AN52" s="171"/>
    </row>
    <row r="53" spans="1:40" ht="15" customHeight="1">
      <c r="A53" s="194" t="s">
        <v>357</v>
      </c>
      <c r="B53" s="195"/>
      <c r="C53" s="196"/>
      <c r="D53" s="196"/>
      <c r="E53" s="196"/>
      <c r="F53" s="197"/>
      <c r="G53" s="196"/>
      <c r="H53" s="198"/>
      <c r="I53" s="198"/>
      <c r="J53" s="198"/>
      <c r="K53" s="198"/>
      <c r="L53" s="198"/>
      <c r="M53" s="198"/>
      <c r="N53" s="198"/>
      <c r="O53" s="198"/>
      <c r="P53" s="198"/>
      <c r="Q53" s="198"/>
      <c r="R53" s="198">
        <v>6</v>
      </c>
      <c r="S53" s="198"/>
      <c r="T53" s="198"/>
      <c r="U53" s="198"/>
      <c r="V53" s="198"/>
      <c r="W53" s="198"/>
      <c r="X53" s="198">
        <v>7</v>
      </c>
      <c r="Y53" s="198"/>
      <c r="Z53" s="198"/>
      <c r="AA53" s="198"/>
      <c r="AB53" s="198"/>
      <c r="AC53" s="198"/>
      <c r="AD53" s="198">
        <v>8</v>
      </c>
      <c r="AE53" s="198"/>
      <c r="AF53" s="198"/>
      <c r="AG53" s="199"/>
      <c r="AH53" s="199"/>
      <c r="AI53" s="199"/>
      <c r="AJ53" s="199">
        <v>9</v>
      </c>
      <c r="AK53" s="200"/>
      <c r="AL53" s="200"/>
      <c r="AM53" s="171"/>
    </row>
    <row r="54" spans="1:40" s="194" customFormat="1" ht="15" customHeight="1">
      <c r="A54" s="194" t="s">
        <v>358</v>
      </c>
      <c r="B54" s="201"/>
      <c r="C54" s="201"/>
      <c r="D54" s="201"/>
      <c r="E54" s="201"/>
      <c r="F54" s="201"/>
      <c r="G54" s="201"/>
      <c r="H54" s="170"/>
      <c r="I54" s="170"/>
      <c r="J54" s="170"/>
      <c r="K54" s="170"/>
      <c r="L54" s="170"/>
      <c r="M54" s="170"/>
    </row>
    <row r="55" spans="1:40" s="194" customFormat="1" ht="15" customHeight="1">
      <c r="A55" s="194" t="s">
        <v>359</v>
      </c>
      <c r="B55" s="201"/>
      <c r="C55" s="201"/>
      <c r="D55" s="201"/>
      <c r="E55" s="201"/>
      <c r="F55" s="201"/>
      <c r="G55" s="201"/>
      <c r="H55" s="170"/>
      <c r="I55" s="170"/>
      <c r="J55" s="170"/>
      <c r="K55" s="170"/>
      <c r="L55" s="170"/>
      <c r="M55" s="170"/>
    </row>
    <row r="56" spans="1:40" s="194" customFormat="1" ht="15" customHeight="1">
      <c r="A56" s="194" t="s">
        <v>360</v>
      </c>
      <c r="B56" s="201"/>
      <c r="C56" s="201"/>
      <c r="D56" s="201"/>
      <c r="E56" s="201"/>
      <c r="F56" s="201"/>
      <c r="G56" s="201"/>
      <c r="H56" s="170"/>
      <c r="I56" s="170"/>
      <c r="J56" s="170"/>
      <c r="K56" s="170"/>
      <c r="L56" s="170"/>
      <c r="M56" s="170"/>
    </row>
    <row r="57" spans="1:40" s="194" customFormat="1" ht="15" customHeight="1">
      <c r="A57" s="194" t="s">
        <v>361</v>
      </c>
      <c r="B57" s="201"/>
      <c r="C57" s="201"/>
      <c r="D57" s="201"/>
      <c r="E57" s="201"/>
      <c r="F57" s="201"/>
      <c r="G57" s="201"/>
      <c r="H57" s="170"/>
      <c r="I57" s="170"/>
      <c r="J57" s="170"/>
      <c r="K57" s="170"/>
      <c r="L57" s="170"/>
      <c r="M57" s="170"/>
    </row>
    <row r="58" spans="1:40" ht="15" customHeight="1">
      <c r="A58" s="194" t="s">
        <v>362</v>
      </c>
      <c r="B58" s="202"/>
      <c r="C58" s="194"/>
      <c r="D58" s="194"/>
      <c r="E58" s="194"/>
      <c r="F58" s="194"/>
      <c r="G58" s="194"/>
    </row>
    <row r="59" spans="1:40" ht="15" customHeight="1">
      <c r="A59" s="194" t="s">
        <v>363</v>
      </c>
      <c r="B59" s="202"/>
      <c r="C59" s="194"/>
      <c r="D59" s="194"/>
      <c r="E59" s="194"/>
      <c r="F59" s="194"/>
      <c r="G59" s="194"/>
    </row>
    <row r="60" spans="1:40" ht="15" customHeight="1">
      <c r="A60" s="194"/>
      <c r="B60" s="203" t="s">
        <v>364</v>
      </c>
      <c r="C60" s="396" t="s">
        <v>365</v>
      </c>
      <c r="D60" s="396"/>
      <c r="E60" s="396"/>
      <c r="F60" s="194"/>
      <c r="G60" s="194"/>
    </row>
    <row r="61" spans="1:40" ht="15" customHeight="1">
      <c r="A61" s="194"/>
      <c r="B61" s="204" t="s">
        <v>366</v>
      </c>
      <c r="C61" s="406" t="s">
        <v>367</v>
      </c>
      <c r="D61" s="406"/>
      <c r="E61" s="406"/>
      <c r="F61" s="194"/>
      <c r="G61" s="194"/>
    </row>
    <row r="62" spans="1:40" ht="15" customHeight="1">
      <c r="A62" s="194"/>
      <c r="B62" s="204" t="s">
        <v>368</v>
      </c>
      <c r="C62" s="406" t="s">
        <v>369</v>
      </c>
      <c r="D62" s="406"/>
      <c r="E62" s="406"/>
      <c r="F62" s="194"/>
      <c r="G62" s="194"/>
    </row>
    <row r="63" spans="1:40" ht="15" customHeight="1">
      <c r="A63" s="194"/>
      <c r="B63" s="204" t="s">
        <v>370</v>
      </c>
      <c r="C63" s="406" t="s">
        <v>371</v>
      </c>
      <c r="D63" s="406"/>
      <c r="E63" s="406"/>
      <c r="F63" s="194"/>
      <c r="G63" s="194"/>
    </row>
    <row r="64" spans="1:40" ht="15" customHeight="1">
      <c r="A64" s="194"/>
      <c r="B64" s="204" t="s">
        <v>372</v>
      </c>
      <c r="C64" s="406" t="s">
        <v>373</v>
      </c>
      <c r="D64" s="406"/>
      <c r="E64" s="406"/>
      <c r="F64" s="194"/>
      <c r="G64" s="194"/>
    </row>
    <row r="65" spans="1:7" ht="15" customHeight="1">
      <c r="A65" s="194"/>
      <c r="B65" s="194" t="s">
        <v>374</v>
      </c>
      <c r="C65" s="194"/>
      <c r="D65" s="194"/>
      <c r="E65" s="194"/>
      <c r="F65" s="194"/>
      <c r="G65" s="194"/>
    </row>
    <row r="66" spans="1:7" ht="15" customHeight="1">
      <c r="A66" s="194"/>
      <c r="B66" s="194" t="s">
        <v>375</v>
      </c>
      <c r="C66" s="194"/>
      <c r="D66" s="194"/>
      <c r="E66" s="194"/>
      <c r="F66" s="194"/>
      <c r="G66" s="194"/>
    </row>
    <row r="67" spans="1:7" ht="15" customHeight="1">
      <c r="A67" s="194"/>
      <c r="B67" s="194" t="s">
        <v>376</v>
      </c>
      <c r="C67" s="194"/>
      <c r="D67" s="194"/>
      <c r="E67" s="194"/>
      <c r="F67" s="194"/>
      <c r="G67" s="194"/>
    </row>
    <row r="68" spans="1:7" ht="15" customHeight="1">
      <c r="A68" s="194" t="s">
        <v>377</v>
      </c>
      <c r="B68" s="202"/>
      <c r="C68" s="194"/>
      <c r="D68" s="194"/>
      <c r="E68" s="194"/>
      <c r="F68" s="194"/>
      <c r="G68" s="194"/>
    </row>
    <row r="69" spans="1:7" ht="15" customHeight="1">
      <c r="A69" s="194" t="s">
        <v>378</v>
      </c>
      <c r="B69" s="202"/>
      <c r="C69" s="194"/>
      <c r="D69" s="194"/>
      <c r="E69" s="194"/>
      <c r="F69" s="194"/>
      <c r="G69" s="194"/>
    </row>
    <row r="70" spans="1:7" ht="15" customHeight="1">
      <c r="A70" s="194" t="s">
        <v>379</v>
      </c>
      <c r="B70" s="202"/>
      <c r="C70" s="194"/>
      <c r="D70" s="194"/>
      <c r="E70" s="194"/>
      <c r="F70" s="194"/>
      <c r="G70" s="194"/>
    </row>
    <row r="71" spans="1:7" ht="15" customHeight="1">
      <c r="A71" s="194" t="s">
        <v>380</v>
      </c>
      <c r="B71" s="202"/>
      <c r="C71" s="194"/>
      <c r="D71" s="194"/>
      <c r="E71" s="194"/>
      <c r="F71" s="194"/>
      <c r="G71" s="194"/>
    </row>
    <row r="72" spans="1:7" ht="15" customHeight="1">
      <c r="A72" s="194" t="s">
        <v>381</v>
      </c>
      <c r="B72" s="202"/>
      <c r="C72" s="194"/>
      <c r="D72" s="194"/>
      <c r="E72" s="194"/>
      <c r="F72" s="194"/>
      <c r="G72" s="194"/>
    </row>
    <row r="73" spans="1:7" ht="15" customHeight="1">
      <c r="A73" s="194" t="s">
        <v>382</v>
      </c>
      <c r="B73" s="202"/>
      <c r="C73" s="194"/>
      <c r="D73" s="194"/>
      <c r="E73" s="194"/>
      <c r="F73" s="194"/>
      <c r="G73" s="194"/>
    </row>
    <row r="74" spans="1:7" ht="15" customHeight="1">
      <c r="A74" s="194" t="s">
        <v>383</v>
      </c>
      <c r="B74" s="202"/>
      <c r="C74" s="194"/>
      <c r="D74" s="194"/>
      <c r="E74" s="194"/>
      <c r="F74" s="194"/>
      <c r="G74" s="194"/>
    </row>
    <row r="75" spans="1:7" ht="15" customHeight="1">
      <c r="A75" s="194" t="s">
        <v>384</v>
      </c>
      <c r="B75" s="202"/>
      <c r="C75" s="194"/>
      <c r="D75" s="194"/>
      <c r="E75" s="194"/>
      <c r="F75" s="194"/>
      <c r="G75" s="194"/>
    </row>
    <row r="76" spans="1:7" ht="15" customHeight="1">
      <c r="A76" s="194" t="s">
        <v>385</v>
      </c>
      <c r="B76" s="202"/>
      <c r="C76" s="194"/>
      <c r="D76" s="194"/>
      <c r="E76" s="194"/>
      <c r="F76" s="194"/>
      <c r="G76" s="194"/>
    </row>
    <row r="77" spans="1:7" ht="15" customHeight="1">
      <c r="A77" s="194" t="s">
        <v>386</v>
      </c>
      <c r="B77" s="202"/>
      <c r="C77" s="194"/>
      <c r="D77" s="194"/>
      <c r="E77" s="194"/>
      <c r="F77" s="194"/>
      <c r="G77" s="194"/>
    </row>
    <row r="78" spans="1:7" ht="15" customHeight="1">
      <c r="A78" s="194" t="s">
        <v>387</v>
      </c>
      <c r="B78" s="202"/>
      <c r="C78" s="194"/>
      <c r="D78" s="194"/>
      <c r="E78" s="194"/>
      <c r="F78" s="194"/>
      <c r="G78" s="194"/>
    </row>
    <row r="79" spans="1:7" ht="15" customHeight="1">
      <c r="A79" s="194" t="s">
        <v>388</v>
      </c>
      <c r="B79" s="202"/>
      <c r="C79" s="194"/>
      <c r="D79" s="194"/>
      <c r="E79" s="194"/>
      <c r="F79" s="194"/>
      <c r="G79" s="194"/>
    </row>
    <row r="80" spans="1:7" ht="15" customHeight="1">
      <c r="A80" s="194" t="s">
        <v>389</v>
      </c>
      <c r="B80" s="202"/>
      <c r="C80" s="194"/>
      <c r="D80" s="194"/>
      <c r="E80" s="194"/>
      <c r="F80" s="194"/>
      <c r="G80" s="194"/>
    </row>
  </sheetData>
  <mergeCells count="126">
    <mergeCell ref="AL51:AM51"/>
    <mergeCell ref="C60:E60"/>
    <mergeCell ref="C61:E61"/>
    <mergeCell ref="C62:E62"/>
    <mergeCell ref="C63:E63"/>
    <mergeCell ref="AA50:AC50"/>
    <mergeCell ref="AD50:AF50"/>
    <mergeCell ref="AG50:AI50"/>
    <mergeCell ref="AJ50:AK50"/>
    <mergeCell ref="C51:D51"/>
    <mergeCell ref="E51:H51"/>
    <mergeCell ref="I51:N51"/>
    <mergeCell ref="O51:T51"/>
    <mergeCell ref="U51:Z51"/>
    <mergeCell ref="AA51:AF51"/>
    <mergeCell ref="F50:H50"/>
    <mergeCell ref="I50:K50"/>
    <mergeCell ref="L50:N50"/>
    <mergeCell ref="O50:Q50"/>
    <mergeCell ref="R50:T50"/>
    <mergeCell ref="U50:W50"/>
    <mergeCell ref="X50:Z50"/>
    <mergeCell ref="C64:E64"/>
    <mergeCell ref="AG51:AK51"/>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F48:H48"/>
    <mergeCell ref="I48:K48"/>
    <mergeCell ref="L48:N48"/>
    <mergeCell ref="O48:Q48"/>
    <mergeCell ref="R48:T48"/>
    <mergeCell ref="U48:W48"/>
    <mergeCell ref="X48:Z48"/>
    <mergeCell ref="AA48:AC48"/>
    <mergeCell ref="AD48:AF48"/>
    <mergeCell ref="N43:AG43"/>
    <mergeCell ref="AH43:AL43"/>
    <mergeCell ref="AM43:AN43"/>
    <mergeCell ref="C47:D47"/>
    <mergeCell ref="E47:H47"/>
    <mergeCell ref="I47:N47"/>
    <mergeCell ref="O47:T47"/>
    <mergeCell ref="U47:Z47"/>
    <mergeCell ref="AA47:AF47"/>
    <mergeCell ref="AG47:AK47"/>
    <mergeCell ref="AL47:AM47"/>
    <mergeCell ref="A41:C41"/>
    <mergeCell ref="Q41:AG41"/>
    <mergeCell ref="AH41:AI41"/>
    <mergeCell ref="AK41:AL41"/>
    <mergeCell ref="I42:K42"/>
    <mergeCell ref="Q42:AG42"/>
    <mergeCell ref="AH42:AI42"/>
    <mergeCell ref="AK42:AL42"/>
    <mergeCell ref="AM39:AN39"/>
    <mergeCell ref="A40:C40"/>
    <mergeCell ref="F40:H40"/>
    <mergeCell ref="I40:K40"/>
    <mergeCell ref="M40:M42"/>
    <mergeCell ref="N40:P42"/>
    <mergeCell ref="Q40:AG40"/>
    <mergeCell ref="AH40:AI40"/>
    <mergeCell ref="AK40:AL40"/>
    <mergeCell ref="AM40:AN42"/>
    <mergeCell ref="AM29:AN29"/>
    <mergeCell ref="AM30:AN30"/>
    <mergeCell ref="A31:E31"/>
    <mergeCell ref="AM31:AN32"/>
    <mergeCell ref="A32:E32"/>
    <mergeCell ref="A39:C39"/>
    <mergeCell ref="F39:H39"/>
    <mergeCell ref="I39:K39"/>
    <mergeCell ref="M39:AG39"/>
    <mergeCell ref="AH39:AL39"/>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3:AN13"/>
    <mergeCell ref="AM14:AN14"/>
    <mergeCell ref="AM15:AN15"/>
    <mergeCell ref="AM16:AN16"/>
    <mergeCell ref="AL7:AL10"/>
    <mergeCell ref="AM7:AN10"/>
    <mergeCell ref="F8:L8"/>
    <mergeCell ref="M8:S8"/>
    <mergeCell ref="T8:Z8"/>
    <mergeCell ref="AA8:AG8"/>
    <mergeCell ref="AH8:AJ8"/>
    <mergeCell ref="A7:A10"/>
    <mergeCell ref="B7:B10"/>
    <mergeCell ref="C7:C10"/>
    <mergeCell ref="D7:D10"/>
    <mergeCell ref="E7:E10"/>
    <mergeCell ref="F7:AJ7"/>
    <mergeCell ref="AK7:AK10"/>
    <mergeCell ref="AM11:AN11"/>
    <mergeCell ref="AM12:AN12"/>
    <mergeCell ref="AK1:AN1"/>
    <mergeCell ref="M2:P2"/>
    <mergeCell ref="Q2:R2"/>
    <mergeCell ref="S2:T2"/>
    <mergeCell ref="U2:V2"/>
    <mergeCell ref="AK2:AN2"/>
    <mergeCell ref="AK3:AN3"/>
    <mergeCell ref="AK4:AN4"/>
    <mergeCell ref="AH5:AJ5"/>
  </mergeCells>
  <phoneticPr fontId="2"/>
  <dataValidations count="7">
    <dataValidation type="list" allowBlank="1" showInputMessage="1" showErrorMessage="1" sqref="M40:M43" xr:uid="{00000000-0002-0000-0400-000000000000}">
      <formula1>"○"</formula1>
    </dataValidation>
    <dataValidation type="list" allowBlank="1" showInputMessage="1" showErrorMessage="1" sqref="B12:B30" xr:uid="{00000000-0002-0000-0400-000001000000}">
      <formula1>INDIRECT($AK$1)</formula1>
    </dataValidation>
    <dataValidation type="list" allowBlank="1" showInputMessage="1" showErrorMessage="1" sqref="AK3:AN3" xr:uid="{00000000-0002-0000-0400-000002000000}">
      <formula1>"４週,歴月"</formula1>
    </dataValidation>
    <dataValidation type="list" allowBlank="1" showInputMessage="1" showErrorMessage="1" sqref="AK4:AN4" xr:uid="{00000000-0002-0000-0400-000003000000}">
      <formula1>"予定,実績"</formula1>
    </dataValidation>
    <dataValidation type="whole" operator="greaterThanOrEqual" allowBlank="1" showInputMessage="1" showErrorMessage="1" sqref="D40:E41 F40" xr:uid="{00000000-0002-0000-0400-000004000000}">
      <formula1>0</formula1>
    </dataValidation>
    <dataValidation operator="greaterThanOrEqual" allowBlank="1" showInputMessage="1" showErrorMessage="1" sqref="X38 I45 U38 I34:I37 L34:L36 L45" xr:uid="{00000000-0002-0000-0400-000005000000}"/>
    <dataValidation type="list" allowBlank="1" showInputMessage="1" showErrorMessage="1" sqref="C11:C30" xr:uid="{00000000-0002-0000-0400-00000600000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1"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79"/>
  <sheetViews>
    <sheetView showGridLines="0" view="pageBreakPreview" zoomScaleNormal="100" zoomScaleSheetLayoutView="100" workbookViewId="0">
      <selection activeCell="S2" sqref="S2:T2"/>
    </sheetView>
  </sheetViews>
  <sheetFormatPr defaultColWidth="8.25" defaultRowHeight="21" customHeight="1"/>
  <cols>
    <col min="1" max="1" width="2.625" style="174" customWidth="1"/>
    <col min="2" max="2" width="15" style="168" customWidth="1"/>
    <col min="3" max="3" width="7.25" style="174" customWidth="1"/>
    <col min="4" max="5" width="7.625" style="174" customWidth="1"/>
    <col min="6" max="36" width="2.625" style="174" customWidth="1"/>
    <col min="37" max="37" width="6.625" style="174" customWidth="1"/>
    <col min="38" max="39" width="7.625" style="174" customWidth="1"/>
    <col min="40" max="40" width="5.625" style="174" customWidth="1"/>
    <col min="41" max="16384" width="8.25" style="174"/>
  </cols>
  <sheetData>
    <row r="1" spans="1:40" ht="24.95" customHeight="1">
      <c r="A1" s="167" t="s">
        <v>330</v>
      </c>
      <c r="C1" s="169"/>
      <c r="D1" s="169"/>
      <c r="E1" s="169"/>
      <c r="F1" s="169"/>
      <c r="G1" s="169"/>
      <c r="H1" s="169"/>
      <c r="I1" s="169"/>
      <c r="J1" s="169"/>
      <c r="K1" s="169"/>
      <c r="L1" s="169"/>
      <c r="M1" s="169"/>
      <c r="N1" s="169"/>
      <c r="O1" s="169"/>
      <c r="P1" s="169"/>
      <c r="Q1" s="169"/>
      <c r="R1" s="169"/>
      <c r="S1" s="169"/>
      <c r="T1" s="169"/>
      <c r="U1" s="169"/>
      <c r="V1" s="169"/>
      <c r="W1" s="169"/>
      <c r="X1" s="170"/>
      <c r="Y1" s="170"/>
      <c r="Z1" s="171"/>
      <c r="AA1" s="171"/>
      <c r="AB1" s="171"/>
      <c r="AC1" s="171"/>
      <c r="AD1" s="172"/>
      <c r="AE1" s="172"/>
      <c r="AF1" s="172"/>
      <c r="AG1" s="172"/>
      <c r="AH1" s="172"/>
      <c r="AI1" s="173" t="s">
        <v>331</v>
      </c>
      <c r="AJ1" s="173"/>
      <c r="AK1" s="389" t="s">
        <v>434</v>
      </c>
      <c r="AL1" s="389"/>
      <c r="AM1" s="389"/>
      <c r="AN1" s="389"/>
    </row>
    <row r="2" spans="1:40" ht="18" customHeight="1">
      <c r="A2" s="171"/>
      <c r="B2" s="175"/>
      <c r="C2" s="175"/>
      <c r="D2" s="175"/>
      <c r="E2" s="175"/>
      <c r="F2" s="175"/>
      <c r="G2" s="175"/>
      <c r="H2" s="175"/>
      <c r="I2" s="175"/>
      <c r="J2" s="175"/>
      <c r="K2" s="175"/>
      <c r="L2" s="175"/>
      <c r="M2" s="390">
        <v>2025</v>
      </c>
      <c r="N2" s="390"/>
      <c r="O2" s="390"/>
      <c r="P2" s="390"/>
      <c r="Q2" s="391" t="s">
        <v>333</v>
      </c>
      <c r="R2" s="391"/>
      <c r="S2" s="390">
        <v>5</v>
      </c>
      <c r="T2" s="390"/>
      <c r="U2" s="391" t="s">
        <v>334</v>
      </c>
      <c r="V2" s="391"/>
      <c r="W2" s="175"/>
      <c r="X2" s="175"/>
      <c r="Y2" s="175"/>
      <c r="Z2" s="171"/>
      <c r="AA2" s="171"/>
      <c r="AC2" s="173"/>
      <c r="AD2" s="175"/>
      <c r="AE2" s="175"/>
      <c r="AF2" s="175"/>
      <c r="AG2" s="175"/>
      <c r="AH2" s="175"/>
      <c r="AI2" s="173" t="s">
        <v>335</v>
      </c>
      <c r="AJ2" s="173"/>
      <c r="AK2" s="392"/>
      <c r="AL2" s="392"/>
      <c r="AM2" s="392"/>
      <c r="AN2" s="392"/>
    </row>
    <row r="3" spans="1:40" ht="18" customHeight="1">
      <c r="A3" s="176"/>
      <c r="B3" s="176"/>
      <c r="C3" s="176"/>
      <c r="D3" s="176"/>
      <c r="E3" s="176"/>
      <c r="F3" s="176"/>
      <c r="G3" s="176"/>
      <c r="H3" s="176"/>
      <c r="I3" s="176"/>
      <c r="J3" s="176"/>
      <c r="K3" s="176"/>
      <c r="L3" s="176"/>
      <c r="M3" s="176"/>
      <c r="N3" s="176"/>
      <c r="O3" s="176"/>
      <c r="P3" s="176"/>
      <c r="Q3" s="176"/>
      <c r="R3" s="176"/>
      <c r="S3" s="176"/>
      <c r="T3" s="176"/>
      <c r="U3" s="176"/>
      <c r="V3" s="176"/>
      <c r="W3" s="176"/>
      <c r="Y3" s="177"/>
      <c r="Z3" s="177"/>
      <c r="AA3" s="177"/>
      <c r="AB3" s="171"/>
      <c r="AC3" s="177"/>
      <c r="AD3" s="177"/>
      <c r="AE3" s="177"/>
      <c r="AF3" s="177"/>
      <c r="AG3" s="177"/>
      <c r="AH3" s="177"/>
      <c r="AI3" s="178" t="s">
        <v>336</v>
      </c>
      <c r="AJ3" s="173"/>
      <c r="AK3" s="393" t="s">
        <v>390</v>
      </c>
      <c r="AL3" s="393"/>
      <c r="AM3" s="393"/>
      <c r="AN3" s="393"/>
    </row>
    <row r="4" spans="1:40" ht="18" customHeight="1">
      <c r="A4" s="176"/>
      <c r="B4" s="176"/>
      <c r="C4" s="176"/>
      <c r="D4" s="176"/>
      <c r="E4" s="176"/>
      <c r="F4" s="176"/>
      <c r="G4" s="176"/>
      <c r="H4" s="176"/>
      <c r="I4" s="176"/>
      <c r="J4" s="176"/>
      <c r="K4" s="176"/>
      <c r="L4" s="176"/>
      <c r="M4" s="176"/>
      <c r="N4" s="176"/>
      <c r="O4" s="176"/>
      <c r="P4" s="176"/>
      <c r="Q4" s="176"/>
      <c r="R4" s="176"/>
      <c r="S4" s="176"/>
      <c r="T4" s="176"/>
      <c r="U4" s="176"/>
      <c r="V4" s="176"/>
      <c r="W4" s="176"/>
      <c r="Y4" s="177"/>
      <c r="Z4" s="177"/>
      <c r="AA4" s="177"/>
      <c r="AB4" s="171"/>
      <c r="AC4" s="177"/>
      <c r="AD4" s="177"/>
      <c r="AE4" s="177"/>
      <c r="AF4" s="177"/>
      <c r="AG4" s="177"/>
      <c r="AH4" s="177"/>
      <c r="AI4" s="178" t="s">
        <v>337</v>
      </c>
      <c r="AJ4" s="173"/>
      <c r="AK4" s="393"/>
      <c r="AL4" s="393"/>
      <c r="AM4" s="393"/>
      <c r="AN4" s="393"/>
    </row>
    <row r="5" spans="1:40" ht="18" customHeight="1">
      <c r="A5" s="176"/>
      <c r="B5" s="176"/>
      <c r="C5" s="176"/>
      <c r="D5" s="176"/>
      <c r="E5" s="176"/>
      <c r="F5" s="176"/>
      <c r="G5" s="176"/>
      <c r="H5" s="176"/>
      <c r="I5" s="176"/>
      <c r="J5" s="176"/>
      <c r="K5" s="176"/>
      <c r="L5" s="176"/>
      <c r="M5" s="176"/>
      <c r="N5" s="176"/>
      <c r="O5" s="176"/>
      <c r="P5" s="176"/>
      <c r="Q5" s="176"/>
      <c r="R5" s="176"/>
      <c r="S5" s="176"/>
      <c r="U5" s="176"/>
      <c r="V5" s="176"/>
      <c r="W5" s="176"/>
      <c r="Y5" s="177"/>
      <c r="Z5" s="177"/>
      <c r="AA5" s="177"/>
      <c r="AB5" s="171"/>
      <c r="AC5" s="177"/>
      <c r="AD5" s="177"/>
      <c r="AE5" s="177"/>
      <c r="AF5" s="177"/>
      <c r="AG5" s="178" t="s">
        <v>338</v>
      </c>
      <c r="AH5" s="409">
        <v>40</v>
      </c>
      <c r="AI5" s="409"/>
      <c r="AJ5" s="409"/>
      <c r="AK5" s="177" t="s">
        <v>339</v>
      </c>
      <c r="AL5" s="205"/>
      <c r="AM5" s="177" t="s">
        <v>340</v>
      </c>
      <c r="AN5" s="171"/>
    </row>
    <row r="6" spans="1:40" ht="9.9499999999999993" customHeight="1">
      <c r="A6" s="171"/>
      <c r="B6" s="180"/>
      <c r="C6" s="180"/>
      <c r="D6" s="180"/>
      <c r="E6" s="180"/>
      <c r="F6" s="180"/>
      <c r="G6" s="180"/>
      <c r="H6" s="180"/>
      <c r="I6" s="180"/>
      <c r="J6" s="180"/>
      <c r="K6" s="180"/>
      <c r="L6" s="180"/>
      <c r="M6" s="180"/>
      <c r="N6" s="180"/>
      <c r="O6" s="180"/>
      <c r="P6" s="180"/>
      <c r="Q6" s="180"/>
      <c r="R6" s="180"/>
      <c r="S6" s="180"/>
      <c r="T6" s="180"/>
      <c r="U6" s="180"/>
      <c r="V6" s="180"/>
      <c r="W6" s="180"/>
      <c r="X6" s="175"/>
      <c r="Y6" s="175"/>
      <c r="Z6" s="175"/>
      <c r="AA6" s="175"/>
      <c r="AB6" s="175"/>
      <c r="AC6" s="175"/>
      <c r="AD6" s="175"/>
      <c r="AE6" s="175"/>
      <c r="AF6" s="175"/>
      <c r="AG6" s="175"/>
      <c r="AH6" s="175"/>
      <c r="AI6" s="175"/>
      <c r="AJ6" s="175"/>
      <c r="AK6" s="175"/>
      <c r="AL6" s="175"/>
      <c r="AM6" s="171"/>
      <c r="AN6" s="171"/>
    </row>
    <row r="7" spans="1:40" ht="15" customHeight="1">
      <c r="A7" s="395" t="s">
        <v>341</v>
      </c>
      <c r="B7" s="396" t="s">
        <v>342</v>
      </c>
      <c r="C7" s="397" t="s">
        <v>343</v>
      </c>
      <c r="D7" s="396" t="s">
        <v>344</v>
      </c>
      <c r="E7" s="400" t="s">
        <v>345</v>
      </c>
      <c r="F7" s="401" t="s">
        <v>346</v>
      </c>
      <c r="G7" s="401"/>
      <c r="H7" s="401"/>
      <c r="I7" s="401"/>
      <c r="J7" s="401"/>
      <c r="K7" s="401"/>
      <c r="L7" s="401"/>
      <c r="M7" s="401"/>
      <c r="N7" s="401"/>
      <c r="O7" s="401"/>
      <c r="P7" s="401"/>
      <c r="Q7" s="401"/>
      <c r="R7" s="401"/>
      <c r="S7" s="401"/>
      <c r="T7" s="401"/>
      <c r="U7" s="401"/>
      <c r="V7" s="401"/>
      <c r="W7" s="401"/>
      <c r="X7" s="401"/>
      <c r="Y7" s="401"/>
      <c r="Z7" s="401"/>
      <c r="AA7" s="401"/>
      <c r="AB7" s="401"/>
      <c r="AC7" s="401"/>
      <c r="AD7" s="401"/>
      <c r="AE7" s="401"/>
      <c r="AF7" s="401"/>
      <c r="AG7" s="401"/>
      <c r="AH7" s="401"/>
      <c r="AI7" s="401"/>
      <c r="AJ7" s="401"/>
      <c r="AK7" s="402" t="s">
        <v>347</v>
      </c>
      <c r="AL7" s="404" t="s">
        <v>348</v>
      </c>
      <c r="AM7" s="405" t="s">
        <v>349</v>
      </c>
      <c r="AN7" s="405"/>
    </row>
    <row r="8" spans="1:40" ht="15" customHeight="1">
      <c r="A8" s="395"/>
      <c r="B8" s="396"/>
      <c r="C8" s="398"/>
      <c r="D8" s="396"/>
      <c r="E8" s="400"/>
      <c r="F8" s="396" t="s">
        <v>350</v>
      </c>
      <c r="G8" s="396"/>
      <c r="H8" s="396"/>
      <c r="I8" s="396"/>
      <c r="J8" s="396"/>
      <c r="K8" s="396"/>
      <c r="L8" s="396"/>
      <c r="M8" s="396" t="s">
        <v>351</v>
      </c>
      <c r="N8" s="396"/>
      <c r="O8" s="396"/>
      <c r="P8" s="396"/>
      <c r="Q8" s="396"/>
      <c r="R8" s="396"/>
      <c r="S8" s="396"/>
      <c r="T8" s="396" t="s">
        <v>352</v>
      </c>
      <c r="U8" s="396"/>
      <c r="V8" s="396"/>
      <c r="W8" s="396"/>
      <c r="X8" s="396"/>
      <c r="Y8" s="396"/>
      <c r="Z8" s="396"/>
      <c r="AA8" s="396" t="s">
        <v>353</v>
      </c>
      <c r="AB8" s="396"/>
      <c r="AC8" s="396"/>
      <c r="AD8" s="396"/>
      <c r="AE8" s="396"/>
      <c r="AF8" s="396"/>
      <c r="AG8" s="396"/>
      <c r="AH8" s="396" t="s">
        <v>354</v>
      </c>
      <c r="AI8" s="396"/>
      <c r="AJ8" s="396"/>
      <c r="AK8" s="402"/>
      <c r="AL8" s="404"/>
      <c r="AM8" s="405"/>
      <c r="AN8" s="405"/>
    </row>
    <row r="9" spans="1:40" ht="15" customHeight="1">
      <c r="A9" s="395"/>
      <c r="B9" s="396"/>
      <c r="C9" s="398"/>
      <c r="D9" s="396"/>
      <c r="E9" s="400"/>
      <c r="F9" s="181">
        <f>DATE($M$2,$S$2,1)</f>
        <v>45778</v>
      </c>
      <c r="G9" s="181">
        <f>DATE($M$2,$S$2,2)</f>
        <v>45779</v>
      </c>
      <c r="H9" s="181">
        <f>DATE($M$2,$S$2,3)</f>
        <v>45780</v>
      </c>
      <c r="I9" s="181">
        <f>DATE($M$2,$S$2,4)</f>
        <v>45781</v>
      </c>
      <c r="J9" s="181">
        <f>DATE($M$2,$S$2,5)</f>
        <v>45782</v>
      </c>
      <c r="K9" s="181">
        <f>DATE($M$2,$S$2,6)</f>
        <v>45783</v>
      </c>
      <c r="L9" s="181">
        <f>DATE($M$2,$S$2,7)</f>
        <v>45784</v>
      </c>
      <c r="M9" s="181">
        <f>DATE($M$2,$S$2,8)</f>
        <v>45785</v>
      </c>
      <c r="N9" s="181">
        <f>DATE($M$2,$S$2,9)</f>
        <v>45786</v>
      </c>
      <c r="O9" s="181">
        <f>DATE($M$2,$S$2,10)</f>
        <v>45787</v>
      </c>
      <c r="P9" s="181">
        <f>DATE($M$2,$S$2,11)</f>
        <v>45788</v>
      </c>
      <c r="Q9" s="181">
        <f>DATE($M$2,$S$2,12)</f>
        <v>45789</v>
      </c>
      <c r="R9" s="181">
        <f>DATE($M$2,$S$2,13)</f>
        <v>45790</v>
      </c>
      <c r="S9" s="181">
        <f>DATE($M$2,$S$2,14)</f>
        <v>45791</v>
      </c>
      <c r="T9" s="181">
        <f>DATE($M$2,$S$2,15)</f>
        <v>45792</v>
      </c>
      <c r="U9" s="181">
        <f>DATE($M$2,$S$2,16)</f>
        <v>45793</v>
      </c>
      <c r="V9" s="181">
        <f>DATE($M$2,$S$2,17)</f>
        <v>45794</v>
      </c>
      <c r="W9" s="181">
        <f>DATE($M$2,$S$2,18)</f>
        <v>45795</v>
      </c>
      <c r="X9" s="181">
        <f>DATE($M$2,$S$2,19)</f>
        <v>45796</v>
      </c>
      <c r="Y9" s="181">
        <f>DATE($M$2,$S$2,20)</f>
        <v>45797</v>
      </c>
      <c r="Z9" s="181">
        <f>DATE($M$2,$S$2,21)</f>
        <v>45798</v>
      </c>
      <c r="AA9" s="181">
        <f>DATE($M$2,$S$2,22)</f>
        <v>45799</v>
      </c>
      <c r="AB9" s="181">
        <f>DATE($M$2,$S$2,23)</f>
        <v>45800</v>
      </c>
      <c r="AC9" s="181">
        <f>DATE($M$2,$S$2,24)</f>
        <v>45801</v>
      </c>
      <c r="AD9" s="181">
        <f>DATE($M$2,$S$2,25)</f>
        <v>45802</v>
      </c>
      <c r="AE9" s="181">
        <f>DATE($M$2,$S$2,26)</f>
        <v>45803</v>
      </c>
      <c r="AF9" s="181">
        <f>DATE($M$2,$S$2,27)</f>
        <v>45804</v>
      </c>
      <c r="AG9" s="181">
        <f>DATE($M$2,$S$2,28)</f>
        <v>45805</v>
      </c>
      <c r="AH9" s="181">
        <f>IF(DAY(EOMONTH(F9,0))&lt;29,"",DATE($M$2,$S$2,29))</f>
        <v>45806</v>
      </c>
      <c r="AI9" s="181">
        <f>IF(DAY(EOMONTH(F9,0))&lt;30,"",DATE($M$2,$S$2,30))</f>
        <v>45807</v>
      </c>
      <c r="AJ9" s="181">
        <f>IF(DAY(EOMONTH(F9,0))&lt;31,"",DATE($M$2,$S$2,31))</f>
        <v>45808</v>
      </c>
      <c r="AK9" s="402"/>
      <c r="AL9" s="404"/>
      <c r="AM9" s="405"/>
      <c r="AN9" s="405"/>
    </row>
    <row r="10" spans="1:40" ht="15" customHeight="1">
      <c r="A10" s="395"/>
      <c r="B10" s="396"/>
      <c r="C10" s="399"/>
      <c r="D10" s="396"/>
      <c r="E10" s="400"/>
      <c r="F10" s="182">
        <f>DATE($M$2,$S$2,1)</f>
        <v>45778</v>
      </c>
      <c r="G10" s="182">
        <f>DATE($M$2,$S$2,2)</f>
        <v>45779</v>
      </c>
      <c r="H10" s="182">
        <f>DATE($M$2,$S$2,3)</f>
        <v>45780</v>
      </c>
      <c r="I10" s="182">
        <f>DATE($M$2,$S$2,4)</f>
        <v>45781</v>
      </c>
      <c r="J10" s="182">
        <f>DATE($M$2,$S$2,5)</f>
        <v>45782</v>
      </c>
      <c r="K10" s="182">
        <f>DATE($M$2,$S$2,6)</f>
        <v>45783</v>
      </c>
      <c r="L10" s="182">
        <f>DATE($M$2,$S$2,7)</f>
        <v>45784</v>
      </c>
      <c r="M10" s="182">
        <f>DATE($M$2,$S$2,8)</f>
        <v>45785</v>
      </c>
      <c r="N10" s="182">
        <f>DATE($M$2,$S$2,9)</f>
        <v>45786</v>
      </c>
      <c r="O10" s="182">
        <f>DATE($M$2,$S$2,10)</f>
        <v>45787</v>
      </c>
      <c r="P10" s="182">
        <f>DATE($M$2,$S$2,11)</f>
        <v>45788</v>
      </c>
      <c r="Q10" s="182">
        <f>DATE($M$2,$S$2,12)</f>
        <v>45789</v>
      </c>
      <c r="R10" s="182">
        <f>DATE($M$2,$S$2,13)</f>
        <v>45790</v>
      </c>
      <c r="S10" s="182">
        <f>DATE($M$2,$S$2,14)</f>
        <v>45791</v>
      </c>
      <c r="T10" s="182">
        <f>DATE($M$2,$S$2,15)</f>
        <v>45792</v>
      </c>
      <c r="U10" s="182">
        <f>DATE($M$2,$S$2,16)</f>
        <v>45793</v>
      </c>
      <c r="V10" s="182">
        <f>DATE($M$2,$S$2,17)</f>
        <v>45794</v>
      </c>
      <c r="W10" s="182">
        <f>DATE($M$2,$S$2,18)</f>
        <v>45795</v>
      </c>
      <c r="X10" s="182">
        <f>DATE($M$2,$S$2,19)</f>
        <v>45796</v>
      </c>
      <c r="Y10" s="182">
        <f>DATE($M$2,$S$2,20)</f>
        <v>45797</v>
      </c>
      <c r="Z10" s="182">
        <f>DATE($M$2,$S$2,21)</f>
        <v>45798</v>
      </c>
      <c r="AA10" s="182">
        <f>DATE($M$2,$S$2,22)</f>
        <v>45799</v>
      </c>
      <c r="AB10" s="182">
        <f>DATE($M$2,$S$2,23)</f>
        <v>45800</v>
      </c>
      <c r="AC10" s="182">
        <f>DATE($M$2,$S$2,24)</f>
        <v>45801</v>
      </c>
      <c r="AD10" s="182">
        <f>DATE($M$2,$S$2,25)</f>
        <v>45802</v>
      </c>
      <c r="AE10" s="182">
        <f>DATE($M$2,$S$2,26)</f>
        <v>45803</v>
      </c>
      <c r="AF10" s="182">
        <f>DATE($M$2,$S$2,27)</f>
        <v>45804</v>
      </c>
      <c r="AG10" s="182">
        <f>DATE($M$2,$S$2,28)</f>
        <v>45805</v>
      </c>
      <c r="AH10" s="182">
        <f>IF(DAY(EOMONTH(F10,0))&lt;29,"",DATE($M$2,$S$2,29))</f>
        <v>45806</v>
      </c>
      <c r="AI10" s="182">
        <f>IF(DAY(EOMONTH(F10,0))&lt;30,"",DATE($M$2,$S$2,30))</f>
        <v>45807</v>
      </c>
      <c r="AJ10" s="182">
        <f>IF(DAY(EOMONTH(F10,0))&lt;31,"",DATE($M$2,$S$2,31))</f>
        <v>45808</v>
      </c>
      <c r="AK10" s="402"/>
      <c r="AL10" s="404"/>
      <c r="AM10" s="405"/>
      <c r="AN10" s="405"/>
    </row>
    <row r="11" spans="1:40" ht="18" customHeight="1">
      <c r="A11" s="183">
        <v>1</v>
      </c>
      <c r="B11" s="206" t="s">
        <v>391</v>
      </c>
      <c r="C11" s="185" t="s">
        <v>366</v>
      </c>
      <c r="D11" s="207"/>
      <c r="E11" s="208" t="s">
        <v>366</v>
      </c>
      <c r="F11" s="188">
        <v>8</v>
      </c>
      <c r="G11" s="188">
        <v>8</v>
      </c>
      <c r="H11" s="188"/>
      <c r="I11" s="188">
        <v>8</v>
      </c>
      <c r="J11" s="188">
        <v>8</v>
      </c>
      <c r="K11" s="188">
        <v>8</v>
      </c>
      <c r="L11" s="188"/>
      <c r="M11" s="188">
        <v>8</v>
      </c>
      <c r="N11" s="188">
        <v>8</v>
      </c>
      <c r="O11" s="188"/>
      <c r="P11" s="188">
        <v>8</v>
      </c>
      <c r="Q11" s="188">
        <v>8</v>
      </c>
      <c r="R11" s="188">
        <v>8</v>
      </c>
      <c r="S11" s="188"/>
      <c r="T11" s="188">
        <v>8</v>
      </c>
      <c r="U11" s="188">
        <v>8</v>
      </c>
      <c r="V11" s="188"/>
      <c r="W11" s="188">
        <v>8</v>
      </c>
      <c r="X11" s="188">
        <v>8</v>
      </c>
      <c r="Y11" s="188"/>
      <c r="Z11" s="188">
        <v>8</v>
      </c>
      <c r="AA11" s="188">
        <v>8</v>
      </c>
      <c r="AB11" s="188"/>
      <c r="AC11" s="188">
        <v>8</v>
      </c>
      <c r="AD11" s="188">
        <v>8</v>
      </c>
      <c r="AE11" s="188">
        <v>8</v>
      </c>
      <c r="AF11" s="188"/>
      <c r="AG11" s="188">
        <v>8</v>
      </c>
      <c r="AH11" s="188"/>
      <c r="AI11" s="188"/>
      <c r="AJ11" s="188"/>
      <c r="AK11" s="193"/>
      <c r="AL11" s="209"/>
      <c r="AM11" s="403"/>
      <c r="AN11" s="403"/>
    </row>
    <row r="12" spans="1:40" ht="18" customHeight="1">
      <c r="A12" s="183">
        <v>2</v>
      </c>
      <c r="B12" s="210" t="s">
        <v>392</v>
      </c>
      <c r="C12" s="185" t="s">
        <v>368</v>
      </c>
      <c r="D12" s="207"/>
      <c r="E12" s="208" t="s">
        <v>368</v>
      </c>
      <c r="F12" s="188">
        <v>4</v>
      </c>
      <c r="G12" s="188">
        <v>4</v>
      </c>
      <c r="H12" s="188">
        <v>4</v>
      </c>
      <c r="I12" s="188">
        <v>4</v>
      </c>
      <c r="J12" s="188">
        <v>8</v>
      </c>
      <c r="K12" s="188"/>
      <c r="L12" s="188"/>
      <c r="M12" s="188">
        <v>4</v>
      </c>
      <c r="N12" s="188">
        <v>4</v>
      </c>
      <c r="O12" s="188">
        <v>4</v>
      </c>
      <c r="P12" s="188">
        <v>4</v>
      </c>
      <c r="Q12" s="188">
        <v>8</v>
      </c>
      <c r="R12" s="188"/>
      <c r="S12" s="188"/>
      <c r="T12" s="188">
        <v>4</v>
      </c>
      <c r="U12" s="188">
        <v>4</v>
      </c>
      <c r="V12" s="188">
        <v>4</v>
      </c>
      <c r="W12" s="188">
        <v>4</v>
      </c>
      <c r="X12" s="188">
        <v>8</v>
      </c>
      <c r="Y12" s="188"/>
      <c r="Z12" s="188"/>
      <c r="AA12" s="188">
        <v>4</v>
      </c>
      <c r="AB12" s="188">
        <v>4</v>
      </c>
      <c r="AC12" s="188">
        <v>4</v>
      </c>
      <c r="AD12" s="188">
        <v>4</v>
      </c>
      <c r="AE12" s="188">
        <v>8</v>
      </c>
      <c r="AF12" s="188"/>
      <c r="AG12" s="188"/>
      <c r="AH12" s="188"/>
      <c r="AI12" s="188"/>
      <c r="AJ12" s="188"/>
      <c r="AK12" s="189">
        <f>+SUM(F12:AJ12)</f>
        <v>96</v>
      </c>
      <c r="AL12" s="190">
        <f t="shared" ref="AL12:AL30" si="0">IF($AK$3="４週",AK12/4,AK12/(DAY(EOMONTH($F$9,0))/7))</f>
        <v>24</v>
      </c>
      <c r="AM12" s="403"/>
      <c r="AN12" s="403"/>
    </row>
    <row r="13" spans="1:40" ht="18" customHeight="1">
      <c r="A13" s="183">
        <v>3</v>
      </c>
      <c r="B13" s="210" t="s">
        <v>392</v>
      </c>
      <c r="C13" s="185" t="s">
        <v>370</v>
      </c>
      <c r="D13" s="207"/>
      <c r="E13" s="208" t="s">
        <v>370</v>
      </c>
      <c r="F13" s="188">
        <v>4</v>
      </c>
      <c r="G13" s="188">
        <v>4</v>
      </c>
      <c r="H13" s="188"/>
      <c r="I13" s="188">
        <v>4</v>
      </c>
      <c r="J13" s="188"/>
      <c r="K13" s="188">
        <v>4</v>
      </c>
      <c r="L13" s="188"/>
      <c r="M13" s="188">
        <v>4</v>
      </c>
      <c r="N13" s="188">
        <v>4</v>
      </c>
      <c r="O13" s="188"/>
      <c r="P13" s="188">
        <v>4</v>
      </c>
      <c r="Q13" s="188"/>
      <c r="R13" s="188">
        <v>4</v>
      </c>
      <c r="S13" s="188"/>
      <c r="T13" s="188">
        <v>4</v>
      </c>
      <c r="U13" s="188">
        <v>4</v>
      </c>
      <c r="V13" s="188"/>
      <c r="W13" s="188">
        <v>4</v>
      </c>
      <c r="X13" s="188"/>
      <c r="Y13" s="188">
        <v>4</v>
      </c>
      <c r="Z13" s="188"/>
      <c r="AA13" s="188">
        <v>4</v>
      </c>
      <c r="AB13" s="188">
        <v>4</v>
      </c>
      <c r="AC13" s="188"/>
      <c r="AD13" s="188">
        <v>4</v>
      </c>
      <c r="AE13" s="188"/>
      <c r="AF13" s="188">
        <v>4</v>
      </c>
      <c r="AG13" s="188"/>
      <c r="AH13" s="188"/>
      <c r="AI13" s="188"/>
      <c r="AJ13" s="188"/>
      <c r="AK13" s="189">
        <f>+SUM(F13:AJ13)</f>
        <v>64</v>
      </c>
      <c r="AL13" s="190">
        <f t="shared" si="0"/>
        <v>16</v>
      </c>
      <c r="AM13" s="403"/>
      <c r="AN13" s="403"/>
    </row>
    <row r="14" spans="1:40" ht="18" customHeight="1">
      <c r="A14" s="183">
        <v>4</v>
      </c>
      <c r="B14" s="210" t="s">
        <v>393</v>
      </c>
      <c r="C14" s="185" t="s">
        <v>370</v>
      </c>
      <c r="D14" s="207"/>
      <c r="E14" s="208" t="s">
        <v>372</v>
      </c>
      <c r="F14" s="188">
        <v>4</v>
      </c>
      <c r="G14" s="188">
        <v>4</v>
      </c>
      <c r="H14" s="188"/>
      <c r="I14" s="188">
        <v>4</v>
      </c>
      <c r="J14" s="188">
        <v>4</v>
      </c>
      <c r="K14" s="188"/>
      <c r="L14" s="188">
        <v>4</v>
      </c>
      <c r="M14" s="188">
        <v>4</v>
      </c>
      <c r="N14" s="188">
        <v>4</v>
      </c>
      <c r="O14" s="188"/>
      <c r="P14" s="188">
        <v>4</v>
      </c>
      <c r="Q14" s="188">
        <v>4</v>
      </c>
      <c r="R14" s="188"/>
      <c r="S14" s="188">
        <v>4</v>
      </c>
      <c r="T14" s="188">
        <v>4</v>
      </c>
      <c r="U14" s="188">
        <v>4</v>
      </c>
      <c r="V14" s="188"/>
      <c r="W14" s="188">
        <v>4</v>
      </c>
      <c r="X14" s="188">
        <v>4</v>
      </c>
      <c r="Y14" s="188"/>
      <c r="Z14" s="188">
        <v>4</v>
      </c>
      <c r="AA14" s="188">
        <v>4</v>
      </c>
      <c r="AB14" s="188">
        <v>4</v>
      </c>
      <c r="AC14" s="188"/>
      <c r="AD14" s="188">
        <v>4</v>
      </c>
      <c r="AE14" s="188">
        <v>4</v>
      </c>
      <c r="AF14" s="188"/>
      <c r="AG14" s="188">
        <v>4</v>
      </c>
      <c r="AH14" s="188"/>
      <c r="AI14" s="188"/>
      <c r="AJ14" s="188"/>
      <c r="AK14" s="189">
        <f t="shared" ref="AK14:AK30" si="1">+SUM(F14:AJ14)</f>
        <v>80</v>
      </c>
      <c r="AL14" s="190">
        <f t="shared" si="0"/>
        <v>20</v>
      </c>
      <c r="AM14" s="403"/>
      <c r="AN14" s="403"/>
    </row>
    <row r="15" spans="1:40" ht="18" customHeight="1">
      <c r="A15" s="183">
        <v>5</v>
      </c>
      <c r="B15" s="210" t="s">
        <v>393</v>
      </c>
      <c r="C15" s="185" t="s">
        <v>370</v>
      </c>
      <c r="D15" s="207"/>
      <c r="E15" s="208" t="s">
        <v>394</v>
      </c>
      <c r="F15" s="188">
        <v>4</v>
      </c>
      <c r="G15" s="188">
        <v>4</v>
      </c>
      <c r="H15" s="188">
        <v>4</v>
      </c>
      <c r="I15" s="188"/>
      <c r="J15" s="188"/>
      <c r="K15" s="188">
        <v>4</v>
      </c>
      <c r="L15" s="188">
        <v>4</v>
      </c>
      <c r="M15" s="188">
        <v>4</v>
      </c>
      <c r="N15" s="188">
        <v>4</v>
      </c>
      <c r="O15" s="188">
        <v>4</v>
      </c>
      <c r="P15" s="188"/>
      <c r="Q15" s="188"/>
      <c r="R15" s="188">
        <v>4</v>
      </c>
      <c r="S15" s="188">
        <v>4</v>
      </c>
      <c r="T15" s="188">
        <v>4</v>
      </c>
      <c r="U15" s="188">
        <v>4</v>
      </c>
      <c r="V15" s="188">
        <v>4</v>
      </c>
      <c r="W15" s="188"/>
      <c r="X15" s="188"/>
      <c r="Y15" s="188">
        <v>4</v>
      </c>
      <c r="Z15" s="188">
        <v>4</v>
      </c>
      <c r="AA15" s="188">
        <v>4</v>
      </c>
      <c r="AB15" s="188">
        <v>4</v>
      </c>
      <c r="AC15" s="188">
        <v>4</v>
      </c>
      <c r="AD15" s="188"/>
      <c r="AE15" s="188"/>
      <c r="AF15" s="188">
        <v>4</v>
      </c>
      <c r="AG15" s="188">
        <v>4</v>
      </c>
      <c r="AH15" s="188"/>
      <c r="AI15" s="188"/>
      <c r="AJ15" s="188"/>
      <c r="AK15" s="189">
        <f t="shared" si="1"/>
        <v>80</v>
      </c>
      <c r="AL15" s="190">
        <f t="shared" si="0"/>
        <v>20</v>
      </c>
      <c r="AM15" s="403"/>
      <c r="AN15" s="403"/>
    </row>
    <row r="16" spans="1:40" ht="18" customHeight="1">
      <c r="A16" s="183">
        <v>6</v>
      </c>
      <c r="B16" s="210" t="s">
        <v>393</v>
      </c>
      <c r="C16" s="185" t="s">
        <v>372</v>
      </c>
      <c r="D16" s="207"/>
      <c r="E16" s="208" t="s">
        <v>395</v>
      </c>
      <c r="F16" s="188">
        <v>2</v>
      </c>
      <c r="G16" s="188">
        <v>2</v>
      </c>
      <c r="H16" s="188">
        <v>2</v>
      </c>
      <c r="I16" s="188">
        <v>4</v>
      </c>
      <c r="J16" s="188">
        <v>4</v>
      </c>
      <c r="K16" s="188"/>
      <c r="L16" s="188"/>
      <c r="M16" s="188">
        <v>2</v>
      </c>
      <c r="N16" s="188">
        <v>2</v>
      </c>
      <c r="O16" s="188">
        <v>2</v>
      </c>
      <c r="P16" s="188">
        <v>4</v>
      </c>
      <c r="Q16" s="188">
        <v>4</v>
      </c>
      <c r="R16" s="188"/>
      <c r="S16" s="188"/>
      <c r="T16" s="188">
        <v>2</v>
      </c>
      <c r="U16" s="188">
        <v>2</v>
      </c>
      <c r="V16" s="188">
        <v>2</v>
      </c>
      <c r="W16" s="188">
        <v>4</v>
      </c>
      <c r="X16" s="188">
        <v>4</v>
      </c>
      <c r="Y16" s="188"/>
      <c r="Z16" s="188"/>
      <c r="AA16" s="188">
        <v>2</v>
      </c>
      <c r="AB16" s="188">
        <v>2</v>
      </c>
      <c r="AC16" s="188">
        <v>2</v>
      </c>
      <c r="AD16" s="188">
        <v>4</v>
      </c>
      <c r="AE16" s="188">
        <v>4</v>
      </c>
      <c r="AF16" s="188"/>
      <c r="AG16" s="188"/>
      <c r="AH16" s="188"/>
      <c r="AI16" s="188"/>
      <c r="AJ16" s="188"/>
      <c r="AK16" s="189">
        <f t="shared" si="1"/>
        <v>56</v>
      </c>
      <c r="AL16" s="190">
        <f t="shared" si="0"/>
        <v>14</v>
      </c>
      <c r="AM16" s="403"/>
      <c r="AN16" s="403"/>
    </row>
    <row r="17" spans="1:40" ht="18" customHeight="1">
      <c r="A17" s="183">
        <v>7</v>
      </c>
      <c r="B17" s="210" t="s">
        <v>393</v>
      </c>
      <c r="C17" s="185" t="s">
        <v>372</v>
      </c>
      <c r="D17" s="207"/>
      <c r="E17" s="208" t="s">
        <v>396</v>
      </c>
      <c r="F17" s="188">
        <v>2</v>
      </c>
      <c r="G17" s="188"/>
      <c r="H17" s="188"/>
      <c r="I17" s="188">
        <v>4</v>
      </c>
      <c r="J17" s="188">
        <v>4</v>
      </c>
      <c r="K17" s="188"/>
      <c r="L17" s="188">
        <v>2</v>
      </c>
      <c r="M17" s="188">
        <v>2</v>
      </c>
      <c r="N17" s="188"/>
      <c r="O17" s="188"/>
      <c r="P17" s="188">
        <v>4</v>
      </c>
      <c r="Q17" s="188">
        <v>4</v>
      </c>
      <c r="R17" s="188"/>
      <c r="S17" s="188">
        <v>2</v>
      </c>
      <c r="T17" s="188">
        <v>2</v>
      </c>
      <c r="U17" s="188"/>
      <c r="V17" s="188"/>
      <c r="W17" s="188">
        <v>4</v>
      </c>
      <c r="X17" s="188">
        <v>4</v>
      </c>
      <c r="Y17" s="188"/>
      <c r="Z17" s="188">
        <v>2</v>
      </c>
      <c r="AA17" s="188">
        <v>2</v>
      </c>
      <c r="AB17" s="188"/>
      <c r="AC17" s="188"/>
      <c r="AD17" s="188">
        <v>4</v>
      </c>
      <c r="AE17" s="188">
        <v>4</v>
      </c>
      <c r="AF17" s="188"/>
      <c r="AG17" s="188">
        <v>2</v>
      </c>
      <c r="AH17" s="188"/>
      <c r="AI17" s="188"/>
      <c r="AJ17" s="188"/>
      <c r="AK17" s="189">
        <f t="shared" si="1"/>
        <v>48</v>
      </c>
      <c r="AL17" s="190">
        <f t="shared" si="0"/>
        <v>12</v>
      </c>
      <c r="AM17" s="403"/>
      <c r="AN17" s="403"/>
    </row>
    <row r="18" spans="1:40" ht="18" customHeight="1">
      <c r="A18" s="183">
        <v>8</v>
      </c>
      <c r="B18" s="210" t="s">
        <v>393</v>
      </c>
      <c r="C18" s="185" t="s">
        <v>372</v>
      </c>
      <c r="D18" s="207"/>
      <c r="E18" s="208" t="s">
        <v>397</v>
      </c>
      <c r="F18" s="188">
        <v>3</v>
      </c>
      <c r="G18" s="188">
        <v>3</v>
      </c>
      <c r="H18" s="188">
        <v>3</v>
      </c>
      <c r="I18" s="188"/>
      <c r="J18" s="188"/>
      <c r="K18" s="188">
        <v>4</v>
      </c>
      <c r="L18" s="188"/>
      <c r="M18" s="188">
        <v>3</v>
      </c>
      <c r="N18" s="188">
        <v>3</v>
      </c>
      <c r="O18" s="188">
        <v>3</v>
      </c>
      <c r="P18" s="188"/>
      <c r="Q18" s="188"/>
      <c r="R18" s="188">
        <v>3</v>
      </c>
      <c r="S18" s="188"/>
      <c r="T18" s="188">
        <v>3</v>
      </c>
      <c r="U18" s="188">
        <v>3</v>
      </c>
      <c r="V18" s="188">
        <v>3</v>
      </c>
      <c r="W18" s="188"/>
      <c r="X18" s="188"/>
      <c r="Y18" s="188">
        <v>3</v>
      </c>
      <c r="Z18" s="188"/>
      <c r="AA18" s="188">
        <v>3</v>
      </c>
      <c r="AB18" s="188">
        <v>3</v>
      </c>
      <c r="AC18" s="188">
        <v>3</v>
      </c>
      <c r="AD18" s="188"/>
      <c r="AE18" s="188"/>
      <c r="AF18" s="188">
        <v>3</v>
      </c>
      <c r="AG18" s="188"/>
      <c r="AH18" s="188"/>
      <c r="AI18" s="188"/>
      <c r="AJ18" s="188"/>
      <c r="AK18" s="189">
        <f t="shared" si="1"/>
        <v>49</v>
      </c>
      <c r="AL18" s="190">
        <f t="shared" si="0"/>
        <v>12.25</v>
      </c>
      <c r="AM18" s="403"/>
      <c r="AN18" s="403"/>
    </row>
    <row r="19" spans="1:40" ht="18" customHeight="1">
      <c r="A19" s="183">
        <v>9</v>
      </c>
      <c r="B19" s="210" t="s">
        <v>393</v>
      </c>
      <c r="C19" s="185" t="s">
        <v>372</v>
      </c>
      <c r="D19" s="207"/>
      <c r="E19" s="208" t="s">
        <v>398</v>
      </c>
      <c r="F19" s="188"/>
      <c r="G19" s="188">
        <v>2</v>
      </c>
      <c r="H19" s="188">
        <v>2</v>
      </c>
      <c r="I19" s="188">
        <v>3</v>
      </c>
      <c r="J19" s="188">
        <v>3</v>
      </c>
      <c r="K19" s="188">
        <v>4</v>
      </c>
      <c r="L19" s="188"/>
      <c r="M19" s="188"/>
      <c r="N19" s="188">
        <v>2</v>
      </c>
      <c r="O19" s="188">
        <v>2</v>
      </c>
      <c r="P19" s="188">
        <v>3</v>
      </c>
      <c r="Q19" s="188">
        <v>3</v>
      </c>
      <c r="R19" s="188">
        <v>4</v>
      </c>
      <c r="S19" s="188"/>
      <c r="T19" s="188"/>
      <c r="U19" s="188">
        <v>2</v>
      </c>
      <c r="V19" s="188">
        <v>2</v>
      </c>
      <c r="W19" s="188">
        <v>3</v>
      </c>
      <c r="X19" s="188">
        <v>3</v>
      </c>
      <c r="Y19" s="188">
        <v>4</v>
      </c>
      <c r="Z19" s="188"/>
      <c r="AA19" s="188"/>
      <c r="AB19" s="188">
        <v>2</v>
      </c>
      <c r="AC19" s="188">
        <v>2</v>
      </c>
      <c r="AD19" s="188">
        <v>3</v>
      </c>
      <c r="AE19" s="188">
        <v>3</v>
      </c>
      <c r="AF19" s="188">
        <v>4</v>
      </c>
      <c r="AG19" s="188"/>
      <c r="AH19" s="188"/>
      <c r="AI19" s="188"/>
      <c r="AJ19" s="188"/>
      <c r="AK19" s="189">
        <f t="shared" si="1"/>
        <v>56</v>
      </c>
      <c r="AL19" s="190">
        <f t="shared" si="0"/>
        <v>14</v>
      </c>
      <c r="AM19" s="403"/>
      <c r="AN19" s="403"/>
    </row>
    <row r="20" spans="1:40" ht="18" customHeight="1">
      <c r="A20" s="183">
        <v>10</v>
      </c>
      <c r="B20" s="210" t="s">
        <v>393</v>
      </c>
      <c r="C20" s="185" t="s">
        <v>372</v>
      </c>
      <c r="D20" s="207"/>
      <c r="E20" s="208" t="s">
        <v>399</v>
      </c>
      <c r="F20" s="188"/>
      <c r="G20" s="188"/>
      <c r="H20" s="188">
        <v>4</v>
      </c>
      <c r="I20" s="188"/>
      <c r="J20" s="188"/>
      <c r="K20" s="188">
        <v>4</v>
      </c>
      <c r="L20" s="188"/>
      <c r="M20" s="188"/>
      <c r="N20" s="188">
        <v>4</v>
      </c>
      <c r="O20" s="188"/>
      <c r="P20" s="188"/>
      <c r="Q20" s="188">
        <v>4</v>
      </c>
      <c r="R20" s="188"/>
      <c r="S20" s="188"/>
      <c r="T20" s="188"/>
      <c r="U20" s="188">
        <v>4</v>
      </c>
      <c r="V20" s="188"/>
      <c r="W20" s="188"/>
      <c r="X20" s="188">
        <v>4</v>
      </c>
      <c r="Y20" s="188"/>
      <c r="Z20" s="188"/>
      <c r="AA20" s="188"/>
      <c r="AB20" s="188"/>
      <c r="AC20" s="188">
        <v>4</v>
      </c>
      <c r="AD20" s="188"/>
      <c r="AE20" s="188"/>
      <c r="AF20" s="188">
        <v>4</v>
      </c>
      <c r="AG20" s="188"/>
      <c r="AH20" s="188"/>
      <c r="AI20" s="188"/>
      <c r="AJ20" s="188"/>
      <c r="AK20" s="189">
        <f t="shared" si="1"/>
        <v>32</v>
      </c>
      <c r="AL20" s="190">
        <f t="shared" si="0"/>
        <v>8</v>
      </c>
      <c r="AM20" s="403"/>
      <c r="AN20" s="403"/>
    </row>
    <row r="21" spans="1:40" ht="18" customHeight="1">
      <c r="A21" s="183">
        <v>11</v>
      </c>
      <c r="B21" s="210"/>
      <c r="C21" s="185"/>
      <c r="D21" s="207"/>
      <c r="E21" s="20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9">
        <f t="shared" si="1"/>
        <v>0</v>
      </c>
      <c r="AL21" s="190">
        <f t="shared" si="0"/>
        <v>0</v>
      </c>
      <c r="AM21" s="403"/>
      <c r="AN21" s="403"/>
    </row>
    <row r="22" spans="1:40" ht="18" customHeight="1">
      <c r="A22" s="183">
        <v>12</v>
      </c>
      <c r="B22" s="210"/>
      <c r="C22" s="185"/>
      <c r="D22" s="207"/>
      <c r="E22" s="208"/>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9">
        <f t="shared" si="1"/>
        <v>0</v>
      </c>
      <c r="AL22" s="190">
        <f t="shared" si="0"/>
        <v>0</v>
      </c>
      <c r="AM22" s="403"/>
      <c r="AN22" s="403"/>
    </row>
    <row r="23" spans="1:40" ht="18" customHeight="1">
      <c r="A23" s="183">
        <v>13</v>
      </c>
      <c r="B23" s="210"/>
      <c r="C23" s="185"/>
      <c r="D23" s="207"/>
      <c r="E23" s="208"/>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9">
        <f t="shared" si="1"/>
        <v>0</v>
      </c>
      <c r="AL23" s="190">
        <f t="shared" si="0"/>
        <v>0</v>
      </c>
      <c r="AM23" s="403"/>
      <c r="AN23" s="403"/>
    </row>
    <row r="24" spans="1:40" ht="18" customHeight="1">
      <c r="A24" s="183">
        <v>14</v>
      </c>
      <c r="B24" s="210"/>
      <c r="C24" s="185"/>
      <c r="D24" s="207"/>
      <c r="E24" s="20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9">
        <f t="shared" si="1"/>
        <v>0</v>
      </c>
      <c r="AL24" s="190">
        <f t="shared" si="0"/>
        <v>0</v>
      </c>
      <c r="AM24" s="403"/>
      <c r="AN24" s="403"/>
    </row>
    <row r="25" spans="1:40" ht="18" customHeight="1">
      <c r="A25" s="183">
        <v>15</v>
      </c>
      <c r="B25" s="210"/>
      <c r="C25" s="185"/>
      <c r="D25" s="207"/>
      <c r="E25" s="20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9">
        <f t="shared" si="1"/>
        <v>0</v>
      </c>
      <c r="AL25" s="190">
        <f t="shared" si="0"/>
        <v>0</v>
      </c>
      <c r="AM25" s="403"/>
      <c r="AN25" s="403"/>
    </row>
    <row r="26" spans="1:40" ht="18" customHeight="1">
      <c r="A26" s="183">
        <v>16</v>
      </c>
      <c r="B26" s="210"/>
      <c r="C26" s="185"/>
      <c r="D26" s="207"/>
      <c r="E26" s="208"/>
      <c r="F26" s="188"/>
      <c r="G26" s="188"/>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9">
        <f t="shared" si="1"/>
        <v>0</v>
      </c>
      <c r="AL26" s="190">
        <f t="shared" si="0"/>
        <v>0</v>
      </c>
      <c r="AM26" s="403"/>
      <c r="AN26" s="403"/>
    </row>
    <row r="27" spans="1:40" ht="18" customHeight="1">
      <c r="A27" s="183">
        <v>17</v>
      </c>
      <c r="B27" s="210"/>
      <c r="C27" s="185"/>
      <c r="D27" s="207"/>
      <c r="E27" s="208"/>
      <c r="F27" s="188"/>
      <c r="G27" s="188"/>
      <c r="H27" s="188"/>
      <c r="I27" s="188"/>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9">
        <f t="shared" si="1"/>
        <v>0</v>
      </c>
      <c r="AL27" s="190">
        <f t="shared" si="0"/>
        <v>0</v>
      </c>
      <c r="AM27" s="403"/>
      <c r="AN27" s="403"/>
    </row>
    <row r="28" spans="1:40" ht="18" customHeight="1">
      <c r="A28" s="183">
        <v>18</v>
      </c>
      <c r="B28" s="210"/>
      <c r="C28" s="185"/>
      <c r="D28" s="207"/>
      <c r="E28" s="20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9">
        <f t="shared" si="1"/>
        <v>0</v>
      </c>
      <c r="AL28" s="190">
        <f t="shared" si="0"/>
        <v>0</v>
      </c>
      <c r="AM28" s="403"/>
      <c r="AN28" s="403"/>
    </row>
    <row r="29" spans="1:40" ht="18" customHeight="1">
      <c r="A29" s="183">
        <v>19</v>
      </c>
      <c r="B29" s="210"/>
      <c r="C29" s="185"/>
      <c r="D29" s="207"/>
      <c r="E29" s="20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9">
        <f t="shared" si="1"/>
        <v>0</v>
      </c>
      <c r="AL29" s="190">
        <f t="shared" si="0"/>
        <v>0</v>
      </c>
      <c r="AM29" s="403"/>
      <c r="AN29" s="403"/>
    </row>
    <row r="30" spans="1:40" ht="18" customHeight="1">
      <c r="A30" s="183">
        <v>20</v>
      </c>
      <c r="B30" s="210"/>
      <c r="C30" s="185"/>
      <c r="D30" s="207"/>
      <c r="E30" s="208"/>
      <c r="F30" s="188"/>
      <c r="G30" s="188"/>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9">
        <f t="shared" si="1"/>
        <v>0</v>
      </c>
      <c r="AL30" s="190">
        <f t="shared" si="0"/>
        <v>0</v>
      </c>
      <c r="AM30" s="403"/>
      <c r="AN30" s="403"/>
    </row>
    <row r="31" spans="1:40" ht="18" customHeight="1">
      <c r="A31" s="400" t="s">
        <v>355</v>
      </c>
      <c r="B31" s="407"/>
      <c r="C31" s="407"/>
      <c r="D31" s="407"/>
      <c r="E31" s="407"/>
      <c r="F31" s="191">
        <f>+SUM(F11:F30)</f>
        <v>31</v>
      </c>
      <c r="G31" s="191">
        <f t="shared" ref="G31:AJ31" si="2">+SUM(G11:G30)</f>
        <v>31</v>
      </c>
      <c r="H31" s="191">
        <f t="shared" si="2"/>
        <v>19</v>
      </c>
      <c r="I31" s="191">
        <f t="shared" si="2"/>
        <v>31</v>
      </c>
      <c r="J31" s="191">
        <f t="shared" si="2"/>
        <v>31</v>
      </c>
      <c r="K31" s="191">
        <f t="shared" si="2"/>
        <v>28</v>
      </c>
      <c r="L31" s="191">
        <f t="shared" si="2"/>
        <v>10</v>
      </c>
      <c r="M31" s="191">
        <f t="shared" si="2"/>
        <v>31</v>
      </c>
      <c r="N31" s="191">
        <f t="shared" si="2"/>
        <v>35</v>
      </c>
      <c r="O31" s="191">
        <f t="shared" si="2"/>
        <v>15</v>
      </c>
      <c r="P31" s="191">
        <f t="shared" si="2"/>
        <v>31</v>
      </c>
      <c r="Q31" s="191">
        <f t="shared" si="2"/>
        <v>35</v>
      </c>
      <c r="R31" s="191">
        <f t="shared" si="2"/>
        <v>23</v>
      </c>
      <c r="S31" s="191">
        <f t="shared" si="2"/>
        <v>10</v>
      </c>
      <c r="T31" s="191">
        <f t="shared" si="2"/>
        <v>31</v>
      </c>
      <c r="U31" s="191">
        <f t="shared" si="2"/>
        <v>35</v>
      </c>
      <c r="V31" s="191">
        <f t="shared" si="2"/>
        <v>15</v>
      </c>
      <c r="W31" s="191">
        <f t="shared" si="2"/>
        <v>31</v>
      </c>
      <c r="X31" s="191">
        <f t="shared" si="2"/>
        <v>35</v>
      </c>
      <c r="Y31" s="191">
        <f t="shared" si="2"/>
        <v>15</v>
      </c>
      <c r="Z31" s="191">
        <f t="shared" si="2"/>
        <v>18</v>
      </c>
      <c r="AA31" s="191">
        <f t="shared" si="2"/>
        <v>31</v>
      </c>
      <c r="AB31" s="191">
        <f t="shared" si="2"/>
        <v>23</v>
      </c>
      <c r="AC31" s="191">
        <f t="shared" si="2"/>
        <v>27</v>
      </c>
      <c r="AD31" s="191">
        <f t="shared" si="2"/>
        <v>31</v>
      </c>
      <c r="AE31" s="191">
        <f t="shared" si="2"/>
        <v>31</v>
      </c>
      <c r="AF31" s="191">
        <f t="shared" si="2"/>
        <v>19</v>
      </c>
      <c r="AG31" s="191">
        <f t="shared" si="2"/>
        <v>18</v>
      </c>
      <c r="AH31" s="191">
        <f t="shared" si="2"/>
        <v>0</v>
      </c>
      <c r="AI31" s="191">
        <f t="shared" si="2"/>
        <v>0</v>
      </c>
      <c r="AJ31" s="191">
        <f t="shared" si="2"/>
        <v>0</v>
      </c>
      <c r="AK31" s="189">
        <f>+SUM(F31:AJ31)</f>
        <v>721</v>
      </c>
      <c r="AL31" s="190">
        <f>IF($AK$3="４週",AK31/4,AK31/(DAY(EOMONTH($F$9,0))/7))</f>
        <v>180.25</v>
      </c>
      <c r="AM31" s="395"/>
      <c r="AN31" s="395"/>
    </row>
    <row r="32" spans="1:40" ht="18" customHeight="1">
      <c r="A32" s="407" t="s">
        <v>356</v>
      </c>
      <c r="B32" s="407"/>
      <c r="C32" s="407"/>
      <c r="D32" s="407"/>
      <c r="E32" s="408"/>
      <c r="F32" s="192">
        <v>12</v>
      </c>
      <c r="G32" s="192">
        <v>20</v>
      </c>
      <c r="H32" s="192">
        <v>12</v>
      </c>
      <c r="I32" s="192">
        <v>20</v>
      </c>
      <c r="J32" s="192">
        <v>12</v>
      </c>
      <c r="K32" s="192">
        <v>20</v>
      </c>
      <c r="L32" s="192">
        <v>12</v>
      </c>
      <c r="M32" s="192">
        <v>20</v>
      </c>
      <c r="N32" s="192">
        <v>12</v>
      </c>
      <c r="O32" s="192">
        <v>20</v>
      </c>
      <c r="P32" s="192">
        <v>12</v>
      </c>
      <c r="Q32" s="192">
        <v>20</v>
      </c>
      <c r="R32" s="192">
        <v>12</v>
      </c>
      <c r="S32" s="192">
        <v>20</v>
      </c>
      <c r="T32" s="192">
        <v>12</v>
      </c>
      <c r="U32" s="192">
        <v>20</v>
      </c>
      <c r="V32" s="192">
        <v>12</v>
      </c>
      <c r="W32" s="192">
        <v>20</v>
      </c>
      <c r="X32" s="192">
        <v>12</v>
      </c>
      <c r="Y32" s="192">
        <v>20</v>
      </c>
      <c r="Z32" s="192">
        <v>12</v>
      </c>
      <c r="AA32" s="192">
        <v>20</v>
      </c>
      <c r="AB32" s="192">
        <v>12</v>
      </c>
      <c r="AC32" s="192">
        <v>20</v>
      </c>
      <c r="AD32" s="192">
        <v>12</v>
      </c>
      <c r="AE32" s="192">
        <v>20</v>
      </c>
      <c r="AF32" s="192">
        <v>12</v>
      </c>
      <c r="AG32" s="192">
        <v>20</v>
      </c>
      <c r="AH32" s="192">
        <v>12</v>
      </c>
      <c r="AI32" s="192">
        <v>20</v>
      </c>
      <c r="AJ32" s="192">
        <v>10</v>
      </c>
      <c r="AK32" s="191"/>
      <c r="AL32" s="193"/>
      <c r="AM32" s="395"/>
      <c r="AN32" s="395"/>
    </row>
    <row r="33" spans="1:40" ht="15" customHeight="1">
      <c r="A33" s="180"/>
      <c r="B33" s="180"/>
      <c r="C33" s="180"/>
      <c r="D33" s="180"/>
      <c r="E33" s="180"/>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80"/>
      <c r="AL33" s="180"/>
      <c r="AM33" s="171"/>
    </row>
    <row r="34" spans="1:40" ht="5.0999999999999996" customHeight="1">
      <c r="A34" s="201"/>
      <c r="B34" s="201"/>
      <c r="C34" s="201"/>
      <c r="D34" s="211"/>
      <c r="E34" s="211"/>
      <c r="F34" s="211"/>
      <c r="G34" s="211"/>
      <c r="H34" s="211"/>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212"/>
      <c r="AK34" s="194"/>
      <c r="AL34" s="180"/>
      <c r="AM34" s="180"/>
      <c r="AN34" s="171"/>
    </row>
    <row r="35" spans="1:40" ht="5.0999999999999996" customHeight="1">
      <c r="A35" s="201"/>
      <c r="B35" s="201"/>
      <c r="C35" s="201"/>
      <c r="D35" s="211"/>
      <c r="E35" s="211"/>
      <c r="F35" s="211"/>
      <c r="G35" s="211"/>
      <c r="H35" s="211"/>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212"/>
      <c r="AK35" s="194"/>
      <c r="AL35" s="180"/>
      <c r="AM35" s="180"/>
      <c r="AN35" s="171"/>
    </row>
    <row r="36" spans="1:40" ht="5.0999999999999996" customHeight="1">
      <c r="A36" s="201"/>
      <c r="B36" s="201"/>
      <c r="C36" s="201"/>
      <c r="D36" s="211"/>
      <c r="E36" s="211"/>
      <c r="F36" s="211"/>
      <c r="G36" s="211"/>
      <c r="H36" s="211"/>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212"/>
      <c r="AK36" s="194"/>
      <c r="AL36" s="180"/>
      <c r="AM36" s="180"/>
      <c r="AN36" s="171"/>
    </row>
    <row r="37" spans="1:40" ht="18" customHeight="1">
      <c r="A37" s="170" t="s">
        <v>400</v>
      </c>
      <c r="B37" s="194"/>
      <c r="D37" s="194"/>
      <c r="E37" s="194"/>
      <c r="F37" s="194"/>
      <c r="G37" s="194"/>
      <c r="H37" s="194"/>
      <c r="I37" s="194"/>
      <c r="J37" s="194"/>
      <c r="K37" s="194"/>
    </row>
    <row r="38" spans="1:40" ht="18" customHeight="1">
      <c r="A38" s="213" t="s">
        <v>401</v>
      </c>
      <c r="B38" s="213"/>
      <c r="M38" s="170" t="s">
        <v>402</v>
      </c>
      <c r="N38" s="194"/>
      <c r="P38" s="194"/>
      <c r="Q38" s="194"/>
      <c r="R38" s="194"/>
      <c r="S38" s="194"/>
      <c r="T38" s="194"/>
      <c r="U38" s="214" t="str">
        <f>IF(COUNTIF(M40:M43,"○")&gt;1,"いずれか１つを選択してください。","")</f>
        <v/>
      </c>
      <c r="V38" s="194"/>
      <c r="W38" s="194"/>
      <c r="X38" s="194"/>
      <c r="Y38" s="194"/>
      <c r="Z38" s="194"/>
      <c r="AA38" s="194"/>
      <c r="AB38" s="194"/>
      <c r="AC38" s="194"/>
      <c r="AD38" s="194"/>
      <c r="AE38" s="194"/>
      <c r="AF38" s="194"/>
      <c r="AG38" s="194"/>
      <c r="AH38" s="194"/>
      <c r="AI38" s="194"/>
      <c r="AJ38" s="194"/>
      <c r="AK38" s="212"/>
      <c r="AL38" s="194"/>
      <c r="AM38" s="180"/>
      <c r="AN38" s="180"/>
    </row>
    <row r="39" spans="1:40" ht="18.75" customHeight="1">
      <c r="A39" s="410"/>
      <c r="B39" s="410"/>
      <c r="C39" s="410"/>
      <c r="D39" s="215">
        <f>IF(S2=1,10,IF(S2=2,11,IF(S2=3,12,S2-3)))</f>
        <v>2</v>
      </c>
      <c r="E39" s="215">
        <f>IF(S2=1,11,IF(S2=2,12,S2-2))</f>
        <v>3</v>
      </c>
      <c r="F39" s="411">
        <f>IF(S2=1,12,S2-1)</f>
        <v>4</v>
      </c>
      <c r="G39" s="411"/>
      <c r="H39" s="411"/>
      <c r="I39" s="396" t="s">
        <v>403</v>
      </c>
      <c r="J39" s="396"/>
      <c r="K39" s="396"/>
      <c r="M39" s="400" t="s">
        <v>404</v>
      </c>
      <c r="N39" s="407"/>
      <c r="O39" s="407"/>
      <c r="P39" s="407"/>
      <c r="Q39" s="407"/>
      <c r="R39" s="407"/>
      <c r="S39" s="407"/>
      <c r="T39" s="407"/>
      <c r="U39" s="407"/>
      <c r="V39" s="407"/>
      <c r="W39" s="407"/>
      <c r="X39" s="407"/>
      <c r="Y39" s="407"/>
      <c r="Z39" s="407"/>
      <c r="AA39" s="407"/>
      <c r="AB39" s="407"/>
      <c r="AC39" s="407"/>
      <c r="AD39" s="407"/>
      <c r="AE39" s="407"/>
      <c r="AF39" s="407"/>
      <c r="AG39" s="407"/>
      <c r="AH39" s="412" t="s">
        <v>405</v>
      </c>
      <c r="AI39" s="413"/>
      <c r="AJ39" s="413"/>
      <c r="AK39" s="413"/>
      <c r="AL39" s="414"/>
      <c r="AM39" s="404" t="s">
        <v>406</v>
      </c>
      <c r="AN39" s="404"/>
    </row>
    <row r="40" spans="1:40" ht="18" customHeight="1">
      <c r="A40" s="404" t="s">
        <v>428</v>
      </c>
      <c r="B40" s="404"/>
      <c r="C40" s="404"/>
      <c r="D40" s="216">
        <v>80</v>
      </c>
      <c r="E40" s="216">
        <v>80</v>
      </c>
      <c r="F40" s="415">
        <v>81</v>
      </c>
      <c r="G40" s="415"/>
      <c r="H40" s="415"/>
      <c r="I40" s="396">
        <f>SUM(D40:F40)</f>
        <v>241</v>
      </c>
      <c r="J40" s="396"/>
      <c r="K40" s="396"/>
      <c r="M40" s="416" t="s">
        <v>70</v>
      </c>
      <c r="N40" s="397" t="s">
        <v>408</v>
      </c>
      <c r="O40" s="419"/>
      <c r="P40" s="420"/>
      <c r="Q40" s="425" t="s">
        <v>409</v>
      </c>
      <c r="R40" s="426"/>
      <c r="S40" s="426"/>
      <c r="T40" s="426"/>
      <c r="U40" s="426"/>
      <c r="V40" s="426"/>
      <c r="W40" s="426"/>
      <c r="X40" s="426"/>
      <c r="Y40" s="426"/>
      <c r="Z40" s="426"/>
      <c r="AA40" s="426"/>
      <c r="AB40" s="426"/>
      <c r="AC40" s="426"/>
      <c r="AD40" s="426"/>
      <c r="AE40" s="426"/>
      <c r="AF40" s="426"/>
      <c r="AG40" s="427"/>
      <c r="AH40" s="428">
        <f>SUM(F32:AJ32)</f>
        <v>490</v>
      </c>
      <c r="AI40" s="402"/>
      <c r="AJ40" s="217" t="s">
        <v>410</v>
      </c>
      <c r="AK40" s="428">
        <f>ROUNDUP(AH40/450,0)</f>
        <v>2</v>
      </c>
      <c r="AL40" s="402"/>
      <c r="AM40" s="396">
        <f>MIN(AH40:AK42)</f>
        <v>1</v>
      </c>
      <c r="AN40" s="396"/>
    </row>
    <row r="41" spans="1:40" ht="18" customHeight="1">
      <c r="A41" s="421"/>
      <c r="B41" s="421"/>
      <c r="C41" s="421"/>
      <c r="D41" s="180"/>
      <c r="E41" s="180"/>
      <c r="F41" s="180"/>
      <c r="G41" s="180"/>
      <c r="H41" s="180"/>
      <c r="I41" s="180" t="s">
        <v>435</v>
      </c>
      <c r="J41" s="180"/>
      <c r="K41" s="180"/>
      <c r="M41" s="417"/>
      <c r="N41" s="398"/>
      <c r="O41" s="421"/>
      <c r="P41" s="422"/>
      <c r="Q41" s="429" t="s">
        <v>412</v>
      </c>
      <c r="R41" s="430"/>
      <c r="S41" s="430"/>
      <c r="T41" s="430"/>
      <c r="U41" s="430"/>
      <c r="V41" s="430"/>
      <c r="W41" s="430"/>
      <c r="X41" s="430"/>
      <c r="Y41" s="430"/>
      <c r="Z41" s="430"/>
      <c r="AA41" s="430"/>
      <c r="AB41" s="430"/>
      <c r="AC41" s="430"/>
      <c r="AD41" s="430"/>
      <c r="AE41" s="430"/>
      <c r="AF41" s="430"/>
      <c r="AG41" s="431"/>
      <c r="AH41" s="400">
        <f>COUNTA(B12:B30)</f>
        <v>9</v>
      </c>
      <c r="AI41" s="407"/>
      <c r="AJ41" s="218" t="s">
        <v>413</v>
      </c>
      <c r="AK41" s="428">
        <f>ROUNDUP(AH41/10,0)</f>
        <v>1</v>
      </c>
      <c r="AL41" s="402"/>
      <c r="AM41" s="396"/>
      <c r="AN41" s="396"/>
    </row>
    <row r="42" spans="1:40" ht="18" customHeight="1">
      <c r="A42" s="448"/>
      <c r="B42" s="448"/>
      <c r="C42" s="448"/>
      <c r="D42" s="180"/>
      <c r="E42" s="180"/>
      <c r="F42" s="448"/>
      <c r="G42" s="448"/>
      <c r="H42" s="448"/>
      <c r="I42" s="396">
        <f>I40/3</f>
        <v>80.333333333333329</v>
      </c>
      <c r="J42" s="396"/>
      <c r="K42" s="396"/>
      <c r="M42" s="418"/>
      <c r="N42" s="399"/>
      <c r="O42" s="423"/>
      <c r="P42" s="424"/>
      <c r="Q42" s="429" t="s">
        <v>414</v>
      </c>
      <c r="R42" s="430"/>
      <c r="S42" s="430"/>
      <c r="T42" s="430"/>
      <c r="U42" s="430"/>
      <c r="V42" s="430"/>
      <c r="W42" s="430"/>
      <c r="X42" s="430"/>
      <c r="Y42" s="430"/>
      <c r="Z42" s="430"/>
      <c r="AA42" s="430"/>
      <c r="AB42" s="430"/>
      <c r="AC42" s="430"/>
      <c r="AD42" s="430"/>
      <c r="AE42" s="430"/>
      <c r="AF42" s="430"/>
      <c r="AG42" s="431"/>
      <c r="AH42" s="428">
        <f>ROUNDDOWN(I42,1)</f>
        <v>80.3</v>
      </c>
      <c r="AI42" s="402"/>
      <c r="AJ42" s="219" t="s">
        <v>413</v>
      </c>
      <c r="AK42" s="428">
        <f>ROUNDUP(AH42/40,0)</f>
        <v>3</v>
      </c>
      <c r="AL42" s="402"/>
      <c r="AM42" s="396"/>
      <c r="AN42" s="396"/>
    </row>
    <row r="43" spans="1:40" ht="18" customHeight="1">
      <c r="B43" s="171"/>
      <c r="M43" s="216"/>
      <c r="N43" s="429" t="s">
        <v>417</v>
      </c>
      <c r="O43" s="430"/>
      <c r="P43" s="430"/>
      <c r="Q43" s="430"/>
      <c r="R43" s="430"/>
      <c r="S43" s="430"/>
      <c r="T43" s="430"/>
      <c r="U43" s="430"/>
      <c r="V43" s="430"/>
      <c r="W43" s="430"/>
      <c r="X43" s="430"/>
      <c r="Y43" s="430"/>
      <c r="Z43" s="430"/>
      <c r="AA43" s="430"/>
      <c r="AB43" s="430"/>
      <c r="AC43" s="430"/>
      <c r="AD43" s="430"/>
      <c r="AE43" s="430"/>
      <c r="AF43" s="430"/>
      <c r="AG43" s="431"/>
      <c r="AH43" s="437"/>
      <c r="AI43" s="437"/>
      <c r="AJ43" s="437"/>
      <c r="AK43" s="437"/>
      <c r="AL43" s="437"/>
      <c r="AM43" s="400">
        <f t="array" ref="AM43">ROUNDUP(_xlfn.IFS(AM40&lt;2,1,AND(AM40&lt;=2,AM40&lt;6),AM40-1,AM40&gt;=6,AM40/2*3),1)</f>
        <v>1</v>
      </c>
      <c r="AN43" s="408"/>
    </row>
    <row r="44" spans="1:40" ht="5.0999999999999996" customHeight="1">
      <c r="A44" s="201"/>
      <c r="B44" s="201"/>
      <c r="C44" s="201"/>
      <c r="D44" s="201"/>
      <c r="E44" s="201"/>
      <c r="F44" s="201"/>
      <c r="G44" s="201"/>
      <c r="H44" s="201"/>
      <c r="I44" s="201"/>
      <c r="J44" s="194"/>
      <c r="K44" s="194"/>
      <c r="L44" s="194"/>
      <c r="M44" s="212"/>
      <c r="N44" s="194"/>
      <c r="W44" s="180"/>
      <c r="X44" s="194"/>
      <c r="Y44" s="194"/>
      <c r="Z44" s="194"/>
      <c r="AA44" s="194"/>
      <c r="AB44" s="194"/>
      <c r="AC44" s="194"/>
      <c r="AD44" s="194"/>
      <c r="AE44" s="194"/>
      <c r="AF44" s="194"/>
      <c r="AG44" s="194"/>
      <c r="AH44" s="194"/>
      <c r="AI44" s="194"/>
      <c r="AJ44" s="212"/>
      <c r="AK44" s="194"/>
      <c r="AL44" s="180"/>
      <c r="AM44" s="180"/>
      <c r="AN44" s="171"/>
    </row>
    <row r="45" spans="1:40" ht="21" customHeight="1">
      <c r="A45" s="170" t="s">
        <v>422</v>
      </c>
      <c r="B45" s="174"/>
      <c r="C45" s="175"/>
      <c r="D45" s="175"/>
      <c r="E45" s="175"/>
      <c r="F45" s="175"/>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5"/>
      <c r="AM45" s="175"/>
      <c r="AN45" s="171"/>
    </row>
    <row r="46" spans="1:40" ht="24.95" customHeight="1">
      <c r="A46" s="171"/>
      <c r="B46" s="180"/>
      <c r="C46" s="432" t="str">
        <f>IF(VLOOKUP($AK$1,選択肢!$A$1:$J$31,C51,FALSE)=0,"-",VLOOKUP($AK$1,選択肢!$A$1:$J$31,C51,FALSE))</f>
        <v>管理者</v>
      </c>
      <c r="D46" s="433"/>
      <c r="E46" s="434" t="str">
        <f>IF(VLOOKUP($AK$1,選択肢!$A$1:$J$31,E51,FALSE)=0,"-",VLOOKUP($AK$1,選択肢!$A$1:$J$31,E51,FALSE))</f>
        <v>サービス提供責任者</v>
      </c>
      <c r="F46" s="434"/>
      <c r="G46" s="434"/>
      <c r="H46" s="434"/>
      <c r="I46" s="432" t="str">
        <f>IF(VLOOKUP($AK$1,選択肢!$A$1:$J$31,I51,FALSE)=0,"-",VLOOKUP($AK$1,選択肢!$A$1:$J$31,I51,FALSE))</f>
        <v>従業者</v>
      </c>
      <c r="J46" s="433"/>
      <c r="K46" s="433"/>
      <c r="L46" s="433"/>
      <c r="M46" s="433"/>
      <c r="N46" s="435"/>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171"/>
    </row>
    <row r="47" spans="1:40" ht="18" customHeight="1">
      <c r="A47" s="171"/>
      <c r="B47" s="180"/>
      <c r="C47" s="225" t="s">
        <v>423</v>
      </c>
      <c r="D47" s="225" t="s">
        <v>424</v>
      </c>
      <c r="E47" s="226" t="s">
        <v>423</v>
      </c>
      <c r="F47" s="441" t="s">
        <v>424</v>
      </c>
      <c r="G47" s="441"/>
      <c r="H47" s="441"/>
      <c r="I47" s="442" t="s">
        <v>423</v>
      </c>
      <c r="J47" s="443"/>
      <c r="K47" s="444"/>
      <c r="L47" s="442" t="s">
        <v>424</v>
      </c>
      <c r="M47" s="443"/>
      <c r="N47" s="444"/>
      <c r="O47" s="445"/>
      <c r="P47" s="445"/>
      <c r="Q47" s="445"/>
      <c r="R47" s="445"/>
      <c r="S47" s="445"/>
      <c r="T47" s="445"/>
      <c r="U47" s="445"/>
      <c r="V47" s="445"/>
      <c r="W47" s="445"/>
      <c r="X47" s="445"/>
      <c r="Y47" s="445"/>
      <c r="Z47" s="445"/>
      <c r="AA47" s="445"/>
      <c r="AB47" s="445"/>
      <c r="AC47" s="445"/>
      <c r="AD47" s="445"/>
      <c r="AE47" s="445"/>
      <c r="AF47" s="445"/>
      <c r="AG47" s="445"/>
      <c r="AH47" s="445"/>
      <c r="AI47" s="445"/>
      <c r="AJ47" s="445"/>
      <c r="AK47" s="445"/>
      <c r="AL47" s="227"/>
      <c r="AM47" s="227"/>
      <c r="AN47" s="171"/>
    </row>
    <row r="48" spans="1:40" ht="18" customHeight="1">
      <c r="A48" s="171"/>
      <c r="B48" s="203" t="s">
        <v>178</v>
      </c>
      <c r="C48" s="226">
        <f>COUNTIFS($B$11:$B$30,C$46,$C$11:$C$30,"A",$E$11:$E$30,"*")</f>
        <v>1</v>
      </c>
      <c r="D48" s="226">
        <f>COUNTIFS($B$11:$B$30,C$46,$C$11:$C$30,"B",$E$11:$E$30,"*")</f>
        <v>0</v>
      </c>
      <c r="E48" s="226">
        <f>COUNTIFS($B$11:$B$30,E$46,$C$11:$C$30,"A",$E$11:$E$30,"*")</f>
        <v>0</v>
      </c>
      <c r="F48" s="442">
        <f>COUNTIFS($B$11:$B$30,E$46,$C$11:$C$30,"B",$E$11:$E$30,"*")</f>
        <v>1</v>
      </c>
      <c r="G48" s="443"/>
      <c r="H48" s="444"/>
      <c r="I48" s="442">
        <f>COUNTIFS($B$11:$B$30,I$46,$C$11:$C$30,"A",$E$11:$E$30,"*")</f>
        <v>0</v>
      </c>
      <c r="J48" s="443"/>
      <c r="K48" s="444"/>
      <c r="L48" s="442">
        <f>COUNTIFS($B$11:$B$30,I$46,$C$11:$C$30,"B",$E$11:$E$30,"*")</f>
        <v>0</v>
      </c>
      <c r="M48" s="443"/>
      <c r="N48" s="444"/>
      <c r="O48" s="445"/>
      <c r="P48" s="445"/>
      <c r="Q48" s="445"/>
      <c r="R48" s="445"/>
      <c r="S48" s="445"/>
      <c r="T48" s="445"/>
      <c r="U48" s="445"/>
      <c r="V48" s="445"/>
      <c r="W48" s="445"/>
      <c r="X48" s="445"/>
      <c r="Y48" s="445"/>
      <c r="Z48" s="445"/>
      <c r="AA48" s="445"/>
      <c r="AB48" s="445"/>
      <c r="AC48" s="445"/>
      <c r="AD48" s="445"/>
      <c r="AE48" s="445"/>
      <c r="AF48" s="445"/>
      <c r="AG48" s="445"/>
      <c r="AH48" s="445"/>
      <c r="AI48" s="445"/>
      <c r="AJ48" s="445"/>
      <c r="AK48" s="445"/>
      <c r="AL48" s="227"/>
      <c r="AM48" s="227"/>
      <c r="AN48" s="171"/>
    </row>
    <row r="49" spans="1:40" ht="18" customHeight="1">
      <c r="A49" s="171"/>
      <c r="B49" s="228" t="s">
        <v>179</v>
      </c>
      <c r="C49" s="229"/>
      <c r="D49" s="229"/>
      <c r="E49" s="226">
        <f>COUNTIFS($B$11:$B$30,E$46,$C$11:$C$30,"C",$E$11:$E$30,"*")</f>
        <v>1</v>
      </c>
      <c r="F49" s="442">
        <f>COUNTIFS($B$11:$B$30,E$46,$C$11:$C$30,"D",$E$11:$E$30,"*")</f>
        <v>0</v>
      </c>
      <c r="G49" s="443"/>
      <c r="H49" s="444"/>
      <c r="I49" s="442">
        <f>COUNTIFS($B$11:$B$30,I$46,$C$11:$C$30,"C",$E$11:$E$30,"*")</f>
        <v>2</v>
      </c>
      <c r="J49" s="443"/>
      <c r="K49" s="444"/>
      <c r="L49" s="442">
        <f>COUNTIFS($B$11:$B$30,I$46,$C$11:$C$30,"D",$E$11:$E$30,"*")</f>
        <v>5</v>
      </c>
      <c r="M49" s="443"/>
      <c r="N49" s="444"/>
      <c r="O49" s="445"/>
      <c r="P49" s="445"/>
      <c r="Q49" s="445"/>
      <c r="R49" s="445"/>
      <c r="S49" s="445"/>
      <c r="T49" s="445"/>
      <c r="U49" s="445"/>
      <c r="V49" s="445"/>
      <c r="W49" s="445"/>
      <c r="X49" s="445"/>
      <c r="Y49" s="445"/>
      <c r="Z49" s="445"/>
      <c r="AA49" s="445"/>
      <c r="AB49" s="445"/>
      <c r="AC49" s="445"/>
      <c r="AD49" s="445"/>
      <c r="AE49" s="445"/>
      <c r="AF49" s="445"/>
      <c r="AG49" s="445"/>
      <c r="AH49" s="445"/>
      <c r="AI49" s="445"/>
      <c r="AJ49" s="445"/>
      <c r="AK49" s="445"/>
      <c r="AL49" s="227"/>
      <c r="AM49" s="227"/>
      <c r="AN49" s="171"/>
    </row>
    <row r="50" spans="1:40" ht="18" customHeight="1">
      <c r="A50" s="171"/>
      <c r="B50" s="228" t="s">
        <v>425</v>
      </c>
      <c r="C50" s="446"/>
      <c r="D50" s="447"/>
      <c r="E50" s="442">
        <f>IF($AK$3="４週",SUMIFS($AK$11:$AK$30,$B$11:$B$30,E46)/4/$AH$5,IF($AK$3="歴月",SUMIFS($AK$11:$AK$30,$B$11:$B$30,E46)/$AL$5,"記載する期間を選択してください"))</f>
        <v>1</v>
      </c>
      <c r="F50" s="443"/>
      <c r="G50" s="443"/>
      <c r="H50" s="444"/>
      <c r="I50" s="442">
        <f>IF($AK$3="４週",SUMIFS($AK$11:$AK$30,$B$11:$B$30,I46)/4/$AH$5,IF($AK$3="歴月",SUMIFS($AK$11:$AK$30,$B$11:$B$30,I46)/$AL$5,"記載する期間を選択してください"))</f>
        <v>2.5062500000000001</v>
      </c>
      <c r="J50" s="443"/>
      <c r="K50" s="443"/>
      <c r="L50" s="443"/>
      <c r="M50" s="443"/>
      <c r="N50" s="444"/>
      <c r="O50" s="445"/>
      <c r="P50" s="445"/>
      <c r="Q50" s="445"/>
      <c r="R50" s="445"/>
      <c r="S50" s="445"/>
      <c r="T50" s="445"/>
      <c r="U50" s="445"/>
      <c r="V50" s="445"/>
      <c r="W50" s="445"/>
      <c r="X50" s="445"/>
      <c r="Y50" s="445"/>
      <c r="Z50" s="445"/>
      <c r="AA50" s="445"/>
      <c r="AB50" s="445"/>
      <c r="AC50" s="445"/>
      <c r="AD50" s="445"/>
      <c r="AE50" s="445"/>
      <c r="AF50" s="445"/>
      <c r="AG50" s="445"/>
      <c r="AH50" s="445"/>
      <c r="AI50" s="445"/>
      <c r="AJ50" s="445"/>
      <c r="AK50" s="445"/>
      <c r="AL50" s="445"/>
      <c r="AM50" s="445"/>
      <c r="AN50" s="171"/>
    </row>
    <row r="51" spans="1:40" ht="5.0999999999999996" customHeight="1">
      <c r="A51" s="171"/>
      <c r="B51" s="174"/>
      <c r="C51" s="198">
        <v>2</v>
      </c>
      <c r="D51" s="198"/>
      <c r="E51" s="198">
        <v>3</v>
      </c>
      <c r="F51" s="198"/>
      <c r="G51" s="198"/>
      <c r="H51" s="198"/>
      <c r="I51" s="198">
        <v>4</v>
      </c>
      <c r="J51" s="198"/>
      <c r="K51" s="198"/>
      <c r="L51" s="198"/>
      <c r="M51" s="198"/>
      <c r="N51" s="198"/>
      <c r="O51" s="198">
        <v>5</v>
      </c>
      <c r="P51" s="198"/>
      <c r="Q51" s="198"/>
      <c r="R51" s="198"/>
      <c r="S51" s="198"/>
      <c r="T51" s="198"/>
      <c r="U51" s="198">
        <v>6</v>
      </c>
      <c r="V51" s="198"/>
      <c r="W51" s="198"/>
      <c r="X51" s="198"/>
      <c r="Y51" s="198"/>
      <c r="Z51" s="198"/>
      <c r="AA51" s="198">
        <v>7</v>
      </c>
      <c r="AB51" s="198"/>
      <c r="AC51" s="198"/>
      <c r="AD51" s="198"/>
      <c r="AE51" s="198"/>
      <c r="AF51" s="198"/>
      <c r="AG51" s="198">
        <v>8</v>
      </c>
      <c r="AH51" s="198"/>
      <c r="AI51" s="198"/>
      <c r="AJ51" s="198"/>
      <c r="AK51" s="198"/>
      <c r="AL51" s="198">
        <v>9</v>
      </c>
      <c r="AM51" s="230"/>
      <c r="AN51" s="171"/>
    </row>
    <row r="52" spans="1:40" ht="15" customHeight="1">
      <c r="A52" s="194" t="s">
        <v>357</v>
      </c>
      <c r="B52" s="195"/>
      <c r="C52" s="196"/>
      <c r="D52" s="196"/>
      <c r="E52" s="196"/>
      <c r="F52" s="197"/>
      <c r="G52" s="196"/>
      <c r="H52" s="198"/>
      <c r="I52" s="198"/>
      <c r="J52" s="198"/>
      <c r="K52" s="198"/>
      <c r="L52" s="198"/>
      <c r="M52" s="198"/>
      <c r="N52" s="198"/>
      <c r="O52" s="198"/>
      <c r="P52" s="198"/>
      <c r="Q52" s="198"/>
      <c r="R52" s="198">
        <v>6</v>
      </c>
      <c r="S52" s="198"/>
      <c r="T52" s="198"/>
      <c r="U52" s="198"/>
      <c r="V52" s="198"/>
      <c r="W52" s="198"/>
      <c r="X52" s="198">
        <v>7</v>
      </c>
      <c r="Y52" s="198"/>
      <c r="Z52" s="198"/>
      <c r="AA52" s="198"/>
      <c r="AB52" s="198"/>
      <c r="AC52" s="198"/>
      <c r="AD52" s="198">
        <v>8</v>
      </c>
      <c r="AE52" s="198"/>
      <c r="AF52" s="198"/>
      <c r="AG52" s="199"/>
      <c r="AH52" s="199"/>
      <c r="AI52" s="199"/>
      <c r="AJ52" s="199">
        <v>9</v>
      </c>
      <c r="AK52" s="200"/>
      <c r="AL52" s="200"/>
      <c r="AM52" s="171"/>
    </row>
    <row r="53" spans="1:40" s="194" customFormat="1" ht="15" customHeight="1">
      <c r="A53" s="194" t="s">
        <v>358</v>
      </c>
      <c r="B53" s="201"/>
      <c r="C53" s="201"/>
      <c r="D53" s="201"/>
      <c r="E53" s="201"/>
      <c r="F53" s="201"/>
      <c r="G53" s="201"/>
      <c r="H53" s="170"/>
      <c r="I53" s="170"/>
      <c r="J53" s="170"/>
      <c r="K53" s="170"/>
      <c r="L53" s="170"/>
      <c r="M53" s="170"/>
    </row>
    <row r="54" spans="1:40" s="194" customFormat="1" ht="15" customHeight="1">
      <c r="A54" s="194" t="s">
        <v>359</v>
      </c>
      <c r="B54" s="201"/>
      <c r="C54" s="201"/>
      <c r="D54" s="201"/>
      <c r="E54" s="201"/>
      <c r="F54" s="201"/>
      <c r="G54" s="201"/>
      <c r="H54" s="170"/>
      <c r="I54" s="170"/>
      <c r="J54" s="170"/>
      <c r="K54" s="170"/>
      <c r="L54" s="170"/>
      <c r="M54" s="170"/>
    </row>
    <row r="55" spans="1:40" s="194" customFormat="1" ht="15" customHeight="1">
      <c r="A55" s="194" t="s">
        <v>360</v>
      </c>
      <c r="B55" s="201"/>
      <c r="C55" s="201"/>
      <c r="D55" s="201"/>
      <c r="E55" s="201"/>
      <c r="F55" s="201"/>
      <c r="G55" s="201"/>
      <c r="H55" s="170"/>
      <c r="I55" s="170"/>
      <c r="J55" s="170"/>
      <c r="K55" s="170"/>
      <c r="L55" s="170"/>
      <c r="M55" s="170"/>
    </row>
    <row r="56" spans="1:40" s="194" customFormat="1" ht="15" customHeight="1">
      <c r="A56" s="194" t="s">
        <v>361</v>
      </c>
      <c r="B56" s="201"/>
      <c r="C56" s="201"/>
      <c r="D56" s="201"/>
      <c r="E56" s="201"/>
      <c r="F56" s="201"/>
      <c r="G56" s="201"/>
      <c r="H56" s="170"/>
      <c r="I56" s="170"/>
      <c r="J56" s="170"/>
      <c r="K56" s="170"/>
      <c r="L56" s="170"/>
      <c r="M56" s="170"/>
    </row>
    <row r="57" spans="1:40" ht="15" customHeight="1">
      <c r="A57" s="194" t="s">
        <v>362</v>
      </c>
      <c r="B57" s="202"/>
      <c r="C57" s="194"/>
      <c r="D57" s="194"/>
      <c r="E57" s="194"/>
      <c r="F57" s="194"/>
      <c r="G57" s="194"/>
    </row>
    <row r="58" spans="1:40" ht="15" customHeight="1">
      <c r="A58" s="194" t="s">
        <v>363</v>
      </c>
      <c r="B58" s="202"/>
      <c r="C58" s="194"/>
      <c r="D58" s="194"/>
      <c r="E58" s="194"/>
      <c r="F58" s="194"/>
      <c r="G58" s="194"/>
    </row>
    <row r="59" spans="1:40" ht="15" customHeight="1">
      <c r="A59" s="194"/>
      <c r="B59" s="203" t="s">
        <v>364</v>
      </c>
      <c r="C59" s="396" t="s">
        <v>365</v>
      </c>
      <c r="D59" s="396"/>
      <c r="E59" s="396"/>
      <c r="F59" s="194"/>
      <c r="G59" s="194"/>
    </row>
    <row r="60" spans="1:40" ht="15" customHeight="1">
      <c r="A60" s="194"/>
      <c r="B60" s="204" t="s">
        <v>366</v>
      </c>
      <c r="C60" s="406" t="s">
        <v>367</v>
      </c>
      <c r="D60" s="406"/>
      <c r="E60" s="406"/>
      <c r="F60" s="194"/>
      <c r="G60" s="194"/>
    </row>
    <row r="61" spans="1:40" ht="15" customHeight="1">
      <c r="A61" s="194"/>
      <c r="B61" s="204" t="s">
        <v>368</v>
      </c>
      <c r="C61" s="406" t="s">
        <v>369</v>
      </c>
      <c r="D61" s="406"/>
      <c r="E61" s="406"/>
      <c r="F61" s="194"/>
      <c r="G61" s="194"/>
    </row>
    <row r="62" spans="1:40" ht="15" customHeight="1">
      <c r="A62" s="194"/>
      <c r="B62" s="204" t="s">
        <v>370</v>
      </c>
      <c r="C62" s="406" t="s">
        <v>371</v>
      </c>
      <c r="D62" s="406"/>
      <c r="E62" s="406"/>
      <c r="F62" s="194"/>
      <c r="G62" s="194"/>
    </row>
    <row r="63" spans="1:40" ht="15" customHeight="1">
      <c r="A63" s="194"/>
      <c r="B63" s="204" t="s">
        <v>372</v>
      </c>
      <c r="C63" s="406" t="s">
        <v>373</v>
      </c>
      <c r="D63" s="406"/>
      <c r="E63" s="406"/>
      <c r="F63" s="194"/>
      <c r="G63" s="194"/>
    </row>
    <row r="64" spans="1:40" ht="15" customHeight="1">
      <c r="A64" s="194"/>
      <c r="B64" s="194" t="s">
        <v>374</v>
      </c>
      <c r="C64" s="194"/>
      <c r="D64" s="194"/>
      <c r="E64" s="194"/>
      <c r="F64" s="194"/>
      <c r="G64" s="194"/>
    </row>
    <row r="65" spans="1:7" ht="15" customHeight="1">
      <c r="A65" s="194"/>
      <c r="B65" s="194" t="s">
        <v>375</v>
      </c>
      <c r="C65" s="194"/>
      <c r="D65" s="194"/>
      <c r="E65" s="194"/>
      <c r="F65" s="194"/>
      <c r="G65" s="194"/>
    </row>
    <row r="66" spans="1:7" ht="15" customHeight="1">
      <c r="A66" s="194"/>
      <c r="B66" s="194" t="s">
        <v>376</v>
      </c>
      <c r="C66" s="194"/>
      <c r="D66" s="194"/>
      <c r="E66" s="194"/>
      <c r="F66" s="194"/>
      <c r="G66" s="194"/>
    </row>
    <row r="67" spans="1:7" ht="15" customHeight="1">
      <c r="A67" s="194" t="s">
        <v>377</v>
      </c>
      <c r="B67" s="202"/>
      <c r="C67" s="194"/>
      <c r="D67" s="194"/>
      <c r="E67" s="194"/>
      <c r="F67" s="194"/>
      <c r="G67" s="194"/>
    </row>
    <row r="68" spans="1:7" ht="15" customHeight="1">
      <c r="A68" s="194" t="s">
        <v>378</v>
      </c>
      <c r="B68" s="202"/>
      <c r="C68" s="194"/>
      <c r="D68" s="194"/>
      <c r="E68" s="194"/>
      <c r="F68" s="194"/>
      <c r="G68" s="194"/>
    </row>
    <row r="69" spans="1:7" ht="15" customHeight="1">
      <c r="A69" s="194" t="s">
        <v>379</v>
      </c>
      <c r="B69" s="202"/>
      <c r="C69" s="194"/>
      <c r="D69" s="194"/>
      <c r="E69" s="194"/>
      <c r="F69" s="194"/>
      <c r="G69" s="194"/>
    </row>
    <row r="70" spans="1:7" ht="15" customHeight="1">
      <c r="A70" s="194" t="s">
        <v>380</v>
      </c>
      <c r="B70" s="202"/>
      <c r="C70" s="194"/>
      <c r="D70" s="194"/>
      <c r="E70" s="194"/>
      <c r="F70" s="194"/>
      <c r="G70" s="194"/>
    </row>
    <row r="71" spans="1:7" ht="15" customHeight="1">
      <c r="A71" s="194" t="s">
        <v>381</v>
      </c>
      <c r="B71" s="202"/>
      <c r="C71" s="194"/>
      <c r="D71" s="194"/>
      <c r="E71" s="194"/>
      <c r="F71" s="194"/>
      <c r="G71" s="194"/>
    </row>
    <row r="72" spans="1:7" ht="15" customHeight="1">
      <c r="A72" s="194" t="s">
        <v>382</v>
      </c>
      <c r="B72" s="202"/>
      <c r="C72" s="194"/>
      <c r="D72" s="194"/>
      <c r="E72" s="194"/>
      <c r="F72" s="194"/>
      <c r="G72" s="194"/>
    </row>
    <row r="73" spans="1:7" ht="15" customHeight="1">
      <c r="A73" s="194" t="s">
        <v>383</v>
      </c>
      <c r="B73" s="202"/>
      <c r="C73" s="194"/>
      <c r="D73" s="194"/>
      <c r="E73" s="194"/>
      <c r="F73" s="194"/>
      <c r="G73" s="194"/>
    </row>
    <row r="74" spans="1:7" ht="15" customHeight="1">
      <c r="A74" s="194" t="s">
        <v>384</v>
      </c>
      <c r="B74" s="202"/>
      <c r="C74" s="194"/>
      <c r="D74" s="194"/>
      <c r="E74" s="194"/>
      <c r="F74" s="194"/>
      <c r="G74" s="194"/>
    </row>
    <row r="75" spans="1:7" ht="15" customHeight="1">
      <c r="A75" s="194" t="s">
        <v>385</v>
      </c>
      <c r="B75" s="202"/>
      <c r="C75" s="194"/>
      <c r="D75" s="194"/>
      <c r="E75" s="194"/>
      <c r="F75" s="194"/>
      <c r="G75" s="194"/>
    </row>
    <row r="76" spans="1:7" ht="15" customHeight="1">
      <c r="A76" s="194" t="s">
        <v>386</v>
      </c>
      <c r="B76" s="202"/>
      <c r="C76" s="194"/>
      <c r="D76" s="194"/>
      <c r="E76" s="194"/>
      <c r="F76" s="194"/>
      <c r="G76" s="194"/>
    </row>
    <row r="77" spans="1:7" ht="15" customHeight="1">
      <c r="A77" s="194" t="s">
        <v>387</v>
      </c>
      <c r="B77" s="202"/>
      <c r="C77" s="194"/>
      <c r="D77" s="194"/>
      <c r="E77" s="194"/>
      <c r="F77" s="194"/>
      <c r="G77" s="194"/>
    </row>
    <row r="78" spans="1:7" ht="15" customHeight="1">
      <c r="A78" s="194" t="s">
        <v>388</v>
      </c>
      <c r="B78" s="202"/>
      <c r="C78" s="194"/>
      <c r="D78" s="194"/>
      <c r="E78" s="194"/>
      <c r="F78" s="194"/>
      <c r="G78" s="194"/>
    </row>
    <row r="79" spans="1:7" ht="15" customHeight="1">
      <c r="A79" s="194" t="s">
        <v>389</v>
      </c>
      <c r="B79" s="202"/>
      <c r="C79" s="194"/>
      <c r="D79" s="194"/>
      <c r="E79" s="194"/>
      <c r="F79" s="194"/>
      <c r="G79" s="194"/>
    </row>
  </sheetData>
  <mergeCells count="128">
    <mergeCell ref="AL50:AM50"/>
    <mergeCell ref="C59:E59"/>
    <mergeCell ref="C60:E60"/>
    <mergeCell ref="C61:E61"/>
    <mergeCell ref="C62:E62"/>
    <mergeCell ref="AA49:AC49"/>
    <mergeCell ref="AD49:AF49"/>
    <mergeCell ref="AG49:AI49"/>
    <mergeCell ref="AJ49:AK49"/>
    <mergeCell ref="C50:D50"/>
    <mergeCell ref="E50:H50"/>
    <mergeCell ref="I50:N50"/>
    <mergeCell ref="O50:T50"/>
    <mergeCell ref="U50:Z50"/>
    <mergeCell ref="AA50:AF50"/>
    <mergeCell ref="F49:H49"/>
    <mergeCell ref="I49:K49"/>
    <mergeCell ref="L49:N49"/>
    <mergeCell ref="O49:Q49"/>
    <mergeCell ref="R49:T49"/>
    <mergeCell ref="U49:W49"/>
    <mergeCell ref="X49:Z49"/>
    <mergeCell ref="C63:E63"/>
    <mergeCell ref="AG50:AK50"/>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R47:T47"/>
    <mergeCell ref="U47:W47"/>
    <mergeCell ref="X47:Z47"/>
    <mergeCell ref="AA47:AC47"/>
    <mergeCell ref="AD47:AF47"/>
    <mergeCell ref="N43:AG43"/>
    <mergeCell ref="AH43:AL43"/>
    <mergeCell ref="AM43:AN43"/>
    <mergeCell ref="C46:D46"/>
    <mergeCell ref="E46:H46"/>
    <mergeCell ref="I46:N46"/>
    <mergeCell ref="O46:T46"/>
    <mergeCell ref="U46:Z46"/>
    <mergeCell ref="AA46:AF46"/>
    <mergeCell ref="AG46:AK46"/>
    <mergeCell ref="AL46:AM46"/>
    <mergeCell ref="A40:C40"/>
    <mergeCell ref="F40:H40"/>
    <mergeCell ref="I40:K40"/>
    <mergeCell ref="M40:M42"/>
    <mergeCell ref="N40:P42"/>
    <mergeCell ref="Q40:AG40"/>
    <mergeCell ref="AH40:AI40"/>
    <mergeCell ref="AK40:AL40"/>
    <mergeCell ref="AM40:AN42"/>
    <mergeCell ref="A41:C41"/>
    <mergeCell ref="Q41:AG41"/>
    <mergeCell ref="AH41:AI41"/>
    <mergeCell ref="AK41:AL41"/>
    <mergeCell ref="A42:C42"/>
    <mergeCell ref="F42:H42"/>
    <mergeCell ref="I42:K42"/>
    <mergeCell ref="Q42:AG42"/>
    <mergeCell ref="AH42:AI42"/>
    <mergeCell ref="AK42:AL42"/>
    <mergeCell ref="AM29:AN29"/>
    <mergeCell ref="AM30:AN30"/>
    <mergeCell ref="A31:E31"/>
    <mergeCell ref="AM31:AN32"/>
    <mergeCell ref="A32:E32"/>
    <mergeCell ref="A39:C39"/>
    <mergeCell ref="F39:H39"/>
    <mergeCell ref="I39:K39"/>
    <mergeCell ref="M39:AG39"/>
    <mergeCell ref="AH39:AL39"/>
    <mergeCell ref="AM39:AN39"/>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3:AN13"/>
    <mergeCell ref="AM14:AN14"/>
    <mergeCell ref="AM15:AN15"/>
    <mergeCell ref="AM16:AN16"/>
    <mergeCell ref="AL7:AL10"/>
    <mergeCell ref="AM7:AN10"/>
    <mergeCell ref="F8:L8"/>
    <mergeCell ref="M8:S8"/>
    <mergeCell ref="T8:Z8"/>
    <mergeCell ref="AA8:AG8"/>
    <mergeCell ref="AH8:AJ8"/>
    <mergeCell ref="A7:A10"/>
    <mergeCell ref="B7:B10"/>
    <mergeCell ref="C7:C10"/>
    <mergeCell ref="D7:D10"/>
    <mergeCell ref="E7:E10"/>
    <mergeCell ref="F7:AJ7"/>
    <mergeCell ref="AK7:AK10"/>
    <mergeCell ref="AM11:AN11"/>
    <mergeCell ref="AM12:AN12"/>
    <mergeCell ref="AK1:AN1"/>
    <mergeCell ref="M2:P2"/>
    <mergeCell ref="Q2:R2"/>
    <mergeCell ref="S2:T2"/>
    <mergeCell ref="U2:V2"/>
    <mergeCell ref="AK2:AN2"/>
    <mergeCell ref="AK3:AN3"/>
    <mergeCell ref="AK4:AN4"/>
    <mergeCell ref="AH5:AJ5"/>
  </mergeCells>
  <phoneticPr fontId="2"/>
  <dataValidations count="7">
    <dataValidation type="list" allowBlank="1" showInputMessage="1" showErrorMessage="1" sqref="M40:M43" xr:uid="{00000000-0002-0000-0500-000000000000}">
      <formula1>"○"</formula1>
    </dataValidation>
    <dataValidation type="list" allowBlank="1" showInputMessage="1" showErrorMessage="1" sqref="B12:B30" xr:uid="{00000000-0002-0000-0500-000001000000}">
      <formula1>INDIRECT($AK$1)</formula1>
    </dataValidation>
    <dataValidation type="list" allowBlank="1" showInputMessage="1" showErrorMessage="1" sqref="AK3:AN3" xr:uid="{00000000-0002-0000-0500-000002000000}">
      <formula1>"４週,歴月"</formula1>
    </dataValidation>
    <dataValidation type="list" allowBlank="1" showInputMessage="1" showErrorMessage="1" sqref="AK4:AN4" xr:uid="{00000000-0002-0000-0500-000003000000}">
      <formula1>"予定,実績"</formula1>
    </dataValidation>
    <dataValidation type="whole" operator="greaterThanOrEqual" allowBlank="1" showInputMessage="1" showErrorMessage="1" sqref="D40:F41" xr:uid="{00000000-0002-0000-0500-000004000000}">
      <formula1>0</formula1>
    </dataValidation>
    <dataValidation operator="greaterThanOrEqual" allowBlank="1" showInputMessage="1" showErrorMessage="1" sqref="X38 I44 U38 I34:I37 L34:L36 L44" xr:uid="{00000000-0002-0000-0500-000005000000}"/>
    <dataValidation type="list" allowBlank="1" showInputMessage="1" showErrorMessage="1" sqref="C11:C30" xr:uid="{00000000-0002-0000-0500-00000600000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3" fitToWidth="0" fitToHeight="0" orientation="landscape"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79"/>
  <sheetViews>
    <sheetView showGridLines="0" view="pageBreakPreview" zoomScaleNormal="100" zoomScaleSheetLayoutView="100" workbookViewId="0">
      <selection activeCell="O4" sqref="O4"/>
    </sheetView>
  </sheetViews>
  <sheetFormatPr defaultColWidth="8.25" defaultRowHeight="21" customHeight="1"/>
  <cols>
    <col min="1" max="1" width="2.625" style="174" customWidth="1"/>
    <col min="2" max="2" width="15" style="168" customWidth="1"/>
    <col min="3" max="3" width="7.25" style="174" customWidth="1"/>
    <col min="4" max="5" width="7.625" style="174" customWidth="1"/>
    <col min="6" max="36" width="2.625" style="174" customWidth="1"/>
    <col min="37" max="37" width="6.625" style="174" customWidth="1"/>
    <col min="38" max="39" width="7.625" style="174" customWidth="1"/>
    <col min="40" max="40" width="5.625" style="174" customWidth="1"/>
    <col min="41" max="16384" width="8.25" style="174"/>
  </cols>
  <sheetData>
    <row r="1" spans="1:40" ht="24.95" customHeight="1">
      <c r="A1" s="167" t="s">
        <v>330</v>
      </c>
      <c r="C1" s="169"/>
      <c r="D1" s="169"/>
      <c r="E1" s="169"/>
      <c r="F1" s="169"/>
      <c r="G1" s="169"/>
      <c r="H1" s="169"/>
      <c r="I1" s="169"/>
      <c r="J1" s="169"/>
      <c r="K1" s="169"/>
      <c r="L1" s="169"/>
      <c r="M1" s="169"/>
      <c r="N1" s="169"/>
      <c r="O1" s="169"/>
      <c r="P1" s="169"/>
      <c r="Q1" s="169"/>
      <c r="R1" s="169"/>
      <c r="S1" s="169"/>
      <c r="T1" s="169"/>
      <c r="U1" s="169"/>
      <c r="V1" s="169"/>
      <c r="W1" s="169"/>
      <c r="X1" s="170"/>
      <c r="Y1" s="170"/>
      <c r="Z1" s="171"/>
      <c r="AA1" s="171"/>
      <c r="AB1" s="171"/>
      <c r="AC1" s="171"/>
      <c r="AD1" s="172"/>
      <c r="AE1" s="172"/>
      <c r="AF1" s="172"/>
      <c r="AG1" s="172"/>
      <c r="AH1" s="172"/>
      <c r="AI1" s="173" t="s">
        <v>331</v>
      </c>
      <c r="AJ1" s="173"/>
      <c r="AK1" s="389" t="s">
        <v>436</v>
      </c>
      <c r="AL1" s="389"/>
      <c r="AM1" s="389"/>
      <c r="AN1" s="389"/>
    </row>
    <row r="2" spans="1:40" ht="18" customHeight="1">
      <c r="A2" s="171"/>
      <c r="B2" s="175"/>
      <c r="C2" s="175"/>
      <c r="D2" s="175"/>
      <c r="E2" s="175"/>
      <c r="F2" s="175"/>
      <c r="G2" s="175"/>
      <c r="H2" s="175"/>
      <c r="I2" s="175"/>
      <c r="J2" s="175"/>
      <c r="K2" s="175"/>
      <c r="L2" s="175"/>
      <c r="M2" s="390">
        <v>2025</v>
      </c>
      <c r="N2" s="390"/>
      <c r="O2" s="390"/>
      <c r="P2" s="390"/>
      <c r="Q2" s="391" t="s">
        <v>333</v>
      </c>
      <c r="R2" s="391"/>
      <c r="S2" s="390">
        <v>5</v>
      </c>
      <c r="T2" s="390"/>
      <c r="U2" s="391" t="s">
        <v>334</v>
      </c>
      <c r="V2" s="391"/>
      <c r="W2" s="175"/>
      <c r="X2" s="175"/>
      <c r="Y2" s="175"/>
      <c r="Z2" s="171"/>
      <c r="AA2" s="171"/>
      <c r="AC2" s="173"/>
      <c r="AD2" s="175"/>
      <c r="AE2" s="175"/>
      <c r="AF2" s="175"/>
      <c r="AG2" s="175"/>
      <c r="AH2" s="175"/>
      <c r="AI2" s="173" t="s">
        <v>335</v>
      </c>
      <c r="AJ2" s="173"/>
      <c r="AK2" s="392"/>
      <c r="AL2" s="392"/>
      <c r="AM2" s="392"/>
      <c r="AN2" s="392"/>
    </row>
    <row r="3" spans="1:40" ht="18" customHeight="1">
      <c r="A3" s="176"/>
      <c r="B3" s="176"/>
      <c r="C3" s="176"/>
      <c r="D3" s="176"/>
      <c r="E3" s="176"/>
      <c r="F3" s="176"/>
      <c r="G3" s="176"/>
      <c r="H3" s="176"/>
      <c r="I3" s="176"/>
      <c r="J3" s="176"/>
      <c r="K3" s="176"/>
      <c r="L3" s="176"/>
      <c r="M3" s="176"/>
      <c r="N3" s="176"/>
      <c r="O3" s="176"/>
      <c r="P3" s="176"/>
      <c r="Q3" s="176"/>
      <c r="R3" s="176"/>
      <c r="S3" s="176"/>
      <c r="T3" s="176"/>
      <c r="U3" s="176"/>
      <c r="V3" s="176"/>
      <c r="W3" s="176"/>
      <c r="Y3" s="177"/>
      <c r="Z3" s="177"/>
      <c r="AA3" s="177"/>
      <c r="AB3" s="171"/>
      <c r="AC3" s="177"/>
      <c r="AD3" s="177"/>
      <c r="AE3" s="177"/>
      <c r="AF3" s="177"/>
      <c r="AG3" s="177"/>
      <c r="AH3" s="177"/>
      <c r="AI3" s="178" t="s">
        <v>336</v>
      </c>
      <c r="AJ3" s="173"/>
      <c r="AK3" s="393" t="s">
        <v>390</v>
      </c>
      <c r="AL3" s="393"/>
      <c r="AM3" s="393"/>
      <c r="AN3" s="393"/>
    </row>
    <row r="4" spans="1:40" ht="18" customHeight="1">
      <c r="A4" s="176"/>
      <c r="B4" s="176"/>
      <c r="C4" s="176"/>
      <c r="D4" s="176"/>
      <c r="E4" s="176"/>
      <c r="F4" s="176"/>
      <c r="G4" s="176"/>
      <c r="H4" s="176"/>
      <c r="I4" s="176"/>
      <c r="J4" s="176"/>
      <c r="K4" s="176"/>
      <c r="L4" s="176"/>
      <c r="M4" s="176"/>
      <c r="N4" s="176"/>
      <c r="O4" s="176"/>
      <c r="P4" s="176"/>
      <c r="Q4" s="176"/>
      <c r="R4" s="176"/>
      <c r="S4" s="176"/>
      <c r="T4" s="176"/>
      <c r="U4" s="176"/>
      <c r="V4" s="176"/>
      <c r="W4" s="176"/>
      <c r="Y4" s="177"/>
      <c r="Z4" s="177"/>
      <c r="AA4" s="177"/>
      <c r="AB4" s="171"/>
      <c r="AC4" s="177"/>
      <c r="AD4" s="177"/>
      <c r="AE4" s="177"/>
      <c r="AF4" s="177"/>
      <c r="AG4" s="177"/>
      <c r="AH4" s="177"/>
      <c r="AI4" s="178" t="s">
        <v>337</v>
      </c>
      <c r="AJ4" s="173"/>
      <c r="AK4" s="393"/>
      <c r="AL4" s="393"/>
      <c r="AM4" s="393"/>
      <c r="AN4" s="393"/>
    </row>
    <row r="5" spans="1:40" ht="18" customHeight="1">
      <c r="A5" s="176"/>
      <c r="B5" s="176"/>
      <c r="C5" s="176"/>
      <c r="D5" s="176"/>
      <c r="E5" s="176"/>
      <c r="F5" s="176"/>
      <c r="G5" s="176"/>
      <c r="H5" s="176"/>
      <c r="I5" s="176"/>
      <c r="J5" s="176"/>
      <c r="K5" s="176"/>
      <c r="L5" s="176"/>
      <c r="M5" s="176"/>
      <c r="N5" s="176"/>
      <c r="O5" s="176"/>
      <c r="P5" s="176"/>
      <c r="Q5" s="176"/>
      <c r="R5" s="176"/>
      <c r="S5" s="176"/>
      <c r="U5" s="176"/>
      <c r="V5" s="176"/>
      <c r="W5" s="176"/>
      <c r="Y5" s="177"/>
      <c r="Z5" s="177"/>
      <c r="AA5" s="177"/>
      <c r="AB5" s="171"/>
      <c r="AC5" s="177"/>
      <c r="AD5" s="177"/>
      <c r="AE5" s="177"/>
      <c r="AF5" s="177"/>
      <c r="AG5" s="178" t="s">
        <v>338</v>
      </c>
      <c r="AH5" s="409">
        <v>40</v>
      </c>
      <c r="AI5" s="409"/>
      <c r="AJ5" s="409"/>
      <c r="AK5" s="177" t="s">
        <v>339</v>
      </c>
      <c r="AL5" s="205"/>
      <c r="AM5" s="177" t="s">
        <v>340</v>
      </c>
      <c r="AN5" s="171"/>
    </row>
    <row r="6" spans="1:40" ht="9.9499999999999993" customHeight="1">
      <c r="A6" s="171"/>
      <c r="B6" s="180"/>
      <c r="C6" s="180"/>
      <c r="D6" s="180"/>
      <c r="E6" s="180"/>
      <c r="F6" s="180"/>
      <c r="G6" s="180"/>
      <c r="H6" s="180"/>
      <c r="I6" s="180"/>
      <c r="J6" s="180"/>
      <c r="K6" s="180"/>
      <c r="L6" s="180"/>
      <c r="M6" s="180"/>
      <c r="N6" s="180"/>
      <c r="O6" s="180"/>
      <c r="P6" s="180"/>
      <c r="Q6" s="180"/>
      <c r="R6" s="180"/>
      <c r="S6" s="180"/>
      <c r="T6" s="180"/>
      <c r="U6" s="180"/>
      <c r="V6" s="180"/>
      <c r="W6" s="180"/>
      <c r="X6" s="175"/>
      <c r="Y6" s="175"/>
      <c r="Z6" s="175"/>
      <c r="AA6" s="175"/>
      <c r="AB6" s="175"/>
      <c r="AC6" s="175"/>
      <c r="AD6" s="175"/>
      <c r="AE6" s="175"/>
      <c r="AF6" s="175"/>
      <c r="AG6" s="175"/>
      <c r="AH6" s="175"/>
      <c r="AI6" s="175"/>
      <c r="AJ6" s="175"/>
      <c r="AK6" s="175"/>
      <c r="AL6" s="175"/>
      <c r="AM6" s="171"/>
      <c r="AN6" s="171"/>
    </row>
    <row r="7" spans="1:40" ht="15" customHeight="1">
      <c r="A7" s="395" t="s">
        <v>341</v>
      </c>
      <c r="B7" s="396" t="s">
        <v>342</v>
      </c>
      <c r="C7" s="397" t="s">
        <v>343</v>
      </c>
      <c r="D7" s="396" t="s">
        <v>344</v>
      </c>
      <c r="E7" s="400" t="s">
        <v>345</v>
      </c>
      <c r="F7" s="401" t="s">
        <v>346</v>
      </c>
      <c r="G7" s="401"/>
      <c r="H7" s="401"/>
      <c r="I7" s="401"/>
      <c r="J7" s="401"/>
      <c r="K7" s="401"/>
      <c r="L7" s="401"/>
      <c r="M7" s="401"/>
      <c r="N7" s="401"/>
      <c r="O7" s="401"/>
      <c r="P7" s="401"/>
      <c r="Q7" s="401"/>
      <c r="R7" s="401"/>
      <c r="S7" s="401"/>
      <c r="T7" s="401"/>
      <c r="U7" s="401"/>
      <c r="V7" s="401"/>
      <c r="W7" s="401"/>
      <c r="X7" s="401"/>
      <c r="Y7" s="401"/>
      <c r="Z7" s="401"/>
      <c r="AA7" s="401"/>
      <c r="AB7" s="401"/>
      <c r="AC7" s="401"/>
      <c r="AD7" s="401"/>
      <c r="AE7" s="401"/>
      <c r="AF7" s="401"/>
      <c r="AG7" s="401"/>
      <c r="AH7" s="401"/>
      <c r="AI7" s="401"/>
      <c r="AJ7" s="401"/>
      <c r="AK7" s="402" t="s">
        <v>347</v>
      </c>
      <c r="AL7" s="404" t="s">
        <v>348</v>
      </c>
      <c r="AM7" s="405" t="s">
        <v>349</v>
      </c>
      <c r="AN7" s="405"/>
    </row>
    <row r="8" spans="1:40" ht="15" customHeight="1">
      <c r="A8" s="395"/>
      <c r="B8" s="396"/>
      <c r="C8" s="398"/>
      <c r="D8" s="396"/>
      <c r="E8" s="400"/>
      <c r="F8" s="396" t="s">
        <v>350</v>
      </c>
      <c r="G8" s="396"/>
      <c r="H8" s="396"/>
      <c r="I8" s="396"/>
      <c r="J8" s="396"/>
      <c r="K8" s="396"/>
      <c r="L8" s="396"/>
      <c r="M8" s="396" t="s">
        <v>351</v>
      </c>
      <c r="N8" s="396"/>
      <c r="O8" s="396"/>
      <c r="P8" s="396"/>
      <c r="Q8" s="396"/>
      <c r="R8" s="396"/>
      <c r="S8" s="396"/>
      <c r="T8" s="396" t="s">
        <v>352</v>
      </c>
      <c r="U8" s="396"/>
      <c r="V8" s="396"/>
      <c r="W8" s="396"/>
      <c r="X8" s="396"/>
      <c r="Y8" s="396"/>
      <c r="Z8" s="396"/>
      <c r="AA8" s="396" t="s">
        <v>353</v>
      </c>
      <c r="AB8" s="396"/>
      <c r="AC8" s="396"/>
      <c r="AD8" s="396"/>
      <c r="AE8" s="396"/>
      <c r="AF8" s="396"/>
      <c r="AG8" s="396"/>
      <c r="AH8" s="396" t="s">
        <v>354</v>
      </c>
      <c r="AI8" s="396"/>
      <c r="AJ8" s="396"/>
      <c r="AK8" s="402"/>
      <c r="AL8" s="404"/>
      <c r="AM8" s="405"/>
      <c r="AN8" s="405"/>
    </row>
    <row r="9" spans="1:40" ht="15" customHeight="1">
      <c r="A9" s="395"/>
      <c r="B9" s="396"/>
      <c r="C9" s="398"/>
      <c r="D9" s="396"/>
      <c r="E9" s="400"/>
      <c r="F9" s="181">
        <f>DATE($M$2,$S$2,1)</f>
        <v>45778</v>
      </c>
      <c r="G9" s="181">
        <f>DATE($M$2,$S$2,2)</f>
        <v>45779</v>
      </c>
      <c r="H9" s="181">
        <f>DATE($M$2,$S$2,3)</f>
        <v>45780</v>
      </c>
      <c r="I9" s="181">
        <f>DATE($M$2,$S$2,4)</f>
        <v>45781</v>
      </c>
      <c r="J9" s="181">
        <f>DATE($M$2,$S$2,5)</f>
        <v>45782</v>
      </c>
      <c r="K9" s="181">
        <f>DATE($M$2,$S$2,6)</f>
        <v>45783</v>
      </c>
      <c r="L9" s="181">
        <f>DATE($M$2,$S$2,7)</f>
        <v>45784</v>
      </c>
      <c r="M9" s="181">
        <f>DATE($M$2,$S$2,8)</f>
        <v>45785</v>
      </c>
      <c r="N9" s="181">
        <f>DATE($M$2,$S$2,9)</f>
        <v>45786</v>
      </c>
      <c r="O9" s="181">
        <f>DATE($M$2,$S$2,10)</f>
        <v>45787</v>
      </c>
      <c r="P9" s="181">
        <f>DATE($M$2,$S$2,11)</f>
        <v>45788</v>
      </c>
      <c r="Q9" s="181">
        <f>DATE($M$2,$S$2,12)</f>
        <v>45789</v>
      </c>
      <c r="R9" s="181">
        <f>DATE($M$2,$S$2,13)</f>
        <v>45790</v>
      </c>
      <c r="S9" s="181">
        <f>DATE($M$2,$S$2,14)</f>
        <v>45791</v>
      </c>
      <c r="T9" s="181">
        <f>DATE($M$2,$S$2,15)</f>
        <v>45792</v>
      </c>
      <c r="U9" s="181">
        <f>DATE($M$2,$S$2,16)</f>
        <v>45793</v>
      </c>
      <c r="V9" s="181">
        <f>DATE($M$2,$S$2,17)</f>
        <v>45794</v>
      </c>
      <c r="W9" s="181">
        <f>DATE($M$2,$S$2,18)</f>
        <v>45795</v>
      </c>
      <c r="X9" s="181">
        <f>DATE($M$2,$S$2,19)</f>
        <v>45796</v>
      </c>
      <c r="Y9" s="181">
        <f>DATE($M$2,$S$2,20)</f>
        <v>45797</v>
      </c>
      <c r="Z9" s="181">
        <f>DATE($M$2,$S$2,21)</f>
        <v>45798</v>
      </c>
      <c r="AA9" s="181">
        <f>DATE($M$2,$S$2,22)</f>
        <v>45799</v>
      </c>
      <c r="AB9" s="181">
        <f>DATE($M$2,$S$2,23)</f>
        <v>45800</v>
      </c>
      <c r="AC9" s="181">
        <f>DATE($M$2,$S$2,24)</f>
        <v>45801</v>
      </c>
      <c r="AD9" s="181">
        <f>DATE($M$2,$S$2,25)</f>
        <v>45802</v>
      </c>
      <c r="AE9" s="181">
        <f>DATE($M$2,$S$2,26)</f>
        <v>45803</v>
      </c>
      <c r="AF9" s="181">
        <f>DATE($M$2,$S$2,27)</f>
        <v>45804</v>
      </c>
      <c r="AG9" s="181">
        <f>DATE($M$2,$S$2,28)</f>
        <v>45805</v>
      </c>
      <c r="AH9" s="181">
        <f>IF(DAY(EOMONTH(F9,0))&lt;29,"",DATE($M$2,$S$2,29))</f>
        <v>45806</v>
      </c>
      <c r="AI9" s="181">
        <f>IF(DAY(EOMONTH(F9,0))&lt;30,"",DATE($M$2,$S$2,30))</f>
        <v>45807</v>
      </c>
      <c r="AJ9" s="181">
        <f>IF(DAY(EOMONTH(F9,0))&lt;31,"",DATE($M$2,$S$2,31))</f>
        <v>45808</v>
      </c>
      <c r="AK9" s="402"/>
      <c r="AL9" s="404"/>
      <c r="AM9" s="405"/>
      <c r="AN9" s="405"/>
    </row>
    <row r="10" spans="1:40" ht="15" customHeight="1">
      <c r="A10" s="395"/>
      <c r="B10" s="396"/>
      <c r="C10" s="399"/>
      <c r="D10" s="396"/>
      <c r="E10" s="400"/>
      <c r="F10" s="182">
        <f>DATE($M$2,$S$2,1)</f>
        <v>45778</v>
      </c>
      <c r="G10" s="182">
        <f>DATE($M$2,$S$2,2)</f>
        <v>45779</v>
      </c>
      <c r="H10" s="182">
        <f>DATE($M$2,$S$2,3)</f>
        <v>45780</v>
      </c>
      <c r="I10" s="182">
        <f>DATE($M$2,$S$2,4)</f>
        <v>45781</v>
      </c>
      <c r="J10" s="182">
        <f>DATE($M$2,$S$2,5)</f>
        <v>45782</v>
      </c>
      <c r="K10" s="182">
        <f>DATE($M$2,$S$2,6)</f>
        <v>45783</v>
      </c>
      <c r="L10" s="182">
        <f>DATE($M$2,$S$2,7)</f>
        <v>45784</v>
      </c>
      <c r="M10" s="182">
        <f>DATE($M$2,$S$2,8)</f>
        <v>45785</v>
      </c>
      <c r="N10" s="182">
        <f>DATE($M$2,$S$2,9)</f>
        <v>45786</v>
      </c>
      <c r="O10" s="182">
        <f>DATE($M$2,$S$2,10)</f>
        <v>45787</v>
      </c>
      <c r="P10" s="182">
        <f>DATE($M$2,$S$2,11)</f>
        <v>45788</v>
      </c>
      <c r="Q10" s="182">
        <f>DATE($M$2,$S$2,12)</f>
        <v>45789</v>
      </c>
      <c r="R10" s="182">
        <f>DATE($M$2,$S$2,13)</f>
        <v>45790</v>
      </c>
      <c r="S10" s="182">
        <f>DATE($M$2,$S$2,14)</f>
        <v>45791</v>
      </c>
      <c r="T10" s="182">
        <f>DATE($M$2,$S$2,15)</f>
        <v>45792</v>
      </c>
      <c r="U10" s="182">
        <f>DATE($M$2,$S$2,16)</f>
        <v>45793</v>
      </c>
      <c r="V10" s="182">
        <f>DATE($M$2,$S$2,17)</f>
        <v>45794</v>
      </c>
      <c r="W10" s="182">
        <f>DATE($M$2,$S$2,18)</f>
        <v>45795</v>
      </c>
      <c r="X10" s="182">
        <f>DATE($M$2,$S$2,19)</f>
        <v>45796</v>
      </c>
      <c r="Y10" s="182">
        <f>DATE($M$2,$S$2,20)</f>
        <v>45797</v>
      </c>
      <c r="Z10" s="182">
        <f>DATE($M$2,$S$2,21)</f>
        <v>45798</v>
      </c>
      <c r="AA10" s="182">
        <f>DATE($M$2,$S$2,22)</f>
        <v>45799</v>
      </c>
      <c r="AB10" s="182">
        <f>DATE($M$2,$S$2,23)</f>
        <v>45800</v>
      </c>
      <c r="AC10" s="182">
        <f>DATE($M$2,$S$2,24)</f>
        <v>45801</v>
      </c>
      <c r="AD10" s="182">
        <f>DATE($M$2,$S$2,25)</f>
        <v>45802</v>
      </c>
      <c r="AE10" s="182">
        <f>DATE($M$2,$S$2,26)</f>
        <v>45803</v>
      </c>
      <c r="AF10" s="182">
        <f>DATE($M$2,$S$2,27)</f>
        <v>45804</v>
      </c>
      <c r="AG10" s="182">
        <f>DATE($M$2,$S$2,28)</f>
        <v>45805</v>
      </c>
      <c r="AH10" s="182">
        <f>IF(DAY(EOMONTH(F10,0))&lt;29,"",DATE($M$2,$S$2,29))</f>
        <v>45806</v>
      </c>
      <c r="AI10" s="182">
        <f>IF(DAY(EOMONTH(F10,0))&lt;30,"",DATE($M$2,$S$2,30))</f>
        <v>45807</v>
      </c>
      <c r="AJ10" s="182">
        <f>IF(DAY(EOMONTH(F10,0))&lt;31,"",DATE($M$2,$S$2,31))</f>
        <v>45808</v>
      </c>
      <c r="AK10" s="402"/>
      <c r="AL10" s="404"/>
      <c r="AM10" s="405"/>
      <c r="AN10" s="405"/>
    </row>
    <row r="11" spans="1:40" ht="18" customHeight="1">
      <c r="A11" s="183">
        <v>1</v>
      </c>
      <c r="B11" s="206" t="s">
        <v>391</v>
      </c>
      <c r="C11" s="185" t="s">
        <v>366</v>
      </c>
      <c r="D11" s="207"/>
      <c r="E11" s="208" t="s">
        <v>366</v>
      </c>
      <c r="F11" s="188">
        <v>8</v>
      </c>
      <c r="G11" s="188">
        <v>8</v>
      </c>
      <c r="H11" s="188"/>
      <c r="I11" s="188">
        <v>8</v>
      </c>
      <c r="J11" s="188">
        <v>8</v>
      </c>
      <c r="K11" s="188">
        <v>8</v>
      </c>
      <c r="L11" s="188"/>
      <c r="M11" s="188">
        <v>8</v>
      </c>
      <c r="N11" s="188">
        <v>8</v>
      </c>
      <c r="O11" s="188"/>
      <c r="P11" s="188">
        <v>8</v>
      </c>
      <c r="Q11" s="188">
        <v>8</v>
      </c>
      <c r="R11" s="188">
        <v>8</v>
      </c>
      <c r="S11" s="188"/>
      <c r="T11" s="188">
        <v>8</v>
      </c>
      <c r="U11" s="188">
        <v>8</v>
      </c>
      <c r="V11" s="188"/>
      <c r="W11" s="188">
        <v>8</v>
      </c>
      <c r="X11" s="188">
        <v>8</v>
      </c>
      <c r="Y11" s="188"/>
      <c r="Z11" s="188">
        <v>8</v>
      </c>
      <c r="AA11" s="188">
        <v>8</v>
      </c>
      <c r="AB11" s="188"/>
      <c r="AC11" s="188">
        <v>8</v>
      </c>
      <c r="AD11" s="188">
        <v>8</v>
      </c>
      <c r="AE11" s="188">
        <v>8</v>
      </c>
      <c r="AF11" s="188"/>
      <c r="AG11" s="188">
        <v>8</v>
      </c>
      <c r="AH11" s="188"/>
      <c r="AI11" s="188"/>
      <c r="AJ11" s="188"/>
      <c r="AK11" s="193"/>
      <c r="AL11" s="209"/>
      <c r="AM11" s="403"/>
      <c r="AN11" s="403"/>
    </row>
    <row r="12" spans="1:40" ht="18" customHeight="1">
      <c r="A12" s="183">
        <v>2</v>
      </c>
      <c r="B12" s="210" t="s">
        <v>392</v>
      </c>
      <c r="C12" s="185" t="s">
        <v>368</v>
      </c>
      <c r="D12" s="207"/>
      <c r="E12" s="208" t="s">
        <v>368</v>
      </c>
      <c r="F12" s="188">
        <v>4</v>
      </c>
      <c r="G12" s="188">
        <v>4</v>
      </c>
      <c r="H12" s="188">
        <v>4</v>
      </c>
      <c r="I12" s="188">
        <v>4</v>
      </c>
      <c r="J12" s="188">
        <v>8</v>
      </c>
      <c r="K12" s="188"/>
      <c r="L12" s="188"/>
      <c r="M12" s="188">
        <v>4</v>
      </c>
      <c r="N12" s="188">
        <v>4</v>
      </c>
      <c r="O12" s="188">
        <v>4</v>
      </c>
      <c r="P12" s="188">
        <v>4</v>
      </c>
      <c r="Q12" s="188">
        <v>8</v>
      </c>
      <c r="R12" s="188"/>
      <c r="S12" s="188"/>
      <c r="T12" s="188">
        <v>4</v>
      </c>
      <c r="U12" s="188">
        <v>4</v>
      </c>
      <c r="V12" s="188">
        <v>4</v>
      </c>
      <c r="W12" s="188">
        <v>4</v>
      </c>
      <c r="X12" s="188">
        <v>8</v>
      </c>
      <c r="Y12" s="188"/>
      <c r="Z12" s="188"/>
      <c r="AA12" s="188">
        <v>4</v>
      </c>
      <c r="AB12" s="188">
        <v>4</v>
      </c>
      <c r="AC12" s="188">
        <v>4</v>
      </c>
      <c r="AD12" s="188">
        <v>4</v>
      </c>
      <c r="AE12" s="188">
        <v>8</v>
      </c>
      <c r="AF12" s="188"/>
      <c r="AG12" s="188"/>
      <c r="AH12" s="188"/>
      <c r="AI12" s="188"/>
      <c r="AJ12" s="188"/>
      <c r="AK12" s="189">
        <f>+SUM(F12:AJ12)</f>
        <v>96</v>
      </c>
      <c r="AL12" s="190">
        <f t="shared" ref="AL12:AL30" si="0">IF($AK$3="４週",AK12/4,AK12/(DAY(EOMONTH($F$9,0))/7))</f>
        <v>24</v>
      </c>
      <c r="AM12" s="403"/>
      <c r="AN12" s="403"/>
    </row>
    <row r="13" spans="1:40" ht="18" customHeight="1">
      <c r="A13" s="183">
        <v>3</v>
      </c>
      <c r="B13" s="210" t="s">
        <v>392</v>
      </c>
      <c r="C13" s="185" t="s">
        <v>370</v>
      </c>
      <c r="D13" s="207"/>
      <c r="E13" s="208" t="s">
        <v>370</v>
      </c>
      <c r="F13" s="188">
        <v>4</v>
      </c>
      <c r="G13" s="188">
        <v>4</v>
      </c>
      <c r="H13" s="188"/>
      <c r="I13" s="188">
        <v>4</v>
      </c>
      <c r="J13" s="188"/>
      <c r="K13" s="188">
        <v>4</v>
      </c>
      <c r="L13" s="188"/>
      <c r="M13" s="188">
        <v>4</v>
      </c>
      <c r="N13" s="188">
        <v>4</v>
      </c>
      <c r="O13" s="188"/>
      <c r="P13" s="188">
        <v>4</v>
      </c>
      <c r="Q13" s="188"/>
      <c r="R13" s="188">
        <v>4</v>
      </c>
      <c r="S13" s="188"/>
      <c r="T13" s="188">
        <v>4</v>
      </c>
      <c r="U13" s="188">
        <v>4</v>
      </c>
      <c r="V13" s="188"/>
      <c r="W13" s="188">
        <v>4</v>
      </c>
      <c r="X13" s="188"/>
      <c r="Y13" s="188">
        <v>4</v>
      </c>
      <c r="Z13" s="188"/>
      <c r="AA13" s="188">
        <v>4</v>
      </c>
      <c r="AB13" s="188">
        <v>4</v>
      </c>
      <c r="AC13" s="188"/>
      <c r="AD13" s="188">
        <v>4</v>
      </c>
      <c r="AE13" s="188"/>
      <c r="AF13" s="188">
        <v>4</v>
      </c>
      <c r="AG13" s="188"/>
      <c r="AH13" s="188"/>
      <c r="AI13" s="188"/>
      <c r="AJ13" s="188"/>
      <c r="AK13" s="189">
        <f>+SUM(F13:AJ13)</f>
        <v>64</v>
      </c>
      <c r="AL13" s="190">
        <f t="shared" si="0"/>
        <v>16</v>
      </c>
      <c r="AM13" s="403"/>
      <c r="AN13" s="403"/>
    </row>
    <row r="14" spans="1:40" ht="18" customHeight="1">
      <c r="A14" s="183">
        <v>4</v>
      </c>
      <c r="B14" s="210" t="s">
        <v>393</v>
      </c>
      <c r="C14" s="185" t="s">
        <v>370</v>
      </c>
      <c r="D14" s="207"/>
      <c r="E14" s="208" t="s">
        <v>372</v>
      </c>
      <c r="F14" s="188">
        <v>4</v>
      </c>
      <c r="G14" s="188">
        <v>4</v>
      </c>
      <c r="H14" s="188"/>
      <c r="I14" s="188">
        <v>4</v>
      </c>
      <c r="J14" s="188">
        <v>4</v>
      </c>
      <c r="K14" s="188"/>
      <c r="L14" s="188">
        <v>4</v>
      </c>
      <c r="M14" s="188">
        <v>4</v>
      </c>
      <c r="N14" s="188">
        <v>4</v>
      </c>
      <c r="O14" s="188"/>
      <c r="P14" s="188">
        <v>4</v>
      </c>
      <c r="Q14" s="188">
        <v>4</v>
      </c>
      <c r="R14" s="188"/>
      <c r="S14" s="188">
        <v>4</v>
      </c>
      <c r="T14" s="188">
        <v>4</v>
      </c>
      <c r="U14" s="188">
        <v>4</v>
      </c>
      <c r="V14" s="188"/>
      <c r="W14" s="188">
        <v>4</v>
      </c>
      <c r="X14" s="188">
        <v>4</v>
      </c>
      <c r="Y14" s="188"/>
      <c r="Z14" s="188">
        <v>4</v>
      </c>
      <c r="AA14" s="188">
        <v>4</v>
      </c>
      <c r="AB14" s="188">
        <v>4</v>
      </c>
      <c r="AC14" s="188"/>
      <c r="AD14" s="188">
        <v>4</v>
      </c>
      <c r="AE14" s="188">
        <v>4</v>
      </c>
      <c r="AF14" s="188"/>
      <c r="AG14" s="188">
        <v>4</v>
      </c>
      <c r="AH14" s="188"/>
      <c r="AI14" s="188"/>
      <c r="AJ14" s="188"/>
      <c r="AK14" s="189">
        <f t="shared" ref="AK14:AK30" si="1">+SUM(F14:AJ14)</f>
        <v>80</v>
      </c>
      <c r="AL14" s="190">
        <f t="shared" si="0"/>
        <v>20</v>
      </c>
      <c r="AM14" s="403"/>
      <c r="AN14" s="403"/>
    </row>
    <row r="15" spans="1:40" ht="18" customHeight="1">
      <c r="A15" s="183">
        <v>5</v>
      </c>
      <c r="B15" s="210" t="s">
        <v>393</v>
      </c>
      <c r="C15" s="185" t="s">
        <v>370</v>
      </c>
      <c r="D15" s="207"/>
      <c r="E15" s="208" t="s">
        <v>394</v>
      </c>
      <c r="F15" s="188">
        <v>4</v>
      </c>
      <c r="G15" s="188">
        <v>4</v>
      </c>
      <c r="H15" s="188">
        <v>4</v>
      </c>
      <c r="I15" s="188"/>
      <c r="J15" s="188"/>
      <c r="K15" s="188">
        <v>4</v>
      </c>
      <c r="L15" s="188">
        <v>4</v>
      </c>
      <c r="M15" s="188">
        <v>4</v>
      </c>
      <c r="N15" s="188">
        <v>4</v>
      </c>
      <c r="O15" s="188">
        <v>4</v>
      </c>
      <c r="P15" s="188"/>
      <c r="Q15" s="188"/>
      <c r="R15" s="188">
        <v>4</v>
      </c>
      <c r="S15" s="188">
        <v>4</v>
      </c>
      <c r="T15" s="188">
        <v>4</v>
      </c>
      <c r="U15" s="188">
        <v>4</v>
      </c>
      <c r="V15" s="188">
        <v>4</v>
      </c>
      <c r="W15" s="188"/>
      <c r="X15" s="188"/>
      <c r="Y15" s="188">
        <v>4</v>
      </c>
      <c r="Z15" s="188">
        <v>4</v>
      </c>
      <c r="AA15" s="188">
        <v>4</v>
      </c>
      <c r="AB15" s="188">
        <v>4</v>
      </c>
      <c r="AC15" s="188">
        <v>4</v>
      </c>
      <c r="AD15" s="188"/>
      <c r="AE15" s="188"/>
      <c r="AF15" s="188">
        <v>4</v>
      </c>
      <c r="AG15" s="188">
        <v>4</v>
      </c>
      <c r="AH15" s="188"/>
      <c r="AI15" s="188"/>
      <c r="AJ15" s="188"/>
      <c r="AK15" s="189">
        <f t="shared" si="1"/>
        <v>80</v>
      </c>
      <c r="AL15" s="190">
        <f t="shared" si="0"/>
        <v>20</v>
      </c>
      <c r="AM15" s="403"/>
      <c r="AN15" s="403"/>
    </row>
    <row r="16" spans="1:40" ht="18" customHeight="1">
      <c r="A16" s="183">
        <v>6</v>
      </c>
      <c r="B16" s="210" t="s">
        <v>393</v>
      </c>
      <c r="C16" s="185" t="s">
        <v>372</v>
      </c>
      <c r="D16" s="207"/>
      <c r="E16" s="208" t="s">
        <v>395</v>
      </c>
      <c r="F16" s="188">
        <v>2</v>
      </c>
      <c r="G16" s="188">
        <v>2</v>
      </c>
      <c r="H16" s="188">
        <v>2</v>
      </c>
      <c r="I16" s="188">
        <v>4</v>
      </c>
      <c r="J16" s="188">
        <v>4</v>
      </c>
      <c r="K16" s="188"/>
      <c r="L16" s="188"/>
      <c r="M16" s="188">
        <v>2</v>
      </c>
      <c r="N16" s="188">
        <v>2</v>
      </c>
      <c r="O16" s="188">
        <v>2</v>
      </c>
      <c r="P16" s="188">
        <v>4</v>
      </c>
      <c r="Q16" s="188">
        <v>4</v>
      </c>
      <c r="R16" s="188"/>
      <c r="S16" s="188"/>
      <c r="T16" s="188">
        <v>2</v>
      </c>
      <c r="U16" s="188">
        <v>2</v>
      </c>
      <c r="V16" s="188">
        <v>2</v>
      </c>
      <c r="W16" s="188">
        <v>4</v>
      </c>
      <c r="X16" s="188">
        <v>4</v>
      </c>
      <c r="Y16" s="188"/>
      <c r="Z16" s="188"/>
      <c r="AA16" s="188">
        <v>2</v>
      </c>
      <c r="AB16" s="188">
        <v>2</v>
      </c>
      <c r="AC16" s="188">
        <v>2</v>
      </c>
      <c r="AD16" s="188">
        <v>4</v>
      </c>
      <c r="AE16" s="188">
        <v>4</v>
      </c>
      <c r="AF16" s="188"/>
      <c r="AG16" s="188"/>
      <c r="AH16" s="188"/>
      <c r="AI16" s="188"/>
      <c r="AJ16" s="188"/>
      <c r="AK16" s="189">
        <f t="shared" si="1"/>
        <v>56</v>
      </c>
      <c r="AL16" s="190">
        <f t="shared" si="0"/>
        <v>14</v>
      </c>
      <c r="AM16" s="403"/>
      <c r="AN16" s="403"/>
    </row>
    <row r="17" spans="1:40" ht="18" customHeight="1">
      <c r="A17" s="183">
        <v>7</v>
      </c>
      <c r="B17" s="210" t="s">
        <v>393</v>
      </c>
      <c r="C17" s="185" t="s">
        <v>372</v>
      </c>
      <c r="D17" s="207"/>
      <c r="E17" s="208" t="s">
        <v>396</v>
      </c>
      <c r="F17" s="188">
        <v>2</v>
      </c>
      <c r="G17" s="188"/>
      <c r="H17" s="188"/>
      <c r="I17" s="188">
        <v>4</v>
      </c>
      <c r="J17" s="188">
        <v>4</v>
      </c>
      <c r="K17" s="188"/>
      <c r="L17" s="188">
        <v>2</v>
      </c>
      <c r="M17" s="188">
        <v>2</v>
      </c>
      <c r="N17" s="188"/>
      <c r="O17" s="188"/>
      <c r="P17" s="188">
        <v>4</v>
      </c>
      <c r="Q17" s="188">
        <v>4</v>
      </c>
      <c r="R17" s="188"/>
      <c r="S17" s="188">
        <v>2</v>
      </c>
      <c r="T17" s="188">
        <v>2</v>
      </c>
      <c r="U17" s="188"/>
      <c r="V17" s="188"/>
      <c r="W17" s="188">
        <v>4</v>
      </c>
      <c r="X17" s="188">
        <v>4</v>
      </c>
      <c r="Y17" s="188"/>
      <c r="Z17" s="188">
        <v>2</v>
      </c>
      <c r="AA17" s="188">
        <v>2</v>
      </c>
      <c r="AB17" s="188"/>
      <c r="AC17" s="188"/>
      <c r="AD17" s="188">
        <v>4</v>
      </c>
      <c r="AE17" s="188">
        <v>4</v>
      </c>
      <c r="AF17" s="188"/>
      <c r="AG17" s="188">
        <v>2</v>
      </c>
      <c r="AH17" s="188"/>
      <c r="AI17" s="188"/>
      <c r="AJ17" s="188"/>
      <c r="AK17" s="189">
        <f t="shared" si="1"/>
        <v>48</v>
      </c>
      <c r="AL17" s="190">
        <f t="shared" si="0"/>
        <v>12</v>
      </c>
      <c r="AM17" s="403"/>
      <c r="AN17" s="403"/>
    </row>
    <row r="18" spans="1:40" ht="18" customHeight="1">
      <c r="A18" s="183">
        <v>8</v>
      </c>
      <c r="B18" s="210" t="s">
        <v>393</v>
      </c>
      <c r="C18" s="185" t="s">
        <v>372</v>
      </c>
      <c r="D18" s="207"/>
      <c r="E18" s="208" t="s">
        <v>397</v>
      </c>
      <c r="F18" s="188">
        <v>3</v>
      </c>
      <c r="G18" s="188">
        <v>3</v>
      </c>
      <c r="H18" s="188">
        <v>3</v>
      </c>
      <c r="I18" s="188"/>
      <c r="J18" s="188"/>
      <c r="K18" s="188">
        <v>4</v>
      </c>
      <c r="L18" s="188"/>
      <c r="M18" s="188">
        <v>3</v>
      </c>
      <c r="N18" s="188">
        <v>3</v>
      </c>
      <c r="O18" s="188">
        <v>3</v>
      </c>
      <c r="P18" s="188"/>
      <c r="Q18" s="188"/>
      <c r="R18" s="188">
        <v>3</v>
      </c>
      <c r="S18" s="188"/>
      <c r="T18" s="188">
        <v>3</v>
      </c>
      <c r="U18" s="188">
        <v>3</v>
      </c>
      <c r="V18" s="188">
        <v>3</v>
      </c>
      <c r="W18" s="188"/>
      <c r="X18" s="188"/>
      <c r="Y18" s="188">
        <v>3</v>
      </c>
      <c r="Z18" s="188"/>
      <c r="AA18" s="188">
        <v>3</v>
      </c>
      <c r="AB18" s="188">
        <v>3</v>
      </c>
      <c r="AC18" s="188">
        <v>3</v>
      </c>
      <c r="AD18" s="188"/>
      <c r="AE18" s="188"/>
      <c r="AF18" s="188">
        <v>3</v>
      </c>
      <c r="AG18" s="188"/>
      <c r="AH18" s="188"/>
      <c r="AI18" s="188"/>
      <c r="AJ18" s="188"/>
      <c r="AK18" s="189">
        <f t="shared" si="1"/>
        <v>49</v>
      </c>
      <c r="AL18" s="190">
        <f t="shared" si="0"/>
        <v>12.25</v>
      </c>
      <c r="AM18" s="403"/>
      <c r="AN18" s="403"/>
    </row>
    <row r="19" spans="1:40" ht="18" customHeight="1">
      <c r="A19" s="183">
        <v>9</v>
      </c>
      <c r="B19" s="210" t="s">
        <v>393</v>
      </c>
      <c r="C19" s="185" t="s">
        <v>372</v>
      </c>
      <c r="D19" s="207"/>
      <c r="E19" s="208" t="s">
        <v>398</v>
      </c>
      <c r="F19" s="188"/>
      <c r="G19" s="188">
        <v>2</v>
      </c>
      <c r="H19" s="188">
        <v>2</v>
      </c>
      <c r="I19" s="188">
        <v>3</v>
      </c>
      <c r="J19" s="188">
        <v>3</v>
      </c>
      <c r="K19" s="188">
        <v>4</v>
      </c>
      <c r="L19" s="188"/>
      <c r="M19" s="188"/>
      <c r="N19" s="188">
        <v>2</v>
      </c>
      <c r="O19" s="188">
        <v>2</v>
      </c>
      <c r="P19" s="188">
        <v>3</v>
      </c>
      <c r="Q19" s="188">
        <v>3</v>
      </c>
      <c r="R19" s="188">
        <v>4</v>
      </c>
      <c r="S19" s="188"/>
      <c r="T19" s="188"/>
      <c r="U19" s="188">
        <v>2</v>
      </c>
      <c r="V19" s="188">
        <v>2</v>
      </c>
      <c r="W19" s="188">
        <v>3</v>
      </c>
      <c r="X19" s="188">
        <v>3</v>
      </c>
      <c r="Y19" s="188">
        <v>4</v>
      </c>
      <c r="Z19" s="188"/>
      <c r="AA19" s="188"/>
      <c r="AB19" s="188">
        <v>2</v>
      </c>
      <c r="AC19" s="188">
        <v>2</v>
      </c>
      <c r="AD19" s="188">
        <v>3</v>
      </c>
      <c r="AE19" s="188">
        <v>3</v>
      </c>
      <c r="AF19" s="188">
        <v>4</v>
      </c>
      <c r="AG19" s="188"/>
      <c r="AH19" s="188"/>
      <c r="AI19" s="188"/>
      <c r="AJ19" s="188"/>
      <c r="AK19" s="189">
        <f t="shared" si="1"/>
        <v>56</v>
      </c>
      <c r="AL19" s="190">
        <f t="shared" si="0"/>
        <v>14</v>
      </c>
      <c r="AM19" s="403"/>
      <c r="AN19" s="403"/>
    </row>
    <row r="20" spans="1:40" ht="18" customHeight="1">
      <c r="A20" s="183">
        <v>10</v>
      </c>
      <c r="B20" s="210" t="s">
        <v>393</v>
      </c>
      <c r="C20" s="185" t="s">
        <v>372</v>
      </c>
      <c r="D20" s="207"/>
      <c r="E20" s="208" t="s">
        <v>399</v>
      </c>
      <c r="F20" s="188"/>
      <c r="G20" s="188"/>
      <c r="H20" s="188">
        <v>4</v>
      </c>
      <c r="I20" s="188"/>
      <c r="J20" s="188"/>
      <c r="K20" s="188">
        <v>4</v>
      </c>
      <c r="L20" s="188"/>
      <c r="M20" s="188"/>
      <c r="N20" s="188">
        <v>4</v>
      </c>
      <c r="O20" s="188"/>
      <c r="P20" s="188"/>
      <c r="Q20" s="188">
        <v>4</v>
      </c>
      <c r="R20" s="188"/>
      <c r="S20" s="188"/>
      <c r="T20" s="188"/>
      <c r="U20" s="188">
        <v>4</v>
      </c>
      <c r="V20" s="188"/>
      <c r="W20" s="188"/>
      <c r="X20" s="188">
        <v>4</v>
      </c>
      <c r="Y20" s="188"/>
      <c r="Z20" s="188"/>
      <c r="AA20" s="188"/>
      <c r="AB20" s="188"/>
      <c r="AC20" s="188">
        <v>4</v>
      </c>
      <c r="AD20" s="188"/>
      <c r="AE20" s="188"/>
      <c r="AF20" s="188">
        <v>4</v>
      </c>
      <c r="AG20" s="188"/>
      <c r="AH20" s="188"/>
      <c r="AI20" s="188"/>
      <c r="AJ20" s="188"/>
      <c r="AK20" s="189">
        <f t="shared" si="1"/>
        <v>32</v>
      </c>
      <c r="AL20" s="190">
        <f t="shared" si="0"/>
        <v>8</v>
      </c>
      <c r="AM20" s="403"/>
      <c r="AN20" s="403"/>
    </row>
    <row r="21" spans="1:40" ht="18" customHeight="1">
      <c r="A21" s="183">
        <v>11</v>
      </c>
      <c r="B21" s="210"/>
      <c r="C21" s="185"/>
      <c r="D21" s="207"/>
      <c r="E21" s="20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9">
        <f t="shared" si="1"/>
        <v>0</v>
      </c>
      <c r="AL21" s="190">
        <f t="shared" si="0"/>
        <v>0</v>
      </c>
      <c r="AM21" s="403"/>
      <c r="AN21" s="403"/>
    </row>
    <row r="22" spans="1:40" ht="18" customHeight="1">
      <c r="A22" s="183">
        <v>12</v>
      </c>
      <c r="B22" s="210"/>
      <c r="C22" s="185"/>
      <c r="D22" s="207"/>
      <c r="E22" s="208"/>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9">
        <f t="shared" si="1"/>
        <v>0</v>
      </c>
      <c r="AL22" s="190">
        <f t="shared" si="0"/>
        <v>0</v>
      </c>
      <c r="AM22" s="403"/>
      <c r="AN22" s="403"/>
    </row>
    <row r="23" spans="1:40" ht="18" customHeight="1">
      <c r="A23" s="183">
        <v>13</v>
      </c>
      <c r="B23" s="210"/>
      <c r="C23" s="185"/>
      <c r="D23" s="207"/>
      <c r="E23" s="208"/>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9">
        <f t="shared" si="1"/>
        <v>0</v>
      </c>
      <c r="AL23" s="190">
        <f t="shared" si="0"/>
        <v>0</v>
      </c>
      <c r="AM23" s="403"/>
      <c r="AN23" s="403"/>
    </row>
    <row r="24" spans="1:40" ht="18" customHeight="1">
      <c r="A24" s="183">
        <v>14</v>
      </c>
      <c r="B24" s="210"/>
      <c r="C24" s="185"/>
      <c r="D24" s="207"/>
      <c r="E24" s="20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9">
        <f t="shared" si="1"/>
        <v>0</v>
      </c>
      <c r="AL24" s="190">
        <f t="shared" si="0"/>
        <v>0</v>
      </c>
      <c r="AM24" s="403"/>
      <c r="AN24" s="403"/>
    </row>
    <row r="25" spans="1:40" ht="18" customHeight="1">
      <c r="A25" s="183">
        <v>15</v>
      </c>
      <c r="B25" s="210"/>
      <c r="C25" s="185"/>
      <c r="D25" s="207"/>
      <c r="E25" s="20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9">
        <f t="shared" si="1"/>
        <v>0</v>
      </c>
      <c r="AL25" s="190">
        <f t="shared" si="0"/>
        <v>0</v>
      </c>
      <c r="AM25" s="403"/>
      <c r="AN25" s="403"/>
    </row>
    <row r="26" spans="1:40" ht="18" customHeight="1">
      <c r="A26" s="183">
        <v>16</v>
      </c>
      <c r="B26" s="210"/>
      <c r="C26" s="185"/>
      <c r="D26" s="207"/>
      <c r="E26" s="208"/>
      <c r="F26" s="188"/>
      <c r="G26" s="188"/>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9">
        <f t="shared" si="1"/>
        <v>0</v>
      </c>
      <c r="AL26" s="190">
        <f t="shared" si="0"/>
        <v>0</v>
      </c>
      <c r="AM26" s="403"/>
      <c r="AN26" s="403"/>
    </row>
    <row r="27" spans="1:40" ht="18" customHeight="1">
      <c r="A27" s="183">
        <v>17</v>
      </c>
      <c r="B27" s="210"/>
      <c r="C27" s="185"/>
      <c r="D27" s="207"/>
      <c r="E27" s="208"/>
      <c r="F27" s="188"/>
      <c r="G27" s="188"/>
      <c r="H27" s="188"/>
      <c r="I27" s="188"/>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9">
        <f t="shared" si="1"/>
        <v>0</v>
      </c>
      <c r="AL27" s="190">
        <f t="shared" si="0"/>
        <v>0</v>
      </c>
      <c r="AM27" s="403"/>
      <c r="AN27" s="403"/>
    </row>
    <row r="28" spans="1:40" ht="18" customHeight="1">
      <c r="A28" s="183">
        <v>18</v>
      </c>
      <c r="B28" s="210"/>
      <c r="C28" s="185"/>
      <c r="D28" s="207"/>
      <c r="E28" s="20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9">
        <f t="shared" si="1"/>
        <v>0</v>
      </c>
      <c r="AL28" s="190">
        <f t="shared" si="0"/>
        <v>0</v>
      </c>
      <c r="AM28" s="403"/>
      <c r="AN28" s="403"/>
    </row>
    <row r="29" spans="1:40" ht="18" customHeight="1">
      <c r="A29" s="183">
        <v>19</v>
      </c>
      <c r="B29" s="210"/>
      <c r="C29" s="185"/>
      <c r="D29" s="207"/>
      <c r="E29" s="20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9">
        <f t="shared" si="1"/>
        <v>0</v>
      </c>
      <c r="AL29" s="190">
        <f t="shared" si="0"/>
        <v>0</v>
      </c>
      <c r="AM29" s="403"/>
      <c r="AN29" s="403"/>
    </row>
    <row r="30" spans="1:40" ht="18" customHeight="1">
      <c r="A30" s="183">
        <v>20</v>
      </c>
      <c r="B30" s="210"/>
      <c r="C30" s="185"/>
      <c r="D30" s="207"/>
      <c r="E30" s="208"/>
      <c r="F30" s="188"/>
      <c r="G30" s="188"/>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9">
        <f t="shared" si="1"/>
        <v>0</v>
      </c>
      <c r="AL30" s="190">
        <f t="shared" si="0"/>
        <v>0</v>
      </c>
      <c r="AM30" s="403"/>
      <c r="AN30" s="403"/>
    </row>
    <row r="31" spans="1:40" ht="18" customHeight="1">
      <c r="A31" s="400" t="s">
        <v>355</v>
      </c>
      <c r="B31" s="407"/>
      <c r="C31" s="407"/>
      <c r="D31" s="407"/>
      <c r="E31" s="407"/>
      <c r="F31" s="191">
        <f>+SUM(F11:F30)</f>
        <v>31</v>
      </c>
      <c r="G31" s="191">
        <f t="shared" ref="G31:AJ31" si="2">+SUM(G11:G30)</f>
        <v>31</v>
      </c>
      <c r="H31" s="191">
        <f t="shared" si="2"/>
        <v>19</v>
      </c>
      <c r="I31" s="191">
        <f t="shared" si="2"/>
        <v>31</v>
      </c>
      <c r="J31" s="191">
        <f t="shared" si="2"/>
        <v>31</v>
      </c>
      <c r="K31" s="191">
        <f t="shared" si="2"/>
        <v>28</v>
      </c>
      <c r="L31" s="191">
        <f t="shared" si="2"/>
        <v>10</v>
      </c>
      <c r="M31" s="191">
        <f t="shared" si="2"/>
        <v>31</v>
      </c>
      <c r="N31" s="191">
        <f t="shared" si="2"/>
        <v>35</v>
      </c>
      <c r="O31" s="191">
        <f t="shared" si="2"/>
        <v>15</v>
      </c>
      <c r="P31" s="191">
        <f t="shared" si="2"/>
        <v>31</v>
      </c>
      <c r="Q31" s="191">
        <f t="shared" si="2"/>
        <v>35</v>
      </c>
      <c r="R31" s="191">
        <f t="shared" si="2"/>
        <v>23</v>
      </c>
      <c r="S31" s="191">
        <f t="shared" si="2"/>
        <v>10</v>
      </c>
      <c r="T31" s="191">
        <f t="shared" si="2"/>
        <v>31</v>
      </c>
      <c r="U31" s="191">
        <f t="shared" si="2"/>
        <v>35</v>
      </c>
      <c r="V31" s="191">
        <f t="shared" si="2"/>
        <v>15</v>
      </c>
      <c r="W31" s="191">
        <f t="shared" si="2"/>
        <v>31</v>
      </c>
      <c r="X31" s="191">
        <f t="shared" si="2"/>
        <v>35</v>
      </c>
      <c r="Y31" s="191">
        <f t="shared" si="2"/>
        <v>15</v>
      </c>
      <c r="Z31" s="191">
        <f t="shared" si="2"/>
        <v>18</v>
      </c>
      <c r="AA31" s="191">
        <f t="shared" si="2"/>
        <v>31</v>
      </c>
      <c r="AB31" s="191">
        <f t="shared" si="2"/>
        <v>23</v>
      </c>
      <c r="AC31" s="191">
        <f t="shared" si="2"/>
        <v>27</v>
      </c>
      <c r="AD31" s="191">
        <f t="shared" si="2"/>
        <v>31</v>
      </c>
      <c r="AE31" s="191">
        <f t="shared" si="2"/>
        <v>31</v>
      </c>
      <c r="AF31" s="191">
        <f t="shared" si="2"/>
        <v>19</v>
      </c>
      <c r="AG31" s="191">
        <f t="shared" si="2"/>
        <v>18</v>
      </c>
      <c r="AH31" s="191">
        <f t="shared" si="2"/>
        <v>0</v>
      </c>
      <c r="AI31" s="191">
        <f t="shared" si="2"/>
        <v>0</v>
      </c>
      <c r="AJ31" s="191">
        <f t="shared" si="2"/>
        <v>0</v>
      </c>
      <c r="AK31" s="189">
        <f>+SUM(F31:AJ31)</f>
        <v>721</v>
      </c>
      <c r="AL31" s="190">
        <f>IF($AK$3="４週",AK31/4,AK31/(DAY(EOMONTH($F$9,0))/7))</f>
        <v>180.25</v>
      </c>
      <c r="AM31" s="395"/>
      <c r="AN31" s="395"/>
    </row>
    <row r="32" spans="1:40" ht="18" customHeight="1">
      <c r="A32" s="407" t="s">
        <v>356</v>
      </c>
      <c r="B32" s="407"/>
      <c r="C32" s="407"/>
      <c r="D32" s="407"/>
      <c r="E32" s="408"/>
      <c r="F32" s="192">
        <v>12</v>
      </c>
      <c r="G32" s="192">
        <v>20</v>
      </c>
      <c r="H32" s="192">
        <v>12</v>
      </c>
      <c r="I32" s="192">
        <v>20</v>
      </c>
      <c r="J32" s="192">
        <v>12</v>
      </c>
      <c r="K32" s="192">
        <v>20</v>
      </c>
      <c r="L32" s="192">
        <v>12</v>
      </c>
      <c r="M32" s="192">
        <v>20</v>
      </c>
      <c r="N32" s="192">
        <v>12</v>
      </c>
      <c r="O32" s="192">
        <v>20</v>
      </c>
      <c r="P32" s="192">
        <v>12</v>
      </c>
      <c r="Q32" s="192">
        <v>20</v>
      </c>
      <c r="R32" s="192">
        <v>12</v>
      </c>
      <c r="S32" s="192">
        <v>20</v>
      </c>
      <c r="T32" s="192">
        <v>12</v>
      </c>
      <c r="U32" s="192">
        <v>20</v>
      </c>
      <c r="V32" s="192">
        <v>12</v>
      </c>
      <c r="W32" s="192">
        <v>20</v>
      </c>
      <c r="X32" s="192">
        <v>12</v>
      </c>
      <c r="Y32" s="192">
        <v>20</v>
      </c>
      <c r="Z32" s="192">
        <v>12</v>
      </c>
      <c r="AA32" s="192">
        <v>20</v>
      </c>
      <c r="AB32" s="192">
        <v>12</v>
      </c>
      <c r="AC32" s="192">
        <v>20</v>
      </c>
      <c r="AD32" s="192">
        <v>12</v>
      </c>
      <c r="AE32" s="192">
        <v>20</v>
      </c>
      <c r="AF32" s="192">
        <v>12</v>
      </c>
      <c r="AG32" s="192">
        <v>20</v>
      </c>
      <c r="AH32" s="192">
        <v>12</v>
      </c>
      <c r="AI32" s="192">
        <v>20</v>
      </c>
      <c r="AJ32" s="192">
        <v>10</v>
      </c>
      <c r="AK32" s="191"/>
      <c r="AL32" s="193"/>
      <c r="AM32" s="395"/>
      <c r="AN32" s="395"/>
    </row>
    <row r="33" spans="1:40" ht="15" customHeight="1">
      <c r="A33" s="180"/>
      <c r="B33" s="180"/>
      <c r="C33" s="180"/>
      <c r="D33" s="180"/>
      <c r="E33" s="180"/>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80"/>
      <c r="AL33" s="180"/>
      <c r="AM33" s="171"/>
    </row>
    <row r="34" spans="1:40" ht="5.0999999999999996" customHeight="1">
      <c r="A34" s="201"/>
      <c r="B34" s="201"/>
      <c r="C34" s="201"/>
      <c r="D34" s="211"/>
      <c r="E34" s="211"/>
      <c r="F34" s="211"/>
      <c r="G34" s="211"/>
      <c r="H34" s="211"/>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212"/>
      <c r="AK34" s="194"/>
      <c r="AL34" s="180"/>
      <c r="AM34" s="180"/>
      <c r="AN34" s="171"/>
    </row>
    <row r="35" spans="1:40" ht="5.0999999999999996" customHeight="1">
      <c r="A35" s="201"/>
      <c r="B35" s="201"/>
      <c r="C35" s="201"/>
      <c r="D35" s="211"/>
      <c r="E35" s="211"/>
      <c r="F35" s="211"/>
      <c r="G35" s="211"/>
      <c r="H35" s="211"/>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212"/>
      <c r="AK35" s="194"/>
      <c r="AL35" s="180"/>
      <c r="AM35" s="180"/>
      <c r="AN35" s="171"/>
    </row>
    <row r="36" spans="1:40" ht="5.0999999999999996" customHeight="1">
      <c r="A36" s="201"/>
      <c r="B36" s="201"/>
      <c r="C36" s="201"/>
      <c r="D36" s="211"/>
      <c r="E36" s="211"/>
      <c r="F36" s="211"/>
      <c r="G36" s="211"/>
      <c r="H36" s="211"/>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212"/>
      <c r="AK36" s="194"/>
      <c r="AL36" s="180"/>
      <c r="AM36" s="180"/>
      <c r="AN36" s="171"/>
    </row>
    <row r="37" spans="1:40" ht="18" customHeight="1">
      <c r="A37" s="170" t="s">
        <v>400</v>
      </c>
      <c r="B37" s="194"/>
      <c r="D37" s="194"/>
      <c r="E37" s="194"/>
      <c r="F37" s="194"/>
      <c r="G37" s="194"/>
      <c r="H37" s="194"/>
      <c r="I37" s="194"/>
      <c r="J37" s="194"/>
      <c r="K37" s="194"/>
    </row>
    <row r="38" spans="1:40" ht="18" customHeight="1">
      <c r="A38" s="213" t="s">
        <v>401</v>
      </c>
      <c r="B38" s="213"/>
      <c r="M38" s="170" t="s">
        <v>402</v>
      </c>
      <c r="N38" s="194"/>
      <c r="P38" s="194"/>
      <c r="Q38" s="194"/>
      <c r="R38" s="194"/>
      <c r="S38" s="194"/>
      <c r="T38" s="194"/>
      <c r="U38" s="214" t="str">
        <f>IF(COUNTIF(M40:M43,"○")&gt;1,"いずれか１つを選択してください。","")</f>
        <v/>
      </c>
      <c r="V38" s="194"/>
      <c r="W38" s="194"/>
      <c r="X38" s="194"/>
      <c r="Y38" s="194"/>
      <c r="Z38" s="194"/>
      <c r="AA38" s="194"/>
      <c r="AB38" s="194"/>
      <c r="AC38" s="194"/>
      <c r="AD38" s="194"/>
      <c r="AE38" s="194"/>
      <c r="AF38" s="194"/>
      <c r="AG38" s="194"/>
      <c r="AH38" s="194"/>
      <c r="AI38" s="194"/>
      <c r="AJ38" s="194"/>
      <c r="AK38" s="212"/>
      <c r="AL38" s="194"/>
      <c r="AM38" s="180"/>
      <c r="AN38" s="180"/>
    </row>
    <row r="39" spans="1:40" ht="18.75" customHeight="1">
      <c r="A39" s="410"/>
      <c r="B39" s="410"/>
      <c r="C39" s="410"/>
      <c r="D39" s="215">
        <f>IF(S2=1,10,IF(S2=2,11,IF(S2=3,12,S2-3)))</f>
        <v>2</v>
      </c>
      <c r="E39" s="215">
        <f>IF(S2=1,11,IF(S2=2,12,S2-2))</f>
        <v>3</v>
      </c>
      <c r="F39" s="411">
        <f>IF(S2=1,12,S2-1)</f>
        <v>4</v>
      </c>
      <c r="G39" s="411"/>
      <c r="H39" s="411"/>
      <c r="I39" s="396" t="s">
        <v>403</v>
      </c>
      <c r="J39" s="396"/>
      <c r="K39" s="396"/>
      <c r="M39" s="400" t="s">
        <v>404</v>
      </c>
      <c r="N39" s="407"/>
      <c r="O39" s="407"/>
      <c r="P39" s="407"/>
      <c r="Q39" s="407"/>
      <c r="R39" s="407"/>
      <c r="S39" s="407"/>
      <c r="T39" s="407"/>
      <c r="U39" s="407"/>
      <c r="V39" s="407"/>
      <c r="W39" s="407"/>
      <c r="X39" s="407"/>
      <c r="Y39" s="407"/>
      <c r="Z39" s="407"/>
      <c r="AA39" s="407"/>
      <c r="AB39" s="407"/>
      <c r="AC39" s="407"/>
      <c r="AD39" s="407"/>
      <c r="AE39" s="407"/>
      <c r="AF39" s="407"/>
      <c r="AG39" s="407"/>
      <c r="AH39" s="412" t="s">
        <v>405</v>
      </c>
      <c r="AI39" s="413"/>
      <c r="AJ39" s="413"/>
      <c r="AK39" s="413"/>
      <c r="AL39" s="414"/>
      <c r="AM39" s="404" t="s">
        <v>406</v>
      </c>
      <c r="AN39" s="404"/>
    </row>
    <row r="40" spans="1:40" ht="18" customHeight="1">
      <c r="A40" s="404" t="s">
        <v>428</v>
      </c>
      <c r="B40" s="404"/>
      <c r="C40" s="404"/>
      <c r="D40" s="216">
        <v>80</v>
      </c>
      <c r="E40" s="216">
        <v>80</v>
      </c>
      <c r="F40" s="415">
        <v>81</v>
      </c>
      <c r="G40" s="415"/>
      <c r="H40" s="415"/>
      <c r="I40" s="396">
        <f>SUM(D40:F40)</f>
        <v>241</v>
      </c>
      <c r="J40" s="396"/>
      <c r="K40" s="396"/>
      <c r="M40" s="416" t="s">
        <v>70</v>
      </c>
      <c r="N40" s="397" t="s">
        <v>408</v>
      </c>
      <c r="O40" s="419"/>
      <c r="P40" s="420"/>
      <c r="Q40" s="425" t="s">
        <v>409</v>
      </c>
      <c r="R40" s="426"/>
      <c r="S40" s="426"/>
      <c r="T40" s="426"/>
      <c r="U40" s="426"/>
      <c r="V40" s="426"/>
      <c r="W40" s="426"/>
      <c r="X40" s="426"/>
      <c r="Y40" s="426"/>
      <c r="Z40" s="426"/>
      <c r="AA40" s="426"/>
      <c r="AB40" s="426"/>
      <c r="AC40" s="426"/>
      <c r="AD40" s="426"/>
      <c r="AE40" s="426"/>
      <c r="AF40" s="426"/>
      <c r="AG40" s="427"/>
      <c r="AH40" s="428">
        <f>SUM(F32:AJ32)</f>
        <v>490</v>
      </c>
      <c r="AI40" s="402"/>
      <c r="AJ40" s="217" t="s">
        <v>410</v>
      </c>
      <c r="AK40" s="428">
        <f>ROUNDUP(AH40/450,0)</f>
        <v>2</v>
      </c>
      <c r="AL40" s="402"/>
      <c r="AM40" s="396">
        <f>MIN(AH40:AK42)</f>
        <v>1</v>
      </c>
      <c r="AN40" s="396"/>
    </row>
    <row r="41" spans="1:40" ht="18" customHeight="1">
      <c r="A41" s="421"/>
      <c r="B41" s="421"/>
      <c r="C41" s="421"/>
      <c r="D41" s="180"/>
      <c r="E41" s="180"/>
      <c r="F41" s="180"/>
      <c r="G41" s="180"/>
      <c r="H41" s="180"/>
      <c r="I41" s="180" t="s">
        <v>435</v>
      </c>
      <c r="J41" s="180"/>
      <c r="K41" s="180"/>
      <c r="M41" s="417"/>
      <c r="N41" s="398"/>
      <c r="O41" s="421"/>
      <c r="P41" s="422"/>
      <c r="Q41" s="429" t="s">
        <v>412</v>
      </c>
      <c r="R41" s="430"/>
      <c r="S41" s="430"/>
      <c r="T41" s="430"/>
      <c r="U41" s="430"/>
      <c r="V41" s="430"/>
      <c r="W41" s="430"/>
      <c r="X41" s="430"/>
      <c r="Y41" s="430"/>
      <c r="Z41" s="430"/>
      <c r="AA41" s="430"/>
      <c r="AB41" s="430"/>
      <c r="AC41" s="430"/>
      <c r="AD41" s="430"/>
      <c r="AE41" s="430"/>
      <c r="AF41" s="430"/>
      <c r="AG41" s="431"/>
      <c r="AH41" s="400">
        <f>COUNTA(B12:B30)</f>
        <v>9</v>
      </c>
      <c r="AI41" s="407"/>
      <c r="AJ41" s="218" t="s">
        <v>413</v>
      </c>
      <c r="AK41" s="428">
        <f>ROUNDUP(AH41/10,0)</f>
        <v>1</v>
      </c>
      <c r="AL41" s="402"/>
      <c r="AM41" s="396"/>
      <c r="AN41" s="396"/>
    </row>
    <row r="42" spans="1:40" ht="18" customHeight="1">
      <c r="A42" s="448"/>
      <c r="B42" s="448"/>
      <c r="C42" s="448"/>
      <c r="D42" s="180"/>
      <c r="E42" s="180"/>
      <c r="F42" s="448"/>
      <c r="G42" s="448"/>
      <c r="H42" s="448"/>
      <c r="I42" s="396">
        <f>I40/3</f>
        <v>80.333333333333329</v>
      </c>
      <c r="J42" s="396"/>
      <c r="K42" s="396"/>
      <c r="M42" s="418"/>
      <c r="N42" s="399"/>
      <c r="O42" s="423"/>
      <c r="P42" s="424"/>
      <c r="Q42" s="429" t="s">
        <v>414</v>
      </c>
      <c r="R42" s="430"/>
      <c r="S42" s="430"/>
      <c r="T42" s="430"/>
      <c r="U42" s="430"/>
      <c r="V42" s="430"/>
      <c r="W42" s="430"/>
      <c r="X42" s="430"/>
      <c r="Y42" s="430"/>
      <c r="Z42" s="430"/>
      <c r="AA42" s="430"/>
      <c r="AB42" s="430"/>
      <c r="AC42" s="430"/>
      <c r="AD42" s="430"/>
      <c r="AE42" s="430"/>
      <c r="AF42" s="430"/>
      <c r="AG42" s="431"/>
      <c r="AH42" s="428">
        <f>ROUNDDOWN(I42,1)</f>
        <v>80.3</v>
      </c>
      <c r="AI42" s="402"/>
      <c r="AJ42" s="219" t="s">
        <v>413</v>
      </c>
      <c r="AK42" s="428">
        <f>ROUNDUP(AH42/40,0)</f>
        <v>3</v>
      </c>
      <c r="AL42" s="402"/>
      <c r="AM42" s="396"/>
      <c r="AN42" s="396"/>
    </row>
    <row r="43" spans="1:40" ht="18" customHeight="1">
      <c r="B43" s="171"/>
      <c r="I43" s="448"/>
      <c r="J43" s="448"/>
      <c r="K43" s="448"/>
      <c r="M43" s="216"/>
      <c r="N43" s="429" t="s">
        <v>417</v>
      </c>
      <c r="O43" s="430"/>
      <c r="P43" s="430"/>
      <c r="Q43" s="430"/>
      <c r="R43" s="430"/>
      <c r="S43" s="430"/>
      <c r="T43" s="430"/>
      <c r="U43" s="430"/>
      <c r="V43" s="430"/>
      <c r="W43" s="430"/>
      <c r="X43" s="430"/>
      <c r="Y43" s="430"/>
      <c r="Z43" s="430"/>
      <c r="AA43" s="430"/>
      <c r="AB43" s="430"/>
      <c r="AC43" s="430"/>
      <c r="AD43" s="430"/>
      <c r="AE43" s="430"/>
      <c r="AF43" s="430"/>
      <c r="AG43" s="431"/>
      <c r="AH43" s="437"/>
      <c r="AI43" s="437"/>
      <c r="AJ43" s="437"/>
      <c r="AK43" s="437"/>
      <c r="AL43" s="437"/>
      <c r="AM43" s="400">
        <f t="array" ref="AM43">ROUNDUP(_xlfn.IFS(AM40&lt;2,1,AND(AM40&lt;=2,AM40&lt;6),AM40-1,AM40&gt;=6,AM40/2*3),1)</f>
        <v>1</v>
      </c>
      <c r="AN43" s="408"/>
    </row>
    <row r="44" spans="1:40" ht="5.0999999999999996" customHeight="1">
      <c r="A44" s="201"/>
      <c r="B44" s="201"/>
      <c r="C44" s="201"/>
      <c r="D44" s="201"/>
      <c r="E44" s="201"/>
      <c r="F44" s="201"/>
      <c r="G44" s="201"/>
      <c r="H44" s="201"/>
      <c r="I44" s="201"/>
      <c r="J44" s="194"/>
      <c r="K44" s="194"/>
      <c r="L44" s="194"/>
      <c r="M44" s="212"/>
      <c r="N44" s="194"/>
      <c r="W44" s="180"/>
      <c r="X44" s="194"/>
      <c r="Y44" s="194"/>
      <c r="Z44" s="194"/>
      <c r="AA44" s="194"/>
      <c r="AB44" s="194"/>
      <c r="AC44" s="194"/>
      <c r="AD44" s="194"/>
      <c r="AE44" s="194"/>
      <c r="AF44" s="194"/>
      <c r="AG44" s="194"/>
      <c r="AH44" s="194"/>
      <c r="AI44" s="194"/>
      <c r="AJ44" s="212"/>
      <c r="AK44" s="194"/>
      <c r="AL44" s="180"/>
      <c r="AM44" s="180"/>
      <c r="AN44" s="171"/>
    </row>
    <row r="45" spans="1:40" ht="21" customHeight="1">
      <c r="A45" s="170" t="s">
        <v>422</v>
      </c>
      <c r="B45" s="174"/>
      <c r="C45" s="175"/>
      <c r="D45" s="175"/>
      <c r="E45" s="175"/>
      <c r="F45" s="175"/>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5"/>
      <c r="AM45" s="175"/>
      <c r="AN45" s="171"/>
    </row>
    <row r="46" spans="1:40" ht="24.95" customHeight="1">
      <c r="A46" s="171"/>
      <c r="B46" s="180"/>
      <c r="C46" s="432" t="str">
        <f>IF(VLOOKUP($AK$1,選択肢!$A$1:$J$31,C51,FALSE)=0,"-",VLOOKUP($AK$1,選択肢!$A$1:$J$31,C51,FALSE))</f>
        <v>管理者</v>
      </c>
      <c r="D46" s="433"/>
      <c r="E46" s="434" t="str">
        <f>IF(VLOOKUP($AK$1,選択肢!$A$1:$J$31,E51,FALSE)=0,"-",VLOOKUP($AK$1,選択肢!$A$1:$J$31,E51,FALSE))</f>
        <v>サービス提供責任者</v>
      </c>
      <c r="F46" s="434"/>
      <c r="G46" s="434"/>
      <c r="H46" s="434"/>
      <c r="I46" s="432" t="str">
        <f>IF(VLOOKUP($AK$1,選択肢!$A$1:$J$31,I51,FALSE)=0,"-",VLOOKUP($AK$1,選択肢!$A$1:$J$31,I51,FALSE))</f>
        <v>従業者</v>
      </c>
      <c r="J46" s="433"/>
      <c r="K46" s="433"/>
      <c r="L46" s="433"/>
      <c r="M46" s="433"/>
      <c r="N46" s="435"/>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171"/>
    </row>
    <row r="47" spans="1:40" ht="18" customHeight="1">
      <c r="A47" s="171"/>
      <c r="B47" s="180"/>
      <c r="C47" s="225" t="s">
        <v>423</v>
      </c>
      <c r="D47" s="225" t="s">
        <v>424</v>
      </c>
      <c r="E47" s="226" t="s">
        <v>423</v>
      </c>
      <c r="F47" s="441" t="s">
        <v>424</v>
      </c>
      <c r="G47" s="441"/>
      <c r="H47" s="441"/>
      <c r="I47" s="442" t="s">
        <v>423</v>
      </c>
      <c r="J47" s="443"/>
      <c r="K47" s="444"/>
      <c r="L47" s="442" t="s">
        <v>424</v>
      </c>
      <c r="M47" s="443"/>
      <c r="N47" s="444"/>
      <c r="O47" s="445"/>
      <c r="P47" s="445"/>
      <c r="Q47" s="445"/>
      <c r="R47" s="445"/>
      <c r="S47" s="445"/>
      <c r="T47" s="445"/>
      <c r="U47" s="445"/>
      <c r="V47" s="445"/>
      <c r="W47" s="445"/>
      <c r="X47" s="445"/>
      <c r="Y47" s="445"/>
      <c r="Z47" s="445"/>
      <c r="AA47" s="445"/>
      <c r="AB47" s="445"/>
      <c r="AC47" s="445"/>
      <c r="AD47" s="445"/>
      <c r="AE47" s="445"/>
      <c r="AF47" s="445"/>
      <c r="AG47" s="445"/>
      <c r="AH47" s="445"/>
      <c r="AI47" s="445"/>
      <c r="AJ47" s="445"/>
      <c r="AK47" s="445"/>
      <c r="AL47" s="227"/>
      <c r="AM47" s="227"/>
      <c r="AN47" s="171"/>
    </row>
    <row r="48" spans="1:40" ht="18" customHeight="1">
      <c r="A48" s="171"/>
      <c r="B48" s="203" t="s">
        <v>178</v>
      </c>
      <c r="C48" s="226">
        <f>COUNTIFS($B$11:$B$30,C$46,$C$11:$C$30,"A",$E$11:$E$30,"*")</f>
        <v>1</v>
      </c>
      <c r="D48" s="226">
        <f>COUNTIFS($B$11:$B$30,C$46,$C$11:$C$30,"B",$E$11:$E$30,"*")</f>
        <v>0</v>
      </c>
      <c r="E48" s="226">
        <f>COUNTIFS($B$11:$B$30,E$46,$C$11:$C$30,"A",$E$11:$E$30,"*")</f>
        <v>0</v>
      </c>
      <c r="F48" s="442">
        <f>COUNTIFS($B$11:$B$30,E$46,$C$11:$C$30,"B",$E$11:$E$30,"*")</f>
        <v>1</v>
      </c>
      <c r="G48" s="443"/>
      <c r="H48" s="444"/>
      <c r="I48" s="442">
        <f>COUNTIFS($B$11:$B$30,I$46,$C$11:$C$30,"A",$E$11:$E$30,"*")</f>
        <v>0</v>
      </c>
      <c r="J48" s="443"/>
      <c r="K48" s="444"/>
      <c r="L48" s="442">
        <f>COUNTIFS($B$11:$B$30,I$46,$C$11:$C$30,"B",$E$11:$E$30,"*")</f>
        <v>0</v>
      </c>
      <c r="M48" s="443"/>
      <c r="N48" s="444"/>
      <c r="O48" s="445"/>
      <c r="P48" s="445"/>
      <c r="Q48" s="445"/>
      <c r="R48" s="445"/>
      <c r="S48" s="445"/>
      <c r="T48" s="445"/>
      <c r="U48" s="445"/>
      <c r="V48" s="445"/>
      <c r="W48" s="445"/>
      <c r="X48" s="445"/>
      <c r="Y48" s="445"/>
      <c r="Z48" s="445"/>
      <c r="AA48" s="445"/>
      <c r="AB48" s="445"/>
      <c r="AC48" s="445"/>
      <c r="AD48" s="445"/>
      <c r="AE48" s="445"/>
      <c r="AF48" s="445"/>
      <c r="AG48" s="445"/>
      <c r="AH48" s="445"/>
      <c r="AI48" s="445"/>
      <c r="AJ48" s="445"/>
      <c r="AK48" s="445"/>
      <c r="AL48" s="227"/>
      <c r="AM48" s="227"/>
      <c r="AN48" s="171"/>
    </row>
    <row r="49" spans="1:40" ht="18" customHeight="1">
      <c r="A49" s="171"/>
      <c r="B49" s="228" t="s">
        <v>179</v>
      </c>
      <c r="C49" s="229"/>
      <c r="D49" s="229"/>
      <c r="E49" s="226">
        <f>COUNTIFS($B$11:$B$30,E$46,$C$11:$C$30,"C",$E$11:$E$30,"*")</f>
        <v>1</v>
      </c>
      <c r="F49" s="442">
        <f>COUNTIFS($B$11:$B$30,E$46,$C$11:$C$30,"D",$E$11:$E$30,"*")</f>
        <v>0</v>
      </c>
      <c r="G49" s="443"/>
      <c r="H49" s="444"/>
      <c r="I49" s="442">
        <f>COUNTIFS($B$11:$B$30,I$46,$C$11:$C$30,"C",$E$11:$E$30,"*")</f>
        <v>2</v>
      </c>
      <c r="J49" s="443"/>
      <c r="K49" s="444"/>
      <c r="L49" s="442">
        <f>COUNTIFS($B$11:$B$30,I$46,$C$11:$C$30,"D",$E$11:$E$30,"*")</f>
        <v>5</v>
      </c>
      <c r="M49" s="443"/>
      <c r="N49" s="444"/>
      <c r="O49" s="445"/>
      <c r="P49" s="445"/>
      <c r="Q49" s="445"/>
      <c r="R49" s="445"/>
      <c r="S49" s="445"/>
      <c r="T49" s="445"/>
      <c r="U49" s="445"/>
      <c r="V49" s="445"/>
      <c r="W49" s="445"/>
      <c r="X49" s="445"/>
      <c r="Y49" s="445"/>
      <c r="Z49" s="445"/>
      <c r="AA49" s="445"/>
      <c r="AB49" s="445"/>
      <c r="AC49" s="445"/>
      <c r="AD49" s="445"/>
      <c r="AE49" s="445"/>
      <c r="AF49" s="445"/>
      <c r="AG49" s="445"/>
      <c r="AH49" s="445"/>
      <c r="AI49" s="445"/>
      <c r="AJ49" s="445"/>
      <c r="AK49" s="445"/>
      <c r="AL49" s="227"/>
      <c r="AM49" s="227"/>
      <c r="AN49" s="171"/>
    </row>
    <row r="50" spans="1:40" ht="18" customHeight="1">
      <c r="A50" s="171"/>
      <c r="B50" s="228" t="s">
        <v>425</v>
      </c>
      <c r="C50" s="446"/>
      <c r="D50" s="447"/>
      <c r="E50" s="442">
        <f>IF($AK$3="４週",SUMIFS($AK$11:$AK$30,$B$11:$B$30,E46)/4/$AH$5,IF($AK$3="歴月",SUMIFS($AK$11:$AK$30,$B$11:$B$30,E46)/$AL$5,"記載する期間を選択してください"))</f>
        <v>1</v>
      </c>
      <c r="F50" s="443"/>
      <c r="G50" s="443"/>
      <c r="H50" s="444"/>
      <c r="I50" s="442">
        <f>IF($AK$3="４週",SUMIFS($AK$11:$AK$30,$B$11:$B$30,I46)/4/$AH$5,IF($AK$3="歴月",SUMIFS($AK$11:$AK$30,$B$11:$B$30,I46)/$AL$5,"記載する期間を選択してください"))</f>
        <v>2.5062500000000001</v>
      </c>
      <c r="J50" s="443"/>
      <c r="K50" s="443"/>
      <c r="L50" s="443"/>
      <c r="M50" s="443"/>
      <c r="N50" s="444"/>
      <c r="O50" s="445"/>
      <c r="P50" s="445"/>
      <c r="Q50" s="445"/>
      <c r="R50" s="445"/>
      <c r="S50" s="445"/>
      <c r="T50" s="445"/>
      <c r="U50" s="445"/>
      <c r="V50" s="445"/>
      <c r="W50" s="445"/>
      <c r="X50" s="445"/>
      <c r="Y50" s="445"/>
      <c r="Z50" s="445"/>
      <c r="AA50" s="445"/>
      <c r="AB50" s="445"/>
      <c r="AC50" s="445"/>
      <c r="AD50" s="445"/>
      <c r="AE50" s="445"/>
      <c r="AF50" s="445"/>
      <c r="AG50" s="445"/>
      <c r="AH50" s="445"/>
      <c r="AI50" s="445"/>
      <c r="AJ50" s="445"/>
      <c r="AK50" s="445"/>
      <c r="AL50" s="445"/>
      <c r="AM50" s="445"/>
      <c r="AN50" s="171"/>
    </row>
    <row r="51" spans="1:40" ht="5.0999999999999996" customHeight="1">
      <c r="A51" s="171"/>
      <c r="B51" s="174"/>
      <c r="C51" s="198">
        <v>2</v>
      </c>
      <c r="D51" s="198"/>
      <c r="E51" s="198">
        <v>3</v>
      </c>
      <c r="F51" s="198"/>
      <c r="G51" s="198"/>
      <c r="H51" s="198"/>
      <c r="I51" s="198">
        <v>4</v>
      </c>
      <c r="J51" s="198"/>
      <c r="K51" s="198"/>
      <c r="L51" s="198"/>
      <c r="M51" s="198"/>
      <c r="N51" s="198"/>
      <c r="O51" s="198">
        <v>5</v>
      </c>
      <c r="P51" s="198"/>
      <c r="Q51" s="198"/>
      <c r="R51" s="198"/>
      <c r="S51" s="198"/>
      <c r="T51" s="198"/>
      <c r="U51" s="198">
        <v>6</v>
      </c>
      <c r="V51" s="198"/>
      <c r="W51" s="198"/>
      <c r="X51" s="198"/>
      <c r="Y51" s="198"/>
      <c r="Z51" s="198"/>
      <c r="AA51" s="198">
        <v>7</v>
      </c>
      <c r="AB51" s="198"/>
      <c r="AC51" s="198"/>
      <c r="AD51" s="198"/>
      <c r="AE51" s="198"/>
      <c r="AF51" s="198"/>
      <c r="AG51" s="198">
        <v>8</v>
      </c>
      <c r="AH51" s="198"/>
      <c r="AI51" s="198"/>
      <c r="AJ51" s="198"/>
      <c r="AK51" s="198"/>
      <c r="AL51" s="198">
        <v>9</v>
      </c>
      <c r="AM51" s="230"/>
      <c r="AN51" s="171"/>
    </row>
    <row r="52" spans="1:40" ht="15" customHeight="1">
      <c r="A52" s="194" t="s">
        <v>357</v>
      </c>
      <c r="B52" s="195"/>
      <c r="C52" s="196"/>
      <c r="D52" s="196"/>
      <c r="E52" s="196"/>
      <c r="F52" s="197"/>
      <c r="G52" s="196"/>
      <c r="H52" s="198"/>
      <c r="I52" s="198"/>
      <c r="J52" s="198"/>
      <c r="K52" s="198"/>
      <c r="L52" s="198"/>
      <c r="M52" s="198"/>
      <c r="N52" s="198"/>
      <c r="O52" s="198"/>
      <c r="P52" s="198"/>
      <c r="Q52" s="198"/>
      <c r="R52" s="198">
        <v>6</v>
      </c>
      <c r="S52" s="198"/>
      <c r="T52" s="198"/>
      <c r="U52" s="198"/>
      <c r="V52" s="198"/>
      <c r="W52" s="198"/>
      <c r="X52" s="198">
        <v>7</v>
      </c>
      <c r="Y52" s="198"/>
      <c r="Z52" s="198"/>
      <c r="AA52" s="198"/>
      <c r="AB52" s="198"/>
      <c r="AC52" s="198"/>
      <c r="AD52" s="198">
        <v>8</v>
      </c>
      <c r="AE52" s="198"/>
      <c r="AF52" s="198"/>
      <c r="AG52" s="199"/>
      <c r="AH52" s="199"/>
      <c r="AI52" s="199"/>
      <c r="AJ52" s="199">
        <v>9</v>
      </c>
      <c r="AK52" s="200"/>
      <c r="AL52" s="200"/>
      <c r="AM52" s="171"/>
    </row>
    <row r="53" spans="1:40" s="194" customFormat="1" ht="15" customHeight="1">
      <c r="A53" s="194" t="s">
        <v>358</v>
      </c>
      <c r="B53" s="201"/>
      <c r="C53" s="201"/>
      <c r="D53" s="201"/>
      <c r="E53" s="201"/>
      <c r="F53" s="201"/>
      <c r="G53" s="201"/>
      <c r="H53" s="170"/>
      <c r="I53" s="170"/>
      <c r="J53" s="170"/>
      <c r="K53" s="170"/>
      <c r="L53" s="170"/>
      <c r="M53" s="170"/>
    </row>
    <row r="54" spans="1:40" s="194" customFormat="1" ht="15" customHeight="1">
      <c r="A54" s="194" t="s">
        <v>359</v>
      </c>
      <c r="B54" s="201"/>
      <c r="C54" s="201"/>
      <c r="D54" s="201"/>
      <c r="E54" s="201"/>
      <c r="F54" s="201"/>
      <c r="G54" s="201"/>
      <c r="H54" s="170"/>
      <c r="I54" s="170"/>
      <c r="J54" s="170"/>
      <c r="K54" s="170"/>
      <c r="L54" s="170"/>
      <c r="M54" s="170"/>
    </row>
    <row r="55" spans="1:40" s="194" customFormat="1" ht="15" customHeight="1">
      <c r="A55" s="194" t="s">
        <v>360</v>
      </c>
      <c r="B55" s="201"/>
      <c r="C55" s="201"/>
      <c r="D55" s="201"/>
      <c r="E55" s="201"/>
      <c r="F55" s="201"/>
      <c r="G55" s="201"/>
      <c r="H55" s="170"/>
      <c r="I55" s="170"/>
      <c r="J55" s="170"/>
      <c r="K55" s="170"/>
      <c r="L55" s="170"/>
      <c r="M55" s="170"/>
    </row>
    <row r="56" spans="1:40" s="194" customFormat="1" ht="15" customHeight="1">
      <c r="A56" s="194" t="s">
        <v>361</v>
      </c>
      <c r="B56" s="201"/>
      <c r="C56" s="201"/>
      <c r="D56" s="201"/>
      <c r="E56" s="201"/>
      <c r="F56" s="201"/>
      <c r="G56" s="201"/>
      <c r="H56" s="170"/>
      <c r="I56" s="170"/>
      <c r="J56" s="170"/>
      <c r="K56" s="170"/>
      <c r="L56" s="170"/>
      <c r="M56" s="170"/>
    </row>
    <row r="57" spans="1:40" ht="15" customHeight="1">
      <c r="A57" s="194" t="s">
        <v>362</v>
      </c>
      <c r="B57" s="202"/>
      <c r="C57" s="194"/>
      <c r="D57" s="194"/>
      <c r="E57" s="194"/>
      <c r="F57" s="194"/>
      <c r="G57" s="194"/>
    </row>
    <row r="58" spans="1:40" ht="15" customHeight="1">
      <c r="A58" s="194" t="s">
        <v>363</v>
      </c>
      <c r="B58" s="202"/>
      <c r="C58" s="194"/>
      <c r="D58" s="194"/>
      <c r="E58" s="194"/>
      <c r="F58" s="194"/>
      <c r="G58" s="194"/>
    </row>
    <row r="59" spans="1:40" ht="15" customHeight="1">
      <c r="A59" s="194"/>
      <c r="B59" s="203" t="s">
        <v>364</v>
      </c>
      <c r="C59" s="396" t="s">
        <v>365</v>
      </c>
      <c r="D59" s="396"/>
      <c r="E59" s="396"/>
      <c r="F59" s="194"/>
      <c r="G59" s="194"/>
    </row>
    <row r="60" spans="1:40" ht="15" customHeight="1">
      <c r="A60" s="194"/>
      <c r="B60" s="204" t="s">
        <v>366</v>
      </c>
      <c r="C60" s="406" t="s">
        <v>367</v>
      </c>
      <c r="D60" s="406"/>
      <c r="E60" s="406"/>
      <c r="F60" s="194"/>
      <c r="G60" s="194"/>
    </row>
    <row r="61" spans="1:40" ht="15" customHeight="1">
      <c r="A61" s="194"/>
      <c r="B61" s="204" t="s">
        <v>368</v>
      </c>
      <c r="C61" s="406" t="s">
        <v>369</v>
      </c>
      <c r="D61" s="406"/>
      <c r="E61" s="406"/>
      <c r="F61" s="194"/>
      <c r="G61" s="194"/>
    </row>
    <row r="62" spans="1:40" ht="15" customHeight="1">
      <c r="A62" s="194"/>
      <c r="B62" s="204" t="s">
        <v>370</v>
      </c>
      <c r="C62" s="406" t="s">
        <v>371</v>
      </c>
      <c r="D62" s="406"/>
      <c r="E62" s="406"/>
      <c r="F62" s="194"/>
      <c r="G62" s="194"/>
    </row>
    <row r="63" spans="1:40" ht="15" customHeight="1">
      <c r="A63" s="194"/>
      <c r="B63" s="204" t="s">
        <v>372</v>
      </c>
      <c r="C63" s="406" t="s">
        <v>373</v>
      </c>
      <c r="D63" s="406"/>
      <c r="E63" s="406"/>
      <c r="F63" s="194"/>
      <c r="G63" s="194"/>
    </row>
    <row r="64" spans="1:40" ht="15" customHeight="1">
      <c r="A64" s="194"/>
      <c r="B64" s="194" t="s">
        <v>374</v>
      </c>
      <c r="C64" s="194"/>
      <c r="D64" s="194"/>
      <c r="E64" s="194"/>
      <c r="F64" s="194"/>
      <c r="G64" s="194"/>
    </row>
    <row r="65" spans="1:7" ht="15" customHeight="1">
      <c r="A65" s="194"/>
      <c r="B65" s="194" t="s">
        <v>375</v>
      </c>
      <c r="C65" s="194"/>
      <c r="D65" s="194"/>
      <c r="E65" s="194"/>
      <c r="F65" s="194"/>
      <c r="G65" s="194"/>
    </row>
    <row r="66" spans="1:7" ht="15" customHeight="1">
      <c r="A66" s="194"/>
      <c r="B66" s="194" t="s">
        <v>376</v>
      </c>
      <c r="C66" s="194"/>
      <c r="D66" s="194"/>
      <c r="E66" s="194"/>
      <c r="F66" s="194"/>
      <c r="G66" s="194"/>
    </row>
    <row r="67" spans="1:7" ht="15" customHeight="1">
      <c r="A67" s="194" t="s">
        <v>377</v>
      </c>
      <c r="B67" s="202"/>
      <c r="C67" s="194"/>
      <c r="D67" s="194"/>
      <c r="E67" s="194"/>
      <c r="F67" s="194"/>
      <c r="G67" s="194"/>
    </row>
    <row r="68" spans="1:7" ht="15" customHeight="1">
      <c r="A68" s="194" t="s">
        <v>378</v>
      </c>
      <c r="B68" s="202"/>
      <c r="C68" s="194"/>
      <c r="D68" s="194"/>
      <c r="E68" s="194"/>
      <c r="F68" s="194"/>
      <c r="G68" s="194"/>
    </row>
    <row r="69" spans="1:7" ht="15" customHeight="1">
      <c r="A69" s="194" t="s">
        <v>379</v>
      </c>
      <c r="B69" s="202"/>
      <c r="C69" s="194"/>
      <c r="D69" s="194"/>
      <c r="E69" s="194"/>
      <c r="F69" s="194"/>
      <c r="G69" s="194"/>
    </row>
    <row r="70" spans="1:7" ht="15" customHeight="1">
      <c r="A70" s="194" t="s">
        <v>380</v>
      </c>
      <c r="B70" s="202"/>
      <c r="C70" s="194"/>
      <c r="D70" s="194"/>
      <c r="E70" s="194"/>
      <c r="F70" s="194"/>
      <c r="G70" s="194"/>
    </row>
    <row r="71" spans="1:7" ht="15" customHeight="1">
      <c r="A71" s="194" t="s">
        <v>381</v>
      </c>
      <c r="B71" s="202"/>
      <c r="C71" s="194"/>
      <c r="D71" s="194"/>
      <c r="E71" s="194"/>
      <c r="F71" s="194"/>
      <c r="G71" s="194"/>
    </row>
    <row r="72" spans="1:7" ht="15" customHeight="1">
      <c r="A72" s="194" t="s">
        <v>382</v>
      </c>
      <c r="B72" s="202"/>
      <c r="C72" s="194"/>
      <c r="D72" s="194"/>
      <c r="E72" s="194"/>
      <c r="F72" s="194"/>
      <c r="G72" s="194"/>
    </row>
    <row r="73" spans="1:7" ht="15" customHeight="1">
      <c r="A73" s="194" t="s">
        <v>383</v>
      </c>
      <c r="B73" s="202"/>
      <c r="C73" s="194"/>
      <c r="D73" s="194"/>
      <c r="E73" s="194"/>
      <c r="F73" s="194"/>
      <c r="G73" s="194"/>
    </row>
    <row r="74" spans="1:7" ht="15" customHeight="1">
      <c r="A74" s="194" t="s">
        <v>384</v>
      </c>
      <c r="B74" s="202"/>
      <c r="C74" s="194"/>
      <c r="D74" s="194"/>
      <c r="E74" s="194"/>
      <c r="F74" s="194"/>
      <c r="G74" s="194"/>
    </row>
    <row r="75" spans="1:7" ht="15" customHeight="1">
      <c r="A75" s="194" t="s">
        <v>385</v>
      </c>
      <c r="B75" s="202"/>
      <c r="C75" s="194"/>
      <c r="D75" s="194"/>
      <c r="E75" s="194"/>
      <c r="F75" s="194"/>
      <c r="G75" s="194"/>
    </row>
    <row r="76" spans="1:7" ht="15" customHeight="1">
      <c r="A76" s="194" t="s">
        <v>386</v>
      </c>
      <c r="B76" s="202"/>
      <c r="C76" s="194"/>
      <c r="D76" s="194"/>
      <c r="E76" s="194"/>
      <c r="F76" s="194"/>
      <c r="G76" s="194"/>
    </row>
    <row r="77" spans="1:7" ht="15" customHeight="1">
      <c r="A77" s="194" t="s">
        <v>387</v>
      </c>
      <c r="B77" s="202"/>
      <c r="C77" s="194"/>
      <c r="D77" s="194"/>
      <c r="E77" s="194"/>
      <c r="F77" s="194"/>
      <c r="G77" s="194"/>
    </row>
    <row r="78" spans="1:7" ht="15" customHeight="1">
      <c r="A78" s="194" t="s">
        <v>388</v>
      </c>
      <c r="B78" s="202"/>
      <c r="C78" s="194"/>
      <c r="D78" s="194"/>
      <c r="E78" s="194"/>
      <c r="F78" s="194"/>
      <c r="G78" s="194"/>
    </row>
    <row r="79" spans="1:7" ht="15" customHeight="1">
      <c r="A79" s="194" t="s">
        <v>389</v>
      </c>
      <c r="B79" s="202"/>
      <c r="C79" s="194"/>
      <c r="D79" s="194"/>
      <c r="E79" s="194"/>
      <c r="F79" s="194"/>
      <c r="G79" s="194"/>
    </row>
  </sheetData>
  <mergeCells count="129">
    <mergeCell ref="AG50:AK50"/>
    <mergeCell ref="AL50:AM50"/>
    <mergeCell ref="C59:E59"/>
    <mergeCell ref="C60:E60"/>
    <mergeCell ref="C61:E61"/>
    <mergeCell ref="X49:Z49"/>
    <mergeCell ref="AA49:AC49"/>
    <mergeCell ref="AD49:AF49"/>
    <mergeCell ref="AG49:AI49"/>
    <mergeCell ref="AJ49:AK49"/>
    <mergeCell ref="C50:D50"/>
    <mergeCell ref="E50:H50"/>
    <mergeCell ref="I50:N50"/>
    <mergeCell ref="O50:T50"/>
    <mergeCell ref="U50:Z50"/>
    <mergeCell ref="F49:H49"/>
    <mergeCell ref="I49:K49"/>
    <mergeCell ref="L49:N49"/>
    <mergeCell ref="O49:Q49"/>
    <mergeCell ref="R49:T49"/>
    <mergeCell ref="U49:W49"/>
    <mergeCell ref="C62:E62"/>
    <mergeCell ref="C63:E63"/>
    <mergeCell ref="AA50:AF50"/>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R47:T47"/>
    <mergeCell ref="U47:W47"/>
    <mergeCell ref="X47:Z47"/>
    <mergeCell ref="AA47:AC47"/>
    <mergeCell ref="AD47:AF47"/>
    <mergeCell ref="I43:K43"/>
    <mergeCell ref="N43:AG43"/>
    <mergeCell ref="AH43:AL43"/>
    <mergeCell ref="AM43:AN43"/>
    <mergeCell ref="C46:D46"/>
    <mergeCell ref="E46:H46"/>
    <mergeCell ref="I46:N46"/>
    <mergeCell ref="O46:T46"/>
    <mergeCell ref="U46:Z46"/>
    <mergeCell ref="AA46:AF46"/>
    <mergeCell ref="AG46:AK46"/>
    <mergeCell ref="AL46:AM46"/>
    <mergeCell ref="A40:C40"/>
    <mergeCell ref="F40:H40"/>
    <mergeCell ref="I40:K40"/>
    <mergeCell ref="M40:M42"/>
    <mergeCell ref="N40:P42"/>
    <mergeCell ref="Q40:AG40"/>
    <mergeCell ref="AH40:AI40"/>
    <mergeCell ref="AK40:AL40"/>
    <mergeCell ref="AM40:AN42"/>
    <mergeCell ref="A41:C41"/>
    <mergeCell ref="Q41:AG41"/>
    <mergeCell ref="AH41:AI41"/>
    <mergeCell ref="AK41:AL41"/>
    <mergeCell ref="A42:C42"/>
    <mergeCell ref="F42:H42"/>
    <mergeCell ref="I42:K42"/>
    <mergeCell ref="Q42:AG42"/>
    <mergeCell ref="AH42:AI42"/>
    <mergeCell ref="AK42:AL42"/>
    <mergeCell ref="AM29:AN29"/>
    <mergeCell ref="AM30:AN30"/>
    <mergeCell ref="A31:E31"/>
    <mergeCell ref="AM31:AN32"/>
    <mergeCell ref="A32:E32"/>
    <mergeCell ref="A39:C39"/>
    <mergeCell ref="F39:H39"/>
    <mergeCell ref="I39:K39"/>
    <mergeCell ref="M39:AG39"/>
    <mergeCell ref="AH39:AL39"/>
    <mergeCell ref="AM39:AN39"/>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3:AN13"/>
    <mergeCell ref="AM14:AN14"/>
    <mergeCell ref="AM15:AN15"/>
    <mergeCell ref="AM16:AN16"/>
    <mergeCell ref="AL7:AL10"/>
    <mergeCell ref="AM7:AN10"/>
    <mergeCell ref="F8:L8"/>
    <mergeCell ref="M8:S8"/>
    <mergeCell ref="T8:Z8"/>
    <mergeCell ref="AA8:AG8"/>
    <mergeCell ref="AH8:AJ8"/>
    <mergeCell ref="A7:A10"/>
    <mergeCell ref="B7:B10"/>
    <mergeCell ref="C7:C10"/>
    <mergeCell ref="D7:D10"/>
    <mergeCell ref="E7:E10"/>
    <mergeCell ref="F7:AJ7"/>
    <mergeCell ref="AK7:AK10"/>
    <mergeCell ref="AM11:AN11"/>
    <mergeCell ref="AM12:AN12"/>
    <mergeCell ref="AK1:AN1"/>
    <mergeCell ref="M2:P2"/>
    <mergeCell ref="Q2:R2"/>
    <mergeCell ref="S2:T2"/>
    <mergeCell ref="U2:V2"/>
    <mergeCell ref="AK2:AN2"/>
    <mergeCell ref="AK3:AN3"/>
    <mergeCell ref="AK4:AN4"/>
    <mergeCell ref="AH5:AJ5"/>
  </mergeCells>
  <phoneticPr fontId="2"/>
  <dataValidations count="7">
    <dataValidation type="list" allowBlank="1" showInputMessage="1" showErrorMessage="1" sqref="M40:M43" xr:uid="{00000000-0002-0000-0600-000000000000}">
      <formula1>"○"</formula1>
    </dataValidation>
    <dataValidation type="list" allowBlank="1" showInputMessage="1" showErrorMessage="1" sqref="B12:B30" xr:uid="{00000000-0002-0000-0600-000001000000}">
      <formula1>INDIRECT($AK$1)</formula1>
    </dataValidation>
    <dataValidation type="list" allowBlank="1" showInputMessage="1" showErrorMessage="1" sqref="AK3:AN3" xr:uid="{00000000-0002-0000-0600-000002000000}">
      <formula1>"４週,歴月"</formula1>
    </dataValidation>
    <dataValidation type="list" allowBlank="1" showInputMessage="1" showErrorMessage="1" sqref="AK4:AN4" xr:uid="{00000000-0002-0000-0600-000003000000}">
      <formula1>"予定,実績"</formula1>
    </dataValidation>
    <dataValidation type="whole" operator="greaterThanOrEqual" allowBlank="1" showInputMessage="1" showErrorMessage="1" sqref="D40:F41" xr:uid="{00000000-0002-0000-0600-000004000000}">
      <formula1>0</formula1>
    </dataValidation>
    <dataValidation operator="greaterThanOrEqual" allowBlank="1" showInputMessage="1" showErrorMessage="1" sqref="X38 I44 U38 I34:I37 L34:L36 L44" xr:uid="{00000000-0002-0000-0600-000005000000}"/>
    <dataValidation type="list" allowBlank="1" showInputMessage="1" showErrorMessage="1" sqref="C11:C30" xr:uid="{00000000-0002-0000-0600-00000600000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3" fitToWidth="0" fitToHeight="0" orientation="landscape" r:id="rId1"/>
  <headerFooter alignWithMargins="0">
    <oddHeader>&amp;L&amp;"ＭＳ ゴシック,標準"&amp;10（参考様式）</oddHeader>
  </headerFooter>
  <rowBreaks count="1" manualBreakCount="1">
    <brk id="36"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1"/>
  <sheetViews>
    <sheetView topLeftCell="A25" workbookViewId="0">
      <selection activeCell="P69" sqref="P69"/>
    </sheetView>
  </sheetViews>
  <sheetFormatPr defaultColWidth="9" defaultRowHeight="13.5"/>
  <cols>
    <col min="1" max="1" width="26.375" style="211" customWidth="1"/>
    <col min="2" max="16384" width="9" style="211"/>
  </cols>
  <sheetData>
    <row r="1" spans="1:12">
      <c r="A1" s="211" t="s">
        <v>332</v>
      </c>
      <c r="B1" s="211" t="s">
        <v>437</v>
      </c>
      <c r="C1" s="211" t="s">
        <v>438</v>
      </c>
      <c r="D1" s="211" t="s">
        <v>439</v>
      </c>
      <c r="E1" s="211" t="s">
        <v>440</v>
      </c>
      <c r="F1" s="211" t="s">
        <v>441</v>
      </c>
      <c r="G1" s="211" t="s">
        <v>442</v>
      </c>
      <c r="H1" s="211" t="s">
        <v>443</v>
      </c>
      <c r="I1" s="211" t="s">
        <v>444</v>
      </c>
      <c r="J1" s="211" t="s">
        <v>445</v>
      </c>
      <c r="K1" s="211" t="s">
        <v>446</v>
      </c>
    </row>
    <row r="2" spans="1:12">
      <c r="A2" s="211" t="s">
        <v>447</v>
      </c>
      <c r="B2" s="211" t="s">
        <v>391</v>
      </c>
      <c r="C2" s="211" t="s">
        <v>392</v>
      </c>
      <c r="D2" s="211" t="s">
        <v>393</v>
      </c>
    </row>
    <row r="3" spans="1:12">
      <c r="A3" s="211" t="s">
        <v>427</v>
      </c>
      <c r="B3" s="211" t="s">
        <v>391</v>
      </c>
      <c r="C3" s="211" t="s">
        <v>392</v>
      </c>
      <c r="D3" s="211" t="s">
        <v>393</v>
      </c>
    </row>
    <row r="4" spans="1:12">
      <c r="A4" s="211" t="s">
        <v>434</v>
      </c>
      <c r="B4" s="211" t="s">
        <v>391</v>
      </c>
      <c r="C4" s="211" t="s">
        <v>392</v>
      </c>
      <c r="D4" s="211" t="s">
        <v>393</v>
      </c>
    </row>
    <row r="5" spans="1:12">
      <c r="A5" s="211" t="s">
        <v>436</v>
      </c>
      <c r="B5" s="211" t="s">
        <v>391</v>
      </c>
      <c r="C5" s="211" t="s">
        <v>392</v>
      </c>
      <c r="D5" s="211" t="s">
        <v>393</v>
      </c>
    </row>
    <row r="6" spans="1:12">
      <c r="A6" s="144" t="s">
        <v>448</v>
      </c>
      <c r="B6" s="144" t="s">
        <v>391</v>
      </c>
      <c r="C6" s="144" t="s">
        <v>449</v>
      </c>
      <c r="D6" s="144" t="s">
        <v>450</v>
      </c>
      <c r="E6" s="144" t="s">
        <v>451</v>
      </c>
      <c r="F6" s="144" t="s">
        <v>452</v>
      </c>
      <c r="G6" s="144"/>
      <c r="H6" s="144"/>
      <c r="I6" s="144"/>
      <c r="J6" s="144"/>
    </row>
    <row r="7" spans="1:12">
      <c r="A7" s="144" t="s">
        <v>453</v>
      </c>
      <c r="B7" s="144" t="s">
        <v>391</v>
      </c>
      <c r="C7" s="144" t="s">
        <v>449</v>
      </c>
      <c r="D7" s="144" t="s">
        <v>450</v>
      </c>
      <c r="E7" s="144" t="s">
        <v>451</v>
      </c>
      <c r="F7" s="144" t="s">
        <v>454</v>
      </c>
      <c r="G7" s="144" t="s">
        <v>455</v>
      </c>
      <c r="H7" s="144" t="s">
        <v>456</v>
      </c>
      <c r="I7" s="144" t="s">
        <v>452</v>
      </c>
      <c r="J7" s="144" t="s">
        <v>457</v>
      </c>
    </row>
    <row r="8" spans="1:12">
      <c r="A8" s="144" t="s">
        <v>458</v>
      </c>
      <c r="B8" s="144" t="s">
        <v>391</v>
      </c>
      <c r="C8" s="144" t="s">
        <v>452</v>
      </c>
      <c r="D8" s="144"/>
      <c r="E8" s="144"/>
      <c r="F8" s="144"/>
      <c r="G8" s="144"/>
      <c r="H8" s="144"/>
      <c r="I8" s="144"/>
      <c r="J8" s="144"/>
    </row>
    <row r="9" spans="1:12">
      <c r="A9" s="144" t="s">
        <v>459</v>
      </c>
      <c r="B9" s="144" t="s">
        <v>391</v>
      </c>
      <c r="C9" s="144" t="s">
        <v>452</v>
      </c>
      <c r="D9" s="144"/>
      <c r="E9" s="144"/>
      <c r="F9" s="144"/>
      <c r="G9" s="144"/>
      <c r="H9" s="144"/>
      <c r="I9" s="144"/>
      <c r="J9" s="144"/>
    </row>
    <row r="10" spans="1:12">
      <c r="A10" s="144" t="s">
        <v>460</v>
      </c>
      <c r="B10" s="144" t="s">
        <v>391</v>
      </c>
      <c r="C10" s="144" t="s">
        <v>452</v>
      </c>
      <c r="D10" s="144"/>
      <c r="E10" s="144"/>
      <c r="F10" s="144"/>
      <c r="G10" s="144"/>
      <c r="H10" s="144"/>
      <c r="I10" s="144"/>
      <c r="J10" s="144"/>
    </row>
    <row r="11" spans="1:12">
      <c r="A11" s="144" t="s">
        <v>461</v>
      </c>
      <c r="B11" s="144" t="s">
        <v>391</v>
      </c>
      <c r="C11" s="144" t="s">
        <v>392</v>
      </c>
      <c r="D11" s="144"/>
      <c r="E11" s="144"/>
      <c r="F11" s="144"/>
      <c r="G11" s="144"/>
      <c r="H11" s="144"/>
      <c r="I11" s="144"/>
      <c r="J11" s="144"/>
    </row>
    <row r="12" spans="1:12">
      <c r="A12" s="144" t="s">
        <v>462</v>
      </c>
      <c r="B12" s="144" t="s">
        <v>391</v>
      </c>
      <c r="C12" s="144" t="s">
        <v>449</v>
      </c>
      <c r="D12" s="144" t="s">
        <v>463</v>
      </c>
      <c r="E12" s="144" t="s">
        <v>452</v>
      </c>
      <c r="F12" s="144" t="s">
        <v>457</v>
      </c>
      <c r="G12" s="144"/>
      <c r="H12" s="144"/>
      <c r="I12" s="144"/>
      <c r="J12" s="144"/>
    </row>
    <row r="13" spans="1:12">
      <c r="A13" s="144" t="s">
        <v>464</v>
      </c>
      <c r="B13" s="144" t="s">
        <v>391</v>
      </c>
      <c r="C13" s="144" t="s">
        <v>449</v>
      </c>
      <c r="D13" s="144" t="s">
        <v>463</v>
      </c>
      <c r="E13" s="144" t="s">
        <v>457</v>
      </c>
      <c r="F13" s="144"/>
      <c r="G13" s="144"/>
      <c r="H13" s="144"/>
      <c r="I13" s="144"/>
      <c r="J13" s="144"/>
    </row>
    <row r="14" spans="1:12">
      <c r="A14" s="144" t="s">
        <v>465</v>
      </c>
      <c r="B14" s="144" t="s">
        <v>391</v>
      </c>
      <c r="C14" s="144" t="s">
        <v>449</v>
      </c>
      <c r="D14" s="144" t="s">
        <v>463</v>
      </c>
      <c r="E14" s="144" t="s">
        <v>452</v>
      </c>
      <c r="F14" s="144" t="s">
        <v>466</v>
      </c>
      <c r="G14" s="144" t="s">
        <v>457</v>
      </c>
      <c r="H14" s="144"/>
      <c r="I14" s="144"/>
      <c r="J14" s="144"/>
    </row>
    <row r="15" spans="1:12">
      <c r="A15" s="144" t="s">
        <v>467</v>
      </c>
      <c r="B15" s="144" t="s">
        <v>391</v>
      </c>
      <c r="C15" s="144" t="s">
        <v>449</v>
      </c>
      <c r="D15" s="144" t="s">
        <v>450</v>
      </c>
      <c r="E15" s="144" t="s">
        <v>451</v>
      </c>
      <c r="F15" s="144" t="s">
        <v>454</v>
      </c>
      <c r="G15" s="144" t="s">
        <v>455</v>
      </c>
      <c r="H15" s="144" t="s">
        <v>456</v>
      </c>
      <c r="I15" s="144" t="s">
        <v>468</v>
      </c>
      <c r="J15" s="144" t="s">
        <v>469</v>
      </c>
      <c r="K15" s="211" t="s">
        <v>452</v>
      </c>
      <c r="L15" s="144" t="s">
        <v>457</v>
      </c>
    </row>
    <row r="16" spans="1:12">
      <c r="A16" s="144" t="s">
        <v>470</v>
      </c>
      <c r="B16" s="144" t="s">
        <v>391</v>
      </c>
      <c r="C16" s="144" t="s">
        <v>449</v>
      </c>
      <c r="D16" s="144" t="s">
        <v>451</v>
      </c>
      <c r="E16" s="144" t="s">
        <v>454</v>
      </c>
      <c r="F16" s="144" t="s">
        <v>455</v>
      </c>
      <c r="G16" s="144" t="s">
        <v>456</v>
      </c>
      <c r="H16" s="144" t="s">
        <v>452</v>
      </c>
      <c r="I16" s="144"/>
      <c r="J16" s="144"/>
    </row>
    <row r="17" spans="1:11">
      <c r="A17" s="144" t="s">
        <v>471</v>
      </c>
      <c r="B17" s="144" t="s">
        <v>391</v>
      </c>
      <c r="C17" s="144" t="s">
        <v>449</v>
      </c>
      <c r="D17" s="144" t="s">
        <v>472</v>
      </c>
      <c r="E17" s="144" t="s">
        <v>452</v>
      </c>
      <c r="F17" s="144" t="s">
        <v>457</v>
      </c>
      <c r="G17" s="144"/>
      <c r="H17" s="144"/>
      <c r="I17" s="144"/>
      <c r="J17" s="144"/>
    </row>
    <row r="18" spans="1:11">
      <c r="A18" s="144" t="s">
        <v>473</v>
      </c>
      <c r="B18" s="144" t="s">
        <v>391</v>
      </c>
      <c r="C18" s="144" t="s">
        <v>449</v>
      </c>
      <c r="D18" s="144" t="s">
        <v>474</v>
      </c>
      <c r="E18" s="144" t="s">
        <v>475</v>
      </c>
      <c r="F18" s="144" t="s">
        <v>476</v>
      </c>
      <c r="G18" s="144"/>
      <c r="H18" s="144"/>
      <c r="I18" s="144"/>
      <c r="J18" s="144"/>
    </row>
    <row r="19" spans="1:11">
      <c r="A19" s="144" t="s">
        <v>477</v>
      </c>
      <c r="B19" s="144" t="s">
        <v>391</v>
      </c>
      <c r="C19" s="144" t="s">
        <v>449</v>
      </c>
      <c r="D19" s="144" t="s">
        <v>475</v>
      </c>
      <c r="E19" s="144" t="s">
        <v>476</v>
      </c>
      <c r="F19" s="144"/>
      <c r="G19" s="144"/>
      <c r="H19" s="144"/>
      <c r="I19" s="144"/>
      <c r="J19" s="144"/>
    </row>
    <row r="20" spans="1:11">
      <c r="A20" s="144" t="s">
        <v>478</v>
      </c>
      <c r="B20" s="144" t="s">
        <v>391</v>
      </c>
      <c r="C20" s="144" t="s">
        <v>449</v>
      </c>
      <c r="D20" s="144" t="s">
        <v>475</v>
      </c>
      <c r="E20" s="144" t="s">
        <v>476</v>
      </c>
      <c r="F20" s="144" t="s">
        <v>457</v>
      </c>
      <c r="G20" s="144"/>
      <c r="H20" s="144"/>
      <c r="I20" s="144"/>
      <c r="J20" s="144"/>
    </row>
    <row r="21" spans="1:11">
      <c r="A21" s="144" t="s">
        <v>479</v>
      </c>
      <c r="B21" s="144" t="s">
        <v>391</v>
      </c>
      <c r="C21" s="144" t="s">
        <v>393</v>
      </c>
      <c r="D21" s="144"/>
      <c r="E21" s="144"/>
      <c r="F21" s="144"/>
      <c r="G21" s="144"/>
      <c r="H21" s="144"/>
      <c r="I21" s="144"/>
      <c r="J21" s="144"/>
    </row>
    <row r="22" spans="1:11">
      <c r="A22" s="144" t="s">
        <v>480</v>
      </c>
      <c r="B22" s="144" t="s">
        <v>391</v>
      </c>
      <c r="C22" s="144" t="s">
        <v>449</v>
      </c>
      <c r="D22" s="144" t="s">
        <v>481</v>
      </c>
      <c r="E22" s="144"/>
      <c r="F22" s="144"/>
      <c r="G22" s="144"/>
      <c r="H22" s="144"/>
      <c r="I22" s="144"/>
      <c r="J22" s="144"/>
    </row>
    <row r="23" spans="1:11">
      <c r="A23" s="144" t="s">
        <v>482</v>
      </c>
      <c r="B23" s="144" t="s">
        <v>391</v>
      </c>
      <c r="C23" s="144" t="s">
        <v>449</v>
      </c>
      <c r="D23" s="144" t="s">
        <v>483</v>
      </c>
      <c r="E23" s="144"/>
      <c r="F23" s="144"/>
      <c r="G23" s="144"/>
      <c r="H23" s="144"/>
      <c r="I23" s="144"/>
      <c r="J23" s="144"/>
    </row>
    <row r="24" spans="1:11">
      <c r="A24" s="144" t="s">
        <v>484</v>
      </c>
      <c r="B24" s="144" t="s">
        <v>391</v>
      </c>
      <c r="C24" s="144" t="s">
        <v>485</v>
      </c>
      <c r="D24" s="144" t="s">
        <v>486</v>
      </c>
      <c r="E24" s="144"/>
      <c r="F24" s="144"/>
      <c r="G24" s="144"/>
      <c r="H24" s="144"/>
      <c r="I24" s="144"/>
      <c r="J24" s="144"/>
    </row>
    <row r="25" spans="1:11">
      <c r="A25" s="144" t="s">
        <v>487</v>
      </c>
      <c r="B25" s="144" t="s">
        <v>391</v>
      </c>
      <c r="C25" s="144" t="s">
        <v>488</v>
      </c>
      <c r="D25" s="144" t="s">
        <v>489</v>
      </c>
      <c r="E25" s="144" t="s">
        <v>490</v>
      </c>
      <c r="F25" s="144" t="s">
        <v>491</v>
      </c>
      <c r="G25" s="144" t="s">
        <v>451</v>
      </c>
      <c r="H25" s="144" t="s">
        <v>457</v>
      </c>
      <c r="I25" s="144"/>
      <c r="J25" s="144"/>
    </row>
    <row r="26" spans="1:11">
      <c r="A26" s="144" t="s">
        <v>492</v>
      </c>
      <c r="B26" s="144" t="s">
        <v>391</v>
      </c>
      <c r="C26" s="144" t="s">
        <v>488</v>
      </c>
      <c r="D26" s="144" t="s">
        <v>493</v>
      </c>
      <c r="E26" s="144" t="s">
        <v>451</v>
      </c>
      <c r="F26" s="144" t="s">
        <v>489</v>
      </c>
      <c r="G26" s="144" t="s">
        <v>490</v>
      </c>
      <c r="H26" s="144" t="s">
        <v>491</v>
      </c>
      <c r="I26" s="144" t="s">
        <v>457</v>
      </c>
      <c r="J26" s="144"/>
    </row>
    <row r="27" spans="1:11">
      <c r="A27" s="144" t="s">
        <v>494</v>
      </c>
      <c r="B27" s="144" t="s">
        <v>391</v>
      </c>
      <c r="C27" s="144" t="s">
        <v>488</v>
      </c>
      <c r="D27" s="144" t="s">
        <v>493</v>
      </c>
      <c r="E27" s="144" t="s">
        <v>489</v>
      </c>
      <c r="F27" s="144" t="s">
        <v>490</v>
      </c>
      <c r="G27" s="144" t="s">
        <v>495</v>
      </c>
      <c r="H27" s="144" t="s">
        <v>496</v>
      </c>
      <c r="I27" s="144" t="s">
        <v>491</v>
      </c>
      <c r="J27" s="144" t="s">
        <v>451</v>
      </c>
      <c r="K27" s="144" t="s">
        <v>457</v>
      </c>
    </row>
    <row r="28" spans="1:11">
      <c r="A28" s="144" t="s">
        <v>497</v>
      </c>
      <c r="B28" s="144" t="s">
        <v>391</v>
      </c>
      <c r="C28" s="144" t="s">
        <v>488</v>
      </c>
      <c r="D28" s="144" t="s">
        <v>498</v>
      </c>
      <c r="E28" s="144"/>
      <c r="F28" s="144"/>
      <c r="G28" s="144"/>
      <c r="H28" s="144"/>
      <c r="I28" s="144"/>
      <c r="J28" s="144"/>
      <c r="K28" s="144"/>
    </row>
    <row r="29" spans="1:11">
      <c r="A29" s="144" t="s">
        <v>499</v>
      </c>
      <c r="B29" s="144" t="s">
        <v>391</v>
      </c>
      <c r="C29" s="144" t="s">
        <v>488</v>
      </c>
      <c r="D29" s="144" t="s">
        <v>498</v>
      </c>
      <c r="E29" s="144"/>
      <c r="F29" s="144"/>
      <c r="G29" s="144"/>
      <c r="H29" s="144"/>
      <c r="I29" s="144"/>
      <c r="J29" s="144"/>
      <c r="K29" s="144"/>
    </row>
    <row r="30" spans="1:11">
      <c r="A30" s="144" t="s">
        <v>500</v>
      </c>
      <c r="B30" s="144" t="s">
        <v>391</v>
      </c>
      <c r="C30" s="144" t="s">
        <v>488</v>
      </c>
      <c r="D30" s="144" t="s">
        <v>450</v>
      </c>
      <c r="E30" s="144" t="s">
        <v>451</v>
      </c>
      <c r="F30" s="144" t="s">
        <v>489</v>
      </c>
      <c r="G30" s="144" t="s">
        <v>490</v>
      </c>
      <c r="H30" s="144" t="s">
        <v>495</v>
      </c>
      <c r="I30" s="144" t="s">
        <v>496</v>
      </c>
      <c r="J30" s="144" t="s">
        <v>501</v>
      </c>
      <c r="K30" s="144" t="s">
        <v>457</v>
      </c>
    </row>
    <row r="31" spans="1:11">
      <c r="A31" s="144" t="s">
        <v>502</v>
      </c>
      <c r="B31" s="144" t="s">
        <v>488</v>
      </c>
      <c r="C31" s="144" t="s">
        <v>450</v>
      </c>
      <c r="D31" s="144" t="s">
        <v>451</v>
      </c>
      <c r="E31" s="144" t="s">
        <v>489</v>
      </c>
      <c r="F31" s="144" t="s">
        <v>490</v>
      </c>
      <c r="G31" s="144" t="s">
        <v>501</v>
      </c>
      <c r="H31" s="144" t="s">
        <v>503</v>
      </c>
      <c r="I31" s="144" t="s">
        <v>504</v>
      </c>
      <c r="J31" s="144" t="s">
        <v>457</v>
      </c>
    </row>
  </sheetData>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Z155"/>
  <sheetViews>
    <sheetView view="pageBreakPreview" topLeftCell="A50" zoomScaleNormal="130" zoomScaleSheetLayoutView="100" workbookViewId="0">
      <selection activeCell="B4" sqref="B4:Y4"/>
    </sheetView>
  </sheetViews>
  <sheetFormatPr defaultColWidth="4" defaultRowHeight="13.5"/>
  <cols>
    <col min="1" max="2" width="2.625" style="69" customWidth="1"/>
    <col min="3" max="3" width="10.625" style="69" customWidth="1"/>
    <col min="4" max="8" width="4.625" style="69" customWidth="1"/>
    <col min="9" max="9" width="7.625" style="69" customWidth="1"/>
    <col min="10" max="18" width="4.625" style="69" customWidth="1"/>
    <col min="19" max="20" width="7.625" style="69" customWidth="1"/>
    <col min="21" max="24" width="4.625" style="69" customWidth="1"/>
    <col min="25" max="25" width="9.75" style="69" customWidth="1"/>
    <col min="26" max="26" width="2.625" style="69" customWidth="1"/>
    <col min="27" max="257" width="4" style="69"/>
    <col min="258" max="258" width="2.875" style="69" customWidth="1"/>
    <col min="259" max="259" width="2.375" style="69" customWidth="1"/>
    <col min="260" max="260" width="9.25" style="69" customWidth="1"/>
    <col min="261" max="265" width="4" style="69"/>
    <col min="266" max="266" width="7.375" style="69" customWidth="1"/>
    <col min="267" max="268" width="4" style="69"/>
    <col min="269" max="274" width="5.125" style="69" customWidth="1"/>
    <col min="275" max="275" width="4" style="69"/>
    <col min="276" max="277" width="6.75" style="69" customWidth="1"/>
    <col min="278" max="280" width="4" style="69"/>
    <col min="281" max="281" width="2.375" style="69" customWidth="1"/>
    <col min="282" max="282" width="3.375" style="69" customWidth="1"/>
    <col min="283" max="513" width="4" style="69"/>
    <col min="514" max="514" width="2.875" style="69" customWidth="1"/>
    <col min="515" max="515" width="2.375" style="69" customWidth="1"/>
    <col min="516" max="516" width="9.25" style="69" customWidth="1"/>
    <col min="517" max="521" width="4" style="69"/>
    <col min="522" max="522" width="7.375" style="69" customWidth="1"/>
    <col min="523" max="524" width="4" style="69"/>
    <col min="525" max="530" width="5.125" style="69" customWidth="1"/>
    <col min="531" max="531" width="4" style="69"/>
    <col min="532" max="533" width="6.75" style="69" customWidth="1"/>
    <col min="534" max="536" width="4" style="69"/>
    <col min="537" max="537" width="2.375" style="69" customWidth="1"/>
    <col min="538" max="538" width="3.375" style="69" customWidth="1"/>
    <col min="539" max="769" width="4" style="69"/>
    <col min="770" max="770" width="2.875" style="69" customWidth="1"/>
    <col min="771" max="771" width="2.375" style="69" customWidth="1"/>
    <col min="772" max="772" width="9.25" style="69" customWidth="1"/>
    <col min="773" max="777" width="4" style="69"/>
    <col min="778" max="778" width="7.375" style="69" customWidth="1"/>
    <col min="779" max="780" width="4" style="69"/>
    <col min="781" max="786" width="5.125" style="69" customWidth="1"/>
    <col min="787" max="787" width="4" style="69"/>
    <col min="788" max="789" width="6.75" style="69" customWidth="1"/>
    <col min="790" max="792" width="4" style="69"/>
    <col min="793" max="793" width="2.375" style="69" customWidth="1"/>
    <col min="794" max="794" width="3.375" style="69" customWidth="1"/>
    <col min="795" max="1025" width="4" style="69"/>
    <col min="1026" max="1026" width="2.875" style="69" customWidth="1"/>
    <col min="1027" max="1027" width="2.375" style="69" customWidth="1"/>
    <col min="1028" max="1028" width="9.25" style="69" customWidth="1"/>
    <col min="1029" max="1033" width="4" style="69"/>
    <col min="1034" max="1034" width="7.375" style="69" customWidth="1"/>
    <col min="1035" max="1036" width="4" style="69"/>
    <col min="1037" max="1042" width="5.125" style="69" customWidth="1"/>
    <col min="1043" max="1043" width="4" style="69"/>
    <col min="1044" max="1045" width="6.75" style="69" customWidth="1"/>
    <col min="1046" max="1048" width="4" style="69"/>
    <col min="1049" max="1049" width="2.375" style="69" customWidth="1"/>
    <col min="1050" max="1050" width="3.375" style="69" customWidth="1"/>
    <col min="1051" max="1281" width="4" style="69"/>
    <col min="1282" max="1282" width="2.875" style="69" customWidth="1"/>
    <col min="1283" max="1283" width="2.375" style="69" customWidth="1"/>
    <col min="1284" max="1284" width="9.25" style="69" customWidth="1"/>
    <col min="1285" max="1289" width="4" style="69"/>
    <col min="1290" max="1290" width="7.375" style="69" customWidth="1"/>
    <col min="1291" max="1292" width="4" style="69"/>
    <col min="1293" max="1298" width="5.125" style="69" customWidth="1"/>
    <col min="1299" max="1299" width="4" style="69"/>
    <col min="1300" max="1301" width="6.75" style="69" customWidth="1"/>
    <col min="1302" max="1304" width="4" style="69"/>
    <col min="1305" max="1305" width="2.375" style="69" customWidth="1"/>
    <col min="1306" max="1306" width="3.375" style="69" customWidth="1"/>
    <col min="1307" max="1537" width="4" style="69"/>
    <col min="1538" max="1538" width="2.875" style="69" customWidth="1"/>
    <col min="1539" max="1539" width="2.375" style="69" customWidth="1"/>
    <col min="1540" max="1540" width="9.25" style="69" customWidth="1"/>
    <col min="1541" max="1545" width="4" style="69"/>
    <col min="1546" max="1546" width="7.375" style="69" customWidth="1"/>
    <col min="1547" max="1548" width="4" style="69"/>
    <col min="1549" max="1554" width="5.125" style="69" customWidth="1"/>
    <col min="1555" max="1555" width="4" style="69"/>
    <col min="1556" max="1557" width="6.75" style="69" customWidth="1"/>
    <col min="1558" max="1560" width="4" style="69"/>
    <col min="1561" max="1561" width="2.375" style="69" customWidth="1"/>
    <col min="1562" max="1562" width="3.375" style="69" customWidth="1"/>
    <col min="1563" max="1793" width="4" style="69"/>
    <col min="1794" max="1794" width="2.875" style="69" customWidth="1"/>
    <col min="1795" max="1795" width="2.375" style="69" customWidth="1"/>
    <col min="1796" max="1796" width="9.25" style="69" customWidth="1"/>
    <col min="1797" max="1801" width="4" style="69"/>
    <col min="1802" max="1802" width="7.375" style="69" customWidth="1"/>
    <col min="1803" max="1804" width="4" style="69"/>
    <col min="1805" max="1810" width="5.125" style="69" customWidth="1"/>
    <col min="1811" max="1811" width="4" style="69"/>
    <col min="1812" max="1813" width="6.75" style="69" customWidth="1"/>
    <col min="1814" max="1816" width="4" style="69"/>
    <col min="1817" max="1817" width="2.375" style="69" customWidth="1"/>
    <col min="1818" max="1818" width="3.375" style="69" customWidth="1"/>
    <col min="1819" max="2049" width="4" style="69"/>
    <col min="2050" max="2050" width="2.875" style="69" customWidth="1"/>
    <col min="2051" max="2051" width="2.375" style="69" customWidth="1"/>
    <col min="2052" max="2052" width="9.25" style="69" customWidth="1"/>
    <col min="2053" max="2057" width="4" style="69"/>
    <col min="2058" max="2058" width="7.375" style="69" customWidth="1"/>
    <col min="2059" max="2060" width="4" style="69"/>
    <col min="2061" max="2066" width="5.125" style="69" customWidth="1"/>
    <col min="2067" max="2067" width="4" style="69"/>
    <col min="2068" max="2069" width="6.75" style="69" customWidth="1"/>
    <col min="2070" max="2072" width="4" style="69"/>
    <col min="2073" max="2073" width="2.375" style="69" customWidth="1"/>
    <col min="2074" max="2074" width="3.375" style="69" customWidth="1"/>
    <col min="2075" max="2305" width="4" style="69"/>
    <col min="2306" max="2306" width="2.875" style="69" customWidth="1"/>
    <col min="2307" max="2307" width="2.375" style="69" customWidth="1"/>
    <col min="2308" max="2308" width="9.25" style="69" customWidth="1"/>
    <col min="2309" max="2313" width="4" style="69"/>
    <col min="2314" max="2314" width="7.375" style="69" customWidth="1"/>
    <col min="2315" max="2316" width="4" style="69"/>
    <col min="2317" max="2322" width="5.125" style="69" customWidth="1"/>
    <col min="2323" max="2323" width="4" style="69"/>
    <col min="2324" max="2325" width="6.75" style="69" customWidth="1"/>
    <col min="2326" max="2328" width="4" style="69"/>
    <col min="2329" max="2329" width="2.375" style="69" customWidth="1"/>
    <col min="2330" max="2330" width="3.375" style="69" customWidth="1"/>
    <col min="2331" max="2561" width="4" style="69"/>
    <col min="2562" max="2562" width="2.875" style="69" customWidth="1"/>
    <col min="2563" max="2563" width="2.375" style="69" customWidth="1"/>
    <col min="2564" max="2564" width="9.25" style="69" customWidth="1"/>
    <col min="2565" max="2569" width="4" style="69"/>
    <col min="2570" max="2570" width="7.375" style="69" customWidth="1"/>
    <col min="2571" max="2572" width="4" style="69"/>
    <col min="2573" max="2578" width="5.125" style="69" customWidth="1"/>
    <col min="2579" max="2579" width="4" style="69"/>
    <col min="2580" max="2581" width="6.75" style="69" customWidth="1"/>
    <col min="2582" max="2584" width="4" style="69"/>
    <col min="2585" max="2585" width="2.375" style="69" customWidth="1"/>
    <col min="2586" max="2586" width="3.375" style="69" customWidth="1"/>
    <col min="2587" max="2817" width="4" style="69"/>
    <col min="2818" max="2818" width="2.875" style="69" customWidth="1"/>
    <col min="2819" max="2819" width="2.375" style="69" customWidth="1"/>
    <col min="2820" max="2820" width="9.25" style="69" customWidth="1"/>
    <col min="2821" max="2825" width="4" style="69"/>
    <col min="2826" max="2826" width="7.375" style="69" customWidth="1"/>
    <col min="2827" max="2828" width="4" style="69"/>
    <col min="2829" max="2834" width="5.125" style="69" customWidth="1"/>
    <col min="2835" max="2835" width="4" style="69"/>
    <col min="2836" max="2837" width="6.75" style="69" customWidth="1"/>
    <col min="2838" max="2840" width="4" style="69"/>
    <col min="2841" max="2841" width="2.375" style="69" customWidth="1"/>
    <col min="2842" max="2842" width="3.375" style="69" customWidth="1"/>
    <col min="2843" max="3073" width="4" style="69"/>
    <col min="3074" max="3074" width="2.875" style="69" customWidth="1"/>
    <col min="3075" max="3075" width="2.375" style="69" customWidth="1"/>
    <col min="3076" max="3076" width="9.25" style="69" customWidth="1"/>
    <col min="3077" max="3081" width="4" style="69"/>
    <col min="3082" max="3082" width="7.375" style="69" customWidth="1"/>
    <col min="3083" max="3084" width="4" style="69"/>
    <col min="3085" max="3090" width="5.125" style="69" customWidth="1"/>
    <col min="3091" max="3091" width="4" style="69"/>
    <col min="3092" max="3093" width="6.75" style="69" customWidth="1"/>
    <col min="3094" max="3096" width="4" style="69"/>
    <col min="3097" max="3097" width="2.375" style="69" customWidth="1"/>
    <col min="3098" max="3098" width="3.375" style="69" customWidth="1"/>
    <col min="3099" max="3329" width="4" style="69"/>
    <col min="3330" max="3330" width="2.875" style="69" customWidth="1"/>
    <col min="3331" max="3331" width="2.375" style="69" customWidth="1"/>
    <col min="3332" max="3332" width="9.25" style="69" customWidth="1"/>
    <col min="3333" max="3337" width="4" style="69"/>
    <col min="3338" max="3338" width="7.375" style="69" customWidth="1"/>
    <col min="3339" max="3340" width="4" style="69"/>
    <col min="3341" max="3346" width="5.125" style="69" customWidth="1"/>
    <col min="3347" max="3347" width="4" style="69"/>
    <col min="3348" max="3349" width="6.75" style="69" customWidth="1"/>
    <col min="3350" max="3352" width="4" style="69"/>
    <col min="3353" max="3353" width="2.375" style="69" customWidth="1"/>
    <col min="3354" max="3354" width="3.375" style="69" customWidth="1"/>
    <col min="3355" max="3585" width="4" style="69"/>
    <col min="3586" max="3586" width="2.875" style="69" customWidth="1"/>
    <col min="3587" max="3587" width="2.375" style="69" customWidth="1"/>
    <col min="3588" max="3588" width="9.25" style="69" customWidth="1"/>
    <col min="3589" max="3593" width="4" style="69"/>
    <col min="3594" max="3594" width="7.375" style="69" customWidth="1"/>
    <col min="3595" max="3596" width="4" style="69"/>
    <col min="3597" max="3602" width="5.125" style="69" customWidth="1"/>
    <col min="3603" max="3603" width="4" style="69"/>
    <col min="3604" max="3605" width="6.75" style="69" customWidth="1"/>
    <col min="3606" max="3608" width="4" style="69"/>
    <col min="3609" max="3609" width="2.375" style="69" customWidth="1"/>
    <col min="3610" max="3610" width="3.375" style="69" customWidth="1"/>
    <col min="3611" max="3841" width="4" style="69"/>
    <col min="3842" max="3842" width="2.875" style="69" customWidth="1"/>
    <col min="3843" max="3843" width="2.375" style="69" customWidth="1"/>
    <col min="3844" max="3844" width="9.25" style="69" customWidth="1"/>
    <col min="3845" max="3849" width="4" style="69"/>
    <col min="3850" max="3850" width="7.375" style="69" customWidth="1"/>
    <col min="3851" max="3852" width="4" style="69"/>
    <col min="3853" max="3858" width="5.125" style="69" customWidth="1"/>
    <col min="3859" max="3859" width="4" style="69"/>
    <col min="3860" max="3861" width="6.75" style="69" customWidth="1"/>
    <col min="3862" max="3864" width="4" style="69"/>
    <col min="3865" max="3865" width="2.375" style="69" customWidth="1"/>
    <col min="3866" max="3866" width="3.375" style="69" customWidth="1"/>
    <col min="3867" max="4097" width="4" style="69"/>
    <col min="4098" max="4098" width="2.875" style="69" customWidth="1"/>
    <col min="4099" max="4099" width="2.375" style="69" customWidth="1"/>
    <col min="4100" max="4100" width="9.25" style="69" customWidth="1"/>
    <col min="4101" max="4105" width="4" style="69"/>
    <col min="4106" max="4106" width="7.375" style="69" customWidth="1"/>
    <col min="4107" max="4108" width="4" style="69"/>
    <col min="4109" max="4114" width="5.125" style="69" customWidth="1"/>
    <col min="4115" max="4115" width="4" style="69"/>
    <col min="4116" max="4117" width="6.75" style="69" customWidth="1"/>
    <col min="4118" max="4120" width="4" style="69"/>
    <col min="4121" max="4121" width="2.375" style="69" customWidth="1"/>
    <col min="4122" max="4122" width="3.375" style="69" customWidth="1"/>
    <col min="4123" max="4353" width="4" style="69"/>
    <col min="4354" max="4354" width="2.875" style="69" customWidth="1"/>
    <col min="4355" max="4355" width="2.375" style="69" customWidth="1"/>
    <col min="4356" max="4356" width="9.25" style="69" customWidth="1"/>
    <col min="4357" max="4361" width="4" style="69"/>
    <col min="4362" max="4362" width="7.375" style="69" customWidth="1"/>
    <col min="4363" max="4364" width="4" style="69"/>
    <col min="4365" max="4370" width="5.125" style="69" customWidth="1"/>
    <col min="4371" max="4371" width="4" style="69"/>
    <col min="4372" max="4373" width="6.75" style="69" customWidth="1"/>
    <col min="4374" max="4376" width="4" style="69"/>
    <col min="4377" max="4377" width="2.375" style="69" customWidth="1"/>
    <col min="4378" max="4378" width="3.375" style="69" customWidth="1"/>
    <col min="4379" max="4609" width="4" style="69"/>
    <col min="4610" max="4610" width="2.875" style="69" customWidth="1"/>
    <col min="4611" max="4611" width="2.375" style="69" customWidth="1"/>
    <col min="4612" max="4612" width="9.25" style="69" customWidth="1"/>
    <col min="4613" max="4617" width="4" style="69"/>
    <col min="4618" max="4618" width="7.375" style="69" customWidth="1"/>
    <col min="4619" max="4620" width="4" style="69"/>
    <col min="4621" max="4626" width="5.125" style="69" customWidth="1"/>
    <col min="4627" max="4627" width="4" style="69"/>
    <col min="4628" max="4629" width="6.75" style="69" customWidth="1"/>
    <col min="4630" max="4632" width="4" style="69"/>
    <col min="4633" max="4633" width="2.375" style="69" customWidth="1"/>
    <col min="4634" max="4634" width="3.375" style="69" customWidth="1"/>
    <col min="4635" max="4865" width="4" style="69"/>
    <col min="4866" max="4866" width="2.875" style="69" customWidth="1"/>
    <col min="4867" max="4867" width="2.375" style="69" customWidth="1"/>
    <col min="4868" max="4868" width="9.25" style="69" customWidth="1"/>
    <col min="4869" max="4873" width="4" style="69"/>
    <col min="4874" max="4874" width="7.375" style="69" customWidth="1"/>
    <col min="4875" max="4876" width="4" style="69"/>
    <col min="4877" max="4882" width="5.125" style="69" customWidth="1"/>
    <col min="4883" max="4883" width="4" style="69"/>
    <col min="4884" max="4885" width="6.75" style="69" customWidth="1"/>
    <col min="4886" max="4888" width="4" style="69"/>
    <col min="4889" max="4889" width="2.375" style="69" customWidth="1"/>
    <col min="4890" max="4890" width="3.375" style="69" customWidth="1"/>
    <col min="4891" max="5121" width="4" style="69"/>
    <col min="5122" max="5122" width="2.875" style="69" customWidth="1"/>
    <col min="5123" max="5123" width="2.375" style="69" customWidth="1"/>
    <col min="5124" max="5124" width="9.25" style="69" customWidth="1"/>
    <col min="5125" max="5129" width="4" style="69"/>
    <col min="5130" max="5130" width="7.375" style="69" customWidth="1"/>
    <col min="5131" max="5132" width="4" style="69"/>
    <col min="5133" max="5138" width="5.125" style="69" customWidth="1"/>
    <col min="5139" max="5139" width="4" style="69"/>
    <col min="5140" max="5141" width="6.75" style="69" customWidth="1"/>
    <col min="5142" max="5144" width="4" style="69"/>
    <col min="5145" max="5145" width="2.375" style="69" customWidth="1"/>
    <col min="5146" max="5146" width="3.375" style="69" customWidth="1"/>
    <col min="5147" max="5377" width="4" style="69"/>
    <col min="5378" max="5378" width="2.875" style="69" customWidth="1"/>
    <col min="5379" max="5379" width="2.375" style="69" customWidth="1"/>
    <col min="5380" max="5380" width="9.25" style="69" customWidth="1"/>
    <col min="5381" max="5385" width="4" style="69"/>
    <col min="5386" max="5386" width="7.375" style="69" customWidth="1"/>
    <col min="5387" max="5388" width="4" style="69"/>
    <col min="5389" max="5394" width="5.125" style="69" customWidth="1"/>
    <col min="5395" max="5395" width="4" style="69"/>
    <col min="5396" max="5397" width="6.75" style="69" customWidth="1"/>
    <col min="5398" max="5400" width="4" style="69"/>
    <col min="5401" max="5401" width="2.375" style="69" customWidth="1"/>
    <col min="5402" max="5402" width="3.375" style="69" customWidth="1"/>
    <col min="5403" max="5633" width="4" style="69"/>
    <col min="5634" max="5634" width="2.875" style="69" customWidth="1"/>
    <col min="5635" max="5635" width="2.375" style="69" customWidth="1"/>
    <col min="5636" max="5636" width="9.25" style="69" customWidth="1"/>
    <col min="5637" max="5641" width="4" style="69"/>
    <col min="5642" max="5642" width="7.375" style="69" customWidth="1"/>
    <col min="5643" max="5644" width="4" style="69"/>
    <col min="5645" max="5650" width="5.125" style="69" customWidth="1"/>
    <col min="5651" max="5651" width="4" style="69"/>
    <col min="5652" max="5653" width="6.75" style="69" customWidth="1"/>
    <col min="5654" max="5656" width="4" style="69"/>
    <col min="5657" max="5657" width="2.375" style="69" customWidth="1"/>
    <col min="5658" max="5658" width="3.375" style="69" customWidth="1"/>
    <col min="5659" max="5889" width="4" style="69"/>
    <col min="5890" max="5890" width="2.875" style="69" customWidth="1"/>
    <col min="5891" max="5891" width="2.375" style="69" customWidth="1"/>
    <col min="5892" max="5892" width="9.25" style="69" customWidth="1"/>
    <col min="5893" max="5897" width="4" style="69"/>
    <col min="5898" max="5898" width="7.375" style="69" customWidth="1"/>
    <col min="5899" max="5900" width="4" style="69"/>
    <col min="5901" max="5906" width="5.125" style="69" customWidth="1"/>
    <col min="5907" max="5907" width="4" style="69"/>
    <col min="5908" max="5909" width="6.75" style="69" customWidth="1"/>
    <col min="5910" max="5912" width="4" style="69"/>
    <col min="5913" max="5913" width="2.375" style="69" customWidth="1"/>
    <col min="5914" max="5914" width="3.375" style="69" customWidth="1"/>
    <col min="5915" max="6145" width="4" style="69"/>
    <col min="6146" max="6146" width="2.875" style="69" customWidth="1"/>
    <col min="6147" max="6147" width="2.375" style="69" customWidth="1"/>
    <col min="6148" max="6148" width="9.25" style="69" customWidth="1"/>
    <col min="6149" max="6153" width="4" style="69"/>
    <col min="6154" max="6154" width="7.375" style="69" customWidth="1"/>
    <col min="6155" max="6156" width="4" style="69"/>
    <col min="6157" max="6162" width="5.125" style="69" customWidth="1"/>
    <col min="6163" max="6163" width="4" style="69"/>
    <col min="6164" max="6165" width="6.75" style="69" customWidth="1"/>
    <col min="6166" max="6168" width="4" style="69"/>
    <col min="6169" max="6169" width="2.375" style="69" customWidth="1"/>
    <col min="6170" max="6170" width="3.375" style="69" customWidth="1"/>
    <col min="6171" max="6401" width="4" style="69"/>
    <col min="6402" max="6402" width="2.875" style="69" customWidth="1"/>
    <col min="6403" max="6403" width="2.375" style="69" customWidth="1"/>
    <col min="6404" max="6404" width="9.25" style="69" customWidth="1"/>
    <col min="6405" max="6409" width="4" style="69"/>
    <col min="6410" max="6410" width="7.375" style="69" customWidth="1"/>
    <col min="6411" max="6412" width="4" style="69"/>
    <col min="6413" max="6418" width="5.125" style="69" customWidth="1"/>
    <col min="6419" max="6419" width="4" style="69"/>
    <col min="6420" max="6421" width="6.75" style="69" customWidth="1"/>
    <col min="6422" max="6424" width="4" style="69"/>
    <col min="6425" max="6425" width="2.375" style="69" customWidth="1"/>
    <col min="6426" max="6426" width="3.375" style="69" customWidth="1"/>
    <col min="6427" max="6657" width="4" style="69"/>
    <col min="6658" max="6658" width="2.875" style="69" customWidth="1"/>
    <col min="6659" max="6659" width="2.375" style="69" customWidth="1"/>
    <col min="6660" max="6660" width="9.25" style="69" customWidth="1"/>
    <col min="6661" max="6665" width="4" style="69"/>
    <col min="6666" max="6666" width="7.375" style="69" customWidth="1"/>
    <col min="6667" max="6668" width="4" style="69"/>
    <col min="6669" max="6674" width="5.125" style="69" customWidth="1"/>
    <col min="6675" max="6675" width="4" style="69"/>
    <col min="6676" max="6677" width="6.75" style="69" customWidth="1"/>
    <col min="6678" max="6680" width="4" style="69"/>
    <col min="6681" max="6681" width="2.375" style="69" customWidth="1"/>
    <col min="6682" max="6682" width="3.375" style="69" customWidth="1"/>
    <col min="6683" max="6913" width="4" style="69"/>
    <col min="6914" max="6914" width="2.875" style="69" customWidth="1"/>
    <col min="6915" max="6915" width="2.375" style="69" customWidth="1"/>
    <col min="6916" max="6916" width="9.25" style="69" customWidth="1"/>
    <col min="6917" max="6921" width="4" style="69"/>
    <col min="6922" max="6922" width="7.375" style="69" customWidth="1"/>
    <col min="6923" max="6924" width="4" style="69"/>
    <col min="6925" max="6930" width="5.125" style="69" customWidth="1"/>
    <col min="6931" max="6931" width="4" style="69"/>
    <col min="6932" max="6933" width="6.75" style="69" customWidth="1"/>
    <col min="6934" max="6936" width="4" style="69"/>
    <col min="6937" max="6937" width="2.375" style="69" customWidth="1"/>
    <col min="6938" max="6938" width="3.375" style="69" customWidth="1"/>
    <col min="6939" max="7169" width="4" style="69"/>
    <col min="7170" max="7170" width="2.875" style="69" customWidth="1"/>
    <col min="7171" max="7171" width="2.375" style="69" customWidth="1"/>
    <col min="7172" max="7172" width="9.25" style="69" customWidth="1"/>
    <col min="7173" max="7177" width="4" style="69"/>
    <col min="7178" max="7178" width="7.375" style="69" customWidth="1"/>
    <col min="7179" max="7180" width="4" style="69"/>
    <col min="7181" max="7186" width="5.125" style="69" customWidth="1"/>
    <col min="7187" max="7187" width="4" style="69"/>
    <col min="7188" max="7189" width="6.75" style="69" customWidth="1"/>
    <col min="7190" max="7192" width="4" style="69"/>
    <col min="7193" max="7193" width="2.375" style="69" customWidth="1"/>
    <col min="7194" max="7194" width="3.375" style="69" customWidth="1"/>
    <col min="7195" max="7425" width="4" style="69"/>
    <col min="7426" max="7426" width="2.875" style="69" customWidth="1"/>
    <col min="7427" max="7427" width="2.375" style="69" customWidth="1"/>
    <col min="7428" max="7428" width="9.25" style="69" customWidth="1"/>
    <col min="7429" max="7433" width="4" style="69"/>
    <col min="7434" max="7434" width="7.375" style="69" customWidth="1"/>
    <col min="7435" max="7436" width="4" style="69"/>
    <col min="7437" max="7442" width="5.125" style="69" customWidth="1"/>
    <col min="7443" max="7443" width="4" style="69"/>
    <col min="7444" max="7445" width="6.75" style="69" customWidth="1"/>
    <col min="7446" max="7448" width="4" style="69"/>
    <col min="7449" max="7449" width="2.375" style="69" customWidth="1"/>
    <col min="7450" max="7450" width="3.375" style="69" customWidth="1"/>
    <col min="7451" max="7681" width="4" style="69"/>
    <col min="7682" max="7682" width="2.875" style="69" customWidth="1"/>
    <col min="7683" max="7683" width="2.375" style="69" customWidth="1"/>
    <col min="7684" max="7684" width="9.25" style="69" customWidth="1"/>
    <col min="7685" max="7689" width="4" style="69"/>
    <col min="7690" max="7690" width="7.375" style="69" customWidth="1"/>
    <col min="7691" max="7692" width="4" style="69"/>
    <col min="7693" max="7698" width="5.125" style="69" customWidth="1"/>
    <col min="7699" max="7699" width="4" style="69"/>
    <col min="7700" max="7701" width="6.75" style="69" customWidth="1"/>
    <col min="7702" max="7704" width="4" style="69"/>
    <col min="7705" max="7705" width="2.375" style="69" customWidth="1"/>
    <col min="7706" max="7706" width="3.375" style="69" customWidth="1"/>
    <col min="7707" max="7937" width="4" style="69"/>
    <col min="7938" max="7938" width="2.875" style="69" customWidth="1"/>
    <col min="7939" max="7939" width="2.375" style="69" customWidth="1"/>
    <col min="7940" max="7940" width="9.25" style="69" customWidth="1"/>
    <col min="7941" max="7945" width="4" style="69"/>
    <col min="7946" max="7946" width="7.375" style="69" customWidth="1"/>
    <col min="7947" max="7948" width="4" style="69"/>
    <col min="7949" max="7954" width="5.125" style="69" customWidth="1"/>
    <col min="7955" max="7955" width="4" style="69"/>
    <col min="7956" max="7957" width="6.75" style="69" customWidth="1"/>
    <col min="7958" max="7960" width="4" style="69"/>
    <col min="7961" max="7961" width="2.375" style="69" customWidth="1"/>
    <col min="7962" max="7962" width="3.375" style="69" customWidth="1"/>
    <col min="7963" max="8193" width="4" style="69"/>
    <col min="8194" max="8194" width="2.875" style="69" customWidth="1"/>
    <col min="8195" max="8195" width="2.375" style="69" customWidth="1"/>
    <col min="8196" max="8196" width="9.25" style="69" customWidth="1"/>
    <col min="8197" max="8201" width="4" style="69"/>
    <col min="8202" max="8202" width="7.375" style="69" customWidth="1"/>
    <col min="8203" max="8204" width="4" style="69"/>
    <col min="8205" max="8210" width="5.125" style="69" customWidth="1"/>
    <col min="8211" max="8211" width="4" style="69"/>
    <col min="8212" max="8213" width="6.75" style="69" customWidth="1"/>
    <col min="8214" max="8216" width="4" style="69"/>
    <col min="8217" max="8217" width="2.375" style="69" customWidth="1"/>
    <col min="8218" max="8218" width="3.375" style="69" customWidth="1"/>
    <col min="8219" max="8449" width="4" style="69"/>
    <col min="8450" max="8450" width="2.875" style="69" customWidth="1"/>
    <col min="8451" max="8451" width="2.375" style="69" customWidth="1"/>
    <col min="8452" max="8452" width="9.25" style="69" customWidth="1"/>
    <col min="8453" max="8457" width="4" style="69"/>
    <col min="8458" max="8458" width="7.375" style="69" customWidth="1"/>
    <col min="8459" max="8460" width="4" style="69"/>
    <col min="8461" max="8466" width="5.125" style="69" customWidth="1"/>
    <col min="8467" max="8467" width="4" style="69"/>
    <col min="8468" max="8469" width="6.75" style="69" customWidth="1"/>
    <col min="8470" max="8472" width="4" style="69"/>
    <col min="8473" max="8473" width="2.375" style="69" customWidth="1"/>
    <col min="8474" max="8474" width="3.375" style="69" customWidth="1"/>
    <col min="8475" max="8705" width="4" style="69"/>
    <col min="8706" max="8706" width="2.875" style="69" customWidth="1"/>
    <col min="8707" max="8707" width="2.375" style="69" customWidth="1"/>
    <col min="8708" max="8708" width="9.25" style="69" customWidth="1"/>
    <col min="8709" max="8713" width="4" style="69"/>
    <col min="8714" max="8714" width="7.375" style="69" customWidth="1"/>
    <col min="8715" max="8716" width="4" style="69"/>
    <col min="8717" max="8722" width="5.125" style="69" customWidth="1"/>
    <col min="8723" max="8723" width="4" style="69"/>
    <col min="8724" max="8725" width="6.75" style="69" customWidth="1"/>
    <col min="8726" max="8728" width="4" style="69"/>
    <col min="8729" max="8729" width="2.375" style="69" customWidth="1"/>
    <col min="8730" max="8730" width="3.375" style="69" customWidth="1"/>
    <col min="8731" max="8961" width="4" style="69"/>
    <col min="8962" max="8962" width="2.875" style="69" customWidth="1"/>
    <col min="8963" max="8963" width="2.375" style="69" customWidth="1"/>
    <col min="8964" max="8964" width="9.25" style="69" customWidth="1"/>
    <col min="8965" max="8969" width="4" style="69"/>
    <col min="8970" max="8970" width="7.375" style="69" customWidth="1"/>
    <col min="8971" max="8972" width="4" style="69"/>
    <col min="8973" max="8978" width="5.125" style="69" customWidth="1"/>
    <col min="8979" max="8979" width="4" style="69"/>
    <col min="8980" max="8981" width="6.75" style="69" customWidth="1"/>
    <col min="8982" max="8984" width="4" style="69"/>
    <col min="8985" max="8985" width="2.375" style="69" customWidth="1"/>
    <col min="8986" max="8986" width="3.375" style="69" customWidth="1"/>
    <col min="8987" max="9217" width="4" style="69"/>
    <col min="9218" max="9218" width="2.875" style="69" customWidth="1"/>
    <col min="9219" max="9219" width="2.375" style="69" customWidth="1"/>
    <col min="9220" max="9220" width="9.25" style="69" customWidth="1"/>
    <col min="9221" max="9225" width="4" style="69"/>
    <col min="9226" max="9226" width="7.375" style="69" customWidth="1"/>
    <col min="9227" max="9228" width="4" style="69"/>
    <col min="9229" max="9234" width="5.125" style="69" customWidth="1"/>
    <col min="9235" max="9235" width="4" style="69"/>
    <col min="9236" max="9237" width="6.75" style="69" customWidth="1"/>
    <col min="9238" max="9240" width="4" style="69"/>
    <col min="9241" max="9241" width="2.375" style="69" customWidth="1"/>
    <col min="9242" max="9242" width="3.375" style="69" customWidth="1"/>
    <col min="9243" max="9473" width="4" style="69"/>
    <col min="9474" max="9474" width="2.875" style="69" customWidth="1"/>
    <col min="9475" max="9475" width="2.375" style="69" customWidth="1"/>
    <col min="9476" max="9476" width="9.25" style="69" customWidth="1"/>
    <col min="9477" max="9481" width="4" style="69"/>
    <col min="9482" max="9482" width="7.375" style="69" customWidth="1"/>
    <col min="9483" max="9484" width="4" style="69"/>
    <col min="9485" max="9490" width="5.125" style="69" customWidth="1"/>
    <col min="9491" max="9491" width="4" style="69"/>
    <col min="9492" max="9493" width="6.75" style="69" customWidth="1"/>
    <col min="9494" max="9496" width="4" style="69"/>
    <col min="9497" max="9497" width="2.375" style="69" customWidth="1"/>
    <col min="9498" max="9498" width="3.375" style="69" customWidth="1"/>
    <col min="9499" max="9729" width="4" style="69"/>
    <col min="9730" max="9730" width="2.875" style="69" customWidth="1"/>
    <col min="9731" max="9731" width="2.375" style="69" customWidth="1"/>
    <col min="9732" max="9732" width="9.25" style="69" customWidth="1"/>
    <col min="9733" max="9737" width="4" style="69"/>
    <col min="9738" max="9738" width="7.375" style="69" customWidth="1"/>
    <col min="9739" max="9740" width="4" style="69"/>
    <col min="9741" max="9746" width="5.125" style="69" customWidth="1"/>
    <col min="9747" max="9747" width="4" style="69"/>
    <col min="9748" max="9749" width="6.75" style="69" customWidth="1"/>
    <col min="9750" max="9752" width="4" style="69"/>
    <col min="9753" max="9753" width="2.375" style="69" customWidth="1"/>
    <col min="9754" max="9754" width="3.375" style="69" customWidth="1"/>
    <col min="9755" max="9985" width="4" style="69"/>
    <col min="9986" max="9986" width="2.875" style="69" customWidth="1"/>
    <col min="9987" max="9987" width="2.375" style="69" customWidth="1"/>
    <col min="9988" max="9988" width="9.25" style="69" customWidth="1"/>
    <col min="9989" max="9993" width="4" style="69"/>
    <col min="9994" max="9994" width="7.375" style="69" customWidth="1"/>
    <col min="9995" max="9996" width="4" style="69"/>
    <col min="9997" max="10002" width="5.125" style="69" customWidth="1"/>
    <col min="10003" max="10003" width="4" style="69"/>
    <col min="10004" max="10005" width="6.75" style="69" customWidth="1"/>
    <col min="10006" max="10008" width="4" style="69"/>
    <col min="10009" max="10009" width="2.375" style="69" customWidth="1"/>
    <col min="10010" max="10010" width="3.375" style="69" customWidth="1"/>
    <col min="10011" max="10241" width="4" style="69"/>
    <col min="10242" max="10242" width="2.875" style="69" customWidth="1"/>
    <col min="10243" max="10243" width="2.375" style="69" customWidth="1"/>
    <col min="10244" max="10244" width="9.25" style="69" customWidth="1"/>
    <col min="10245" max="10249" width="4" style="69"/>
    <col min="10250" max="10250" width="7.375" style="69" customWidth="1"/>
    <col min="10251" max="10252" width="4" style="69"/>
    <col min="10253" max="10258" width="5.125" style="69" customWidth="1"/>
    <col min="10259" max="10259" width="4" style="69"/>
    <col min="10260" max="10261" width="6.75" style="69" customWidth="1"/>
    <col min="10262" max="10264" width="4" style="69"/>
    <col min="10265" max="10265" width="2.375" style="69" customWidth="1"/>
    <col min="10266" max="10266" width="3.375" style="69" customWidth="1"/>
    <col min="10267" max="10497" width="4" style="69"/>
    <col min="10498" max="10498" width="2.875" style="69" customWidth="1"/>
    <col min="10499" max="10499" width="2.375" style="69" customWidth="1"/>
    <col min="10500" max="10500" width="9.25" style="69" customWidth="1"/>
    <col min="10501" max="10505" width="4" style="69"/>
    <col min="10506" max="10506" width="7.375" style="69" customWidth="1"/>
    <col min="10507" max="10508" width="4" style="69"/>
    <col min="10509" max="10514" width="5.125" style="69" customWidth="1"/>
    <col min="10515" max="10515" width="4" style="69"/>
    <col min="10516" max="10517" width="6.75" style="69" customWidth="1"/>
    <col min="10518" max="10520" width="4" style="69"/>
    <col min="10521" max="10521" width="2.375" style="69" customWidth="1"/>
    <col min="10522" max="10522" width="3.375" style="69" customWidth="1"/>
    <col min="10523" max="10753" width="4" style="69"/>
    <col min="10754" max="10754" width="2.875" style="69" customWidth="1"/>
    <col min="10755" max="10755" width="2.375" style="69" customWidth="1"/>
    <col min="10756" max="10756" width="9.25" style="69" customWidth="1"/>
    <col min="10757" max="10761" width="4" style="69"/>
    <col min="10762" max="10762" width="7.375" style="69" customWidth="1"/>
    <col min="10763" max="10764" width="4" style="69"/>
    <col min="10765" max="10770" width="5.125" style="69" customWidth="1"/>
    <col min="10771" max="10771" width="4" style="69"/>
    <col min="10772" max="10773" width="6.75" style="69" customWidth="1"/>
    <col min="10774" max="10776" width="4" style="69"/>
    <col min="10777" max="10777" width="2.375" style="69" customWidth="1"/>
    <col min="10778" max="10778" width="3.375" style="69" customWidth="1"/>
    <col min="10779" max="11009" width="4" style="69"/>
    <col min="11010" max="11010" width="2.875" style="69" customWidth="1"/>
    <col min="11011" max="11011" width="2.375" style="69" customWidth="1"/>
    <col min="11012" max="11012" width="9.25" style="69" customWidth="1"/>
    <col min="11013" max="11017" width="4" style="69"/>
    <col min="11018" max="11018" width="7.375" style="69" customWidth="1"/>
    <col min="11019" max="11020" width="4" style="69"/>
    <col min="11021" max="11026" width="5.125" style="69" customWidth="1"/>
    <col min="11027" max="11027" width="4" style="69"/>
    <col min="11028" max="11029" width="6.75" style="69" customWidth="1"/>
    <col min="11030" max="11032" width="4" style="69"/>
    <col min="11033" max="11033" width="2.375" style="69" customWidth="1"/>
    <col min="11034" max="11034" width="3.375" style="69" customWidth="1"/>
    <col min="11035" max="11265" width="4" style="69"/>
    <col min="11266" max="11266" width="2.875" style="69" customWidth="1"/>
    <col min="11267" max="11267" width="2.375" style="69" customWidth="1"/>
    <col min="11268" max="11268" width="9.25" style="69" customWidth="1"/>
    <col min="11269" max="11273" width="4" style="69"/>
    <col min="11274" max="11274" width="7.375" style="69" customWidth="1"/>
    <col min="11275" max="11276" width="4" style="69"/>
    <col min="11277" max="11282" width="5.125" style="69" customWidth="1"/>
    <col min="11283" max="11283" width="4" style="69"/>
    <col min="11284" max="11285" width="6.75" style="69" customWidth="1"/>
    <col min="11286" max="11288" width="4" style="69"/>
    <col min="11289" max="11289" width="2.375" style="69" customWidth="1"/>
    <col min="11290" max="11290" width="3.375" style="69" customWidth="1"/>
    <col min="11291" max="11521" width="4" style="69"/>
    <col min="11522" max="11522" width="2.875" style="69" customWidth="1"/>
    <col min="11523" max="11523" width="2.375" style="69" customWidth="1"/>
    <col min="11524" max="11524" width="9.25" style="69" customWidth="1"/>
    <col min="11525" max="11529" width="4" style="69"/>
    <col min="11530" max="11530" width="7.375" style="69" customWidth="1"/>
    <col min="11531" max="11532" width="4" style="69"/>
    <col min="11533" max="11538" width="5.125" style="69" customWidth="1"/>
    <col min="11539" max="11539" width="4" style="69"/>
    <col min="11540" max="11541" width="6.75" style="69" customWidth="1"/>
    <col min="11542" max="11544" width="4" style="69"/>
    <col min="11545" max="11545" width="2.375" style="69" customWidth="1"/>
    <col min="11546" max="11546" width="3.375" style="69" customWidth="1"/>
    <col min="11547" max="11777" width="4" style="69"/>
    <col min="11778" max="11778" width="2.875" style="69" customWidth="1"/>
    <col min="11779" max="11779" width="2.375" style="69" customWidth="1"/>
    <col min="11780" max="11780" width="9.25" style="69" customWidth="1"/>
    <col min="11781" max="11785" width="4" style="69"/>
    <col min="11786" max="11786" width="7.375" style="69" customWidth="1"/>
    <col min="11787" max="11788" width="4" style="69"/>
    <col min="11789" max="11794" width="5.125" style="69" customWidth="1"/>
    <col min="11795" max="11795" width="4" style="69"/>
    <col min="11796" max="11797" width="6.75" style="69" customWidth="1"/>
    <col min="11798" max="11800" width="4" style="69"/>
    <col min="11801" max="11801" width="2.375" style="69" customWidth="1"/>
    <col min="11802" max="11802" width="3.375" style="69" customWidth="1"/>
    <col min="11803" max="12033" width="4" style="69"/>
    <col min="12034" max="12034" width="2.875" style="69" customWidth="1"/>
    <col min="12035" max="12035" width="2.375" style="69" customWidth="1"/>
    <col min="12036" max="12036" width="9.25" style="69" customWidth="1"/>
    <col min="12037" max="12041" width="4" style="69"/>
    <col min="12042" max="12042" width="7.375" style="69" customWidth="1"/>
    <col min="12043" max="12044" width="4" style="69"/>
    <col min="12045" max="12050" width="5.125" style="69" customWidth="1"/>
    <col min="12051" max="12051" width="4" style="69"/>
    <col min="12052" max="12053" width="6.75" style="69" customWidth="1"/>
    <col min="12054" max="12056" width="4" style="69"/>
    <col min="12057" max="12057" width="2.375" style="69" customWidth="1"/>
    <col min="12058" max="12058" width="3.375" style="69" customWidth="1"/>
    <col min="12059" max="12289" width="4" style="69"/>
    <col min="12290" max="12290" width="2.875" style="69" customWidth="1"/>
    <col min="12291" max="12291" width="2.375" style="69" customWidth="1"/>
    <col min="12292" max="12292" width="9.25" style="69" customWidth="1"/>
    <col min="12293" max="12297" width="4" style="69"/>
    <col min="12298" max="12298" width="7.375" style="69" customWidth="1"/>
    <col min="12299" max="12300" width="4" style="69"/>
    <col min="12301" max="12306" width="5.125" style="69" customWidth="1"/>
    <col min="12307" max="12307" width="4" style="69"/>
    <col min="12308" max="12309" width="6.75" style="69" customWidth="1"/>
    <col min="12310" max="12312" width="4" style="69"/>
    <col min="12313" max="12313" width="2.375" style="69" customWidth="1"/>
    <col min="12314" max="12314" width="3.375" style="69" customWidth="1"/>
    <col min="12315" max="12545" width="4" style="69"/>
    <col min="12546" max="12546" width="2.875" style="69" customWidth="1"/>
    <col min="12547" max="12547" width="2.375" style="69" customWidth="1"/>
    <col min="12548" max="12548" width="9.25" style="69" customWidth="1"/>
    <col min="12549" max="12553" width="4" style="69"/>
    <col min="12554" max="12554" width="7.375" style="69" customWidth="1"/>
    <col min="12555" max="12556" width="4" style="69"/>
    <col min="12557" max="12562" width="5.125" style="69" customWidth="1"/>
    <col min="12563" max="12563" width="4" style="69"/>
    <col min="12564" max="12565" width="6.75" style="69" customWidth="1"/>
    <col min="12566" max="12568" width="4" style="69"/>
    <col min="12569" max="12569" width="2.375" style="69" customWidth="1"/>
    <col min="12570" max="12570" width="3.375" style="69" customWidth="1"/>
    <col min="12571" max="12801" width="4" style="69"/>
    <col min="12802" max="12802" width="2.875" style="69" customWidth="1"/>
    <col min="12803" max="12803" width="2.375" style="69" customWidth="1"/>
    <col min="12804" max="12804" width="9.25" style="69" customWidth="1"/>
    <col min="12805" max="12809" width="4" style="69"/>
    <col min="12810" max="12810" width="7.375" style="69" customWidth="1"/>
    <col min="12811" max="12812" width="4" style="69"/>
    <col min="12813" max="12818" width="5.125" style="69" customWidth="1"/>
    <col min="12819" max="12819" width="4" style="69"/>
    <col min="12820" max="12821" width="6.75" style="69" customWidth="1"/>
    <col min="12822" max="12824" width="4" style="69"/>
    <col min="12825" max="12825" width="2.375" style="69" customWidth="1"/>
    <col min="12826" max="12826" width="3.375" style="69" customWidth="1"/>
    <col min="12827" max="13057" width="4" style="69"/>
    <col min="13058" max="13058" width="2.875" style="69" customWidth="1"/>
    <col min="13059" max="13059" width="2.375" style="69" customWidth="1"/>
    <col min="13060" max="13060" width="9.25" style="69" customWidth="1"/>
    <col min="13061" max="13065" width="4" style="69"/>
    <col min="13066" max="13066" width="7.375" style="69" customWidth="1"/>
    <col min="13067" max="13068" width="4" style="69"/>
    <col min="13069" max="13074" width="5.125" style="69" customWidth="1"/>
    <col min="13075" max="13075" width="4" style="69"/>
    <col min="13076" max="13077" width="6.75" style="69" customWidth="1"/>
    <col min="13078" max="13080" width="4" style="69"/>
    <col min="13081" max="13081" width="2.375" style="69" customWidth="1"/>
    <col min="13082" max="13082" width="3.375" style="69" customWidth="1"/>
    <col min="13083" max="13313" width="4" style="69"/>
    <col min="13314" max="13314" width="2.875" style="69" customWidth="1"/>
    <col min="13315" max="13315" width="2.375" style="69" customWidth="1"/>
    <col min="13316" max="13316" width="9.25" style="69" customWidth="1"/>
    <col min="13317" max="13321" width="4" style="69"/>
    <col min="13322" max="13322" width="7.375" style="69" customWidth="1"/>
    <col min="13323" max="13324" width="4" style="69"/>
    <col min="13325" max="13330" width="5.125" style="69" customWidth="1"/>
    <col min="13331" max="13331" width="4" style="69"/>
    <col min="13332" max="13333" width="6.75" style="69" customWidth="1"/>
    <col min="13334" max="13336" width="4" style="69"/>
    <col min="13337" max="13337" width="2.375" style="69" customWidth="1"/>
    <col min="13338" max="13338" width="3.375" style="69" customWidth="1"/>
    <col min="13339" max="13569" width="4" style="69"/>
    <col min="13570" max="13570" width="2.875" style="69" customWidth="1"/>
    <col min="13571" max="13571" width="2.375" style="69" customWidth="1"/>
    <col min="13572" max="13572" width="9.25" style="69" customWidth="1"/>
    <col min="13573" max="13577" width="4" style="69"/>
    <col min="13578" max="13578" width="7.375" style="69" customWidth="1"/>
    <col min="13579" max="13580" width="4" style="69"/>
    <col min="13581" max="13586" width="5.125" style="69" customWidth="1"/>
    <col min="13587" max="13587" width="4" style="69"/>
    <col min="13588" max="13589" width="6.75" style="69" customWidth="1"/>
    <col min="13590" max="13592" width="4" style="69"/>
    <col min="13593" max="13593" width="2.375" style="69" customWidth="1"/>
    <col min="13594" max="13594" width="3.375" style="69" customWidth="1"/>
    <col min="13595" max="13825" width="4" style="69"/>
    <col min="13826" max="13826" width="2.875" style="69" customWidth="1"/>
    <col min="13827" max="13827" width="2.375" style="69" customWidth="1"/>
    <col min="13828" max="13828" width="9.25" style="69" customWidth="1"/>
    <col min="13829" max="13833" width="4" style="69"/>
    <col min="13834" max="13834" width="7.375" style="69" customWidth="1"/>
    <col min="13835" max="13836" width="4" style="69"/>
    <col min="13837" max="13842" width="5.125" style="69" customWidth="1"/>
    <col min="13843" max="13843" width="4" style="69"/>
    <col min="13844" max="13845" width="6.75" style="69" customWidth="1"/>
    <col min="13846" max="13848" width="4" style="69"/>
    <col min="13849" max="13849" width="2.375" style="69" customWidth="1"/>
    <col min="13850" max="13850" width="3.375" style="69" customWidth="1"/>
    <col min="13851" max="14081" width="4" style="69"/>
    <col min="14082" max="14082" width="2.875" style="69" customWidth="1"/>
    <col min="14083" max="14083" width="2.375" style="69" customWidth="1"/>
    <col min="14084" max="14084" width="9.25" style="69" customWidth="1"/>
    <col min="14085" max="14089" width="4" style="69"/>
    <col min="14090" max="14090" width="7.375" style="69" customWidth="1"/>
    <col min="14091" max="14092" width="4" style="69"/>
    <col min="14093" max="14098" width="5.125" style="69" customWidth="1"/>
    <col min="14099" max="14099" width="4" style="69"/>
    <col min="14100" max="14101" width="6.75" style="69" customWidth="1"/>
    <col min="14102" max="14104" width="4" style="69"/>
    <col min="14105" max="14105" width="2.375" style="69" customWidth="1"/>
    <col min="14106" max="14106" width="3.375" style="69" customWidth="1"/>
    <col min="14107" max="14337" width="4" style="69"/>
    <col min="14338" max="14338" width="2.875" style="69" customWidth="1"/>
    <col min="14339" max="14339" width="2.375" style="69" customWidth="1"/>
    <col min="14340" max="14340" width="9.25" style="69" customWidth="1"/>
    <col min="14341" max="14345" width="4" style="69"/>
    <col min="14346" max="14346" width="7.375" style="69" customWidth="1"/>
    <col min="14347" max="14348" width="4" style="69"/>
    <col min="14349" max="14354" width="5.125" style="69" customWidth="1"/>
    <col min="14355" max="14355" width="4" style="69"/>
    <col min="14356" max="14357" width="6.75" style="69" customWidth="1"/>
    <col min="14358" max="14360" width="4" style="69"/>
    <col min="14361" max="14361" width="2.375" style="69" customWidth="1"/>
    <col min="14362" max="14362" width="3.375" style="69" customWidth="1"/>
    <col min="14363" max="14593" width="4" style="69"/>
    <col min="14594" max="14594" width="2.875" style="69" customWidth="1"/>
    <col min="14595" max="14595" width="2.375" style="69" customWidth="1"/>
    <col min="14596" max="14596" width="9.25" style="69" customWidth="1"/>
    <col min="14597" max="14601" width="4" style="69"/>
    <col min="14602" max="14602" width="7.375" style="69" customWidth="1"/>
    <col min="14603" max="14604" width="4" style="69"/>
    <col min="14605" max="14610" width="5.125" style="69" customWidth="1"/>
    <col min="14611" max="14611" width="4" style="69"/>
    <col min="14612" max="14613" width="6.75" style="69" customWidth="1"/>
    <col min="14614" max="14616" width="4" style="69"/>
    <col min="14617" max="14617" width="2.375" style="69" customWidth="1"/>
    <col min="14618" max="14618" width="3.375" style="69" customWidth="1"/>
    <col min="14619" max="14849" width="4" style="69"/>
    <col min="14850" max="14850" width="2.875" style="69" customWidth="1"/>
    <col min="14851" max="14851" width="2.375" style="69" customWidth="1"/>
    <col min="14852" max="14852" width="9.25" style="69" customWidth="1"/>
    <col min="14853" max="14857" width="4" style="69"/>
    <col min="14858" max="14858" width="7.375" style="69" customWidth="1"/>
    <col min="14859" max="14860" width="4" style="69"/>
    <col min="14861" max="14866" width="5.125" style="69" customWidth="1"/>
    <col min="14867" max="14867" width="4" style="69"/>
    <col min="14868" max="14869" width="6.75" style="69" customWidth="1"/>
    <col min="14870" max="14872" width="4" style="69"/>
    <col min="14873" max="14873" width="2.375" style="69" customWidth="1"/>
    <col min="14874" max="14874" width="3.375" style="69" customWidth="1"/>
    <col min="14875" max="15105" width="4" style="69"/>
    <col min="15106" max="15106" width="2.875" style="69" customWidth="1"/>
    <col min="15107" max="15107" width="2.375" style="69" customWidth="1"/>
    <col min="15108" max="15108" width="9.25" style="69" customWidth="1"/>
    <col min="15109" max="15113" width="4" style="69"/>
    <col min="15114" max="15114" width="7.375" style="69" customWidth="1"/>
    <col min="15115" max="15116" width="4" style="69"/>
    <col min="15117" max="15122" width="5.125" style="69" customWidth="1"/>
    <col min="15123" max="15123" width="4" style="69"/>
    <col min="15124" max="15125" width="6.75" style="69" customWidth="1"/>
    <col min="15126" max="15128" width="4" style="69"/>
    <col min="15129" max="15129" width="2.375" style="69" customWidth="1"/>
    <col min="15130" max="15130" width="3.375" style="69" customWidth="1"/>
    <col min="15131" max="15361" width="4" style="69"/>
    <col min="15362" max="15362" width="2.875" style="69" customWidth="1"/>
    <col min="15363" max="15363" width="2.375" style="69" customWidth="1"/>
    <col min="15364" max="15364" width="9.25" style="69" customWidth="1"/>
    <col min="15365" max="15369" width="4" style="69"/>
    <col min="15370" max="15370" width="7.375" style="69" customWidth="1"/>
    <col min="15371" max="15372" width="4" style="69"/>
    <col min="15373" max="15378" width="5.125" style="69" customWidth="1"/>
    <col min="15379" max="15379" width="4" style="69"/>
    <col min="15380" max="15381" width="6.75" style="69" customWidth="1"/>
    <col min="15382" max="15384" width="4" style="69"/>
    <col min="15385" max="15385" width="2.375" style="69" customWidth="1"/>
    <col min="15386" max="15386" width="3.375" style="69" customWidth="1"/>
    <col min="15387" max="15617" width="4" style="69"/>
    <col min="15618" max="15618" width="2.875" style="69" customWidth="1"/>
    <col min="15619" max="15619" width="2.375" style="69" customWidth="1"/>
    <col min="15620" max="15620" width="9.25" style="69" customWidth="1"/>
    <col min="15621" max="15625" width="4" style="69"/>
    <col min="15626" max="15626" width="7.375" style="69" customWidth="1"/>
    <col min="15627" max="15628" width="4" style="69"/>
    <col min="15629" max="15634" width="5.125" style="69" customWidth="1"/>
    <col min="15635" max="15635" width="4" style="69"/>
    <col min="15636" max="15637" width="6.75" style="69" customWidth="1"/>
    <col min="15638" max="15640" width="4" style="69"/>
    <col min="15641" max="15641" width="2.375" style="69" customWidth="1"/>
    <col min="15642" max="15642" width="3.375" style="69" customWidth="1"/>
    <col min="15643" max="15873" width="4" style="69"/>
    <col min="15874" max="15874" width="2.875" style="69" customWidth="1"/>
    <col min="15875" max="15875" width="2.375" style="69" customWidth="1"/>
    <col min="15876" max="15876" width="9.25" style="69" customWidth="1"/>
    <col min="15877" max="15881" width="4" style="69"/>
    <col min="15882" max="15882" width="7.375" style="69" customWidth="1"/>
    <col min="15883" max="15884" width="4" style="69"/>
    <col min="15885" max="15890" width="5.125" style="69" customWidth="1"/>
    <col min="15891" max="15891" width="4" style="69"/>
    <col min="15892" max="15893" width="6.75" style="69" customWidth="1"/>
    <col min="15894" max="15896" width="4" style="69"/>
    <col min="15897" max="15897" width="2.375" style="69" customWidth="1"/>
    <col min="15898" max="15898" width="3.375" style="69" customWidth="1"/>
    <col min="15899" max="16129" width="4" style="69"/>
    <col min="16130" max="16130" width="2.875" style="69" customWidth="1"/>
    <col min="16131" max="16131" width="2.375" style="69" customWidth="1"/>
    <col min="16132" max="16132" width="9.25" style="69" customWidth="1"/>
    <col min="16133" max="16137" width="4" style="69"/>
    <col min="16138" max="16138" width="7.375" style="69" customWidth="1"/>
    <col min="16139" max="16140" width="4" style="69"/>
    <col min="16141" max="16146" width="5.125" style="69" customWidth="1"/>
    <col min="16147" max="16147" width="4" style="69"/>
    <col min="16148" max="16149" width="6.75" style="69" customWidth="1"/>
    <col min="16150" max="16152" width="4" style="69"/>
    <col min="16153" max="16153" width="2.375" style="69" customWidth="1"/>
    <col min="16154" max="16154" width="3.375" style="69" customWidth="1"/>
    <col min="16155" max="16384" width="4" style="69"/>
  </cols>
  <sheetData>
    <row r="1" spans="1:25" ht="15" customHeight="1">
      <c r="A1" s="67"/>
      <c r="B1" s="68"/>
      <c r="C1" s="68"/>
      <c r="D1" s="68"/>
      <c r="E1" s="68"/>
      <c r="F1" s="68"/>
      <c r="G1" s="68"/>
      <c r="H1" s="68"/>
      <c r="I1" s="68"/>
      <c r="J1" s="68"/>
      <c r="K1" s="68"/>
      <c r="L1" s="68"/>
      <c r="M1" s="68"/>
      <c r="N1" s="68"/>
      <c r="O1" s="68"/>
      <c r="P1" s="68"/>
      <c r="Q1" s="68"/>
      <c r="R1" s="68"/>
      <c r="S1" s="68"/>
      <c r="T1" s="68"/>
      <c r="U1" s="68"/>
      <c r="V1" s="68"/>
      <c r="W1" s="68"/>
      <c r="X1" s="68"/>
      <c r="Y1" s="68"/>
    </row>
    <row r="2" spans="1:25" ht="15" customHeight="1">
      <c r="A2" s="67"/>
      <c r="B2" s="68"/>
      <c r="C2" s="68"/>
      <c r="D2" s="68"/>
      <c r="E2" s="68"/>
      <c r="F2" s="68"/>
      <c r="G2" s="68"/>
      <c r="H2" s="68"/>
      <c r="I2" s="68"/>
      <c r="J2" s="68"/>
      <c r="K2" s="68"/>
      <c r="L2" s="68"/>
      <c r="M2" s="68"/>
      <c r="N2" s="68"/>
      <c r="O2" s="68"/>
      <c r="P2" s="68"/>
      <c r="Q2" s="463" t="s">
        <v>183</v>
      </c>
      <c r="R2" s="463"/>
      <c r="S2" s="463"/>
      <c r="T2" s="463"/>
      <c r="U2" s="463"/>
      <c r="V2" s="463"/>
      <c r="W2" s="463"/>
      <c r="X2" s="463"/>
      <c r="Y2" s="463"/>
    </row>
    <row r="3" spans="1:25" ht="15" customHeight="1">
      <c r="A3" s="67"/>
      <c r="B3" s="68"/>
      <c r="C3" s="68"/>
      <c r="D3" s="68"/>
      <c r="E3" s="68"/>
      <c r="F3" s="68"/>
      <c r="G3" s="68"/>
      <c r="H3" s="68"/>
      <c r="I3" s="68"/>
      <c r="J3" s="68"/>
      <c r="K3" s="68"/>
      <c r="L3" s="68"/>
      <c r="M3" s="68"/>
      <c r="N3" s="68"/>
      <c r="O3" s="68"/>
      <c r="P3" s="68"/>
      <c r="Q3" s="68"/>
      <c r="R3" s="68"/>
      <c r="S3" s="70"/>
      <c r="T3" s="68"/>
      <c r="U3" s="68"/>
      <c r="V3" s="68"/>
      <c r="W3" s="68"/>
      <c r="X3" s="68"/>
      <c r="Y3" s="68"/>
    </row>
    <row r="4" spans="1:25" ht="15" customHeight="1">
      <c r="A4" s="67"/>
      <c r="B4" s="234" t="s">
        <v>284</v>
      </c>
      <c r="C4" s="234"/>
      <c r="D4" s="234"/>
      <c r="E4" s="234"/>
      <c r="F4" s="234"/>
      <c r="G4" s="234"/>
      <c r="H4" s="234"/>
      <c r="I4" s="234"/>
      <c r="J4" s="234"/>
      <c r="K4" s="234"/>
      <c r="L4" s="234"/>
      <c r="M4" s="234"/>
      <c r="N4" s="234"/>
      <c r="O4" s="234"/>
      <c r="P4" s="234"/>
      <c r="Q4" s="234"/>
      <c r="R4" s="234"/>
      <c r="S4" s="234"/>
      <c r="T4" s="234"/>
      <c r="U4" s="234"/>
      <c r="V4" s="234"/>
      <c r="W4" s="234"/>
      <c r="X4" s="234"/>
      <c r="Y4" s="234"/>
    </row>
    <row r="5" spans="1:25" ht="15" customHeight="1">
      <c r="A5" s="67"/>
      <c r="B5" s="68"/>
      <c r="C5" s="68"/>
      <c r="D5" s="68"/>
      <c r="E5" s="68"/>
      <c r="F5" s="68"/>
      <c r="G5" s="68"/>
      <c r="H5" s="68"/>
      <c r="I5" s="68"/>
      <c r="J5" s="68"/>
      <c r="K5" s="68"/>
      <c r="L5" s="68"/>
      <c r="M5" s="68"/>
      <c r="N5" s="68"/>
      <c r="O5" s="68"/>
      <c r="P5" s="68"/>
      <c r="Q5" s="68"/>
      <c r="R5" s="68"/>
      <c r="S5" s="68"/>
      <c r="T5" s="68"/>
      <c r="U5" s="68"/>
      <c r="V5" s="68"/>
      <c r="W5" s="68"/>
      <c r="X5" s="68"/>
      <c r="Y5" s="68"/>
    </row>
    <row r="6" spans="1:25" ht="22.5" customHeight="1">
      <c r="A6" s="67"/>
      <c r="B6" s="235" t="s">
        <v>184</v>
      </c>
      <c r="C6" s="236"/>
      <c r="D6" s="236"/>
      <c r="E6" s="236"/>
      <c r="F6" s="237"/>
      <c r="G6" s="235"/>
      <c r="H6" s="236"/>
      <c r="I6" s="236"/>
      <c r="J6" s="236"/>
      <c r="K6" s="236"/>
      <c r="L6" s="236"/>
      <c r="M6" s="236"/>
      <c r="N6" s="236"/>
      <c r="O6" s="236"/>
      <c r="P6" s="236"/>
      <c r="Q6" s="236"/>
      <c r="R6" s="236"/>
      <c r="S6" s="236"/>
      <c r="T6" s="236"/>
      <c r="U6" s="236"/>
      <c r="V6" s="236"/>
      <c r="W6" s="236"/>
      <c r="X6" s="236"/>
      <c r="Y6" s="237"/>
    </row>
    <row r="7" spans="1:25" ht="22.5" customHeight="1">
      <c r="A7" s="67"/>
      <c r="B7" s="246" t="s">
        <v>185</v>
      </c>
      <c r="C7" s="246"/>
      <c r="D7" s="246"/>
      <c r="E7" s="246"/>
      <c r="F7" s="246"/>
      <c r="G7" s="247" t="s">
        <v>186</v>
      </c>
      <c r="H7" s="248"/>
      <c r="I7" s="248"/>
      <c r="J7" s="248"/>
      <c r="K7" s="248"/>
      <c r="L7" s="248"/>
      <c r="M7" s="248"/>
      <c r="N7" s="248"/>
      <c r="O7" s="248"/>
      <c r="P7" s="248"/>
      <c r="Q7" s="248"/>
      <c r="R7" s="248"/>
      <c r="S7" s="248"/>
      <c r="T7" s="248"/>
      <c r="U7" s="248"/>
      <c r="V7" s="248"/>
      <c r="W7" s="248"/>
      <c r="X7" s="248"/>
      <c r="Y7" s="249"/>
    </row>
    <row r="8" spans="1:25" ht="15" customHeight="1">
      <c r="A8" s="67"/>
      <c r="B8" s="68"/>
      <c r="C8" s="68"/>
      <c r="D8" s="68"/>
      <c r="E8" s="68"/>
      <c r="F8" s="68"/>
      <c r="G8" s="68"/>
      <c r="H8" s="68"/>
      <c r="I8" s="68"/>
      <c r="J8" s="68"/>
      <c r="K8" s="68"/>
      <c r="L8" s="68"/>
      <c r="M8" s="68"/>
      <c r="N8" s="68"/>
      <c r="O8" s="68"/>
      <c r="P8" s="68"/>
      <c r="Q8" s="68"/>
      <c r="R8" s="68"/>
      <c r="S8" s="68"/>
      <c r="T8" s="68"/>
      <c r="U8" s="68"/>
      <c r="V8" s="68"/>
      <c r="W8" s="68"/>
      <c r="X8" s="68"/>
      <c r="Y8" s="68"/>
    </row>
    <row r="9" spans="1:25" ht="15" customHeight="1">
      <c r="A9" s="67"/>
      <c r="B9" s="71"/>
      <c r="C9" s="72"/>
      <c r="D9" s="72"/>
      <c r="E9" s="72"/>
      <c r="F9" s="72"/>
      <c r="G9" s="72"/>
      <c r="H9" s="72"/>
      <c r="I9" s="72"/>
      <c r="J9" s="72"/>
      <c r="K9" s="72"/>
      <c r="L9" s="72"/>
      <c r="M9" s="72"/>
      <c r="N9" s="72"/>
      <c r="O9" s="72"/>
      <c r="P9" s="72"/>
      <c r="Q9" s="72"/>
      <c r="R9" s="72"/>
      <c r="S9" s="72"/>
      <c r="T9" s="72"/>
      <c r="U9" s="71"/>
      <c r="V9" s="72"/>
      <c r="W9" s="72"/>
      <c r="X9" s="72"/>
      <c r="Y9" s="73"/>
    </row>
    <row r="10" spans="1:25" ht="17.25">
      <c r="A10" s="67"/>
      <c r="B10" s="74" t="s">
        <v>187</v>
      </c>
      <c r="C10" s="68"/>
      <c r="D10" s="68"/>
      <c r="E10" s="68"/>
      <c r="F10" s="68"/>
      <c r="G10" s="68"/>
      <c r="H10" s="68"/>
      <c r="I10" s="68"/>
      <c r="J10" s="68"/>
      <c r="K10" s="68"/>
      <c r="L10" s="68"/>
      <c r="M10" s="68"/>
      <c r="N10" s="68"/>
      <c r="O10" s="68"/>
      <c r="P10" s="68"/>
      <c r="Q10" s="68"/>
      <c r="R10" s="68"/>
      <c r="S10" s="68"/>
      <c r="T10" s="68"/>
      <c r="U10" s="75"/>
      <c r="V10" s="458" t="s">
        <v>134</v>
      </c>
      <c r="W10" s="458"/>
      <c r="X10" s="458"/>
      <c r="Y10" s="76"/>
    </row>
    <row r="11" spans="1:25" ht="15" customHeight="1">
      <c r="A11" s="67"/>
      <c r="B11" s="74"/>
      <c r="C11" s="68"/>
      <c r="D11" s="68"/>
      <c r="E11" s="68"/>
      <c r="F11" s="68"/>
      <c r="G11" s="68"/>
      <c r="H11" s="68"/>
      <c r="I11" s="68"/>
      <c r="J11" s="68"/>
      <c r="K11" s="68"/>
      <c r="L11" s="68"/>
      <c r="M11" s="68"/>
      <c r="N11" s="68"/>
      <c r="O11" s="68"/>
      <c r="P11" s="68"/>
      <c r="Q11" s="68"/>
      <c r="R11" s="68"/>
      <c r="S11" s="68"/>
      <c r="T11" s="68"/>
      <c r="U11" s="74"/>
      <c r="V11" s="68"/>
      <c r="W11" s="68"/>
      <c r="X11" s="68"/>
      <c r="Y11" s="77"/>
    </row>
    <row r="12" spans="1:25" ht="15" customHeight="1">
      <c r="A12" s="67"/>
      <c r="B12" s="74"/>
      <c r="C12" s="78" t="s">
        <v>135</v>
      </c>
      <c r="D12" s="459" t="s">
        <v>136</v>
      </c>
      <c r="E12" s="459"/>
      <c r="F12" s="459"/>
      <c r="G12" s="459"/>
      <c r="H12" s="459"/>
      <c r="I12" s="459"/>
      <c r="J12" s="459"/>
      <c r="K12" s="459"/>
      <c r="L12" s="459"/>
      <c r="M12" s="459"/>
      <c r="N12" s="459"/>
      <c r="O12" s="459"/>
      <c r="P12" s="459"/>
      <c r="Q12" s="459"/>
      <c r="R12" s="459"/>
      <c r="S12" s="459"/>
      <c r="T12" s="460"/>
      <c r="U12" s="79"/>
      <c r="V12" s="66" t="s">
        <v>137</v>
      </c>
      <c r="W12" s="66" t="s">
        <v>138</v>
      </c>
      <c r="X12" s="66" t="s">
        <v>137</v>
      </c>
      <c r="Y12" s="80"/>
    </row>
    <row r="13" spans="1:25" ht="15" customHeight="1">
      <c r="A13" s="67"/>
      <c r="B13" s="74"/>
      <c r="C13" s="68"/>
      <c r="D13" s="459"/>
      <c r="E13" s="459"/>
      <c r="F13" s="459"/>
      <c r="G13" s="459"/>
      <c r="H13" s="459"/>
      <c r="I13" s="459"/>
      <c r="J13" s="459"/>
      <c r="K13" s="459"/>
      <c r="L13" s="459"/>
      <c r="M13" s="459"/>
      <c r="N13" s="459"/>
      <c r="O13" s="459"/>
      <c r="P13" s="459"/>
      <c r="Q13" s="459"/>
      <c r="R13" s="459"/>
      <c r="S13" s="459"/>
      <c r="T13" s="460"/>
      <c r="U13" s="81"/>
      <c r="V13" s="82"/>
      <c r="W13" s="82"/>
      <c r="X13" s="82"/>
      <c r="Y13" s="83"/>
    </row>
    <row r="14" spans="1:25" ht="7.5" customHeight="1">
      <c r="A14" s="67"/>
      <c r="B14" s="74"/>
      <c r="C14" s="68"/>
      <c r="D14" s="68"/>
      <c r="E14" s="68"/>
      <c r="F14" s="68"/>
      <c r="G14" s="68"/>
      <c r="H14" s="68"/>
      <c r="I14" s="68"/>
      <c r="J14" s="68"/>
      <c r="K14" s="68"/>
      <c r="L14" s="68"/>
      <c r="M14" s="68"/>
      <c r="N14" s="68"/>
      <c r="O14" s="68"/>
      <c r="P14" s="68"/>
      <c r="Q14" s="68"/>
      <c r="R14" s="68"/>
      <c r="S14" s="68"/>
      <c r="T14" s="68"/>
      <c r="U14" s="79"/>
      <c r="V14" s="66"/>
      <c r="W14" s="66"/>
      <c r="X14" s="66"/>
      <c r="Y14" s="80"/>
    </row>
    <row r="15" spans="1:25" ht="15" customHeight="1">
      <c r="A15" s="67"/>
      <c r="B15" s="74"/>
      <c r="C15" s="78" t="s">
        <v>139</v>
      </c>
      <c r="D15" s="459" t="s">
        <v>140</v>
      </c>
      <c r="E15" s="459"/>
      <c r="F15" s="459"/>
      <c r="G15" s="459"/>
      <c r="H15" s="459"/>
      <c r="I15" s="459"/>
      <c r="J15" s="459"/>
      <c r="K15" s="459"/>
      <c r="L15" s="459"/>
      <c r="M15" s="459"/>
      <c r="N15" s="459"/>
      <c r="O15" s="459"/>
      <c r="P15" s="459"/>
      <c r="Q15" s="459"/>
      <c r="R15" s="459"/>
      <c r="S15" s="459"/>
      <c r="T15" s="460"/>
      <c r="U15" s="79"/>
      <c r="V15" s="66" t="s">
        <v>137</v>
      </c>
      <c r="W15" s="66" t="s">
        <v>138</v>
      </c>
      <c r="X15" s="66" t="s">
        <v>137</v>
      </c>
      <c r="Y15" s="80"/>
    </row>
    <row r="16" spans="1:25" ht="15" customHeight="1">
      <c r="A16" s="67"/>
      <c r="B16" s="74"/>
      <c r="C16" s="68"/>
      <c r="D16" s="459"/>
      <c r="E16" s="459"/>
      <c r="F16" s="459"/>
      <c r="G16" s="459"/>
      <c r="H16" s="459"/>
      <c r="I16" s="459"/>
      <c r="J16" s="459"/>
      <c r="K16" s="459"/>
      <c r="L16" s="459"/>
      <c r="M16" s="459"/>
      <c r="N16" s="459"/>
      <c r="O16" s="459"/>
      <c r="P16" s="459"/>
      <c r="Q16" s="459"/>
      <c r="R16" s="459"/>
      <c r="S16" s="459"/>
      <c r="T16" s="460"/>
      <c r="U16" s="79"/>
      <c r="V16" s="66"/>
      <c r="W16" s="66"/>
      <c r="X16" s="66"/>
      <c r="Y16" s="80"/>
    </row>
    <row r="17" spans="1:25" ht="7.5" customHeight="1">
      <c r="A17" s="67"/>
      <c r="B17" s="74"/>
      <c r="C17" s="68"/>
      <c r="D17" s="68"/>
      <c r="E17" s="68"/>
      <c r="F17" s="68"/>
      <c r="G17" s="68"/>
      <c r="H17" s="68"/>
      <c r="I17" s="68"/>
      <c r="J17" s="68"/>
      <c r="K17" s="68"/>
      <c r="L17" s="68"/>
      <c r="M17" s="68"/>
      <c r="N17" s="68"/>
      <c r="O17" s="68"/>
      <c r="P17" s="68"/>
      <c r="Q17" s="68"/>
      <c r="R17" s="68"/>
      <c r="S17" s="68"/>
      <c r="T17" s="68"/>
      <c r="U17" s="79"/>
      <c r="V17" s="66"/>
      <c r="W17" s="66"/>
      <c r="X17" s="66"/>
      <c r="Y17" s="80"/>
    </row>
    <row r="18" spans="1:25">
      <c r="A18" s="67"/>
      <c r="B18" s="74"/>
      <c r="C18" s="78" t="s">
        <v>141</v>
      </c>
      <c r="D18" s="461" t="s">
        <v>142</v>
      </c>
      <c r="E18" s="461"/>
      <c r="F18" s="461"/>
      <c r="G18" s="461"/>
      <c r="H18" s="461"/>
      <c r="I18" s="461"/>
      <c r="J18" s="461"/>
      <c r="K18" s="461"/>
      <c r="L18" s="461"/>
      <c r="M18" s="461"/>
      <c r="N18" s="461"/>
      <c r="O18" s="461"/>
      <c r="P18" s="461"/>
      <c r="Q18" s="461"/>
      <c r="R18" s="461"/>
      <c r="S18" s="461"/>
      <c r="T18" s="462"/>
      <c r="U18" s="79"/>
      <c r="V18" s="66" t="s">
        <v>137</v>
      </c>
      <c r="W18" s="66" t="s">
        <v>138</v>
      </c>
      <c r="X18" s="66" t="s">
        <v>137</v>
      </c>
      <c r="Y18" s="80"/>
    </row>
    <row r="19" spans="1:25" ht="7.5" customHeight="1">
      <c r="A19" s="67"/>
      <c r="B19" s="74"/>
      <c r="C19" s="68"/>
      <c r="D19" s="68"/>
      <c r="E19" s="68"/>
      <c r="F19" s="68"/>
      <c r="G19" s="68"/>
      <c r="H19" s="68"/>
      <c r="I19" s="68"/>
      <c r="J19" s="68"/>
      <c r="K19" s="68"/>
      <c r="L19" s="68"/>
      <c r="M19" s="68"/>
      <c r="N19" s="68"/>
      <c r="O19" s="68"/>
      <c r="P19" s="68"/>
      <c r="Q19" s="68"/>
      <c r="R19" s="68"/>
      <c r="S19" s="68"/>
      <c r="T19" s="68"/>
      <c r="U19" s="79"/>
      <c r="V19" s="66"/>
      <c r="W19" s="66"/>
      <c r="X19" s="66"/>
      <c r="Y19" s="80"/>
    </row>
    <row r="20" spans="1:25" ht="15" customHeight="1">
      <c r="A20" s="67"/>
      <c r="B20" s="74"/>
      <c r="C20" s="84" t="s">
        <v>143</v>
      </c>
      <c r="D20" s="84" t="s">
        <v>144</v>
      </c>
      <c r="E20" s="85"/>
      <c r="F20" s="85"/>
      <c r="G20" s="85"/>
      <c r="H20" s="85"/>
      <c r="I20" s="85"/>
      <c r="J20" s="85"/>
      <c r="K20" s="85"/>
      <c r="L20" s="85"/>
      <c r="M20" s="85"/>
      <c r="N20" s="85"/>
      <c r="O20" s="85"/>
      <c r="P20" s="85"/>
      <c r="Q20" s="85"/>
      <c r="R20" s="85"/>
      <c r="S20" s="85"/>
      <c r="T20" s="86"/>
      <c r="U20" s="79"/>
      <c r="V20" s="66" t="s">
        <v>137</v>
      </c>
      <c r="W20" s="66" t="s">
        <v>138</v>
      </c>
      <c r="X20" s="66" t="s">
        <v>137</v>
      </c>
      <c r="Y20" s="80"/>
    </row>
    <row r="21" spans="1:25" ht="7.5" customHeight="1">
      <c r="A21" s="67"/>
      <c r="B21" s="74"/>
      <c r="C21" s="68"/>
      <c r="D21" s="68"/>
      <c r="E21" s="68"/>
      <c r="F21" s="68"/>
      <c r="G21" s="68"/>
      <c r="H21" s="68"/>
      <c r="I21" s="68"/>
      <c r="J21" s="68"/>
      <c r="K21" s="68"/>
      <c r="L21" s="68"/>
      <c r="M21" s="68"/>
      <c r="N21" s="68"/>
      <c r="O21" s="68"/>
      <c r="P21" s="68"/>
      <c r="Q21" s="68"/>
      <c r="R21" s="68"/>
      <c r="S21" s="68"/>
      <c r="T21" s="68"/>
      <c r="U21" s="79"/>
      <c r="V21" s="66"/>
      <c r="W21" s="66"/>
      <c r="X21" s="66"/>
      <c r="Y21" s="80"/>
    </row>
    <row r="22" spans="1:25" ht="15" customHeight="1">
      <c r="A22" s="67"/>
      <c r="B22" s="74"/>
      <c r="C22" s="68" t="s">
        <v>145</v>
      </c>
      <c r="D22" s="461" t="s">
        <v>146</v>
      </c>
      <c r="E22" s="461"/>
      <c r="F22" s="461"/>
      <c r="G22" s="461"/>
      <c r="H22" s="461"/>
      <c r="I22" s="461"/>
      <c r="J22" s="461"/>
      <c r="K22" s="461"/>
      <c r="L22" s="461"/>
      <c r="M22" s="461"/>
      <c r="N22" s="461"/>
      <c r="O22" s="461"/>
      <c r="P22" s="461"/>
      <c r="Q22" s="461"/>
      <c r="R22" s="461"/>
      <c r="S22" s="461"/>
      <c r="T22" s="462"/>
      <c r="U22" s="79"/>
      <c r="V22" s="66" t="s">
        <v>137</v>
      </c>
      <c r="W22" s="66" t="s">
        <v>138</v>
      </c>
      <c r="X22" s="66" t="s">
        <v>137</v>
      </c>
      <c r="Y22" s="80"/>
    </row>
    <row r="23" spans="1:25" ht="7.5" customHeight="1">
      <c r="A23" s="67"/>
      <c r="B23" s="74"/>
      <c r="C23" s="68"/>
      <c r="D23" s="68"/>
      <c r="E23" s="68"/>
      <c r="F23" s="68"/>
      <c r="G23" s="68"/>
      <c r="H23" s="68"/>
      <c r="I23" s="68"/>
      <c r="J23" s="68"/>
      <c r="K23" s="68"/>
      <c r="L23" s="68"/>
      <c r="M23" s="68"/>
      <c r="N23" s="68"/>
      <c r="O23" s="68"/>
      <c r="P23" s="68"/>
      <c r="Q23" s="68"/>
      <c r="R23" s="68"/>
      <c r="S23" s="68"/>
      <c r="T23" s="68"/>
      <c r="U23" s="79"/>
      <c r="V23" s="66"/>
      <c r="W23" s="66"/>
      <c r="X23" s="66"/>
      <c r="Y23" s="80"/>
    </row>
    <row r="24" spans="1:25" ht="15" customHeight="1">
      <c r="A24" s="67"/>
      <c r="B24" s="74"/>
      <c r="C24" s="68" t="s">
        <v>147</v>
      </c>
      <c r="D24" s="461" t="s">
        <v>148</v>
      </c>
      <c r="E24" s="461"/>
      <c r="F24" s="461"/>
      <c r="G24" s="461"/>
      <c r="H24" s="461"/>
      <c r="I24" s="461"/>
      <c r="J24" s="461"/>
      <c r="K24" s="461"/>
      <c r="L24" s="461"/>
      <c r="M24" s="461"/>
      <c r="N24" s="461"/>
      <c r="O24" s="461"/>
      <c r="P24" s="461"/>
      <c r="Q24" s="461"/>
      <c r="R24" s="461"/>
      <c r="S24" s="461"/>
      <c r="T24" s="462"/>
      <c r="U24" s="79"/>
      <c r="V24" s="66" t="s">
        <v>137</v>
      </c>
      <c r="W24" s="66" t="s">
        <v>138</v>
      </c>
      <c r="X24" s="66" t="s">
        <v>137</v>
      </c>
      <c r="Y24" s="80"/>
    </row>
    <row r="25" spans="1:25" ht="7.5" customHeight="1">
      <c r="A25" s="67"/>
      <c r="B25" s="74"/>
      <c r="C25" s="68"/>
      <c r="D25" s="68"/>
      <c r="E25" s="68"/>
      <c r="F25" s="68"/>
      <c r="G25" s="68"/>
      <c r="H25" s="68"/>
      <c r="I25" s="68"/>
      <c r="J25" s="68"/>
      <c r="K25" s="68"/>
      <c r="L25" s="68"/>
      <c r="M25" s="68"/>
      <c r="N25" s="68"/>
      <c r="O25" s="68"/>
      <c r="P25" s="68"/>
      <c r="Q25" s="68"/>
      <c r="R25" s="68"/>
      <c r="S25" s="68"/>
      <c r="T25" s="68"/>
      <c r="U25" s="79"/>
      <c r="V25" s="66"/>
      <c r="W25" s="66"/>
      <c r="X25" s="66"/>
      <c r="Y25" s="80"/>
    </row>
    <row r="26" spans="1:25" ht="15" customHeight="1">
      <c r="A26" s="67"/>
      <c r="B26" s="74"/>
      <c r="C26" s="68" t="s">
        <v>149</v>
      </c>
      <c r="D26" s="281" t="s">
        <v>150</v>
      </c>
      <c r="E26" s="281"/>
      <c r="F26" s="281"/>
      <c r="G26" s="281"/>
      <c r="H26" s="281"/>
      <c r="I26" s="281"/>
      <c r="J26" s="281"/>
      <c r="K26" s="281"/>
      <c r="L26" s="281"/>
      <c r="M26" s="281"/>
      <c r="N26" s="281"/>
      <c r="O26" s="281"/>
      <c r="P26" s="281"/>
      <c r="Q26" s="281"/>
      <c r="R26" s="281"/>
      <c r="S26" s="281"/>
      <c r="T26" s="464"/>
      <c r="U26" s="79"/>
      <c r="V26" s="66" t="s">
        <v>137</v>
      </c>
      <c r="W26" s="66" t="s">
        <v>138</v>
      </c>
      <c r="X26" s="66" t="s">
        <v>137</v>
      </c>
      <c r="Y26" s="80"/>
    </row>
    <row r="27" spans="1:25" ht="15" customHeight="1">
      <c r="A27" s="67"/>
      <c r="B27" s="74"/>
      <c r="C27" s="68" t="s">
        <v>0</v>
      </c>
      <c r="D27" s="281"/>
      <c r="E27" s="281"/>
      <c r="F27" s="281"/>
      <c r="G27" s="281"/>
      <c r="H27" s="281"/>
      <c r="I27" s="281"/>
      <c r="J27" s="281"/>
      <c r="K27" s="281"/>
      <c r="L27" s="281"/>
      <c r="M27" s="281"/>
      <c r="N27" s="281"/>
      <c r="O27" s="281"/>
      <c r="P27" s="281"/>
      <c r="Q27" s="281"/>
      <c r="R27" s="281"/>
      <c r="S27" s="281"/>
      <c r="T27" s="464"/>
      <c r="U27" s="79"/>
      <c r="V27" s="66"/>
      <c r="W27" s="66"/>
      <c r="X27" s="66"/>
      <c r="Y27" s="80"/>
    </row>
    <row r="28" spans="1:25" ht="15" customHeight="1">
      <c r="A28" s="67"/>
      <c r="B28" s="74"/>
      <c r="C28" s="68"/>
      <c r="D28" s="68"/>
      <c r="E28" s="68"/>
      <c r="F28" s="68"/>
      <c r="G28" s="68"/>
      <c r="H28" s="68"/>
      <c r="I28" s="68"/>
      <c r="J28" s="68"/>
      <c r="K28" s="68"/>
      <c r="L28" s="68"/>
      <c r="M28" s="68"/>
      <c r="N28" s="68"/>
      <c r="O28" s="68"/>
      <c r="P28" s="68"/>
      <c r="Q28" s="68"/>
      <c r="R28" s="68"/>
      <c r="S28" s="68"/>
      <c r="T28" s="68"/>
      <c r="U28" s="79"/>
      <c r="V28" s="66"/>
      <c r="W28" s="66"/>
      <c r="X28" s="66"/>
      <c r="Y28" s="80"/>
    </row>
    <row r="29" spans="1:25" ht="15" customHeight="1">
      <c r="A29" s="67"/>
      <c r="B29" s="74" t="s">
        <v>188</v>
      </c>
      <c r="C29" s="68"/>
      <c r="D29" s="68"/>
      <c r="E29" s="68"/>
      <c r="F29" s="68"/>
      <c r="G29" s="68"/>
      <c r="H29" s="68"/>
      <c r="I29" s="68"/>
      <c r="J29" s="68"/>
      <c r="K29" s="68"/>
      <c r="L29" s="68"/>
      <c r="M29" s="68"/>
      <c r="N29" s="68"/>
      <c r="O29" s="68"/>
      <c r="P29" s="68"/>
      <c r="Q29" s="68"/>
      <c r="R29" s="68"/>
      <c r="S29" s="68"/>
      <c r="T29" s="68"/>
      <c r="U29" s="465"/>
      <c r="V29" s="458"/>
      <c r="W29" s="458"/>
      <c r="X29" s="458"/>
      <c r="Y29" s="466"/>
    </row>
    <row r="30" spans="1:25" ht="15" customHeight="1">
      <c r="A30" s="67"/>
      <c r="B30" s="74"/>
      <c r="C30" s="68"/>
      <c r="D30" s="68"/>
      <c r="E30" s="68"/>
      <c r="F30" s="68"/>
      <c r="G30" s="68"/>
      <c r="H30" s="68"/>
      <c r="I30" s="68"/>
      <c r="J30" s="68"/>
      <c r="K30" s="68"/>
      <c r="L30" s="68"/>
      <c r="M30" s="68"/>
      <c r="N30" s="68"/>
      <c r="O30" s="68"/>
      <c r="P30" s="68"/>
      <c r="Q30" s="68"/>
      <c r="R30" s="68"/>
      <c r="S30" s="68"/>
      <c r="T30" s="68"/>
      <c r="U30" s="74"/>
      <c r="V30" s="68"/>
      <c r="W30" s="68"/>
      <c r="X30" s="68"/>
      <c r="Y30" s="77"/>
    </row>
    <row r="31" spans="1:25" ht="15" customHeight="1">
      <c r="A31" s="67"/>
      <c r="B31" s="74"/>
      <c r="C31" s="68" t="s">
        <v>151</v>
      </c>
      <c r="D31" s="68"/>
      <c r="E31" s="68"/>
      <c r="F31" s="68"/>
      <c r="G31" s="68"/>
      <c r="H31" s="68"/>
      <c r="I31" s="68"/>
      <c r="J31" s="68"/>
      <c r="K31" s="68"/>
      <c r="L31" s="68"/>
      <c r="M31" s="68"/>
      <c r="N31" s="68"/>
      <c r="O31" s="68"/>
      <c r="P31" s="68"/>
      <c r="Q31" s="68"/>
      <c r="R31" s="68"/>
      <c r="S31" s="68"/>
      <c r="T31" s="68"/>
      <c r="U31" s="79"/>
      <c r="V31" s="66"/>
      <c r="W31" s="66"/>
      <c r="X31" s="66"/>
      <c r="Y31" s="80"/>
    </row>
    <row r="32" spans="1:25" ht="15" customHeight="1">
      <c r="A32" s="67"/>
      <c r="B32" s="74"/>
      <c r="C32" s="84" t="s">
        <v>152</v>
      </c>
      <c r="D32" s="85"/>
      <c r="E32" s="85"/>
      <c r="F32" s="85"/>
      <c r="G32" s="85"/>
      <c r="H32" s="85"/>
      <c r="I32" s="85"/>
      <c r="J32" s="85"/>
      <c r="K32" s="85"/>
      <c r="L32" s="85"/>
      <c r="M32" s="85"/>
      <c r="N32" s="85"/>
      <c r="O32" s="85"/>
      <c r="P32" s="85"/>
      <c r="Q32" s="85"/>
      <c r="R32" s="85"/>
      <c r="S32" s="85"/>
      <c r="T32" s="86"/>
      <c r="U32" s="79"/>
      <c r="V32" s="66"/>
      <c r="W32" s="66"/>
      <c r="X32" s="66"/>
      <c r="Y32" s="80"/>
    </row>
    <row r="33" spans="1:25" ht="7.5" customHeight="1">
      <c r="A33" s="67"/>
      <c r="B33" s="74"/>
      <c r="C33" s="68"/>
      <c r="D33" s="87"/>
      <c r="E33" s="87"/>
      <c r="F33" s="87"/>
      <c r="G33" s="87"/>
      <c r="H33" s="87"/>
      <c r="I33" s="87"/>
      <c r="J33" s="87"/>
      <c r="K33" s="87"/>
      <c r="L33" s="87"/>
      <c r="M33" s="87"/>
      <c r="N33" s="87"/>
      <c r="O33" s="87"/>
      <c r="P33" s="87"/>
      <c r="Q33" s="87"/>
      <c r="R33" s="87"/>
      <c r="S33" s="87"/>
      <c r="T33" s="87"/>
      <c r="U33" s="79"/>
      <c r="V33" s="66"/>
      <c r="W33" s="66"/>
      <c r="X33" s="66"/>
      <c r="Y33" s="80"/>
    </row>
    <row r="34" spans="1:25" ht="30" customHeight="1">
      <c r="A34" s="67"/>
      <c r="B34" s="74"/>
      <c r="C34" s="88"/>
      <c r="D34" s="467"/>
      <c r="E34" s="468"/>
      <c r="F34" s="468"/>
      <c r="G34" s="468"/>
      <c r="H34" s="468"/>
      <c r="I34" s="468"/>
      <c r="J34" s="468"/>
      <c r="K34" s="469"/>
      <c r="L34" s="470" t="s">
        <v>153</v>
      </c>
      <c r="M34" s="236"/>
      <c r="N34" s="237"/>
      <c r="O34" s="470" t="s">
        <v>154</v>
      </c>
      <c r="P34" s="471"/>
      <c r="Q34" s="472"/>
      <c r="R34" s="89"/>
      <c r="S34" s="89"/>
      <c r="T34" s="89"/>
      <c r="U34" s="79"/>
      <c r="V34" s="66"/>
      <c r="W34" s="66"/>
      <c r="X34" s="66"/>
      <c r="Y34" s="80"/>
    </row>
    <row r="35" spans="1:25" ht="54" customHeight="1">
      <c r="A35" s="67"/>
      <c r="B35" s="74"/>
      <c r="C35" s="90" t="s">
        <v>155</v>
      </c>
      <c r="D35" s="269" t="s">
        <v>156</v>
      </c>
      <c r="E35" s="269"/>
      <c r="F35" s="269"/>
      <c r="G35" s="269"/>
      <c r="H35" s="269"/>
      <c r="I35" s="269"/>
      <c r="J35" s="269"/>
      <c r="K35" s="269"/>
      <c r="L35" s="473" t="s">
        <v>157</v>
      </c>
      <c r="M35" s="474"/>
      <c r="N35" s="475"/>
      <c r="O35" s="273" t="s">
        <v>1</v>
      </c>
      <c r="P35" s="273"/>
      <c r="Q35" s="273"/>
      <c r="R35" s="91"/>
      <c r="S35" s="91"/>
      <c r="T35" s="91"/>
      <c r="U35" s="75"/>
      <c r="V35" s="458" t="s">
        <v>134</v>
      </c>
      <c r="W35" s="458"/>
      <c r="X35" s="458"/>
      <c r="Y35" s="76"/>
    </row>
    <row r="36" spans="1:25" ht="54" customHeight="1">
      <c r="A36" s="67"/>
      <c r="B36" s="74"/>
      <c r="C36" s="90" t="s">
        <v>158</v>
      </c>
      <c r="D36" s="269" t="s">
        <v>159</v>
      </c>
      <c r="E36" s="269"/>
      <c r="F36" s="269"/>
      <c r="G36" s="269"/>
      <c r="H36" s="269"/>
      <c r="I36" s="269"/>
      <c r="J36" s="269"/>
      <c r="K36" s="269"/>
      <c r="L36" s="473" t="s">
        <v>157</v>
      </c>
      <c r="M36" s="474"/>
      <c r="N36" s="475"/>
      <c r="O36" s="476"/>
      <c r="P36" s="476"/>
      <c r="Q36" s="476"/>
      <c r="R36" s="92"/>
      <c r="S36" s="274" t="s">
        <v>160</v>
      </c>
      <c r="T36" s="275"/>
      <c r="U36" s="79"/>
      <c r="V36" s="66" t="s">
        <v>137</v>
      </c>
      <c r="W36" s="66" t="s">
        <v>138</v>
      </c>
      <c r="X36" s="66" t="s">
        <v>137</v>
      </c>
      <c r="Y36" s="80"/>
    </row>
    <row r="37" spans="1:25" ht="54" customHeight="1">
      <c r="A37" s="67"/>
      <c r="B37" s="74"/>
      <c r="C37" s="90" t="s">
        <v>161</v>
      </c>
      <c r="D37" s="269" t="s">
        <v>162</v>
      </c>
      <c r="E37" s="269"/>
      <c r="F37" s="269"/>
      <c r="G37" s="269"/>
      <c r="H37" s="269"/>
      <c r="I37" s="269"/>
      <c r="J37" s="269"/>
      <c r="K37" s="269"/>
      <c r="L37" s="273" t="s">
        <v>157</v>
      </c>
      <c r="M37" s="273"/>
      <c r="N37" s="273"/>
      <c r="O37" s="476"/>
      <c r="P37" s="476"/>
      <c r="Q37" s="476"/>
      <c r="R37" s="92"/>
      <c r="S37" s="274" t="s">
        <v>163</v>
      </c>
      <c r="T37" s="275"/>
      <c r="U37" s="79"/>
      <c r="V37" s="66" t="s">
        <v>137</v>
      </c>
      <c r="W37" s="66" t="s">
        <v>138</v>
      </c>
      <c r="X37" s="66" t="s">
        <v>137</v>
      </c>
      <c r="Y37" s="80"/>
    </row>
    <row r="38" spans="1:25" ht="54" customHeight="1">
      <c r="A38" s="67"/>
      <c r="B38" s="74"/>
      <c r="C38" s="90" t="s">
        <v>164</v>
      </c>
      <c r="D38" s="269" t="s">
        <v>165</v>
      </c>
      <c r="E38" s="269"/>
      <c r="F38" s="269"/>
      <c r="G38" s="269"/>
      <c r="H38" s="269"/>
      <c r="I38" s="269"/>
      <c r="J38" s="269"/>
      <c r="K38" s="269"/>
      <c r="L38" s="477"/>
      <c r="M38" s="477"/>
      <c r="N38" s="477"/>
      <c r="O38" s="273" t="s">
        <v>1</v>
      </c>
      <c r="P38" s="273"/>
      <c r="Q38" s="273"/>
      <c r="R38" s="93"/>
      <c r="S38" s="274" t="s">
        <v>166</v>
      </c>
      <c r="T38" s="275"/>
      <c r="U38" s="79"/>
      <c r="V38" s="66" t="s">
        <v>137</v>
      </c>
      <c r="W38" s="66" t="s">
        <v>138</v>
      </c>
      <c r="X38" s="66" t="s">
        <v>137</v>
      </c>
      <c r="Y38" s="80"/>
    </row>
    <row r="39" spans="1:25" ht="15" customHeight="1">
      <c r="A39" s="67"/>
      <c r="B39" s="74"/>
      <c r="C39" s="68"/>
      <c r="D39" s="68"/>
      <c r="E39" s="68"/>
      <c r="F39" s="68"/>
      <c r="G39" s="68"/>
      <c r="H39" s="68"/>
      <c r="I39" s="68"/>
      <c r="J39" s="68"/>
      <c r="K39" s="68"/>
      <c r="L39" s="68"/>
      <c r="M39" s="68"/>
      <c r="N39" s="68"/>
      <c r="O39" s="68"/>
      <c r="P39" s="68"/>
      <c r="Q39" s="68"/>
      <c r="R39" s="68"/>
      <c r="S39" s="68"/>
      <c r="T39" s="68"/>
      <c r="U39" s="79"/>
      <c r="V39" s="66"/>
      <c r="W39" s="66"/>
      <c r="X39" s="66"/>
      <c r="Y39" s="80"/>
    </row>
    <row r="40" spans="1:25" ht="17.25">
      <c r="A40" s="67"/>
      <c r="B40" s="74"/>
      <c r="C40" s="68" t="s">
        <v>167</v>
      </c>
      <c r="D40" s="68"/>
      <c r="E40" s="68"/>
      <c r="F40" s="68"/>
      <c r="G40" s="68"/>
      <c r="H40" s="68"/>
      <c r="I40" s="68"/>
      <c r="J40" s="68"/>
      <c r="K40" s="68"/>
      <c r="L40" s="68"/>
      <c r="M40" s="68"/>
      <c r="N40" s="68"/>
      <c r="O40" s="68"/>
      <c r="P40" s="68"/>
      <c r="Q40" s="68"/>
      <c r="R40" s="68"/>
      <c r="S40" s="68"/>
      <c r="T40" s="68"/>
      <c r="U40" s="75"/>
      <c r="V40" s="458" t="s">
        <v>134</v>
      </c>
      <c r="W40" s="458"/>
      <c r="X40" s="458"/>
      <c r="Y40" s="76"/>
    </row>
    <row r="41" spans="1:25" ht="15" customHeight="1">
      <c r="A41" s="67"/>
      <c r="B41" s="74"/>
      <c r="C41" s="68"/>
      <c r="D41" s="68"/>
      <c r="E41" s="68"/>
      <c r="F41" s="68"/>
      <c r="G41" s="68"/>
      <c r="H41" s="68"/>
      <c r="I41" s="68"/>
      <c r="J41" s="68"/>
      <c r="K41" s="68"/>
      <c r="L41" s="68"/>
      <c r="M41" s="68"/>
      <c r="N41" s="68"/>
      <c r="O41" s="68"/>
      <c r="P41" s="68"/>
      <c r="Q41" s="68"/>
      <c r="R41" s="68"/>
      <c r="S41" s="68"/>
      <c r="T41" s="68"/>
      <c r="U41" s="74"/>
      <c r="V41" s="68"/>
      <c r="W41" s="68"/>
      <c r="X41" s="68"/>
      <c r="Y41" s="77"/>
    </row>
    <row r="42" spans="1:25" ht="45" customHeight="1">
      <c r="A42" s="67"/>
      <c r="B42" s="74"/>
      <c r="C42" s="94" t="s">
        <v>168</v>
      </c>
      <c r="D42" s="459" t="s">
        <v>169</v>
      </c>
      <c r="E42" s="459"/>
      <c r="F42" s="459"/>
      <c r="G42" s="459"/>
      <c r="H42" s="459"/>
      <c r="I42" s="459"/>
      <c r="J42" s="459"/>
      <c r="K42" s="459"/>
      <c r="L42" s="459"/>
      <c r="M42" s="459"/>
      <c r="N42" s="459"/>
      <c r="O42" s="459"/>
      <c r="P42" s="459"/>
      <c r="Q42" s="459"/>
      <c r="R42" s="459"/>
      <c r="S42" s="459"/>
      <c r="T42" s="460"/>
      <c r="U42" s="79"/>
      <c r="V42" s="66" t="s">
        <v>137</v>
      </c>
      <c r="W42" s="66" t="s">
        <v>138</v>
      </c>
      <c r="X42" s="66" t="s">
        <v>137</v>
      </c>
      <c r="Y42" s="80"/>
    </row>
    <row r="43" spans="1:25" ht="30" customHeight="1">
      <c r="A43" s="67"/>
      <c r="B43" s="74"/>
      <c r="C43" s="94" t="s">
        <v>170</v>
      </c>
      <c r="D43" s="459" t="s">
        <v>171</v>
      </c>
      <c r="E43" s="459"/>
      <c r="F43" s="459"/>
      <c r="G43" s="459"/>
      <c r="H43" s="459"/>
      <c r="I43" s="459"/>
      <c r="J43" s="459"/>
      <c r="K43" s="459"/>
      <c r="L43" s="459"/>
      <c r="M43" s="459"/>
      <c r="N43" s="459"/>
      <c r="O43" s="459"/>
      <c r="P43" s="459"/>
      <c r="Q43" s="459"/>
      <c r="R43" s="459"/>
      <c r="S43" s="459"/>
      <c r="T43" s="460"/>
      <c r="U43" s="79"/>
      <c r="V43" s="66" t="s">
        <v>137</v>
      </c>
      <c r="W43" s="66" t="s">
        <v>138</v>
      </c>
      <c r="X43" s="66" t="s">
        <v>137</v>
      </c>
      <c r="Y43" s="80"/>
    </row>
    <row r="44" spans="1:25" ht="45" customHeight="1">
      <c r="A44" s="67"/>
      <c r="B44" s="74"/>
      <c r="C44" s="94" t="s">
        <v>172</v>
      </c>
      <c r="D44" s="459" t="s">
        <v>173</v>
      </c>
      <c r="E44" s="459"/>
      <c r="F44" s="459"/>
      <c r="G44" s="459"/>
      <c r="H44" s="459"/>
      <c r="I44" s="459"/>
      <c r="J44" s="459"/>
      <c r="K44" s="459"/>
      <c r="L44" s="459"/>
      <c r="M44" s="459"/>
      <c r="N44" s="459"/>
      <c r="O44" s="459"/>
      <c r="P44" s="459"/>
      <c r="Q44" s="459"/>
      <c r="R44" s="459"/>
      <c r="S44" s="459"/>
      <c r="T44" s="460"/>
      <c r="U44" s="79"/>
      <c r="V44" s="66" t="s">
        <v>137</v>
      </c>
      <c r="W44" s="66" t="s">
        <v>138</v>
      </c>
      <c r="X44" s="66" t="s">
        <v>137</v>
      </c>
      <c r="Y44" s="80"/>
    </row>
    <row r="45" spans="1:25" ht="7.5" customHeight="1">
      <c r="A45" s="67"/>
      <c r="B45" s="74"/>
      <c r="C45" s="68"/>
      <c r="D45" s="68"/>
      <c r="E45" s="68"/>
      <c r="F45" s="68"/>
      <c r="G45" s="68"/>
      <c r="H45" s="68"/>
      <c r="I45" s="68"/>
      <c r="J45" s="68"/>
      <c r="K45" s="68"/>
      <c r="L45" s="68"/>
      <c r="M45" s="68"/>
      <c r="N45" s="68"/>
      <c r="O45" s="68"/>
      <c r="P45" s="68"/>
      <c r="Q45" s="68"/>
      <c r="R45" s="68"/>
      <c r="S45" s="68"/>
      <c r="T45" s="68"/>
      <c r="U45" s="79"/>
      <c r="V45" s="66"/>
      <c r="W45" s="66"/>
      <c r="X45" s="66"/>
      <c r="Y45" s="80"/>
    </row>
    <row r="46" spans="1:25" ht="26.25" customHeight="1">
      <c r="A46" s="67"/>
      <c r="B46" s="74"/>
      <c r="C46" s="235" t="s">
        <v>174</v>
      </c>
      <c r="D46" s="236"/>
      <c r="E46" s="236"/>
      <c r="F46" s="236"/>
      <c r="G46" s="236"/>
      <c r="H46" s="237"/>
      <c r="I46" s="270" t="s">
        <v>1</v>
      </c>
      <c r="J46" s="271"/>
      <c r="K46" s="79"/>
      <c r="L46" s="235" t="s">
        <v>175</v>
      </c>
      <c r="M46" s="236"/>
      <c r="N46" s="236"/>
      <c r="O46" s="236"/>
      <c r="P46" s="236"/>
      <c r="Q46" s="237"/>
      <c r="R46" s="270" t="s">
        <v>157</v>
      </c>
      <c r="S46" s="272"/>
      <c r="T46" s="68"/>
      <c r="U46" s="79"/>
      <c r="V46" s="66"/>
      <c r="W46" s="66"/>
      <c r="X46" s="66"/>
      <c r="Y46" s="80"/>
    </row>
    <row r="47" spans="1:25" ht="7.5" customHeight="1">
      <c r="A47" s="67"/>
      <c r="B47" s="74"/>
      <c r="C47" s="68"/>
      <c r="D47" s="68"/>
      <c r="E47" s="68"/>
      <c r="F47" s="68"/>
      <c r="G47" s="68"/>
      <c r="H47" s="68"/>
      <c r="I47" s="68"/>
      <c r="J47" s="68"/>
      <c r="K47" s="68"/>
      <c r="L47" s="68"/>
      <c r="M47" s="68"/>
      <c r="N47" s="68"/>
      <c r="O47" s="68"/>
      <c r="P47" s="68"/>
      <c r="Q47" s="68"/>
      <c r="R47" s="68"/>
      <c r="S47" s="68"/>
      <c r="T47" s="68"/>
      <c r="U47" s="79"/>
      <c r="V47" s="66"/>
      <c r="W47" s="66"/>
      <c r="X47" s="66"/>
      <c r="Y47" s="80"/>
    </row>
    <row r="48" spans="1:25" ht="22.5" customHeight="1">
      <c r="A48" s="67"/>
      <c r="B48" s="74"/>
      <c r="C48" s="478"/>
      <c r="D48" s="479"/>
      <c r="E48" s="479"/>
      <c r="F48" s="479"/>
      <c r="G48" s="479"/>
      <c r="H48" s="479"/>
      <c r="I48" s="480"/>
      <c r="J48" s="246" t="s">
        <v>176</v>
      </c>
      <c r="K48" s="246"/>
      <c r="L48" s="246"/>
      <c r="M48" s="246"/>
      <c r="N48" s="246"/>
      <c r="O48" s="246" t="s">
        <v>177</v>
      </c>
      <c r="P48" s="246"/>
      <c r="Q48" s="246"/>
      <c r="R48" s="246"/>
      <c r="S48" s="246"/>
      <c r="T48" s="68"/>
      <c r="U48" s="79"/>
      <c r="V48" s="66"/>
      <c r="W48" s="66"/>
      <c r="X48" s="66"/>
      <c r="Y48" s="80"/>
    </row>
    <row r="49" spans="1:26" ht="22.5" customHeight="1">
      <c r="A49" s="67"/>
      <c r="B49" s="74"/>
      <c r="C49" s="481" t="s">
        <v>3</v>
      </c>
      <c r="D49" s="482"/>
      <c r="E49" s="482"/>
      <c r="F49" s="482"/>
      <c r="G49" s="482"/>
      <c r="H49" s="483"/>
      <c r="I49" s="95" t="s">
        <v>178</v>
      </c>
      <c r="J49" s="273" t="s">
        <v>157</v>
      </c>
      <c r="K49" s="273"/>
      <c r="L49" s="273"/>
      <c r="M49" s="273"/>
      <c r="N49" s="273"/>
      <c r="O49" s="477"/>
      <c r="P49" s="477"/>
      <c r="Q49" s="477"/>
      <c r="R49" s="477"/>
      <c r="S49" s="477"/>
      <c r="T49" s="68"/>
      <c r="U49" s="79"/>
      <c r="V49" s="66"/>
      <c r="W49" s="66"/>
      <c r="X49" s="66"/>
      <c r="Y49" s="80"/>
    </row>
    <row r="50" spans="1:26" ht="22.5" customHeight="1">
      <c r="A50" s="67"/>
      <c r="B50" s="74"/>
      <c r="C50" s="484"/>
      <c r="D50" s="485"/>
      <c r="E50" s="485"/>
      <c r="F50" s="485"/>
      <c r="G50" s="485"/>
      <c r="H50" s="486"/>
      <c r="I50" s="95" t="s">
        <v>179</v>
      </c>
      <c r="J50" s="273" t="s">
        <v>157</v>
      </c>
      <c r="K50" s="273"/>
      <c r="L50" s="273"/>
      <c r="M50" s="273"/>
      <c r="N50" s="273"/>
      <c r="O50" s="273" t="s">
        <v>157</v>
      </c>
      <c r="P50" s="273"/>
      <c r="Q50" s="273"/>
      <c r="R50" s="273"/>
      <c r="S50" s="273"/>
      <c r="T50" s="68"/>
      <c r="U50" s="79"/>
      <c r="V50" s="66"/>
      <c r="W50" s="66"/>
      <c r="X50" s="66"/>
      <c r="Y50" s="80"/>
    </row>
    <row r="51" spans="1:26" ht="15" customHeight="1">
      <c r="A51" s="67"/>
      <c r="B51" s="74"/>
      <c r="C51" s="68"/>
      <c r="D51" s="68"/>
      <c r="E51" s="68"/>
      <c r="F51" s="68"/>
      <c r="G51" s="68"/>
      <c r="H51" s="68"/>
      <c r="I51" s="68"/>
      <c r="J51" s="68"/>
      <c r="K51" s="68"/>
      <c r="L51" s="68"/>
      <c r="M51" s="68"/>
      <c r="N51" s="68"/>
      <c r="O51" s="68"/>
      <c r="P51" s="68"/>
      <c r="Q51" s="68"/>
      <c r="R51" s="68"/>
      <c r="S51" s="68"/>
      <c r="T51" s="68"/>
      <c r="U51" s="79"/>
      <c r="V51" s="66"/>
      <c r="W51" s="66"/>
      <c r="X51" s="66"/>
      <c r="Y51" s="80"/>
    </row>
    <row r="52" spans="1:26" ht="22.5" customHeight="1">
      <c r="A52" s="67"/>
      <c r="B52" s="74" t="s">
        <v>189</v>
      </c>
      <c r="C52" s="68"/>
      <c r="D52" s="68"/>
      <c r="E52" s="68"/>
      <c r="F52" s="68"/>
      <c r="G52" s="68"/>
      <c r="H52" s="68"/>
      <c r="I52" s="68"/>
      <c r="J52" s="68"/>
      <c r="K52" s="68"/>
      <c r="L52" s="68"/>
      <c r="M52" s="68"/>
      <c r="N52" s="68"/>
      <c r="O52" s="68"/>
      <c r="P52" s="68"/>
      <c r="Q52" s="68"/>
      <c r="R52" s="68"/>
      <c r="S52" s="68"/>
      <c r="T52" s="68"/>
      <c r="U52" s="75"/>
      <c r="V52" s="458" t="s">
        <v>134</v>
      </c>
      <c r="W52" s="458"/>
      <c r="X52" s="458"/>
      <c r="Y52" s="76"/>
    </row>
    <row r="53" spans="1:26" ht="15" customHeight="1">
      <c r="A53" s="67"/>
      <c r="B53" s="74"/>
      <c r="C53" s="68"/>
      <c r="D53" s="68"/>
      <c r="E53" s="68"/>
      <c r="F53" s="68"/>
      <c r="G53" s="68"/>
      <c r="H53" s="68"/>
      <c r="I53" s="68"/>
      <c r="J53" s="68"/>
      <c r="K53" s="68"/>
      <c r="L53" s="68"/>
      <c r="M53" s="68"/>
      <c r="N53" s="68"/>
      <c r="O53" s="68"/>
      <c r="P53" s="68"/>
      <c r="Q53" s="68"/>
      <c r="R53" s="68"/>
      <c r="S53" s="68"/>
      <c r="T53" s="68"/>
      <c r="U53" s="74"/>
      <c r="V53" s="68"/>
      <c r="W53" s="68"/>
      <c r="X53" s="68"/>
      <c r="Y53" s="77"/>
    </row>
    <row r="54" spans="1:26" ht="15" customHeight="1">
      <c r="A54" s="67"/>
      <c r="B54" s="74"/>
      <c r="C54" s="96" t="s">
        <v>180</v>
      </c>
      <c r="D54" s="459" t="s">
        <v>181</v>
      </c>
      <c r="E54" s="459"/>
      <c r="F54" s="459"/>
      <c r="G54" s="459"/>
      <c r="H54" s="459"/>
      <c r="I54" s="459"/>
      <c r="J54" s="459"/>
      <c r="K54" s="459"/>
      <c r="L54" s="459"/>
      <c r="M54" s="459"/>
      <c r="N54" s="459"/>
      <c r="O54" s="459"/>
      <c r="P54" s="459"/>
      <c r="Q54" s="459"/>
      <c r="R54" s="459"/>
      <c r="S54" s="459"/>
      <c r="T54" s="460"/>
      <c r="U54" s="79"/>
      <c r="V54" s="66" t="s">
        <v>137</v>
      </c>
      <c r="W54" s="66" t="s">
        <v>138</v>
      </c>
      <c r="X54" s="66" t="s">
        <v>137</v>
      </c>
      <c r="Y54" s="80"/>
    </row>
    <row r="55" spans="1:26" ht="15" customHeight="1">
      <c r="A55" s="67"/>
      <c r="B55" s="74"/>
      <c r="C55" s="96"/>
      <c r="D55" s="459"/>
      <c r="E55" s="459"/>
      <c r="F55" s="459"/>
      <c r="G55" s="459"/>
      <c r="H55" s="459"/>
      <c r="I55" s="459"/>
      <c r="J55" s="459"/>
      <c r="K55" s="459"/>
      <c r="L55" s="459"/>
      <c r="M55" s="459"/>
      <c r="N55" s="459"/>
      <c r="O55" s="459"/>
      <c r="P55" s="459"/>
      <c r="Q55" s="459"/>
      <c r="R55" s="459"/>
      <c r="S55" s="459"/>
      <c r="T55" s="460"/>
      <c r="U55" s="79"/>
      <c r="V55" s="66"/>
      <c r="W55" s="66"/>
      <c r="X55" s="66"/>
      <c r="Y55" s="80"/>
    </row>
    <row r="56" spans="1:26" ht="15" customHeight="1">
      <c r="A56" s="67"/>
      <c r="B56" s="74"/>
      <c r="C56" s="96" t="s">
        <v>141</v>
      </c>
      <c r="D56" s="459" t="s">
        <v>182</v>
      </c>
      <c r="E56" s="459"/>
      <c r="F56" s="459"/>
      <c r="G56" s="459"/>
      <c r="H56" s="459"/>
      <c r="I56" s="459"/>
      <c r="J56" s="459"/>
      <c r="K56" s="459"/>
      <c r="L56" s="459"/>
      <c r="M56" s="459"/>
      <c r="N56" s="459"/>
      <c r="O56" s="459"/>
      <c r="P56" s="459"/>
      <c r="Q56" s="459"/>
      <c r="R56" s="459"/>
      <c r="S56" s="459"/>
      <c r="T56" s="460"/>
      <c r="U56" s="79"/>
      <c r="V56" s="66" t="s">
        <v>137</v>
      </c>
      <c r="W56" s="66" t="s">
        <v>138</v>
      </c>
      <c r="X56" s="66" t="s">
        <v>137</v>
      </c>
      <c r="Y56" s="80"/>
    </row>
    <row r="57" spans="1:26" ht="15" customHeight="1">
      <c r="A57" s="67"/>
      <c r="B57" s="74"/>
      <c r="C57" s="91"/>
      <c r="D57" s="459"/>
      <c r="E57" s="459"/>
      <c r="F57" s="459"/>
      <c r="G57" s="459"/>
      <c r="H57" s="459"/>
      <c r="I57" s="459"/>
      <c r="J57" s="459"/>
      <c r="K57" s="459"/>
      <c r="L57" s="459"/>
      <c r="M57" s="459"/>
      <c r="N57" s="459"/>
      <c r="O57" s="459"/>
      <c r="P57" s="459"/>
      <c r="Q57" s="459"/>
      <c r="R57" s="459"/>
      <c r="S57" s="459"/>
      <c r="T57" s="460"/>
      <c r="U57" s="79"/>
      <c r="V57" s="66"/>
      <c r="W57" s="66"/>
      <c r="X57" s="66"/>
      <c r="Y57" s="80"/>
    </row>
    <row r="58" spans="1:26" ht="15" customHeight="1">
      <c r="A58" s="67"/>
      <c r="B58" s="97"/>
      <c r="C58" s="98"/>
      <c r="D58" s="98"/>
      <c r="E58" s="98"/>
      <c r="F58" s="98"/>
      <c r="G58" s="98"/>
      <c r="H58" s="98"/>
      <c r="I58" s="98"/>
      <c r="J58" s="98"/>
      <c r="K58" s="98"/>
      <c r="L58" s="98"/>
      <c r="M58" s="98"/>
      <c r="N58" s="98"/>
      <c r="O58" s="98"/>
      <c r="P58" s="98"/>
      <c r="Q58" s="98"/>
      <c r="R58" s="98"/>
      <c r="S58" s="98"/>
      <c r="T58" s="98"/>
      <c r="U58" s="97"/>
      <c r="V58" s="98"/>
      <c r="W58" s="98"/>
      <c r="X58" s="98"/>
      <c r="Y58" s="99"/>
    </row>
    <row r="59" spans="1:26" ht="15" customHeight="1">
      <c r="A59" s="67"/>
      <c r="B59" s="68"/>
      <c r="C59" s="68"/>
      <c r="D59" s="68"/>
      <c r="E59" s="68"/>
      <c r="F59" s="68"/>
      <c r="G59" s="68"/>
      <c r="H59" s="68"/>
      <c r="I59" s="68"/>
      <c r="J59" s="68"/>
      <c r="K59" s="68"/>
      <c r="L59" s="68"/>
      <c r="M59" s="68"/>
      <c r="N59" s="68"/>
      <c r="O59" s="68"/>
      <c r="P59" s="68"/>
      <c r="Q59" s="68"/>
      <c r="R59" s="68"/>
      <c r="S59" s="68"/>
      <c r="T59" s="68"/>
      <c r="U59" s="68"/>
      <c r="V59" s="68"/>
      <c r="W59" s="68"/>
      <c r="X59" s="68"/>
      <c r="Y59" s="68"/>
    </row>
    <row r="60" spans="1:26" ht="17.25" customHeight="1">
      <c r="A60" s="67"/>
      <c r="B60" s="461" t="s">
        <v>190</v>
      </c>
      <c r="C60" s="461"/>
      <c r="D60" s="68"/>
      <c r="E60" s="68"/>
      <c r="F60" s="68"/>
      <c r="G60" s="68"/>
      <c r="H60" s="68"/>
      <c r="I60" s="68"/>
      <c r="J60" s="68"/>
      <c r="K60" s="68"/>
      <c r="L60" s="68"/>
      <c r="M60" s="68"/>
      <c r="N60" s="68"/>
      <c r="O60" s="68"/>
      <c r="P60" s="68"/>
      <c r="Q60" s="68"/>
      <c r="R60" s="68"/>
      <c r="S60" s="68"/>
      <c r="T60" s="68"/>
      <c r="U60" s="68"/>
      <c r="V60" s="68"/>
      <c r="W60" s="68"/>
      <c r="X60" s="68"/>
      <c r="Y60" s="68"/>
    </row>
    <row r="61" spans="1:26" ht="15" customHeight="1">
      <c r="A61" s="67"/>
      <c r="B61" s="82">
        <v>1</v>
      </c>
      <c r="C61" s="461" t="s">
        <v>285</v>
      </c>
      <c r="D61" s="461"/>
      <c r="E61" s="461"/>
      <c r="F61" s="461"/>
      <c r="G61" s="461"/>
      <c r="H61" s="461"/>
      <c r="I61" s="461"/>
      <c r="J61" s="461"/>
      <c r="K61" s="461"/>
      <c r="L61" s="461"/>
      <c r="M61" s="461"/>
      <c r="N61" s="461"/>
      <c r="O61" s="461"/>
      <c r="P61" s="461"/>
      <c r="Q61" s="461"/>
      <c r="R61" s="461"/>
      <c r="S61" s="461"/>
      <c r="T61" s="461"/>
      <c r="U61" s="461"/>
      <c r="V61" s="461"/>
      <c r="W61" s="461"/>
      <c r="X61" s="461"/>
      <c r="Y61" s="461"/>
      <c r="Z61" s="84"/>
    </row>
    <row r="62" spans="1:26" ht="15" customHeight="1">
      <c r="A62" s="67"/>
      <c r="B62" s="82">
        <v>2</v>
      </c>
      <c r="C62" s="281" t="s">
        <v>191</v>
      </c>
      <c r="D62" s="281"/>
      <c r="E62" s="281"/>
      <c r="F62" s="281"/>
      <c r="G62" s="281"/>
      <c r="H62" s="281"/>
      <c r="I62" s="281"/>
      <c r="J62" s="281"/>
      <c r="K62" s="281"/>
      <c r="L62" s="281"/>
      <c r="M62" s="281"/>
      <c r="N62" s="281"/>
      <c r="O62" s="281"/>
      <c r="P62" s="281"/>
      <c r="Q62" s="281"/>
      <c r="R62" s="281"/>
      <c r="S62" s="281"/>
      <c r="T62" s="281"/>
      <c r="U62" s="281"/>
      <c r="V62" s="281"/>
      <c r="W62" s="281"/>
      <c r="X62" s="281"/>
      <c r="Y62" s="281"/>
      <c r="Z62" s="85"/>
    </row>
    <row r="63" spans="1:26" ht="15" customHeight="1">
      <c r="A63" s="67"/>
      <c r="B63" s="85"/>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85"/>
    </row>
    <row r="64" spans="1:26" ht="15" customHeight="1">
      <c r="A64" s="67"/>
      <c r="B64" s="94">
        <v>3</v>
      </c>
      <c r="C64" s="281" t="s">
        <v>286</v>
      </c>
      <c r="D64" s="281"/>
      <c r="E64" s="281"/>
      <c r="F64" s="281"/>
      <c r="G64" s="281"/>
      <c r="H64" s="281"/>
      <c r="I64" s="281"/>
      <c r="J64" s="281"/>
      <c r="K64" s="281"/>
      <c r="L64" s="281"/>
      <c r="M64" s="281"/>
      <c r="N64" s="281"/>
      <c r="O64" s="281"/>
      <c r="P64" s="281"/>
      <c r="Q64" s="281"/>
      <c r="R64" s="281"/>
      <c r="S64" s="281"/>
      <c r="T64" s="281"/>
      <c r="U64" s="281"/>
      <c r="V64" s="281"/>
      <c r="W64" s="281"/>
      <c r="X64" s="281"/>
      <c r="Y64" s="281"/>
      <c r="Z64" s="91"/>
    </row>
    <row r="65" spans="1:26" ht="45" customHeight="1">
      <c r="A65" s="67"/>
      <c r="B65" s="94">
        <v>4</v>
      </c>
      <c r="C65" s="281" t="s">
        <v>192</v>
      </c>
      <c r="D65" s="281"/>
      <c r="E65" s="281"/>
      <c r="F65" s="281"/>
      <c r="G65" s="281"/>
      <c r="H65" s="281"/>
      <c r="I65" s="281"/>
      <c r="J65" s="281"/>
      <c r="K65" s="281"/>
      <c r="L65" s="281"/>
      <c r="M65" s="281"/>
      <c r="N65" s="281"/>
      <c r="O65" s="281"/>
      <c r="P65" s="281"/>
      <c r="Q65" s="281"/>
      <c r="R65" s="281"/>
      <c r="S65" s="281"/>
      <c r="T65" s="281"/>
      <c r="U65" s="281"/>
      <c r="V65" s="281"/>
      <c r="W65" s="281"/>
      <c r="X65" s="281"/>
      <c r="Y65" s="281"/>
      <c r="Z65" s="100"/>
    </row>
    <row r="66" spans="1:26" ht="15" customHeight="1">
      <c r="A66" s="67"/>
      <c r="B66" s="101"/>
      <c r="C66" s="67"/>
      <c r="D66" s="101"/>
      <c r="E66" s="101"/>
      <c r="F66" s="101"/>
      <c r="G66" s="101"/>
      <c r="H66" s="101"/>
      <c r="I66" s="101"/>
      <c r="J66" s="101"/>
      <c r="K66" s="101"/>
      <c r="L66" s="101"/>
      <c r="M66" s="101"/>
      <c r="N66" s="101"/>
      <c r="O66" s="101"/>
      <c r="P66" s="101"/>
      <c r="Q66" s="101"/>
      <c r="R66" s="101"/>
      <c r="S66" s="101"/>
      <c r="T66" s="101"/>
      <c r="U66" s="101"/>
      <c r="V66" s="101"/>
      <c r="W66" s="101"/>
      <c r="X66" s="101"/>
      <c r="Y66" s="101"/>
    </row>
    <row r="67" spans="1:26">
      <c r="A67" s="67"/>
      <c r="B67" s="67"/>
      <c r="C67" s="67" t="s">
        <v>193</v>
      </c>
      <c r="D67" s="67"/>
      <c r="E67" s="67"/>
      <c r="F67" s="67"/>
      <c r="G67" s="67"/>
      <c r="H67" s="67"/>
      <c r="I67" s="67"/>
      <c r="J67" s="67"/>
      <c r="K67" s="67"/>
      <c r="L67" s="67"/>
      <c r="M67" s="67"/>
      <c r="N67" s="67"/>
      <c r="O67" s="67"/>
      <c r="P67" s="67"/>
      <c r="Q67" s="67"/>
      <c r="R67" s="67"/>
      <c r="S67" s="67"/>
      <c r="T67" s="67"/>
      <c r="U67" s="67"/>
      <c r="V67" s="67"/>
      <c r="W67" s="67"/>
      <c r="X67" s="67"/>
      <c r="Y67" s="67"/>
    </row>
    <row r="68" spans="1:26">
      <c r="B68" s="68"/>
      <c r="C68" s="68"/>
      <c r="D68" s="68"/>
      <c r="E68" s="68"/>
      <c r="F68" s="68"/>
      <c r="G68" s="68"/>
      <c r="H68" s="68"/>
      <c r="I68" s="68"/>
      <c r="J68" s="68"/>
      <c r="K68" s="68"/>
      <c r="L68" s="68"/>
      <c r="M68" s="68"/>
      <c r="N68" s="68"/>
      <c r="O68" s="68"/>
      <c r="P68" s="68"/>
      <c r="Q68" s="68"/>
      <c r="R68" s="68"/>
      <c r="S68" s="68"/>
      <c r="T68" s="68"/>
      <c r="U68" s="68"/>
      <c r="V68" s="68"/>
      <c r="W68" s="68"/>
      <c r="X68" s="68"/>
      <c r="Y68" s="68"/>
    </row>
    <row r="69" spans="1:26">
      <c r="B69" s="68"/>
      <c r="C69" s="68"/>
      <c r="D69" s="68"/>
      <c r="E69" s="68"/>
      <c r="F69" s="68"/>
      <c r="G69" s="68"/>
      <c r="H69" s="68"/>
      <c r="I69" s="68"/>
      <c r="J69" s="68"/>
      <c r="K69" s="68"/>
      <c r="L69" s="68"/>
      <c r="M69" s="68"/>
      <c r="N69" s="68"/>
      <c r="O69" s="68"/>
      <c r="P69" s="68"/>
      <c r="Q69" s="68"/>
      <c r="R69" s="68"/>
      <c r="S69" s="68"/>
      <c r="T69" s="68"/>
      <c r="U69" s="68"/>
      <c r="V69" s="68"/>
      <c r="W69" s="68"/>
      <c r="X69" s="68"/>
      <c r="Y69" s="68"/>
    </row>
    <row r="70" spans="1:26">
      <c r="B70" s="68"/>
      <c r="C70" s="68"/>
      <c r="D70" s="68"/>
      <c r="E70" s="68"/>
      <c r="F70" s="68"/>
      <c r="G70" s="68"/>
      <c r="H70" s="68"/>
      <c r="I70" s="68"/>
      <c r="J70" s="68"/>
      <c r="K70" s="68"/>
      <c r="L70" s="68"/>
      <c r="M70" s="68"/>
      <c r="N70" s="68"/>
      <c r="O70" s="68"/>
      <c r="P70" s="68"/>
      <c r="Q70" s="68"/>
      <c r="R70" s="68"/>
      <c r="S70" s="68"/>
      <c r="T70" s="68"/>
      <c r="U70" s="68"/>
      <c r="V70" s="68"/>
      <c r="W70" s="68"/>
      <c r="X70" s="68"/>
      <c r="Y70" s="68"/>
    </row>
    <row r="71" spans="1:26">
      <c r="B71" s="68"/>
      <c r="C71" s="68"/>
      <c r="D71" s="68"/>
      <c r="E71" s="68"/>
      <c r="F71" s="68"/>
      <c r="G71" s="68"/>
      <c r="H71" s="68"/>
      <c r="I71" s="68"/>
      <c r="J71" s="68"/>
      <c r="K71" s="68"/>
      <c r="L71" s="68"/>
      <c r="M71" s="68"/>
      <c r="N71" s="68"/>
      <c r="O71" s="68"/>
      <c r="P71" s="68"/>
      <c r="Q71" s="68"/>
      <c r="R71" s="68"/>
      <c r="S71" s="68"/>
      <c r="T71" s="68"/>
      <c r="U71" s="68"/>
      <c r="V71" s="68"/>
      <c r="W71" s="68"/>
      <c r="X71" s="68"/>
      <c r="Y71" s="68"/>
    </row>
    <row r="72" spans="1:26">
      <c r="B72" s="68"/>
      <c r="C72" s="68"/>
      <c r="D72" s="68"/>
      <c r="E72" s="68"/>
      <c r="F72" s="68"/>
      <c r="G72" s="68"/>
      <c r="H72" s="68"/>
      <c r="I72" s="68"/>
      <c r="J72" s="68"/>
      <c r="K72" s="68"/>
      <c r="L72" s="68"/>
      <c r="M72" s="68"/>
      <c r="N72" s="68"/>
      <c r="O72" s="68"/>
      <c r="P72" s="68"/>
      <c r="Q72" s="68"/>
      <c r="R72" s="68"/>
      <c r="S72" s="68"/>
      <c r="T72" s="68"/>
      <c r="U72" s="68"/>
      <c r="V72" s="68"/>
      <c r="W72" s="68"/>
      <c r="X72" s="68"/>
      <c r="Y72" s="68"/>
    </row>
    <row r="73" spans="1:26">
      <c r="B73" s="68"/>
      <c r="C73" s="68"/>
      <c r="D73" s="68"/>
      <c r="E73" s="68"/>
      <c r="F73" s="68"/>
      <c r="G73" s="68"/>
      <c r="H73" s="68"/>
      <c r="I73" s="68"/>
      <c r="J73" s="68"/>
      <c r="K73" s="68"/>
      <c r="L73" s="68"/>
      <c r="M73" s="68"/>
      <c r="N73" s="68"/>
      <c r="O73" s="68"/>
      <c r="P73" s="68"/>
      <c r="Q73" s="68"/>
      <c r="R73" s="68"/>
      <c r="S73" s="68"/>
      <c r="T73" s="68"/>
      <c r="U73" s="68"/>
      <c r="V73" s="68"/>
      <c r="W73" s="68"/>
      <c r="X73" s="68"/>
      <c r="Y73" s="68"/>
    </row>
    <row r="74" spans="1:26">
      <c r="B74" s="68"/>
      <c r="C74" s="68"/>
      <c r="D74" s="68"/>
      <c r="E74" s="68"/>
      <c r="F74" s="68"/>
      <c r="G74" s="68"/>
      <c r="H74" s="68"/>
      <c r="I74" s="68"/>
      <c r="J74" s="68"/>
      <c r="K74" s="68"/>
      <c r="L74" s="68"/>
      <c r="M74" s="68"/>
      <c r="N74" s="68"/>
      <c r="O74" s="68"/>
      <c r="P74" s="68"/>
      <c r="Q74" s="68"/>
      <c r="R74" s="68"/>
      <c r="S74" s="68"/>
      <c r="T74" s="68"/>
      <c r="U74" s="68"/>
      <c r="V74" s="68"/>
      <c r="W74" s="68"/>
      <c r="X74" s="68"/>
      <c r="Y74" s="68"/>
    </row>
    <row r="75" spans="1:26">
      <c r="B75" s="68"/>
      <c r="C75" s="68"/>
      <c r="D75" s="68"/>
      <c r="E75" s="68"/>
      <c r="F75" s="68"/>
      <c r="G75" s="68"/>
      <c r="H75" s="68"/>
      <c r="I75" s="68"/>
      <c r="J75" s="68"/>
      <c r="K75" s="68"/>
      <c r="L75" s="68"/>
      <c r="M75" s="68"/>
      <c r="N75" s="68"/>
      <c r="O75" s="68"/>
      <c r="P75" s="68"/>
      <c r="Q75" s="68"/>
      <c r="R75" s="68"/>
      <c r="S75" s="68"/>
      <c r="T75" s="68"/>
      <c r="U75" s="68"/>
      <c r="V75" s="68"/>
      <c r="W75" s="68"/>
      <c r="X75" s="68"/>
      <c r="Y75" s="68"/>
    </row>
    <row r="76" spans="1:26">
      <c r="B76" s="68"/>
      <c r="C76" s="68"/>
      <c r="D76" s="68"/>
      <c r="E76" s="68"/>
      <c r="F76" s="68"/>
      <c r="G76" s="68"/>
      <c r="H76" s="68"/>
      <c r="I76" s="68"/>
      <c r="J76" s="68"/>
      <c r="K76" s="68"/>
      <c r="L76" s="68"/>
      <c r="M76" s="68"/>
      <c r="N76" s="68"/>
      <c r="O76" s="68"/>
      <c r="P76" s="68"/>
      <c r="Q76" s="68"/>
      <c r="R76" s="68"/>
      <c r="S76" s="68"/>
      <c r="T76" s="68"/>
      <c r="U76" s="68"/>
      <c r="V76" s="68"/>
      <c r="W76" s="68"/>
      <c r="X76" s="68"/>
      <c r="Y76" s="68"/>
    </row>
    <row r="77" spans="1:26">
      <c r="B77" s="68"/>
      <c r="C77" s="68"/>
      <c r="D77" s="68"/>
      <c r="E77" s="68"/>
      <c r="F77" s="68"/>
      <c r="G77" s="68"/>
      <c r="H77" s="68"/>
      <c r="I77" s="68"/>
      <c r="J77" s="68"/>
      <c r="K77" s="68"/>
      <c r="L77" s="68"/>
      <c r="M77" s="68"/>
      <c r="N77" s="68"/>
      <c r="O77" s="68"/>
      <c r="P77" s="68"/>
      <c r="Q77" s="68"/>
      <c r="R77" s="68"/>
      <c r="S77" s="68"/>
      <c r="T77" s="68"/>
      <c r="U77" s="68"/>
      <c r="V77" s="68"/>
      <c r="W77" s="68"/>
      <c r="X77" s="68"/>
      <c r="Y77" s="68"/>
    </row>
    <row r="78" spans="1:26">
      <c r="B78" s="68"/>
      <c r="C78" s="68"/>
      <c r="D78" s="68"/>
      <c r="E78" s="68"/>
      <c r="F78" s="68"/>
      <c r="G78" s="68"/>
      <c r="H78" s="68"/>
      <c r="I78" s="68"/>
      <c r="J78" s="68"/>
      <c r="K78" s="68"/>
      <c r="L78" s="68"/>
      <c r="M78" s="68"/>
      <c r="N78" s="68"/>
      <c r="O78" s="68"/>
      <c r="P78" s="68"/>
      <c r="Q78" s="68"/>
      <c r="R78" s="68"/>
      <c r="S78" s="68"/>
      <c r="T78" s="68"/>
      <c r="U78" s="68"/>
      <c r="V78" s="68"/>
      <c r="W78" s="68"/>
      <c r="X78" s="68"/>
      <c r="Y78" s="68"/>
    </row>
    <row r="79" spans="1:26">
      <c r="B79" s="68"/>
      <c r="C79" s="68"/>
      <c r="D79" s="68"/>
      <c r="E79" s="68"/>
      <c r="F79" s="68"/>
      <c r="G79" s="68"/>
      <c r="H79" s="68"/>
      <c r="I79" s="68"/>
      <c r="J79" s="68"/>
      <c r="K79" s="68"/>
      <c r="L79" s="68"/>
      <c r="M79" s="68"/>
      <c r="N79" s="68"/>
      <c r="O79" s="68"/>
      <c r="P79" s="68"/>
      <c r="Q79" s="68"/>
      <c r="R79" s="68"/>
      <c r="S79" s="68"/>
      <c r="T79" s="68"/>
      <c r="U79" s="68"/>
      <c r="V79" s="68"/>
      <c r="W79" s="68"/>
      <c r="X79" s="68"/>
      <c r="Y79" s="68"/>
    </row>
    <row r="80" spans="1:26">
      <c r="B80" s="68"/>
      <c r="C80" s="68"/>
      <c r="D80" s="68"/>
      <c r="E80" s="68"/>
      <c r="F80" s="68"/>
      <c r="G80" s="68"/>
      <c r="H80" s="68"/>
      <c r="I80" s="68"/>
      <c r="J80" s="68"/>
      <c r="K80" s="68"/>
      <c r="L80" s="68"/>
      <c r="M80" s="68"/>
      <c r="N80" s="68"/>
      <c r="O80" s="68"/>
      <c r="P80" s="68"/>
      <c r="Q80" s="68"/>
      <c r="R80" s="68"/>
      <c r="S80" s="68"/>
      <c r="T80" s="68"/>
      <c r="U80" s="68"/>
      <c r="V80" s="68"/>
      <c r="W80" s="68"/>
      <c r="X80" s="68"/>
      <c r="Y80" s="68"/>
    </row>
    <row r="81" spans="2:25">
      <c r="B81" s="68"/>
      <c r="C81" s="68"/>
      <c r="D81" s="68"/>
      <c r="E81" s="68"/>
      <c r="F81" s="68"/>
      <c r="G81" s="68"/>
      <c r="H81" s="68"/>
      <c r="I81" s="68"/>
      <c r="J81" s="68"/>
      <c r="K81" s="68"/>
      <c r="L81" s="68"/>
      <c r="M81" s="68"/>
      <c r="N81" s="68"/>
      <c r="O81" s="68"/>
      <c r="P81" s="68"/>
      <c r="Q81" s="68"/>
      <c r="R81" s="68"/>
      <c r="S81" s="68"/>
      <c r="T81" s="68"/>
      <c r="U81" s="68"/>
      <c r="V81" s="68"/>
      <c r="W81" s="68"/>
      <c r="X81" s="68"/>
      <c r="Y81" s="68"/>
    </row>
    <row r="82" spans="2:25">
      <c r="B82" s="68"/>
      <c r="C82" s="68"/>
      <c r="D82" s="68"/>
      <c r="E82" s="68"/>
      <c r="F82" s="68"/>
      <c r="G82" s="68"/>
      <c r="H82" s="68"/>
      <c r="I82" s="68"/>
      <c r="J82" s="68"/>
      <c r="K82" s="68"/>
      <c r="L82" s="68"/>
      <c r="M82" s="68"/>
      <c r="N82" s="68"/>
      <c r="O82" s="68"/>
      <c r="P82" s="68"/>
      <c r="Q82" s="68"/>
      <c r="R82" s="68"/>
      <c r="S82" s="68"/>
      <c r="T82" s="68"/>
      <c r="U82" s="68"/>
      <c r="V82" s="68"/>
      <c r="W82" s="68"/>
      <c r="X82" s="68"/>
      <c r="Y82" s="68"/>
    </row>
    <row r="83" spans="2:25">
      <c r="B83" s="68"/>
      <c r="C83" s="68"/>
      <c r="D83" s="68"/>
      <c r="E83" s="68"/>
      <c r="F83" s="68"/>
      <c r="G83" s="68"/>
      <c r="H83" s="68"/>
      <c r="I83" s="68"/>
      <c r="J83" s="68"/>
      <c r="K83" s="68"/>
      <c r="L83" s="68"/>
      <c r="M83" s="68"/>
      <c r="N83" s="68"/>
      <c r="O83" s="68"/>
      <c r="P83" s="68"/>
      <c r="Q83" s="68"/>
      <c r="R83" s="68"/>
      <c r="S83" s="68"/>
      <c r="T83" s="68"/>
      <c r="U83" s="68"/>
      <c r="V83" s="68"/>
      <c r="W83" s="68"/>
      <c r="X83" s="68"/>
      <c r="Y83" s="68"/>
    </row>
    <row r="84" spans="2:25">
      <c r="B84" s="68"/>
      <c r="C84" s="68"/>
      <c r="D84" s="68"/>
      <c r="E84" s="68"/>
      <c r="F84" s="68"/>
      <c r="G84" s="68"/>
      <c r="H84" s="68"/>
      <c r="I84" s="68"/>
      <c r="J84" s="68"/>
      <c r="K84" s="68"/>
      <c r="L84" s="68"/>
      <c r="M84" s="68"/>
      <c r="N84" s="68"/>
      <c r="O84" s="68"/>
      <c r="P84" s="68"/>
      <c r="Q84" s="68"/>
      <c r="R84" s="68"/>
      <c r="S84" s="68"/>
      <c r="T84" s="68"/>
      <c r="U84" s="68"/>
      <c r="V84" s="68"/>
      <c r="W84" s="68"/>
      <c r="X84" s="68"/>
      <c r="Y84" s="68"/>
    </row>
    <row r="85" spans="2:25">
      <c r="B85" s="68"/>
      <c r="C85" s="68"/>
      <c r="D85" s="68"/>
      <c r="E85" s="68"/>
      <c r="F85" s="68"/>
      <c r="G85" s="68"/>
      <c r="H85" s="68"/>
      <c r="I85" s="68"/>
      <c r="J85" s="68"/>
      <c r="K85" s="68"/>
      <c r="L85" s="68"/>
      <c r="M85" s="68"/>
      <c r="N85" s="68"/>
      <c r="O85" s="68"/>
      <c r="P85" s="68"/>
      <c r="Q85" s="68"/>
      <c r="R85" s="68"/>
      <c r="S85" s="68"/>
      <c r="T85" s="68"/>
      <c r="U85" s="68"/>
      <c r="V85" s="68"/>
      <c r="W85" s="68"/>
      <c r="X85" s="68"/>
      <c r="Y85" s="68"/>
    </row>
    <row r="86" spans="2:25">
      <c r="B86" s="68"/>
      <c r="C86" s="68"/>
      <c r="D86" s="68"/>
      <c r="E86" s="68"/>
      <c r="F86" s="68"/>
      <c r="G86" s="68"/>
      <c r="H86" s="68"/>
      <c r="I86" s="68"/>
      <c r="J86" s="68"/>
      <c r="K86" s="68"/>
      <c r="L86" s="68"/>
      <c r="M86" s="68"/>
      <c r="N86" s="68"/>
      <c r="O86" s="68"/>
      <c r="P86" s="68"/>
      <c r="Q86" s="68"/>
      <c r="R86" s="68"/>
      <c r="S86" s="68"/>
      <c r="T86" s="68"/>
      <c r="U86" s="68"/>
      <c r="V86" s="68"/>
      <c r="W86" s="68"/>
      <c r="X86" s="68"/>
      <c r="Y86" s="68"/>
    </row>
    <row r="87" spans="2:25">
      <c r="B87" s="68"/>
      <c r="C87" s="68"/>
      <c r="D87" s="68"/>
      <c r="E87" s="68"/>
      <c r="F87" s="68"/>
      <c r="G87" s="68"/>
      <c r="H87" s="68"/>
      <c r="I87" s="68"/>
      <c r="J87" s="68"/>
      <c r="K87" s="68"/>
      <c r="L87" s="68"/>
      <c r="M87" s="68"/>
      <c r="N87" s="68"/>
      <c r="O87" s="68"/>
      <c r="P87" s="68"/>
      <c r="Q87" s="68"/>
      <c r="R87" s="68"/>
      <c r="S87" s="68"/>
      <c r="T87" s="68"/>
      <c r="U87" s="68"/>
      <c r="V87" s="68"/>
      <c r="W87" s="68"/>
      <c r="X87" s="68"/>
      <c r="Y87" s="68"/>
    </row>
    <row r="88" spans="2:25">
      <c r="B88" s="68"/>
      <c r="C88" s="68"/>
      <c r="D88" s="68"/>
      <c r="E88" s="68"/>
      <c r="F88" s="68"/>
      <c r="G88" s="68"/>
      <c r="H88" s="68"/>
      <c r="I88" s="68"/>
      <c r="J88" s="68"/>
      <c r="K88" s="68"/>
      <c r="L88" s="68"/>
      <c r="M88" s="68"/>
      <c r="N88" s="68"/>
      <c r="O88" s="68"/>
      <c r="P88" s="68"/>
      <c r="Q88" s="68"/>
      <c r="R88" s="68"/>
      <c r="S88" s="68"/>
      <c r="T88" s="68"/>
      <c r="U88" s="68"/>
      <c r="V88" s="68"/>
      <c r="W88" s="68"/>
      <c r="X88" s="68"/>
      <c r="Y88" s="68"/>
    </row>
    <row r="89" spans="2:25">
      <c r="B89" s="68"/>
      <c r="C89" s="68"/>
      <c r="D89" s="68"/>
      <c r="E89" s="68"/>
      <c r="F89" s="68"/>
      <c r="G89" s="68"/>
      <c r="H89" s="68"/>
      <c r="I89" s="68"/>
      <c r="J89" s="68"/>
      <c r="K89" s="68"/>
      <c r="L89" s="68"/>
      <c r="M89" s="68"/>
      <c r="N89" s="68"/>
      <c r="O89" s="68"/>
      <c r="P89" s="68"/>
      <c r="Q89" s="68"/>
      <c r="R89" s="68"/>
      <c r="S89" s="68"/>
      <c r="T89" s="68"/>
      <c r="U89" s="68"/>
      <c r="V89" s="68"/>
      <c r="W89" s="68"/>
      <c r="X89" s="68"/>
      <c r="Y89" s="68"/>
    </row>
    <row r="90" spans="2:25">
      <c r="B90" s="68"/>
      <c r="C90" s="68"/>
      <c r="D90" s="68"/>
      <c r="E90" s="68"/>
      <c r="F90" s="68"/>
      <c r="G90" s="68"/>
      <c r="H90" s="68"/>
      <c r="I90" s="68"/>
      <c r="J90" s="68"/>
      <c r="K90" s="68"/>
      <c r="L90" s="68"/>
      <c r="M90" s="68"/>
      <c r="N90" s="68"/>
      <c r="O90" s="68"/>
      <c r="P90" s="68"/>
      <c r="Q90" s="68"/>
      <c r="R90" s="68"/>
      <c r="S90" s="68"/>
      <c r="T90" s="68"/>
      <c r="U90" s="68"/>
      <c r="V90" s="68"/>
      <c r="W90" s="68"/>
      <c r="X90" s="68"/>
      <c r="Y90" s="68"/>
    </row>
    <row r="91" spans="2:25">
      <c r="B91" s="68"/>
      <c r="C91" s="68"/>
      <c r="D91" s="68"/>
      <c r="E91" s="68"/>
      <c r="F91" s="68"/>
      <c r="G91" s="68"/>
      <c r="H91" s="68"/>
      <c r="I91" s="68"/>
      <c r="J91" s="68"/>
      <c r="K91" s="68"/>
      <c r="L91" s="68"/>
      <c r="M91" s="68"/>
      <c r="N91" s="68"/>
      <c r="O91" s="68"/>
      <c r="P91" s="68"/>
      <c r="Q91" s="68"/>
      <c r="R91" s="68"/>
      <c r="S91" s="68"/>
      <c r="T91" s="68"/>
      <c r="U91" s="68"/>
      <c r="V91" s="68"/>
      <c r="W91" s="68"/>
      <c r="X91" s="68"/>
      <c r="Y91" s="68"/>
    </row>
    <row r="92" spans="2:25">
      <c r="B92" s="68"/>
      <c r="C92" s="68"/>
      <c r="D92" s="68"/>
      <c r="E92" s="68"/>
      <c r="F92" s="68"/>
      <c r="G92" s="68"/>
      <c r="H92" s="68"/>
      <c r="I92" s="68"/>
      <c r="J92" s="68"/>
      <c r="K92" s="68"/>
      <c r="L92" s="68"/>
      <c r="M92" s="68"/>
      <c r="N92" s="68"/>
      <c r="O92" s="68"/>
      <c r="P92" s="68"/>
      <c r="Q92" s="68"/>
      <c r="R92" s="68"/>
      <c r="S92" s="68"/>
      <c r="T92" s="68"/>
      <c r="U92" s="68"/>
      <c r="V92" s="68"/>
      <c r="W92" s="68"/>
      <c r="X92" s="68"/>
      <c r="Y92" s="68"/>
    </row>
    <row r="93" spans="2:25">
      <c r="B93" s="68"/>
      <c r="C93" s="68"/>
      <c r="D93" s="68"/>
      <c r="E93" s="68"/>
      <c r="F93" s="68"/>
      <c r="G93" s="68"/>
      <c r="H93" s="68"/>
      <c r="I93" s="68"/>
      <c r="J93" s="68"/>
      <c r="K93" s="68"/>
      <c r="L93" s="68"/>
      <c r="M93" s="68"/>
      <c r="N93" s="68"/>
      <c r="O93" s="68"/>
      <c r="P93" s="68"/>
      <c r="Q93" s="68"/>
      <c r="R93" s="68"/>
      <c r="S93" s="68"/>
      <c r="T93" s="68"/>
      <c r="U93" s="68"/>
      <c r="V93" s="68"/>
      <c r="W93" s="68"/>
      <c r="X93" s="68"/>
      <c r="Y93" s="68"/>
    </row>
    <row r="94" spans="2:25">
      <c r="B94" s="68"/>
      <c r="C94" s="68"/>
      <c r="D94" s="68"/>
      <c r="E94" s="68"/>
      <c r="F94" s="68"/>
      <c r="G94" s="68"/>
      <c r="H94" s="68"/>
      <c r="I94" s="68"/>
      <c r="J94" s="68"/>
      <c r="K94" s="68"/>
      <c r="L94" s="68"/>
      <c r="M94" s="68"/>
      <c r="N94" s="68"/>
      <c r="O94" s="68"/>
      <c r="P94" s="68"/>
      <c r="Q94" s="68"/>
      <c r="R94" s="68"/>
      <c r="S94" s="68"/>
      <c r="T94" s="68"/>
      <c r="U94" s="68"/>
      <c r="V94" s="68"/>
      <c r="W94" s="68"/>
      <c r="X94" s="68"/>
      <c r="Y94" s="68"/>
    </row>
    <row r="95" spans="2:25">
      <c r="B95" s="68"/>
      <c r="C95" s="68"/>
      <c r="D95" s="68"/>
      <c r="E95" s="68"/>
      <c r="F95" s="68"/>
      <c r="G95" s="68"/>
      <c r="H95" s="68"/>
      <c r="I95" s="68"/>
      <c r="J95" s="68"/>
      <c r="K95" s="68"/>
      <c r="L95" s="68"/>
      <c r="M95" s="68"/>
      <c r="N95" s="68"/>
      <c r="O95" s="68"/>
      <c r="P95" s="68"/>
      <c r="Q95" s="68"/>
      <c r="R95" s="68"/>
      <c r="S95" s="68"/>
      <c r="T95" s="68"/>
      <c r="U95" s="68"/>
      <c r="V95" s="68"/>
      <c r="W95" s="68"/>
      <c r="X95" s="68"/>
      <c r="Y95" s="68"/>
    </row>
    <row r="96" spans="2:25">
      <c r="B96" s="68"/>
      <c r="C96" s="68"/>
      <c r="D96" s="68"/>
      <c r="E96" s="68"/>
      <c r="F96" s="68"/>
      <c r="G96" s="68"/>
      <c r="H96" s="68"/>
      <c r="I96" s="68"/>
      <c r="J96" s="68"/>
      <c r="K96" s="68"/>
      <c r="L96" s="68"/>
      <c r="M96" s="68"/>
      <c r="N96" s="68"/>
      <c r="O96" s="68"/>
      <c r="P96" s="68"/>
      <c r="Q96" s="68"/>
      <c r="R96" s="68"/>
      <c r="S96" s="68"/>
      <c r="T96" s="68"/>
      <c r="U96" s="68"/>
      <c r="V96" s="68"/>
      <c r="W96" s="68"/>
      <c r="X96" s="68"/>
      <c r="Y96" s="68"/>
    </row>
    <row r="97" spans="2:25">
      <c r="B97" s="68"/>
      <c r="C97" s="68"/>
      <c r="D97" s="68"/>
      <c r="E97" s="68"/>
      <c r="F97" s="68"/>
      <c r="G97" s="68"/>
      <c r="H97" s="68"/>
      <c r="I97" s="68"/>
      <c r="J97" s="68"/>
      <c r="K97" s="68"/>
      <c r="L97" s="68"/>
      <c r="M97" s="68"/>
      <c r="N97" s="68"/>
      <c r="O97" s="68"/>
      <c r="P97" s="68"/>
      <c r="Q97" s="68"/>
      <c r="R97" s="68"/>
      <c r="S97" s="68"/>
      <c r="T97" s="68"/>
      <c r="U97" s="68"/>
      <c r="V97" s="68"/>
      <c r="W97" s="68"/>
      <c r="X97" s="68"/>
      <c r="Y97" s="68"/>
    </row>
    <row r="98" spans="2:25">
      <c r="B98" s="68"/>
      <c r="C98" s="68"/>
      <c r="D98" s="68"/>
      <c r="E98" s="68"/>
      <c r="F98" s="68"/>
      <c r="G98" s="68"/>
      <c r="H98" s="68"/>
      <c r="I98" s="68"/>
      <c r="J98" s="68"/>
      <c r="K98" s="68"/>
      <c r="L98" s="68"/>
      <c r="M98" s="68"/>
      <c r="N98" s="68"/>
      <c r="O98" s="68"/>
      <c r="P98" s="68"/>
      <c r="Q98" s="68"/>
      <c r="R98" s="68"/>
      <c r="S98" s="68"/>
      <c r="T98" s="68"/>
      <c r="U98" s="68"/>
      <c r="V98" s="68"/>
      <c r="W98" s="68"/>
      <c r="X98" s="68"/>
      <c r="Y98" s="68"/>
    </row>
    <row r="99" spans="2:25">
      <c r="B99" s="68"/>
      <c r="C99" s="68"/>
      <c r="D99" s="68"/>
      <c r="E99" s="68"/>
      <c r="F99" s="68"/>
      <c r="G99" s="68"/>
      <c r="H99" s="68"/>
      <c r="I99" s="68"/>
      <c r="J99" s="68"/>
      <c r="K99" s="68"/>
      <c r="L99" s="68"/>
      <c r="M99" s="68"/>
      <c r="N99" s="68"/>
      <c r="O99" s="68"/>
      <c r="P99" s="68"/>
      <c r="Q99" s="68"/>
      <c r="R99" s="68"/>
      <c r="S99" s="68"/>
      <c r="T99" s="68"/>
      <c r="U99" s="68"/>
      <c r="V99" s="68"/>
      <c r="W99" s="68"/>
      <c r="X99" s="68"/>
      <c r="Y99" s="68"/>
    </row>
    <row r="100" spans="2:25">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row>
    <row r="101" spans="2:25">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row>
    <row r="102" spans="2:25">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row>
    <row r="103" spans="2:25">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row>
    <row r="104" spans="2:25">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row>
    <row r="105" spans="2:25">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row>
    <row r="106" spans="2:25">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row>
    <row r="107" spans="2:25">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row>
    <row r="108" spans="2:25">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row>
    <row r="109" spans="2:25">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row>
    <row r="110" spans="2:25">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row>
    <row r="111" spans="2:25">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row>
    <row r="112" spans="2:25">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row>
    <row r="113" spans="2:25">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row>
    <row r="114" spans="2:25">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row>
    <row r="115" spans="2:25">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row>
    <row r="116" spans="2:25">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row>
    <row r="117" spans="2:25">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row>
    <row r="118" spans="2:25">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row>
    <row r="119" spans="2:25">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row>
    <row r="120" spans="2:25">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row>
    <row r="121" spans="2:25">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row>
    <row r="122" spans="2:25">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row>
    <row r="123" spans="2:25">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row>
    <row r="124" spans="2:25">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row>
    <row r="125" spans="2:25">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row>
    <row r="126" spans="2:25">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row>
    <row r="127" spans="2:25">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row>
    <row r="128" spans="2:25">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row>
    <row r="129" spans="2:25">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row>
    <row r="130" spans="2:25">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row>
    <row r="131" spans="2:25">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row>
    <row r="132" spans="2:25">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row>
    <row r="133" spans="2:25">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row>
    <row r="134" spans="2:25">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row>
    <row r="135" spans="2:25">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row>
    <row r="136" spans="2:25">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row>
    <row r="137" spans="2:25">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row>
    <row r="138" spans="2:25">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row>
    <row r="139" spans="2:25">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row>
    <row r="140" spans="2:25">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row>
    <row r="141" spans="2:25">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row>
    <row r="142" spans="2:25">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row>
    <row r="143" spans="2:25">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row>
    <row r="144" spans="2:25">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row>
    <row r="145" spans="2:25">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row>
    <row r="146" spans="2:25">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row>
    <row r="147" spans="2:25">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row>
    <row r="148" spans="2:25">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row>
    <row r="149" spans="2:25">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row>
    <row r="150" spans="2:25">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row>
    <row r="151" spans="2:25">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row>
    <row r="152" spans="2:25">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row>
    <row r="153" spans="2:25">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row>
    <row r="154" spans="2:25">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row>
    <row r="155" spans="2:25">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row>
  </sheetData>
  <mergeCells count="57">
    <mergeCell ref="C64:Y64"/>
    <mergeCell ref="C65:Y65"/>
    <mergeCell ref="V52:X52"/>
    <mergeCell ref="D54:T55"/>
    <mergeCell ref="D56:T57"/>
    <mergeCell ref="B60:C60"/>
    <mergeCell ref="C61:Y61"/>
    <mergeCell ref="C62:Y63"/>
    <mergeCell ref="J50:N50"/>
    <mergeCell ref="O50:S50"/>
    <mergeCell ref="V40:X40"/>
    <mergeCell ref="D42:T42"/>
    <mergeCell ref="D43:T43"/>
    <mergeCell ref="D44:T44"/>
    <mergeCell ref="C46:H46"/>
    <mergeCell ref="I46:J46"/>
    <mergeCell ref="L46:Q46"/>
    <mergeCell ref="R46:S46"/>
    <mergeCell ref="C48:I48"/>
    <mergeCell ref="J48:N48"/>
    <mergeCell ref="O48:S48"/>
    <mergeCell ref="C49:H50"/>
    <mergeCell ref="J49:N49"/>
    <mergeCell ref="O49:S49"/>
    <mergeCell ref="D37:K37"/>
    <mergeCell ref="L37:N37"/>
    <mergeCell ref="O37:Q37"/>
    <mergeCell ref="S37:T37"/>
    <mergeCell ref="D38:K38"/>
    <mergeCell ref="L38:N38"/>
    <mergeCell ref="O38:Q38"/>
    <mergeCell ref="S38:T38"/>
    <mergeCell ref="D35:K35"/>
    <mergeCell ref="L35:N35"/>
    <mergeCell ref="O35:Q35"/>
    <mergeCell ref="V35:X35"/>
    <mergeCell ref="D36:K36"/>
    <mergeCell ref="L36:N36"/>
    <mergeCell ref="O36:Q36"/>
    <mergeCell ref="S36:T36"/>
    <mergeCell ref="D22:T22"/>
    <mergeCell ref="D24:T24"/>
    <mergeCell ref="D26:T27"/>
    <mergeCell ref="U29:Y29"/>
    <mergeCell ref="D34:K34"/>
    <mergeCell ref="L34:N34"/>
    <mergeCell ref="O34:Q34"/>
    <mergeCell ref="V10:X10"/>
    <mergeCell ref="D12:T13"/>
    <mergeCell ref="D15:T16"/>
    <mergeCell ref="D18:T18"/>
    <mergeCell ref="Q2:Y2"/>
    <mergeCell ref="B4:Y4"/>
    <mergeCell ref="B6:F6"/>
    <mergeCell ref="G6:Y6"/>
    <mergeCell ref="B7:F7"/>
    <mergeCell ref="G7:Y7"/>
  </mergeCells>
  <phoneticPr fontId="2"/>
  <dataValidations count="1">
    <dataValidation type="list" allowBlank="1" showInputMessage="1" showErrorMessage="1" sqref="V12 X12 V15 X15 V18 X18 V20 X20 V22 X22 V24 X24 V26 X26 V36:V38 X36:X38 V42:V44 X42:X44 V54 X54 V56 X56" xr:uid="{00000000-0002-0000-0800-000000000000}">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42</vt:i4>
      </vt:variant>
    </vt:vector>
  </HeadingPairs>
  <TitlesOfParts>
    <vt:vector size="56" baseType="lpstr">
      <vt:lpstr>表題</vt:lpstr>
      <vt:lpstr>別紙１</vt:lpstr>
      <vt:lpstr>勤務形態一覧表（汎用）</vt:lpstr>
      <vt:lpstr>勤務形態一覧表（居宅介護）</vt:lpstr>
      <vt:lpstr>勤務形態一覧表（重度訪問介護）</vt:lpstr>
      <vt:lpstr>勤務形態一覧表（同行援護）</vt:lpstr>
      <vt:lpstr>勤務形態一覧表（行動援護）</vt:lpstr>
      <vt:lpstr>選択肢</vt:lpstr>
      <vt:lpstr>特定事業所加算（居宅介護）</vt:lpstr>
      <vt:lpstr>特定事業所加算（重度訪問介護）</vt:lpstr>
      <vt:lpstr>特定事業所加算（同行援護）</vt:lpstr>
      <vt:lpstr>特定事業所加算（行動援護）</vt:lpstr>
      <vt:lpstr>指定地域</vt:lpstr>
      <vt:lpstr>Sheeat1</vt:lpstr>
      <vt:lpstr>'勤務形態一覧表（居宅介護）'!Print_Area</vt:lpstr>
      <vt:lpstr>'勤務形態一覧表（行動援護）'!Print_Area</vt:lpstr>
      <vt:lpstr>'勤務形態一覧表（重度訪問介護）'!Print_Area</vt:lpstr>
      <vt:lpstr>'勤務形態一覧表（同行援護）'!Print_Area</vt:lpstr>
      <vt:lpstr>'勤務形態一覧表（汎用）'!Print_Area</vt:lpstr>
      <vt:lpstr>'特定事業所加算（居宅介護）'!Print_Area</vt:lpstr>
      <vt:lpstr>'特定事業所加算（行動援護）'!Print_Area</vt:lpstr>
      <vt:lpstr>'特定事業所加算（重度訪問介護）'!Print_Area</vt:lpstr>
      <vt:lpstr>'特定事業所加算（同行援護）'!Print_Area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白石　晃大</cp:lastModifiedBy>
  <cp:lastPrinted>2024-06-11T02:01:59Z</cp:lastPrinted>
  <dcterms:created xsi:type="dcterms:W3CDTF">2006-06-21T15:17:56Z</dcterms:created>
  <dcterms:modified xsi:type="dcterms:W3CDTF">2026-05-12T06:10:09Z</dcterms:modified>
</cp:coreProperties>
</file>