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5.21.36\kansei\G22_企画・調整\◇生活環境の保全に関する条例（地球温暖化対策関係）\04_HP掲載関係\R070602_更新・HP掲載文書一式（最新）\HP掲載データ（250401更新分_半角）\"/>
    </mc:Choice>
  </mc:AlternateContent>
  <bookViews>
    <workbookView xWindow="0" yWindow="0" windowWidth="19880" windowHeight="9520"/>
  </bookViews>
  <sheets>
    <sheet name="①基本情報" sheetId="23" r:id="rId1"/>
    <sheet name="②計画書表紙" sheetId="21" r:id="rId2"/>
    <sheet name="③（別紙１）事業所一覧" sheetId="18" r:id="rId3"/>
    <sheet name="⑥様式１" sheetId="22" r:id="rId4"/>
    <sheet name="④別表６（エネ管工場等）" sheetId="25" r:id="rId5"/>
    <sheet name="④別表６（その他）" sheetId="29" r:id="rId6"/>
    <sheet name="⑤別表5" sheetId="27" r:id="rId7"/>
    <sheet name="【参考】別表１　(エネ管工場等)" sheetId="28" r:id="rId8"/>
  </sheets>
  <definedNames>
    <definedName name="_xlnm.Print_Area" localSheetId="7">'【参考】別表１　(エネ管工場等)'!$A$1:$J$618</definedName>
    <definedName name="_xlnm.Print_Area" localSheetId="0">①基本情報!$A$1:$Q$83</definedName>
    <definedName name="_xlnm.Print_Area" localSheetId="1">②計画書表紙!$A$1:$S$35</definedName>
    <definedName name="_xlnm.Print_Area" localSheetId="2">'③（別紙１）事業所一覧'!$A$1:$D$57</definedName>
    <definedName name="_xlnm.Print_Area" localSheetId="4">'④別表６（エネ管工場等）'!$A$1:$M$642</definedName>
    <definedName name="_xlnm.Print_Area" localSheetId="5">'④別表６（その他）'!$A$1:$M$642</definedName>
    <definedName name="_xlnm.Print_Area" localSheetId="6">⑤別表5!$A$1:$Q$52</definedName>
    <definedName name="_xlnm.Print_Area" localSheetId="3">⑥様式１!$A$1:$N$40</definedName>
  </definedNames>
  <calcPr calcId="162913"/>
</workbook>
</file>

<file path=xl/calcChain.xml><?xml version="1.0" encoding="utf-8"?>
<calcChain xmlns="http://schemas.openxmlformats.org/spreadsheetml/2006/main">
  <c r="G19" i="28" l="1"/>
  <c r="L26" i="27" l="1"/>
  <c r="F26" i="27"/>
  <c r="F24" i="27"/>
  <c r="A31" i="27"/>
  <c r="C31" i="27"/>
  <c r="U19" i="27"/>
  <c r="J42" i="27"/>
  <c r="M643" i="29"/>
  <c r="G639" i="29" l="1"/>
  <c r="L629" i="29"/>
  <c r="M629" i="29" s="1"/>
  <c r="L628" i="29"/>
  <c r="M628" i="29" s="1"/>
  <c r="L627" i="29"/>
  <c r="M627" i="29" s="1"/>
  <c r="L626" i="29"/>
  <c r="M626" i="29" s="1"/>
  <c r="T623" i="29"/>
  <c r="F619" i="29" s="1"/>
  <c r="L619" i="29" s="1"/>
  <c r="U622" i="29"/>
  <c r="U621" i="29"/>
  <c r="U620" i="29"/>
  <c r="U619" i="29"/>
  <c r="U623" i="29" s="1"/>
  <c r="M619" i="29" s="1"/>
  <c r="L608" i="29"/>
  <c r="M608" i="29" s="1"/>
  <c r="L607" i="29"/>
  <c r="M607" i="29" s="1"/>
  <c r="L606" i="29"/>
  <c r="M606" i="29" s="1"/>
  <c r="L605" i="29"/>
  <c r="M605" i="29" s="1"/>
  <c r="R604" i="29"/>
  <c r="M604" i="29"/>
  <c r="M614" i="29" s="1"/>
  <c r="L604" i="29"/>
  <c r="L599" i="29"/>
  <c r="M599" i="29" s="1"/>
  <c r="K599" i="29"/>
  <c r="H599" i="29"/>
  <c r="L598" i="29"/>
  <c r="M598" i="29" s="1"/>
  <c r="K598" i="29"/>
  <c r="H598" i="29"/>
  <c r="O597" i="29"/>
  <c r="M597" i="29"/>
  <c r="L597" i="29"/>
  <c r="K597" i="29"/>
  <c r="H597" i="29"/>
  <c r="O596" i="29"/>
  <c r="L596" i="29"/>
  <c r="M596" i="29" s="1"/>
  <c r="K596" i="29"/>
  <c r="H596" i="29"/>
  <c r="O595" i="29"/>
  <c r="M595" i="29"/>
  <c r="L595" i="29"/>
  <c r="K595" i="29"/>
  <c r="H595" i="29"/>
  <c r="O594" i="29"/>
  <c r="L594" i="29"/>
  <c r="M594" i="29" s="1"/>
  <c r="K594" i="29"/>
  <c r="H594" i="29"/>
  <c r="R593" i="29"/>
  <c r="O593" i="29"/>
  <c r="L593" i="29"/>
  <c r="M593" i="29" s="1"/>
  <c r="K593" i="29"/>
  <c r="H593" i="29"/>
  <c r="R592" i="29"/>
  <c r="O592" i="29"/>
  <c r="L592" i="29"/>
  <c r="M592" i="29" s="1"/>
  <c r="K592" i="29"/>
  <c r="H592" i="29"/>
  <c r="R591" i="29"/>
  <c r="O591" i="29"/>
  <c r="L591" i="29"/>
  <c r="M591" i="29" s="1"/>
  <c r="K591" i="29"/>
  <c r="H591" i="29"/>
  <c r="R590" i="29"/>
  <c r="O590" i="29"/>
  <c r="L590" i="29"/>
  <c r="M590" i="29" s="1"/>
  <c r="K590" i="29"/>
  <c r="H590" i="29"/>
  <c r="R589" i="29"/>
  <c r="O589" i="29"/>
  <c r="L589" i="29"/>
  <c r="M589" i="29" s="1"/>
  <c r="K589" i="29"/>
  <c r="H589" i="29"/>
  <c r="R588" i="29"/>
  <c r="O588" i="29"/>
  <c r="L588" i="29"/>
  <c r="M588" i="29" s="1"/>
  <c r="K588" i="29"/>
  <c r="H588" i="29"/>
  <c r="O587" i="29"/>
  <c r="M587" i="29"/>
  <c r="L587" i="29"/>
  <c r="K587" i="29"/>
  <c r="H587" i="29"/>
  <c r="O586" i="29"/>
  <c r="L586" i="29"/>
  <c r="M586" i="29" s="1"/>
  <c r="K586" i="29"/>
  <c r="H586" i="29"/>
  <c r="O585" i="29"/>
  <c r="M585" i="29"/>
  <c r="L585" i="29"/>
  <c r="K585" i="29"/>
  <c r="H585" i="29"/>
  <c r="O584" i="29"/>
  <c r="L584" i="29"/>
  <c r="M584" i="29" s="1"/>
  <c r="K584" i="29"/>
  <c r="H584" i="29"/>
  <c r="O583" i="29"/>
  <c r="M583" i="29"/>
  <c r="L583" i="29"/>
  <c r="K583" i="29"/>
  <c r="H583" i="29"/>
  <c r="O582" i="29"/>
  <c r="L582" i="29"/>
  <c r="M582" i="29" s="1"/>
  <c r="K582" i="29"/>
  <c r="H582" i="29"/>
  <c r="O581" i="29"/>
  <c r="M581" i="29"/>
  <c r="M600" i="29" s="1"/>
  <c r="L581" i="29"/>
  <c r="K581" i="29"/>
  <c r="H581" i="29"/>
  <c r="L576" i="29"/>
  <c r="M576" i="29" s="1"/>
  <c r="M577" i="29" s="1"/>
  <c r="M571" i="29"/>
  <c r="L571" i="29"/>
  <c r="K571" i="29"/>
  <c r="H571" i="29"/>
  <c r="M570" i="29"/>
  <c r="L570" i="29"/>
  <c r="K570" i="29"/>
  <c r="H570" i="29"/>
  <c r="R569" i="29"/>
  <c r="O569" i="29"/>
  <c r="M569" i="29"/>
  <c r="L569" i="29"/>
  <c r="K569" i="29"/>
  <c r="H569" i="29"/>
  <c r="R568" i="29"/>
  <c r="O568" i="29"/>
  <c r="M568" i="29"/>
  <c r="L568" i="29"/>
  <c r="K568" i="29"/>
  <c r="H568" i="29"/>
  <c r="R567" i="29"/>
  <c r="O567" i="29"/>
  <c r="M567" i="29"/>
  <c r="L567" i="29"/>
  <c r="K567" i="29"/>
  <c r="H567" i="29"/>
  <c r="R566" i="29"/>
  <c r="O566" i="29"/>
  <c r="M566" i="29"/>
  <c r="L566" i="29"/>
  <c r="K566" i="29"/>
  <c r="H566" i="29"/>
  <c r="R565" i="29"/>
  <c r="O565" i="29"/>
  <c r="M565" i="29"/>
  <c r="L565" i="29"/>
  <c r="K565" i="29"/>
  <c r="H565" i="29"/>
  <c r="R564" i="29"/>
  <c r="O564" i="29"/>
  <c r="M564" i="29"/>
  <c r="L564" i="29"/>
  <c r="K564" i="29"/>
  <c r="H564" i="29"/>
  <c r="R563" i="29"/>
  <c r="O563" i="29"/>
  <c r="M563" i="29"/>
  <c r="L563" i="29"/>
  <c r="K563" i="29"/>
  <c r="H563" i="29"/>
  <c r="R562" i="29"/>
  <c r="O562" i="29"/>
  <c r="M562" i="29"/>
  <c r="L562" i="29"/>
  <c r="K562" i="29"/>
  <c r="H562" i="29"/>
  <c r="R561" i="29"/>
  <c r="O561" i="29"/>
  <c r="M561" i="29"/>
  <c r="L561" i="29"/>
  <c r="K561" i="29"/>
  <c r="H561" i="29"/>
  <c r="R560" i="29"/>
  <c r="O560" i="29"/>
  <c r="M560" i="29"/>
  <c r="L560" i="29"/>
  <c r="K560" i="29"/>
  <c r="H560" i="29"/>
  <c r="R559" i="29"/>
  <c r="O559" i="29"/>
  <c r="M559" i="29"/>
  <c r="L559" i="29"/>
  <c r="K559" i="29"/>
  <c r="H559" i="29"/>
  <c r="R558" i="29"/>
  <c r="O558" i="29"/>
  <c r="M558" i="29"/>
  <c r="L558" i="29"/>
  <c r="K558" i="29"/>
  <c r="H558" i="29"/>
  <c r="R557" i="29"/>
  <c r="O557" i="29"/>
  <c r="M557" i="29"/>
  <c r="L557" i="29"/>
  <c r="K557" i="29"/>
  <c r="H557" i="29"/>
  <c r="R556" i="29"/>
  <c r="O556" i="29"/>
  <c r="M556" i="29"/>
  <c r="L556" i="29"/>
  <c r="K556" i="29"/>
  <c r="H556" i="29"/>
  <c r="R555" i="29"/>
  <c r="O555" i="29"/>
  <c r="M555" i="29"/>
  <c r="L555" i="29"/>
  <c r="K555" i="29"/>
  <c r="H555" i="29"/>
  <c r="R554" i="29"/>
  <c r="O554" i="29"/>
  <c r="M554" i="29"/>
  <c r="L554" i="29"/>
  <c r="K554" i="29"/>
  <c r="H554" i="29"/>
  <c r="R553" i="29"/>
  <c r="O553" i="29"/>
  <c r="M553" i="29"/>
  <c r="L553" i="29"/>
  <c r="K553" i="29"/>
  <c r="H553" i="29"/>
  <c r="R552" i="29"/>
  <c r="O552" i="29"/>
  <c r="L552" i="29"/>
  <c r="M552" i="29" s="1"/>
  <c r="K552" i="29"/>
  <c r="H552" i="29"/>
  <c r="R551" i="29"/>
  <c r="O551" i="29"/>
  <c r="M551" i="29"/>
  <c r="L551" i="29"/>
  <c r="K551" i="29"/>
  <c r="H551" i="29"/>
  <c r="R550" i="29"/>
  <c r="O550" i="29"/>
  <c r="L550" i="29"/>
  <c r="M550" i="29" s="1"/>
  <c r="K550" i="29"/>
  <c r="H550" i="29"/>
  <c r="R549" i="29"/>
  <c r="O549" i="29"/>
  <c r="M549" i="29"/>
  <c r="L549" i="29"/>
  <c r="K549" i="29"/>
  <c r="H549" i="29"/>
  <c r="R548" i="29"/>
  <c r="O548" i="29"/>
  <c r="L548" i="29"/>
  <c r="M548" i="29" s="1"/>
  <c r="K548" i="29"/>
  <c r="H548" i="29"/>
  <c r="R547" i="29"/>
  <c r="O547" i="29"/>
  <c r="M547" i="29"/>
  <c r="L547" i="29"/>
  <c r="K547" i="29"/>
  <c r="H547" i="29"/>
  <c r="R546" i="29"/>
  <c r="O546" i="29"/>
  <c r="L546" i="29"/>
  <c r="M546" i="29" s="1"/>
  <c r="K546" i="29"/>
  <c r="H546" i="29"/>
  <c r="R545" i="29"/>
  <c r="O545" i="29"/>
  <c r="M545" i="29"/>
  <c r="L545" i="29"/>
  <c r="K545" i="29"/>
  <c r="H545" i="29"/>
  <c r="R544" i="29"/>
  <c r="O544" i="29"/>
  <c r="L544" i="29"/>
  <c r="M544" i="29" s="1"/>
  <c r="K544" i="29"/>
  <c r="H544" i="29"/>
  <c r="R543" i="29"/>
  <c r="O543" i="29"/>
  <c r="M543" i="29"/>
  <c r="L543" i="29"/>
  <c r="K543" i="29"/>
  <c r="H543" i="29"/>
  <c r="C538" i="29"/>
  <c r="G532" i="29"/>
  <c r="M522" i="29"/>
  <c r="L522" i="29"/>
  <c r="L521" i="29"/>
  <c r="M521" i="29" s="1"/>
  <c r="M520" i="29"/>
  <c r="L520" i="29"/>
  <c r="L519" i="29"/>
  <c r="M519" i="29" s="1"/>
  <c r="U516" i="29"/>
  <c r="M512" i="29" s="1"/>
  <c r="T516" i="29"/>
  <c r="U515" i="29"/>
  <c r="U514" i="29"/>
  <c r="U513" i="29"/>
  <c r="U512" i="29"/>
  <c r="L512" i="29"/>
  <c r="F512" i="29"/>
  <c r="L501" i="29"/>
  <c r="M501" i="29" s="1"/>
  <c r="M500" i="29"/>
  <c r="L500" i="29"/>
  <c r="L499" i="29"/>
  <c r="M499" i="29" s="1"/>
  <c r="M498" i="29"/>
  <c r="L498" i="29"/>
  <c r="R497" i="29"/>
  <c r="M497" i="29"/>
  <c r="M507" i="29" s="1"/>
  <c r="L497" i="29"/>
  <c r="L492" i="29"/>
  <c r="M492" i="29" s="1"/>
  <c r="K492" i="29"/>
  <c r="H492" i="29"/>
  <c r="L491" i="29"/>
  <c r="M491" i="29" s="1"/>
  <c r="K491" i="29"/>
  <c r="H491" i="29"/>
  <c r="O490" i="29"/>
  <c r="M490" i="29"/>
  <c r="L490" i="29"/>
  <c r="K490" i="29"/>
  <c r="H490" i="29"/>
  <c r="O489" i="29"/>
  <c r="M489" i="29"/>
  <c r="L489" i="29"/>
  <c r="K489" i="29"/>
  <c r="H489" i="29"/>
  <c r="O488" i="29"/>
  <c r="M488" i="29"/>
  <c r="L488" i="29"/>
  <c r="K488" i="29"/>
  <c r="H488" i="29"/>
  <c r="O487" i="29"/>
  <c r="L487" i="29"/>
  <c r="M487" i="29" s="1"/>
  <c r="K487" i="29"/>
  <c r="H487" i="29"/>
  <c r="R486" i="29"/>
  <c r="O486" i="29"/>
  <c r="M486" i="29"/>
  <c r="L486" i="29"/>
  <c r="K486" i="29"/>
  <c r="H486" i="29"/>
  <c r="R485" i="29"/>
  <c r="O485" i="29"/>
  <c r="L485" i="29"/>
  <c r="M485" i="29" s="1"/>
  <c r="K485" i="29"/>
  <c r="H485" i="29"/>
  <c r="R484" i="29"/>
  <c r="O484" i="29"/>
  <c r="M484" i="29"/>
  <c r="L484" i="29"/>
  <c r="K484" i="29"/>
  <c r="H484" i="29"/>
  <c r="R483" i="29"/>
  <c r="O483" i="29"/>
  <c r="L483" i="29"/>
  <c r="M483" i="29" s="1"/>
  <c r="K483" i="29"/>
  <c r="H483" i="29"/>
  <c r="R482" i="29"/>
  <c r="O482" i="29"/>
  <c r="M482" i="29"/>
  <c r="L482" i="29"/>
  <c r="K482" i="29"/>
  <c r="H482" i="29"/>
  <c r="R481" i="29"/>
  <c r="O481" i="29"/>
  <c r="L481" i="29"/>
  <c r="M481" i="29" s="1"/>
  <c r="K481" i="29"/>
  <c r="H481" i="29"/>
  <c r="O480" i="29"/>
  <c r="M480" i="29"/>
  <c r="L480" i="29"/>
  <c r="K480" i="29"/>
  <c r="H480" i="29"/>
  <c r="O479" i="29"/>
  <c r="M479" i="29"/>
  <c r="L479" i="29"/>
  <c r="K479" i="29"/>
  <c r="H479" i="29"/>
  <c r="O478" i="29"/>
  <c r="M478" i="29"/>
  <c r="L478" i="29"/>
  <c r="K478" i="29"/>
  <c r="H478" i="29"/>
  <c r="O477" i="29"/>
  <c r="L477" i="29"/>
  <c r="M477" i="29" s="1"/>
  <c r="K477" i="29"/>
  <c r="H477" i="29"/>
  <c r="O476" i="29"/>
  <c r="M476" i="29"/>
  <c r="L476" i="29"/>
  <c r="K476" i="29"/>
  <c r="H476" i="29"/>
  <c r="O475" i="29"/>
  <c r="M475" i="29"/>
  <c r="L475" i="29"/>
  <c r="K475" i="29"/>
  <c r="H475" i="29"/>
  <c r="O474" i="29"/>
  <c r="M474" i="29"/>
  <c r="M493" i="29" s="1"/>
  <c r="L474" i="29"/>
  <c r="K474" i="29"/>
  <c r="H474" i="29"/>
  <c r="L469" i="29"/>
  <c r="M469" i="29" s="1"/>
  <c r="M470" i="29" s="1"/>
  <c r="M464" i="29"/>
  <c r="L464" i="29"/>
  <c r="K464" i="29"/>
  <c r="H464" i="29"/>
  <c r="M463" i="29"/>
  <c r="L463" i="29"/>
  <c r="K463" i="29"/>
  <c r="H463" i="29"/>
  <c r="R462" i="29"/>
  <c r="O462" i="29"/>
  <c r="M462" i="29"/>
  <c r="L462" i="29"/>
  <c r="K462" i="29"/>
  <c r="H462" i="29"/>
  <c r="R461" i="29"/>
  <c r="O461" i="29"/>
  <c r="M461" i="29"/>
  <c r="L461" i="29"/>
  <c r="K461" i="29"/>
  <c r="H461" i="29"/>
  <c r="R460" i="29"/>
  <c r="O460" i="29"/>
  <c r="M460" i="29"/>
  <c r="L460" i="29"/>
  <c r="K460" i="29"/>
  <c r="H460" i="29"/>
  <c r="R459" i="29"/>
  <c r="O459" i="29"/>
  <c r="M459" i="29"/>
  <c r="L459" i="29"/>
  <c r="K459" i="29"/>
  <c r="H459" i="29"/>
  <c r="R458" i="29"/>
  <c r="O458" i="29"/>
  <c r="M458" i="29"/>
  <c r="L458" i="29"/>
  <c r="K458" i="29"/>
  <c r="H458" i="29"/>
  <c r="R457" i="29"/>
  <c r="O457" i="29"/>
  <c r="L457" i="29"/>
  <c r="M457" i="29" s="1"/>
  <c r="K457" i="29"/>
  <c r="H457" i="29"/>
  <c r="R456" i="29"/>
  <c r="O456" i="29"/>
  <c r="M456" i="29"/>
  <c r="L456" i="29"/>
  <c r="K456" i="29"/>
  <c r="H456" i="29"/>
  <c r="R455" i="29"/>
  <c r="O455" i="29"/>
  <c r="L455" i="29"/>
  <c r="M455" i="29" s="1"/>
  <c r="K455" i="29"/>
  <c r="H455" i="29"/>
  <c r="R454" i="29"/>
  <c r="O454" i="29"/>
  <c r="M454" i="29"/>
  <c r="L454" i="29"/>
  <c r="K454" i="29"/>
  <c r="H454" i="29"/>
  <c r="R453" i="29"/>
  <c r="O453" i="29"/>
  <c r="L453" i="29"/>
  <c r="M453" i="29" s="1"/>
  <c r="K453" i="29"/>
  <c r="H453" i="29"/>
  <c r="R452" i="29"/>
  <c r="O452" i="29"/>
  <c r="M452" i="29"/>
  <c r="L452" i="29"/>
  <c r="K452" i="29"/>
  <c r="H452" i="29"/>
  <c r="R451" i="29"/>
  <c r="O451" i="29"/>
  <c r="L451" i="29"/>
  <c r="M451" i="29" s="1"/>
  <c r="K451" i="29"/>
  <c r="H451" i="29"/>
  <c r="R450" i="29"/>
  <c r="O450" i="29"/>
  <c r="M450" i="29"/>
  <c r="L450" i="29"/>
  <c r="K450" i="29"/>
  <c r="H450" i="29"/>
  <c r="R449" i="29"/>
  <c r="O449" i="29"/>
  <c r="L449" i="29"/>
  <c r="M449" i="29" s="1"/>
  <c r="K449" i="29"/>
  <c r="H449" i="29"/>
  <c r="R448" i="29"/>
  <c r="O448" i="29"/>
  <c r="M448" i="29"/>
  <c r="L448" i="29"/>
  <c r="K448" i="29"/>
  <c r="H448" i="29"/>
  <c r="R447" i="29"/>
  <c r="O447" i="29"/>
  <c r="L447" i="29"/>
  <c r="M447" i="29" s="1"/>
  <c r="K447" i="29"/>
  <c r="H447" i="29"/>
  <c r="R446" i="29"/>
  <c r="O446" i="29"/>
  <c r="M446" i="29"/>
  <c r="L446" i="29"/>
  <c r="K446" i="29"/>
  <c r="H446" i="29"/>
  <c r="R445" i="29"/>
  <c r="O445" i="29"/>
  <c r="L445" i="29"/>
  <c r="M445" i="29" s="1"/>
  <c r="K445" i="29"/>
  <c r="H445" i="29"/>
  <c r="R444" i="29"/>
  <c r="O444" i="29"/>
  <c r="M444" i="29"/>
  <c r="L444" i="29"/>
  <c r="K444" i="29"/>
  <c r="H444" i="29"/>
  <c r="R443" i="29"/>
  <c r="O443" i="29"/>
  <c r="L443" i="29"/>
  <c r="M443" i="29" s="1"/>
  <c r="K443" i="29"/>
  <c r="H443" i="29"/>
  <c r="R442" i="29"/>
  <c r="O442" i="29"/>
  <c r="M442" i="29"/>
  <c r="L442" i="29"/>
  <c r="K442" i="29"/>
  <c r="H442" i="29"/>
  <c r="R441" i="29"/>
  <c r="O441" i="29"/>
  <c r="L441" i="29"/>
  <c r="M441" i="29" s="1"/>
  <c r="K441" i="29"/>
  <c r="H441" i="29"/>
  <c r="R440" i="29"/>
  <c r="O440" i="29"/>
  <c r="M440" i="29"/>
  <c r="L440" i="29"/>
  <c r="K440" i="29"/>
  <c r="H440" i="29"/>
  <c r="R439" i="29"/>
  <c r="O439" i="29"/>
  <c r="L439" i="29"/>
  <c r="M439" i="29" s="1"/>
  <c r="K439" i="29"/>
  <c r="H439" i="29"/>
  <c r="R438" i="29"/>
  <c r="O438" i="29"/>
  <c r="M438" i="29"/>
  <c r="L438" i="29"/>
  <c r="K438" i="29"/>
  <c r="H438" i="29"/>
  <c r="R437" i="29"/>
  <c r="O437" i="29"/>
  <c r="L437" i="29"/>
  <c r="M437" i="29" s="1"/>
  <c r="K437" i="29"/>
  <c r="H437" i="29"/>
  <c r="R436" i="29"/>
  <c r="O436" i="29"/>
  <c r="M436" i="29"/>
  <c r="L436" i="29"/>
  <c r="K436" i="29"/>
  <c r="H436" i="29"/>
  <c r="C431" i="29"/>
  <c r="G425" i="29"/>
  <c r="M422" i="29"/>
  <c r="M415" i="29"/>
  <c r="L415" i="29"/>
  <c r="L414" i="29"/>
  <c r="M414" i="29" s="1"/>
  <c r="M413" i="29"/>
  <c r="L413" i="29"/>
  <c r="L412" i="29"/>
  <c r="M412" i="29" s="1"/>
  <c r="U409" i="29"/>
  <c r="M405" i="29" s="1"/>
  <c r="T409" i="29"/>
  <c r="U408" i="29"/>
  <c r="U407" i="29"/>
  <c r="U406" i="29"/>
  <c r="U405" i="29"/>
  <c r="L405" i="29"/>
  <c r="F405" i="29"/>
  <c r="L394" i="29"/>
  <c r="M394" i="29" s="1"/>
  <c r="M393" i="29"/>
  <c r="L393" i="29"/>
  <c r="L392" i="29"/>
  <c r="M392" i="29" s="1"/>
  <c r="M391" i="29"/>
  <c r="L391" i="29"/>
  <c r="R390" i="29"/>
  <c r="M390" i="29"/>
  <c r="L390" i="29"/>
  <c r="L385" i="29"/>
  <c r="M385" i="29" s="1"/>
  <c r="K385" i="29"/>
  <c r="H385" i="29"/>
  <c r="L384" i="29"/>
  <c r="M384" i="29" s="1"/>
  <c r="K384" i="29"/>
  <c r="H384" i="29"/>
  <c r="O383" i="29"/>
  <c r="M383" i="29"/>
  <c r="L383" i="29"/>
  <c r="K383" i="29"/>
  <c r="H383" i="29"/>
  <c r="O382" i="29"/>
  <c r="M382" i="29"/>
  <c r="L382" i="29"/>
  <c r="K382" i="29"/>
  <c r="H382" i="29"/>
  <c r="O381" i="29"/>
  <c r="L381" i="29"/>
  <c r="M381" i="29" s="1"/>
  <c r="K381" i="29"/>
  <c r="H381" i="29"/>
  <c r="O380" i="29"/>
  <c r="L380" i="29"/>
  <c r="M380" i="29" s="1"/>
  <c r="K380" i="29"/>
  <c r="H380" i="29"/>
  <c r="R379" i="29"/>
  <c r="O379" i="29"/>
  <c r="M379" i="29"/>
  <c r="L379" i="29"/>
  <c r="K379" i="29"/>
  <c r="H379" i="29"/>
  <c r="R378" i="29"/>
  <c r="O378" i="29"/>
  <c r="L378" i="29"/>
  <c r="M378" i="29" s="1"/>
  <c r="K378" i="29"/>
  <c r="H378" i="29"/>
  <c r="R377" i="29"/>
  <c r="O377" i="29"/>
  <c r="M377" i="29"/>
  <c r="L377" i="29"/>
  <c r="K377" i="29"/>
  <c r="H377" i="29"/>
  <c r="R376" i="29"/>
  <c r="O376" i="29"/>
  <c r="L376" i="29"/>
  <c r="M376" i="29" s="1"/>
  <c r="K376" i="29"/>
  <c r="H376" i="29"/>
  <c r="R375" i="29"/>
  <c r="O375" i="29"/>
  <c r="M375" i="29"/>
  <c r="L375" i="29"/>
  <c r="K375" i="29"/>
  <c r="H375" i="29"/>
  <c r="R374" i="29"/>
  <c r="O374" i="29"/>
  <c r="L374" i="29"/>
  <c r="M374" i="29" s="1"/>
  <c r="K374" i="29"/>
  <c r="H374" i="29"/>
  <c r="O373" i="29"/>
  <c r="M373" i="29"/>
  <c r="L373" i="29"/>
  <c r="K373" i="29"/>
  <c r="H373" i="29"/>
  <c r="O372" i="29"/>
  <c r="M372" i="29"/>
  <c r="L372" i="29"/>
  <c r="K372" i="29"/>
  <c r="H372" i="29"/>
  <c r="O371" i="29"/>
  <c r="L371" i="29"/>
  <c r="M371" i="29" s="1"/>
  <c r="K371" i="29"/>
  <c r="H371" i="29"/>
  <c r="O370" i="29"/>
  <c r="L370" i="29"/>
  <c r="M370" i="29" s="1"/>
  <c r="K370" i="29"/>
  <c r="H370" i="29"/>
  <c r="O369" i="29"/>
  <c r="M369" i="29"/>
  <c r="L369" i="29"/>
  <c r="K369" i="29"/>
  <c r="H369" i="29"/>
  <c r="O368" i="29"/>
  <c r="M368" i="29"/>
  <c r="L368" i="29"/>
  <c r="K368" i="29"/>
  <c r="H368" i="29"/>
  <c r="O367" i="29"/>
  <c r="L367" i="29"/>
  <c r="M367" i="29" s="1"/>
  <c r="K367" i="29"/>
  <c r="H367" i="29"/>
  <c r="L362" i="29"/>
  <c r="M362" i="29" s="1"/>
  <c r="M363" i="29" s="1"/>
  <c r="L357" i="29"/>
  <c r="M357" i="29" s="1"/>
  <c r="K357" i="29"/>
  <c r="H357" i="29"/>
  <c r="L356" i="29"/>
  <c r="M356" i="29" s="1"/>
  <c r="K356" i="29"/>
  <c r="H356" i="29"/>
  <c r="R355" i="29"/>
  <c r="O355" i="29"/>
  <c r="M355" i="29"/>
  <c r="L355" i="29"/>
  <c r="K355" i="29"/>
  <c r="H355" i="29"/>
  <c r="R354" i="29"/>
  <c r="O354" i="29"/>
  <c r="L354" i="29"/>
  <c r="M354" i="29" s="1"/>
  <c r="K354" i="29"/>
  <c r="H354" i="29"/>
  <c r="R353" i="29"/>
  <c r="O353" i="29"/>
  <c r="M353" i="29"/>
  <c r="L353" i="29"/>
  <c r="K353" i="29"/>
  <c r="H353" i="29"/>
  <c r="R352" i="29"/>
  <c r="O352" i="29"/>
  <c r="L352" i="29"/>
  <c r="M352" i="29" s="1"/>
  <c r="K352" i="29"/>
  <c r="H352" i="29"/>
  <c r="R351" i="29"/>
  <c r="O351" i="29"/>
  <c r="M351" i="29"/>
  <c r="L351" i="29"/>
  <c r="K351" i="29"/>
  <c r="H351" i="29"/>
  <c r="R350" i="29"/>
  <c r="O350" i="29"/>
  <c r="L350" i="29"/>
  <c r="M350" i="29" s="1"/>
  <c r="K350" i="29"/>
  <c r="H350" i="29"/>
  <c r="R349" i="29"/>
  <c r="O349" i="29"/>
  <c r="M349" i="29"/>
  <c r="L349" i="29"/>
  <c r="K349" i="29"/>
  <c r="H349" i="29"/>
  <c r="R348" i="29"/>
  <c r="O348" i="29"/>
  <c r="L348" i="29"/>
  <c r="M348" i="29" s="1"/>
  <c r="K348" i="29"/>
  <c r="H348" i="29"/>
  <c r="R347" i="29"/>
  <c r="O347" i="29"/>
  <c r="M347" i="29"/>
  <c r="L347" i="29"/>
  <c r="K347" i="29"/>
  <c r="H347" i="29"/>
  <c r="R346" i="29"/>
  <c r="O346" i="29"/>
  <c r="L346" i="29"/>
  <c r="M346" i="29" s="1"/>
  <c r="K346" i="29"/>
  <c r="H346" i="29"/>
  <c r="R345" i="29"/>
  <c r="O345" i="29"/>
  <c r="M345" i="29"/>
  <c r="L345" i="29"/>
  <c r="K345" i="29"/>
  <c r="H345" i="29"/>
  <c r="R344" i="29"/>
  <c r="O344" i="29"/>
  <c r="L344" i="29"/>
  <c r="M344" i="29" s="1"/>
  <c r="K344" i="29"/>
  <c r="H344" i="29"/>
  <c r="R343" i="29"/>
  <c r="O343" i="29"/>
  <c r="M343" i="29"/>
  <c r="L343" i="29"/>
  <c r="K343" i="29"/>
  <c r="H343" i="29"/>
  <c r="R342" i="29"/>
  <c r="O342" i="29"/>
  <c r="L342" i="29"/>
  <c r="M342" i="29" s="1"/>
  <c r="K342" i="29"/>
  <c r="H342" i="29"/>
  <c r="R341" i="29"/>
  <c r="O341" i="29"/>
  <c r="M341" i="29"/>
  <c r="L341" i="29"/>
  <c r="K341" i="29"/>
  <c r="H341" i="29"/>
  <c r="R340" i="29"/>
  <c r="O340" i="29"/>
  <c r="L340" i="29"/>
  <c r="M340" i="29" s="1"/>
  <c r="K340" i="29"/>
  <c r="H340" i="29"/>
  <c r="R339" i="29"/>
  <c r="O339" i="29"/>
  <c r="M339" i="29"/>
  <c r="L339" i="29"/>
  <c r="K339" i="29"/>
  <c r="H339" i="29"/>
  <c r="R338" i="29"/>
  <c r="O338" i="29"/>
  <c r="L338" i="29"/>
  <c r="M338" i="29" s="1"/>
  <c r="K338" i="29"/>
  <c r="H338" i="29"/>
  <c r="R337" i="29"/>
  <c r="O337" i="29"/>
  <c r="M337" i="29"/>
  <c r="L337" i="29"/>
  <c r="K337" i="29"/>
  <c r="H337" i="29"/>
  <c r="R336" i="29"/>
  <c r="O336" i="29"/>
  <c r="L336" i="29"/>
  <c r="M336" i="29" s="1"/>
  <c r="K336" i="29"/>
  <c r="H336" i="29"/>
  <c r="R335" i="29"/>
  <c r="O335" i="29"/>
  <c r="M335" i="29"/>
  <c r="L335" i="29"/>
  <c r="K335" i="29"/>
  <c r="H335" i="29"/>
  <c r="R334" i="29"/>
  <c r="O334" i="29"/>
  <c r="L334" i="29"/>
  <c r="M334" i="29" s="1"/>
  <c r="K334" i="29"/>
  <c r="H334" i="29"/>
  <c r="R333" i="29"/>
  <c r="O333" i="29"/>
  <c r="M333" i="29"/>
  <c r="L333" i="29"/>
  <c r="K333" i="29"/>
  <c r="H333" i="29"/>
  <c r="R332" i="29"/>
  <c r="O332" i="29"/>
  <c r="L332" i="29"/>
  <c r="M332" i="29" s="1"/>
  <c r="K332" i="29"/>
  <c r="H332" i="29"/>
  <c r="R331" i="29"/>
  <c r="O331" i="29"/>
  <c r="M331" i="29"/>
  <c r="L331" i="29"/>
  <c r="K331" i="29"/>
  <c r="H331" i="29"/>
  <c r="R330" i="29"/>
  <c r="O330" i="29"/>
  <c r="L330" i="29"/>
  <c r="M330" i="29" s="1"/>
  <c r="K330" i="29"/>
  <c r="H330" i="29"/>
  <c r="R329" i="29"/>
  <c r="O329" i="29"/>
  <c r="M329" i="29"/>
  <c r="M358" i="29" s="1"/>
  <c r="L329" i="29"/>
  <c r="K329" i="29"/>
  <c r="H329" i="29"/>
  <c r="C324" i="29"/>
  <c r="G318" i="29"/>
  <c r="M308" i="29"/>
  <c r="L308" i="29"/>
  <c r="L307" i="29"/>
  <c r="M307" i="29" s="1"/>
  <c r="M306" i="29"/>
  <c r="L306" i="29"/>
  <c r="L305" i="29"/>
  <c r="M305" i="29" s="1"/>
  <c r="U302" i="29"/>
  <c r="M298" i="29" s="1"/>
  <c r="M315" i="29" s="1"/>
  <c r="T302" i="29"/>
  <c r="U301" i="29"/>
  <c r="U300" i="29"/>
  <c r="U299" i="29"/>
  <c r="U298" i="29"/>
  <c r="L298" i="29"/>
  <c r="F298" i="29"/>
  <c r="L287" i="29"/>
  <c r="M287" i="29" s="1"/>
  <c r="M286" i="29"/>
  <c r="L286" i="29"/>
  <c r="L285" i="29"/>
  <c r="M285" i="29" s="1"/>
  <c r="M284" i="29"/>
  <c r="L284" i="29"/>
  <c r="R283" i="29"/>
  <c r="M283" i="29"/>
  <c r="L283" i="29"/>
  <c r="L278" i="29"/>
  <c r="M278" i="29" s="1"/>
  <c r="K278" i="29"/>
  <c r="H278" i="29"/>
  <c r="L277" i="29"/>
  <c r="M277" i="29" s="1"/>
  <c r="K277" i="29"/>
  <c r="H277" i="29"/>
  <c r="O276" i="29"/>
  <c r="M276" i="29"/>
  <c r="L276" i="29"/>
  <c r="K276" i="29"/>
  <c r="H276" i="29"/>
  <c r="O275" i="29"/>
  <c r="M275" i="29"/>
  <c r="L275" i="29"/>
  <c r="K275" i="29"/>
  <c r="H275" i="29"/>
  <c r="O274" i="29"/>
  <c r="L274" i="29"/>
  <c r="M274" i="29" s="1"/>
  <c r="K274" i="29"/>
  <c r="H274" i="29"/>
  <c r="O273" i="29"/>
  <c r="L273" i="29"/>
  <c r="M273" i="29" s="1"/>
  <c r="K273" i="29"/>
  <c r="H273" i="29"/>
  <c r="R272" i="29"/>
  <c r="O272" i="29"/>
  <c r="M272" i="29"/>
  <c r="L272" i="29"/>
  <c r="K272" i="29"/>
  <c r="H272" i="29"/>
  <c r="R271" i="29"/>
  <c r="O271" i="29"/>
  <c r="L271" i="29"/>
  <c r="M271" i="29" s="1"/>
  <c r="K271" i="29"/>
  <c r="H271" i="29"/>
  <c r="R270" i="29"/>
  <c r="O270" i="29"/>
  <c r="M270" i="29"/>
  <c r="L270" i="29"/>
  <c r="K270" i="29"/>
  <c r="H270" i="29"/>
  <c r="R269" i="29"/>
  <c r="O269" i="29"/>
  <c r="L269" i="29"/>
  <c r="M269" i="29" s="1"/>
  <c r="K269" i="29"/>
  <c r="H269" i="29"/>
  <c r="R268" i="29"/>
  <c r="O268" i="29"/>
  <c r="M268" i="29"/>
  <c r="L268" i="29"/>
  <c r="K268" i="29"/>
  <c r="H268" i="29"/>
  <c r="R267" i="29"/>
  <c r="O267" i="29"/>
  <c r="L267" i="29"/>
  <c r="M267" i="29" s="1"/>
  <c r="K267" i="29"/>
  <c r="H267" i="29"/>
  <c r="O266" i="29"/>
  <c r="M266" i="29"/>
  <c r="L266" i="29"/>
  <c r="K266" i="29"/>
  <c r="H266" i="29"/>
  <c r="O265" i="29"/>
  <c r="M265" i="29"/>
  <c r="L265" i="29"/>
  <c r="K265" i="29"/>
  <c r="H265" i="29"/>
  <c r="O264" i="29"/>
  <c r="M264" i="29"/>
  <c r="L264" i="29"/>
  <c r="K264" i="29"/>
  <c r="H264" i="29"/>
  <c r="O263" i="29"/>
  <c r="L263" i="29"/>
  <c r="M263" i="29" s="1"/>
  <c r="K263" i="29"/>
  <c r="H263" i="29"/>
  <c r="O262" i="29"/>
  <c r="M262" i="29"/>
  <c r="L262" i="29"/>
  <c r="K262" i="29"/>
  <c r="H262" i="29"/>
  <c r="O261" i="29"/>
  <c r="M261" i="29"/>
  <c r="L261" i="29"/>
  <c r="K261" i="29"/>
  <c r="H261" i="29"/>
  <c r="O260" i="29"/>
  <c r="M260" i="29"/>
  <c r="L260" i="29"/>
  <c r="K260" i="29"/>
  <c r="H260" i="29"/>
  <c r="L255" i="29"/>
  <c r="M255" i="29" s="1"/>
  <c r="M256" i="29" s="1"/>
  <c r="M250" i="29"/>
  <c r="L250" i="29"/>
  <c r="K250" i="29"/>
  <c r="H250" i="29"/>
  <c r="M249" i="29"/>
  <c r="L249" i="29"/>
  <c r="K249" i="29"/>
  <c r="H249" i="29"/>
  <c r="R248" i="29"/>
  <c r="O248" i="29"/>
  <c r="M248" i="29"/>
  <c r="L248" i="29"/>
  <c r="K248" i="29"/>
  <c r="H248" i="29"/>
  <c r="R247" i="29"/>
  <c r="O247" i="29"/>
  <c r="M247" i="29"/>
  <c r="L247" i="29"/>
  <c r="K247" i="29"/>
  <c r="H247" i="29"/>
  <c r="R246" i="29"/>
  <c r="O246" i="29"/>
  <c r="M246" i="29"/>
  <c r="L246" i="29"/>
  <c r="K246" i="29"/>
  <c r="H246" i="29"/>
  <c r="R245" i="29"/>
  <c r="O245" i="29"/>
  <c r="M245" i="29"/>
  <c r="L245" i="29"/>
  <c r="K245" i="29"/>
  <c r="H245" i="29"/>
  <c r="R244" i="29"/>
  <c r="O244" i="29"/>
  <c r="M244" i="29"/>
  <c r="L244" i="29"/>
  <c r="K244" i="29"/>
  <c r="H244" i="29"/>
  <c r="R243" i="29"/>
  <c r="O243" i="29"/>
  <c r="L243" i="29"/>
  <c r="M243" i="29" s="1"/>
  <c r="K243" i="29"/>
  <c r="H243" i="29"/>
  <c r="R242" i="29"/>
  <c r="O242" i="29"/>
  <c r="M242" i="29"/>
  <c r="L242" i="29"/>
  <c r="K242" i="29"/>
  <c r="H242" i="29"/>
  <c r="R241" i="29"/>
  <c r="O241" i="29"/>
  <c r="L241" i="29"/>
  <c r="M241" i="29" s="1"/>
  <c r="K241" i="29"/>
  <c r="H241" i="29"/>
  <c r="R240" i="29"/>
  <c r="O240" i="29"/>
  <c r="M240" i="29"/>
  <c r="L240" i="29"/>
  <c r="K240" i="29"/>
  <c r="H240" i="29"/>
  <c r="R239" i="29"/>
  <c r="O239" i="29"/>
  <c r="L239" i="29"/>
  <c r="M239" i="29" s="1"/>
  <c r="K239" i="29"/>
  <c r="H239" i="29"/>
  <c r="R238" i="29"/>
  <c r="O238" i="29"/>
  <c r="M238" i="29"/>
  <c r="L238" i="29"/>
  <c r="K238" i="29"/>
  <c r="H238" i="29"/>
  <c r="R237" i="29"/>
  <c r="O237" i="29"/>
  <c r="L237" i="29"/>
  <c r="M237" i="29" s="1"/>
  <c r="K237" i="29"/>
  <c r="H237" i="29"/>
  <c r="R236" i="29"/>
  <c r="O236" i="29"/>
  <c r="M236" i="29"/>
  <c r="L236" i="29"/>
  <c r="K236" i="29"/>
  <c r="H236" i="29"/>
  <c r="R235" i="29"/>
  <c r="O235" i="29"/>
  <c r="L235" i="29"/>
  <c r="M235" i="29" s="1"/>
  <c r="K235" i="29"/>
  <c r="H235" i="29"/>
  <c r="R234" i="29"/>
  <c r="O234" i="29"/>
  <c r="M234" i="29"/>
  <c r="L234" i="29"/>
  <c r="K234" i="29"/>
  <c r="H234" i="29"/>
  <c r="R233" i="29"/>
  <c r="O233" i="29"/>
  <c r="L233" i="29"/>
  <c r="M233" i="29" s="1"/>
  <c r="K233" i="29"/>
  <c r="H233" i="29"/>
  <c r="R232" i="29"/>
  <c r="O232" i="29"/>
  <c r="M232" i="29"/>
  <c r="L232" i="29"/>
  <c r="K232" i="29"/>
  <c r="H232" i="29"/>
  <c r="R231" i="29"/>
  <c r="O231" i="29"/>
  <c r="M231" i="29"/>
  <c r="L231" i="29"/>
  <c r="K231" i="29"/>
  <c r="H231" i="29"/>
  <c r="R230" i="29"/>
  <c r="O230" i="29"/>
  <c r="M230" i="29"/>
  <c r="L230" i="29"/>
  <c r="K230" i="29"/>
  <c r="H230" i="29"/>
  <c r="R229" i="29"/>
  <c r="O229" i="29"/>
  <c r="M229" i="29"/>
  <c r="L229" i="29"/>
  <c r="K229" i="29"/>
  <c r="H229" i="29"/>
  <c r="R228" i="29"/>
  <c r="O228" i="29"/>
  <c r="M228" i="29"/>
  <c r="L228" i="29"/>
  <c r="K228" i="29"/>
  <c r="H228" i="29"/>
  <c r="R227" i="29"/>
  <c r="O227" i="29"/>
  <c r="M227" i="29"/>
  <c r="L227" i="29"/>
  <c r="K227" i="29"/>
  <c r="H227" i="29"/>
  <c r="R226" i="29"/>
  <c r="O226" i="29"/>
  <c r="M226" i="29"/>
  <c r="L226" i="29"/>
  <c r="K226" i="29"/>
  <c r="H226" i="29"/>
  <c r="R225" i="29"/>
  <c r="O225" i="29"/>
  <c r="M225" i="29"/>
  <c r="L225" i="29"/>
  <c r="K225" i="29"/>
  <c r="H225" i="29"/>
  <c r="R224" i="29"/>
  <c r="O224" i="29"/>
  <c r="M224" i="29"/>
  <c r="L224" i="29"/>
  <c r="K224" i="29"/>
  <c r="H224" i="29"/>
  <c r="R223" i="29"/>
  <c r="O223" i="29"/>
  <c r="M223" i="29"/>
  <c r="L223" i="29"/>
  <c r="K223" i="29"/>
  <c r="H223" i="29"/>
  <c r="R222" i="29"/>
  <c r="O222" i="29"/>
  <c r="M222" i="29"/>
  <c r="L222" i="29"/>
  <c r="K222" i="29"/>
  <c r="H222" i="29"/>
  <c r="C217" i="29"/>
  <c r="G211" i="29"/>
  <c r="M201" i="29"/>
  <c r="L201" i="29"/>
  <c r="L200" i="29"/>
  <c r="M200" i="29" s="1"/>
  <c r="M199" i="29"/>
  <c r="L199" i="29"/>
  <c r="L198" i="29"/>
  <c r="M198" i="29" s="1"/>
  <c r="U195" i="29"/>
  <c r="M191" i="29" s="1"/>
  <c r="M208" i="29" s="1"/>
  <c r="T195" i="29"/>
  <c r="U194" i="29"/>
  <c r="U193" i="29"/>
  <c r="U192" i="29"/>
  <c r="U191" i="29"/>
  <c r="L191" i="29"/>
  <c r="F191" i="29"/>
  <c r="L180" i="29"/>
  <c r="M180" i="29" s="1"/>
  <c r="M179" i="29"/>
  <c r="L179" i="29"/>
  <c r="L178" i="29"/>
  <c r="M178" i="29" s="1"/>
  <c r="M177" i="29"/>
  <c r="L177" i="29"/>
  <c r="R176" i="29"/>
  <c r="M176" i="29"/>
  <c r="M186" i="29" s="1"/>
  <c r="L176" i="29"/>
  <c r="L171" i="29"/>
  <c r="M171" i="29" s="1"/>
  <c r="K171" i="29"/>
  <c r="H171" i="29"/>
  <c r="L170" i="29"/>
  <c r="M170" i="29" s="1"/>
  <c r="K170" i="29"/>
  <c r="H170" i="29"/>
  <c r="O169" i="29"/>
  <c r="M169" i="29"/>
  <c r="L169" i="29"/>
  <c r="K169" i="29"/>
  <c r="H169" i="29"/>
  <c r="O168" i="29"/>
  <c r="M168" i="29"/>
  <c r="L168" i="29"/>
  <c r="K168" i="29"/>
  <c r="H168" i="29"/>
  <c r="O167" i="29"/>
  <c r="M167" i="29"/>
  <c r="L167" i="29"/>
  <c r="K167" i="29"/>
  <c r="H167" i="29"/>
  <c r="O166" i="29"/>
  <c r="L166" i="29"/>
  <c r="M166" i="29" s="1"/>
  <c r="K166" i="29"/>
  <c r="H166" i="29"/>
  <c r="R165" i="29"/>
  <c r="O165" i="29"/>
  <c r="M165" i="29"/>
  <c r="L165" i="29"/>
  <c r="K165" i="29"/>
  <c r="H165" i="29"/>
  <c r="R164" i="29"/>
  <c r="O164" i="29"/>
  <c r="L164" i="29"/>
  <c r="M164" i="29" s="1"/>
  <c r="K164" i="29"/>
  <c r="H164" i="29"/>
  <c r="R163" i="29"/>
  <c r="O163" i="29"/>
  <c r="M163" i="29"/>
  <c r="L163" i="29"/>
  <c r="K163" i="29"/>
  <c r="H163" i="29"/>
  <c r="R162" i="29"/>
  <c r="O162" i="29"/>
  <c r="L162" i="29"/>
  <c r="M162" i="29" s="1"/>
  <c r="K162" i="29"/>
  <c r="H162" i="29"/>
  <c r="R161" i="29"/>
  <c r="O161" i="29"/>
  <c r="M161" i="29"/>
  <c r="L161" i="29"/>
  <c r="K161" i="29"/>
  <c r="H161" i="29"/>
  <c r="R160" i="29"/>
  <c r="O160" i="29"/>
  <c r="L160" i="29"/>
  <c r="M160" i="29" s="1"/>
  <c r="K160" i="29"/>
  <c r="H160" i="29"/>
  <c r="O159" i="29"/>
  <c r="M159" i="29"/>
  <c r="L159" i="29"/>
  <c r="K159" i="29"/>
  <c r="H159" i="29"/>
  <c r="O158" i="29"/>
  <c r="M158" i="29"/>
  <c r="L158" i="29"/>
  <c r="K158" i="29"/>
  <c r="H158" i="29"/>
  <c r="O157" i="29"/>
  <c r="M157" i="29"/>
  <c r="L157" i="29"/>
  <c r="K157" i="29"/>
  <c r="H157" i="29"/>
  <c r="O156" i="29"/>
  <c r="L156" i="29"/>
  <c r="M156" i="29" s="1"/>
  <c r="K156" i="29"/>
  <c r="H156" i="29"/>
  <c r="O155" i="29"/>
  <c r="M155" i="29"/>
  <c r="L155" i="29"/>
  <c r="K155" i="29"/>
  <c r="H155" i="29"/>
  <c r="O154" i="29"/>
  <c r="M154" i="29"/>
  <c r="L154" i="29"/>
  <c r="K154" i="29"/>
  <c r="H154" i="29"/>
  <c r="O153" i="29"/>
  <c r="M153" i="29"/>
  <c r="L153" i="29"/>
  <c r="K153" i="29"/>
  <c r="H153" i="29"/>
  <c r="L148" i="29"/>
  <c r="M148" i="29" s="1"/>
  <c r="M149" i="29" s="1"/>
  <c r="M143" i="29"/>
  <c r="L143" i="29"/>
  <c r="K143" i="29"/>
  <c r="H143" i="29"/>
  <c r="M142" i="29"/>
  <c r="L142" i="29"/>
  <c r="K142" i="29"/>
  <c r="H142" i="29"/>
  <c r="R141" i="29"/>
  <c r="O141" i="29"/>
  <c r="M141" i="29"/>
  <c r="L141" i="29"/>
  <c r="K141" i="29"/>
  <c r="H141" i="29"/>
  <c r="R140" i="29"/>
  <c r="O140" i="29"/>
  <c r="M140" i="29"/>
  <c r="L140" i="29"/>
  <c r="K140" i="29"/>
  <c r="H140" i="29"/>
  <c r="R139" i="29"/>
  <c r="O139" i="29"/>
  <c r="M139" i="29"/>
  <c r="L139" i="29"/>
  <c r="K139" i="29"/>
  <c r="H139" i="29"/>
  <c r="R138" i="29"/>
  <c r="O138" i="29"/>
  <c r="M138" i="29"/>
  <c r="L138" i="29"/>
  <c r="K138" i="29"/>
  <c r="H138" i="29"/>
  <c r="R137" i="29"/>
  <c r="O137" i="29"/>
  <c r="M137" i="29"/>
  <c r="L137" i="29"/>
  <c r="K137" i="29"/>
  <c r="H137" i="29"/>
  <c r="R136" i="29"/>
  <c r="O136" i="29"/>
  <c r="M136" i="29"/>
  <c r="L136" i="29"/>
  <c r="K136" i="29"/>
  <c r="H136" i="29"/>
  <c r="R135" i="29"/>
  <c r="O135" i="29"/>
  <c r="M135" i="29"/>
  <c r="L135" i="29"/>
  <c r="K135" i="29"/>
  <c r="H135" i="29"/>
  <c r="R134" i="29"/>
  <c r="O134" i="29"/>
  <c r="M134" i="29"/>
  <c r="L134" i="29"/>
  <c r="K134" i="29"/>
  <c r="H134" i="29"/>
  <c r="R133" i="29"/>
  <c r="O133" i="29"/>
  <c r="M133" i="29"/>
  <c r="L133" i="29"/>
  <c r="K133" i="29"/>
  <c r="H133" i="29"/>
  <c r="R132" i="29"/>
  <c r="O132" i="29"/>
  <c r="M132" i="29"/>
  <c r="L132" i="29"/>
  <c r="K132" i="29"/>
  <c r="H132" i="29"/>
  <c r="R131" i="29"/>
  <c r="O131" i="29"/>
  <c r="M131" i="29"/>
  <c r="L131" i="29"/>
  <c r="K131" i="29"/>
  <c r="H131" i="29"/>
  <c r="R130" i="29"/>
  <c r="O130" i="29"/>
  <c r="L130" i="29"/>
  <c r="M130" i="29" s="1"/>
  <c r="K130" i="29"/>
  <c r="H130" i="29"/>
  <c r="R129" i="29"/>
  <c r="O129" i="29"/>
  <c r="M129" i="29"/>
  <c r="L129" i="29"/>
  <c r="K129" i="29"/>
  <c r="H129" i="29"/>
  <c r="R128" i="29"/>
  <c r="O128" i="29"/>
  <c r="L128" i="29"/>
  <c r="M128" i="29" s="1"/>
  <c r="K128" i="29"/>
  <c r="H128" i="29"/>
  <c r="R127" i="29"/>
  <c r="O127" i="29"/>
  <c r="M127" i="29"/>
  <c r="L127" i="29"/>
  <c r="K127" i="29"/>
  <c r="H127" i="29"/>
  <c r="R126" i="29"/>
  <c r="O126" i="29"/>
  <c r="L126" i="29"/>
  <c r="M126" i="29" s="1"/>
  <c r="K126" i="29"/>
  <c r="H126" i="29"/>
  <c r="R125" i="29"/>
  <c r="O125" i="29"/>
  <c r="M125" i="29"/>
  <c r="L125" i="29"/>
  <c r="K125" i="29"/>
  <c r="H125" i="29"/>
  <c r="R124" i="29"/>
  <c r="O124" i="29"/>
  <c r="L124" i="29"/>
  <c r="M124" i="29" s="1"/>
  <c r="K124" i="29"/>
  <c r="H124" i="29"/>
  <c r="R123" i="29"/>
  <c r="O123" i="29"/>
  <c r="M123" i="29"/>
  <c r="L123" i="29"/>
  <c r="K123" i="29"/>
  <c r="H123" i="29"/>
  <c r="R122" i="29"/>
  <c r="O122" i="29"/>
  <c r="L122" i="29"/>
  <c r="M122" i="29" s="1"/>
  <c r="K122" i="29"/>
  <c r="H122" i="29"/>
  <c r="R121" i="29"/>
  <c r="O121" i="29"/>
  <c r="M121" i="29"/>
  <c r="L121" i="29"/>
  <c r="K121" i="29"/>
  <c r="H121" i="29"/>
  <c r="R120" i="29"/>
  <c r="O120" i="29"/>
  <c r="L120" i="29"/>
  <c r="M120" i="29" s="1"/>
  <c r="K120" i="29"/>
  <c r="H120" i="29"/>
  <c r="R119" i="29"/>
  <c r="O119" i="29"/>
  <c r="M119" i="29"/>
  <c r="L119" i="29"/>
  <c r="K119" i="29"/>
  <c r="H119" i="29"/>
  <c r="R118" i="29"/>
  <c r="O118" i="29"/>
  <c r="L118" i="29"/>
  <c r="M118" i="29" s="1"/>
  <c r="K118" i="29"/>
  <c r="H118" i="29"/>
  <c r="R117" i="29"/>
  <c r="O117" i="29"/>
  <c r="M117" i="29"/>
  <c r="L117" i="29"/>
  <c r="K117" i="29"/>
  <c r="H117" i="29"/>
  <c r="R116" i="29"/>
  <c r="O116" i="29"/>
  <c r="L116" i="29"/>
  <c r="M116" i="29" s="1"/>
  <c r="K116" i="29"/>
  <c r="H116" i="29"/>
  <c r="R115" i="29"/>
  <c r="O115" i="29"/>
  <c r="M115" i="29"/>
  <c r="L115" i="29"/>
  <c r="K115" i="29"/>
  <c r="H115" i="29"/>
  <c r="C110" i="29"/>
  <c r="G104" i="29"/>
  <c r="M101" i="29"/>
  <c r="M94" i="29"/>
  <c r="L94" i="29"/>
  <c r="L93" i="29"/>
  <c r="M93" i="29" s="1"/>
  <c r="M92" i="29"/>
  <c r="L92" i="29"/>
  <c r="L91" i="29"/>
  <c r="M91" i="29" s="1"/>
  <c r="U88" i="29"/>
  <c r="M84" i="29" s="1"/>
  <c r="T88" i="29"/>
  <c r="U87" i="29"/>
  <c r="U86" i="29"/>
  <c r="U85" i="29"/>
  <c r="U84" i="29"/>
  <c r="L84" i="29"/>
  <c r="F84" i="29"/>
  <c r="L73" i="29"/>
  <c r="M73" i="29" s="1"/>
  <c r="M72" i="29"/>
  <c r="L72" i="29"/>
  <c r="L71" i="29"/>
  <c r="M71" i="29" s="1"/>
  <c r="M70" i="29"/>
  <c r="L70" i="29"/>
  <c r="R69" i="29"/>
  <c r="M69" i="29"/>
  <c r="L69" i="29"/>
  <c r="L64" i="29"/>
  <c r="M64" i="29" s="1"/>
  <c r="K64" i="29"/>
  <c r="H64" i="29"/>
  <c r="L63" i="29"/>
  <c r="M63" i="29" s="1"/>
  <c r="K63" i="29"/>
  <c r="H63" i="29"/>
  <c r="O62" i="29"/>
  <c r="M62" i="29"/>
  <c r="L62" i="29"/>
  <c r="K62" i="29"/>
  <c r="H62" i="29"/>
  <c r="O61" i="29"/>
  <c r="M61" i="29"/>
  <c r="L61" i="29"/>
  <c r="K61" i="29"/>
  <c r="H61" i="29"/>
  <c r="O60" i="29"/>
  <c r="M60" i="29"/>
  <c r="L60" i="29"/>
  <c r="K60" i="29"/>
  <c r="H60" i="29"/>
  <c r="O59" i="29"/>
  <c r="L59" i="29"/>
  <c r="M59" i="29" s="1"/>
  <c r="K59" i="29"/>
  <c r="H59" i="29"/>
  <c r="R58" i="29"/>
  <c r="O58" i="29"/>
  <c r="M58" i="29"/>
  <c r="L58" i="29"/>
  <c r="K58" i="29"/>
  <c r="H58" i="29"/>
  <c r="R57" i="29"/>
  <c r="O57" i="29"/>
  <c r="L57" i="29"/>
  <c r="M57" i="29" s="1"/>
  <c r="K57" i="29"/>
  <c r="H57" i="29"/>
  <c r="R56" i="29"/>
  <c r="O56" i="29"/>
  <c r="M56" i="29"/>
  <c r="L56" i="29"/>
  <c r="K56" i="29"/>
  <c r="H56" i="29"/>
  <c r="R55" i="29"/>
  <c r="O55" i="29"/>
  <c r="L55" i="29"/>
  <c r="M55" i="29" s="1"/>
  <c r="K55" i="29"/>
  <c r="H55" i="29"/>
  <c r="R54" i="29"/>
  <c r="O54" i="29"/>
  <c r="M54" i="29"/>
  <c r="L54" i="29"/>
  <c r="K54" i="29"/>
  <c r="H54" i="29"/>
  <c r="R53" i="29"/>
  <c r="O53" i="29"/>
  <c r="L53" i="29"/>
  <c r="M53" i="29" s="1"/>
  <c r="K53" i="29"/>
  <c r="H53" i="29"/>
  <c r="O52" i="29"/>
  <c r="M52" i="29"/>
  <c r="L52" i="29"/>
  <c r="K52" i="29"/>
  <c r="H52" i="29"/>
  <c r="O51" i="29"/>
  <c r="M51" i="29"/>
  <c r="L51" i="29"/>
  <c r="K51" i="29"/>
  <c r="H51" i="29"/>
  <c r="O50" i="29"/>
  <c r="M50" i="29"/>
  <c r="L50" i="29"/>
  <c r="K50" i="29"/>
  <c r="H50" i="29"/>
  <c r="O49" i="29"/>
  <c r="L49" i="29"/>
  <c r="M49" i="29" s="1"/>
  <c r="K49" i="29"/>
  <c r="H49" i="29"/>
  <c r="O48" i="29"/>
  <c r="M48" i="29"/>
  <c r="L48" i="29"/>
  <c r="K48" i="29"/>
  <c r="H48" i="29"/>
  <c r="O47" i="29"/>
  <c r="M47" i="29"/>
  <c r="L47" i="29"/>
  <c r="K47" i="29"/>
  <c r="H47" i="29"/>
  <c r="O46" i="29"/>
  <c r="M46" i="29"/>
  <c r="M65" i="29" s="1"/>
  <c r="L46" i="29"/>
  <c r="K46" i="29"/>
  <c r="H46" i="29"/>
  <c r="L41" i="29"/>
  <c r="M41" i="29" s="1"/>
  <c r="M42" i="29" s="1"/>
  <c r="M36" i="29"/>
  <c r="L36" i="29"/>
  <c r="K36" i="29"/>
  <c r="H36" i="29"/>
  <c r="M35" i="29"/>
  <c r="L35" i="29"/>
  <c r="K35" i="29"/>
  <c r="H35" i="29"/>
  <c r="R34" i="29"/>
  <c r="O34" i="29"/>
  <c r="M34" i="29"/>
  <c r="L34" i="29"/>
  <c r="K34" i="29"/>
  <c r="H34" i="29"/>
  <c r="R33" i="29"/>
  <c r="O33" i="29"/>
  <c r="M33" i="29"/>
  <c r="L33" i="29"/>
  <c r="K33" i="29"/>
  <c r="H33" i="29"/>
  <c r="R32" i="29"/>
  <c r="O32" i="29"/>
  <c r="M32" i="29"/>
  <c r="L32" i="29"/>
  <c r="K32" i="29"/>
  <c r="H32" i="29"/>
  <c r="R31" i="29"/>
  <c r="O31" i="29"/>
  <c r="L31" i="29"/>
  <c r="M31" i="29" s="1"/>
  <c r="K31" i="29"/>
  <c r="H31" i="29"/>
  <c r="R30" i="29"/>
  <c r="O30" i="29"/>
  <c r="M30" i="29"/>
  <c r="L30" i="29"/>
  <c r="K30" i="29"/>
  <c r="H30" i="29"/>
  <c r="R29" i="29"/>
  <c r="O29" i="29"/>
  <c r="L29" i="29"/>
  <c r="M29" i="29" s="1"/>
  <c r="K29" i="29"/>
  <c r="H29" i="29"/>
  <c r="R28" i="29"/>
  <c r="O28" i="29"/>
  <c r="M28" i="29"/>
  <c r="L28" i="29"/>
  <c r="K28" i="29"/>
  <c r="H28" i="29"/>
  <c r="R27" i="29"/>
  <c r="O27" i="29"/>
  <c r="L27" i="29"/>
  <c r="M27" i="29" s="1"/>
  <c r="K27" i="29"/>
  <c r="H27" i="29"/>
  <c r="R26" i="29"/>
  <c r="O26" i="29"/>
  <c r="M26" i="29"/>
  <c r="L26" i="29"/>
  <c r="K26" i="29"/>
  <c r="H26" i="29"/>
  <c r="R25" i="29"/>
  <c r="O25" i="29"/>
  <c r="L25" i="29"/>
  <c r="M25" i="29" s="1"/>
  <c r="K25" i="29"/>
  <c r="H25" i="29"/>
  <c r="R24" i="29"/>
  <c r="O24" i="29"/>
  <c r="M24" i="29"/>
  <c r="L24" i="29"/>
  <c r="K24" i="29"/>
  <c r="H24" i="29"/>
  <c r="R23" i="29"/>
  <c r="O23" i="29"/>
  <c r="L23" i="29"/>
  <c r="M23" i="29" s="1"/>
  <c r="K23" i="29"/>
  <c r="H23" i="29"/>
  <c r="R22" i="29"/>
  <c r="O22" i="29"/>
  <c r="M22" i="29"/>
  <c r="L22" i="29"/>
  <c r="K22" i="29"/>
  <c r="H22" i="29"/>
  <c r="R21" i="29"/>
  <c r="O21" i="29"/>
  <c r="L21" i="29"/>
  <c r="M21" i="29" s="1"/>
  <c r="K21" i="29"/>
  <c r="H21" i="29"/>
  <c r="R20" i="29"/>
  <c r="O20" i="29"/>
  <c r="M20" i="29"/>
  <c r="L20" i="29"/>
  <c r="K20" i="29"/>
  <c r="H20" i="29"/>
  <c r="R19" i="29"/>
  <c r="O19" i="29"/>
  <c r="L19" i="29"/>
  <c r="M19" i="29" s="1"/>
  <c r="K19" i="29"/>
  <c r="H19" i="29"/>
  <c r="R18" i="29"/>
  <c r="O18" i="29"/>
  <c r="M18" i="29"/>
  <c r="L18" i="29"/>
  <c r="K18" i="29"/>
  <c r="H18" i="29"/>
  <c r="R17" i="29"/>
  <c r="O17" i="29"/>
  <c r="L17" i="29"/>
  <c r="M17" i="29" s="1"/>
  <c r="K17" i="29"/>
  <c r="H17" i="29"/>
  <c r="R16" i="29"/>
  <c r="O16" i="29"/>
  <c r="M16" i="29"/>
  <c r="L16" i="29"/>
  <c r="K16" i="29"/>
  <c r="H16" i="29"/>
  <c r="R15" i="29"/>
  <c r="O15" i="29"/>
  <c r="L15" i="29"/>
  <c r="M15" i="29" s="1"/>
  <c r="K15" i="29"/>
  <c r="H15" i="29"/>
  <c r="R14" i="29"/>
  <c r="O14" i="29"/>
  <c r="M14" i="29"/>
  <c r="L14" i="29"/>
  <c r="K14" i="29"/>
  <c r="H14" i="29"/>
  <c r="R13" i="29"/>
  <c r="O13" i="29"/>
  <c r="L13" i="29"/>
  <c r="M13" i="29" s="1"/>
  <c r="K13" i="29"/>
  <c r="H13" i="29"/>
  <c r="R12" i="29"/>
  <c r="O12" i="29"/>
  <c r="M12" i="29"/>
  <c r="L12" i="29"/>
  <c r="K12" i="29"/>
  <c r="H12" i="29"/>
  <c r="R11" i="29"/>
  <c r="O11" i="29"/>
  <c r="L11" i="29"/>
  <c r="M11" i="29" s="1"/>
  <c r="K11" i="29"/>
  <c r="H11" i="29"/>
  <c r="R10" i="29"/>
  <c r="O10" i="29"/>
  <c r="M10" i="29"/>
  <c r="L10" i="29"/>
  <c r="K10" i="29"/>
  <c r="H10" i="29"/>
  <c r="R9" i="29"/>
  <c r="O9" i="29"/>
  <c r="L9" i="29"/>
  <c r="M9" i="29" s="1"/>
  <c r="K9" i="29"/>
  <c r="H9" i="29"/>
  <c r="R8" i="29"/>
  <c r="O8" i="29"/>
  <c r="L8" i="29"/>
  <c r="M8" i="29" s="1"/>
  <c r="M37" i="29" s="1"/>
  <c r="K8" i="29"/>
  <c r="H8" i="29"/>
  <c r="C3" i="29"/>
  <c r="M251" i="29" l="1"/>
  <c r="M529" i="29"/>
  <c r="M465" i="29"/>
  <c r="M79" i="29"/>
  <c r="M102" i="29" s="1"/>
  <c r="M172" i="29"/>
  <c r="M279" i="29"/>
  <c r="M572" i="29"/>
  <c r="M637" i="29" s="1"/>
  <c r="M636" i="29"/>
  <c r="M144" i="29"/>
  <c r="M209" i="29" s="1"/>
  <c r="M293" i="29"/>
  <c r="M386" i="29"/>
  <c r="M423" i="29" s="1"/>
  <c r="M400" i="29"/>
  <c r="U84" i="25"/>
  <c r="M69" i="25"/>
  <c r="M65" i="25"/>
  <c r="H46" i="25"/>
  <c r="M316" i="29" l="1"/>
  <c r="M530" i="29"/>
  <c r="L41" i="25"/>
  <c r="L8" i="25"/>
  <c r="O33" i="25"/>
  <c r="K13" i="22"/>
  <c r="L20" i="22" s="1"/>
  <c r="D8" i="23" l="1"/>
  <c r="M209" i="25" l="1"/>
  <c r="M316" i="25"/>
  <c r="M423" i="25"/>
  <c r="M530" i="25"/>
  <c r="M637" i="25"/>
  <c r="E606" i="28" l="1"/>
  <c r="E607" i="28"/>
  <c r="E608" i="28"/>
  <c r="E609" i="28"/>
  <c r="E610" i="28"/>
  <c r="E611" i="28"/>
  <c r="E612" i="28"/>
  <c r="E613" i="28"/>
  <c r="E605" i="28"/>
  <c r="E604" i="28"/>
  <c r="E499" i="28"/>
  <c r="E500" i="28"/>
  <c r="E501" i="28"/>
  <c r="E502" i="28"/>
  <c r="E503" i="28"/>
  <c r="E504" i="28"/>
  <c r="E505" i="28"/>
  <c r="E506" i="28"/>
  <c r="E498" i="28"/>
  <c r="E497" i="28"/>
  <c r="E392" i="28"/>
  <c r="E393" i="28"/>
  <c r="E394" i="28"/>
  <c r="E395" i="28"/>
  <c r="E396" i="28"/>
  <c r="E397" i="28"/>
  <c r="E398" i="28"/>
  <c r="E399" i="28"/>
  <c r="E391" i="28"/>
  <c r="E390" i="28"/>
  <c r="E285" i="28"/>
  <c r="E286" i="28"/>
  <c r="E287" i="28"/>
  <c r="E288" i="28"/>
  <c r="E289" i="28"/>
  <c r="E290" i="28"/>
  <c r="E291" i="28"/>
  <c r="E292" i="28"/>
  <c r="E284" i="28"/>
  <c r="E283" i="28"/>
  <c r="E178" i="28"/>
  <c r="E179" i="28"/>
  <c r="E180" i="28"/>
  <c r="E181" i="28"/>
  <c r="E182" i="28"/>
  <c r="E183" i="28"/>
  <c r="E184" i="28"/>
  <c r="E185" i="28"/>
  <c r="E177" i="28"/>
  <c r="E176" i="28"/>
  <c r="E71" i="28"/>
  <c r="E72" i="28"/>
  <c r="E73" i="28"/>
  <c r="E74" i="28"/>
  <c r="E75" i="28"/>
  <c r="E76" i="28"/>
  <c r="E77" i="28"/>
  <c r="E78" i="28"/>
  <c r="E70" i="28"/>
  <c r="E69" i="28"/>
  <c r="F3" i="28" l="1"/>
  <c r="F110" i="28"/>
  <c r="F538" i="28"/>
  <c r="F431" i="28"/>
  <c r="F324" i="28"/>
  <c r="F217" i="28"/>
  <c r="E17" i="28" l="1"/>
  <c r="E8" i="28" l="1"/>
  <c r="A13" i="27" l="1"/>
  <c r="A14" i="27"/>
  <c r="A12" i="27"/>
  <c r="J27" i="22" l="1"/>
  <c r="G27" i="22"/>
  <c r="J26" i="22"/>
  <c r="L249" i="25"/>
  <c r="M249" i="25" s="1"/>
  <c r="E35" i="28"/>
  <c r="E15" i="28"/>
  <c r="E387" i="28"/>
  <c r="E449" i="28"/>
  <c r="G449" i="28" s="1"/>
  <c r="E594" i="28"/>
  <c r="G594" i="28" s="1"/>
  <c r="E596" i="28"/>
  <c r="G596" i="28" s="1"/>
  <c r="G613" i="28"/>
  <c r="G612" i="28"/>
  <c r="G611" i="28"/>
  <c r="G610" i="28"/>
  <c r="G609" i="28"/>
  <c r="G608" i="28"/>
  <c r="D608" i="28"/>
  <c r="G607" i="28"/>
  <c r="G606" i="28"/>
  <c r="G605" i="28"/>
  <c r="G604" i="28"/>
  <c r="E602" i="28"/>
  <c r="G602" i="28" s="1"/>
  <c r="D602" i="28"/>
  <c r="E601" i="28"/>
  <c r="G601" i="28" s="1"/>
  <c r="E600" i="28"/>
  <c r="G600" i="28" s="1"/>
  <c r="E599" i="28"/>
  <c r="G599" i="28" s="1"/>
  <c r="E598" i="28"/>
  <c r="G598" i="28" s="1"/>
  <c r="E597" i="28"/>
  <c r="G597" i="28" s="1"/>
  <c r="D597" i="28"/>
  <c r="E595" i="28"/>
  <c r="G595" i="28" s="1"/>
  <c r="E593" i="28"/>
  <c r="G593" i="28" s="1"/>
  <c r="I591" i="28"/>
  <c r="H591" i="28"/>
  <c r="G591" i="28"/>
  <c r="F591" i="28"/>
  <c r="E591" i="28"/>
  <c r="C591" i="28"/>
  <c r="I590" i="28"/>
  <c r="H590" i="28"/>
  <c r="F590" i="28"/>
  <c r="E590" i="28"/>
  <c r="G590" i="28" s="1"/>
  <c r="C590" i="28"/>
  <c r="G589" i="28"/>
  <c r="E589" i="28"/>
  <c r="G588" i="28"/>
  <c r="E588" i="28"/>
  <c r="G587" i="28"/>
  <c r="E587" i="28"/>
  <c r="G586" i="28"/>
  <c r="E586" i="28"/>
  <c r="G585" i="28"/>
  <c r="E585" i="28"/>
  <c r="G584" i="28"/>
  <c r="E584" i="28"/>
  <c r="G583" i="28"/>
  <c r="E583" i="28"/>
  <c r="G582" i="28"/>
  <c r="E582" i="28"/>
  <c r="G581" i="28"/>
  <c r="E581" i="28"/>
  <c r="G580" i="28"/>
  <c r="E580" i="28"/>
  <c r="G579" i="28"/>
  <c r="E579" i="28"/>
  <c r="G578" i="28"/>
  <c r="E578" i="28"/>
  <c r="G577" i="28"/>
  <c r="E577" i="28"/>
  <c r="G576" i="28"/>
  <c r="E576" i="28"/>
  <c r="G575" i="28"/>
  <c r="E575" i="28"/>
  <c r="G574" i="28"/>
  <c r="G592" i="28" s="1"/>
  <c r="E574" i="28"/>
  <c r="I572" i="28"/>
  <c r="H572" i="28"/>
  <c r="F572" i="28"/>
  <c r="E572" i="28"/>
  <c r="G572" i="28" s="1"/>
  <c r="C572" i="28"/>
  <c r="I571" i="28"/>
  <c r="H571" i="28"/>
  <c r="F571" i="28"/>
  <c r="E571" i="28"/>
  <c r="G571" i="28" s="1"/>
  <c r="C571" i="28"/>
  <c r="E570" i="28"/>
  <c r="G570" i="28" s="1"/>
  <c r="E569" i="28"/>
  <c r="G569" i="28" s="1"/>
  <c r="E568" i="28"/>
  <c r="G568" i="28" s="1"/>
  <c r="E567" i="28"/>
  <c r="G567" i="28" s="1"/>
  <c r="E566" i="28"/>
  <c r="G566" i="28" s="1"/>
  <c r="E565" i="28"/>
  <c r="G565" i="28" s="1"/>
  <c r="E564" i="28"/>
  <c r="G564" i="28" s="1"/>
  <c r="E563" i="28"/>
  <c r="G563" i="28" s="1"/>
  <c r="E562" i="28"/>
  <c r="G562" i="28" s="1"/>
  <c r="E561" i="28"/>
  <c r="G561" i="28" s="1"/>
  <c r="E560" i="28"/>
  <c r="G560" i="28" s="1"/>
  <c r="E559" i="28"/>
  <c r="G559" i="28" s="1"/>
  <c r="E558" i="28"/>
  <c r="G558" i="28" s="1"/>
  <c r="E557" i="28"/>
  <c r="G557" i="28" s="1"/>
  <c r="E556" i="28"/>
  <c r="G556" i="28" s="1"/>
  <c r="E555" i="28"/>
  <c r="G555" i="28" s="1"/>
  <c r="E554" i="28"/>
  <c r="G554" i="28" s="1"/>
  <c r="E553" i="28"/>
  <c r="G553" i="28" s="1"/>
  <c r="E552" i="28"/>
  <c r="G552" i="28" s="1"/>
  <c r="E551" i="28"/>
  <c r="G551" i="28" s="1"/>
  <c r="E550" i="28"/>
  <c r="G550" i="28" s="1"/>
  <c r="E549" i="28"/>
  <c r="G549" i="28" s="1"/>
  <c r="E548" i="28"/>
  <c r="G548" i="28" s="1"/>
  <c r="E547" i="28"/>
  <c r="G547" i="28" s="1"/>
  <c r="E546" i="28"/>
  <c r="G546" i="28" s="1"/>
  <c r="E545" i="28"/>
  <c r="G545" i="28" s="1"/>
  <c r="E544" i="28"/>
  <c r="G544" i="28" s="1"/>
  <c r="E543" i="28"/>
  <c r="G543" i="28" s="1"/>
  <c r="G506" i="28"/>
  <c r="G505" i="28"/>
  <c r="G504" i="28"/>
  <c r="G503" i="28"/>
  <c r="G502" i="28"/>
  <c r="G501" i="28"/>
  <c r="D501" i="28"/>
  <c r="G500" i="28"/>
  <c r="G499" i="28"/>
  <c r="G498" i="28"/>
  <c r="G497" i="28"/>
  <c r="E495" i="28"/>
  <c r="G495" i="28" s="1"/>
  <c r="D495" i="28"/>
  <c r="E494" i="28"/>
  <c r="G494" i="28" s="1"/>
  <c r="E493" i="28"/>
  <c r="G493" i="28" s="1"/>
  <c r="E492" i="28"/>
  <c r="G492" i="28" s="1"/>
  <c r="G491" i="28"/>
  <c r="E491" i="28"/>
  <c r="E490" i="28"/>
  <c r="G490" i="28" s="1"/>
  <c r="D490" i="28"/>
  <c r="E489" i="28"/>
  <c r="G489" i="28" s="1"/>
  <c r="E488" i="28"/>
  <c r="G488" i="28" s="1"/>
  <c r="E487" i="28"/>
  <c r="G487" i="28" s="1"/>
  <c r="E486" i="28"/>
  <c r="G486" i="28" s="1"/>
  <c r="I484" i="28"/>
  <c r="H484" i="28"/>
  <c r="G484" i="28"/>
  <c r="F484" i="28"/>
  <c r="E484" i="28"/>
  <c r="C484" i="28"/>
  <c r="I483" i="28"/>
  <c r="H483" i="28"/>
  <c r="F483" i="28"/>
  <c r="E483" i="28"/>
  <c r="G483" i="28" s="1"/>
  <c r="C483" i="28"/>
  <c r="G482" i="28"/>
  <c r="E482" i="28"/>
  <c r="G481" i="28"/>
  <c r="E481" i="28"/>
  <c r="G480" i="28"/>
  <c r="E480" i="28"/>
  <c r="G479" i="28"/>
  <c r="E479" i="28"/>
  <c r="G478" i="28"/>
  <c r="E478" i="28"/>
  <c r="G477" i="28"/>
  <c r="E477" i="28"/>
  <c r="G476" i="28"/>
  <c r="E476" i="28"/>
  <c r="G475" i="28"/>
  <c r="E475" i="28"/>
  <c r="G474" i="28"/>
  <c r="E474" i="28"/>
  <c r="G473" i="28"/>
  <c r="E473" i="28"/>
  <c r="G472" i="28"/>
  <c r="E472" i="28"/>
  <c r="G471" i="28"/>
  <c r="E471" i="28"/>
  <c r="G470" i="28"/>
  <c r="E470" i="28"/>
  <c r="G469" i="28"/>
  <c r="E469" i="28"/>
  <c r="G468" i="28"/>
  <c r="E468" i="28"/>
  <c r="G467" i="28"/>
  <c r="G485" i="28" s="1"/>
  <c r="E467" i="28"/>
  <c r="I465" i="28"/>
  <c r="H465" i="28"/>
  <c r="G465" i="28"/>
  <c r="F465" i="28"/>
  <c r="E465" i="28"/>
  <c r="C465" i="28"/>
  <c r="I464" i="28"/>
  <c r="H464" i="28"/>
  <c r="F464" i="28"/>
  <c r="E464" i="28"/>
  <c r="G464" i="28" s="1"/>
  <c r="C464" i="28"/>
  <c r="E463" i="28"/>
  <c r="G463" i="28" s="1"/>
  <c r="E462" i="28"/>
  <c r="G462" i="28" s="1"/>
  <c r="E461" i="28"/>
  <c r="G461" i="28" s="1"/>
  <c r="E460" i="28"/>
  <c r="G460" i="28" s="1"/>
  <c r="E459" i="28"/>
  <c r="G459" i="28" s="1"/>
  <c r="E458" i="28"/>
  <c r="G458" i="28" s="1"/>
  <c r="E457" i="28"/>
  <c r="G457" i="28" s="1"/>
  <c r="E456" i="28"/>
  <c r="G456" i="28" s="1"/>
  <c r="E455" i="28"/>
  <c r="G455" i="28" s="1"/>
  <c r="E454" i="28"/>
  <c r="G454" i="28" s="1"/>
  <c r="E453" i="28"/>
  <c r="G453" i="28" s="1"/>
  <c r="E452" i="28"/>
  <c r="G452" i="28" s="1"/>
  <c r="E451" i="28"/>
  <c r="G451" i="28" s="1"/>
  <c r="E450" i="28"/>
  <c r="G450" i="28" s="1"/>
  <c r="E448" i="28"/>
  <c r="G448" i="28" s="1"/>
  <c r="E447" i="28"/>
  <c r="G447" i="28" s="1"/>
  <c r="E446" i="28"/>
  <c r="G446" i="28" s="1"/>
  <c r="E445" i="28"/>
  <c r="G445" i="28" s="1"/>
  <c r="E444" i="28"/>
  <c r="G444" i="28" s="1"/>
  <c r="E443" i="28"/>
  <c r="G443" i="28" s="1"/>
  <c r="E442" i="28"/>
  <c r="G442" i="28" s="1"/>
  <c r="E441" i="28"/>
  <c r="G441" i="28" s="1"/>
  <c r="E440" i="28"/>
  <c r="G440" i="28" s="1"/>
  <c r="E439" i="28"/>
  <c r="G439" i="28" s="1"/>
  <c r="E438" i="28"/>
  <c r="G438" i="28" s="1"/>
  <c r="E437" i="28"/>
  <c r="G437" i="28" s="1"/>
  <c r="E436" i="28"/>
  <c r="G436" i="28" s="1"/>
  <c r="G399" i="28"/>
  <c r="G398" i="28"/>
  <c r="G397" i="28"/>
  <c r="G396" i="28"/>
  <c r="G395" i="28"/>
  <c r="G394" i="28"/>
  <c r="D394" i="28"/>
  <c r="G393" i="28"/>
  <c r="G392" i="28"/>
  <c r="G391" i="28"/>
  <c r="G390" i="28"/>
  <c r="E388" i="28"/>
  <c r="G388" i="28" s="1"/>
  <c r="D388" i="28"/>
  <c r="G387" i="28"/>
  <c r="E386" i="28"/>
  <c r="G386" i="28" s="1"/>
  <c r="G385" i="28"/>
  <c r="E385" i="28"/>
  <c r="E384" i="28"/>
  <c r="G384" i="28" s="1"/>
  <c r="G383" i="28"/>
  <c r="E383" i="28"/>
  <c r="D383" i="28"/>
  <c r="E382" i="28"/>
  <c r="G382" i="28" s="1"/>
  <c r="E381" i="28"/>
  <c r="G381" i="28" s="1"/>
  <c r="E380" i="28"/>
  <c r="G380" i="28" s="1"/>
  <c r="E379" i="28"/>
  <c r="G379" i="28" s="1"/>
  <c r="I377" i="28"/>
  <c r="H377" i="28"/>
  <c r="G377" i="28"/>
  <c r="F377" i="28"/>
  <c r="E377" i="28"/>
  <c r="C377" i="28"/>
  <c r="I376" i="28"/>
  <c r="H376" i="28"/>
  <c r="F376" i="28"/>
  <c r="E376" i="28"/>
  <c r="G376" i="28" s="1"/>
  <c r="C376" i="28"/>
  <c r="G375" i="28"/>
  <c r="E375" i="28"/>
  <c r="G374" i="28"/>
  <c r="E374" i="28"/>
  <c r="G373" i="28"/>
  <c r="E373" i="28"/>
  <c r="G372" i="28"/>
  <c r="E372" i="28"/>
  <c r="G371" i="28"/>
  <c r="E371" i="28"/>
  <c r="G370" i="28"/>
  <c r="E370" i="28"/>
  <c r="G369" i="28"/>
  <c r="E369" i="28"/>
  <c r="G368" i="28"/>
  <c r="E368" i="28"/>
  <c r="G367" i="28"/>
  <c r="E367" i="28"/>
  <c r="G366" i="28"/>
  <c r="E366" i="28"/>
  <c r="G365" i="28"/>
  <c r="E365" i="28"/>
  <c r="G364" i="28"/>
  <c r="E364" i="28"/>
  <c r="G363" i="28"/>
  <c r="E363" i="28"/>
  <c r="G362" i="28"/>
  <c r="E362" i="28"/>
  <c r="G361" i="28"/>
  <c r="E361" i="28"/>
  <c r="G360" i="28"/>
  <c r="G378" i="28" s="1"/>
  <c r="E360" i="28"/>
  <c r="I358" i="28"/>
  <c r="H358" i="28"/>
  <c r="F358" i="28"/>
  <c r="E358" i="28"/>
  <c r="G358" i="28" s="1"/>
  <c r="C358" i="28"/>
  <c r="I357" i="28"/>
  <c r="H357" i="28"/>
  <c r="F357" i="28"/>
  <c r="E357" i="28"/>
  <c r="G357" i="28" s="1"/>
  <c r="C357" i="28"/>
  <c r="E356" i="28"/>
  <c r="G356" i="28" s="1"/>
  <c r="E355" i="28"/>
  <c r="G355" i="28" s="1"/>
  <c r="E354" i="28"/>
  <c r="G354" i="28" s="1"/>
  <c r="E353" i="28"/>
  <c r="G353" i="28" s="1"/>
  <c r="E352" i="28"/>
  <c r="G352" i="28" s="1"/>
  <c r="E351" i="28"/>
  <c r="G351" i="28" s="1"/>
  <c r="E350" i="28"/>
  <c r="G350" i="28" s="1"/>
  <c r="E349" i="28"/>
  <c r="G349" i="28" s="1"/>
  <c r="E348" i="28"/>
  <c r="G348" i="28" s="1"/>
  <c r="E347" i="28"/>
  <c r="G347" i="28" s="1"/>
  <c r="E346" i="28"/>
  <c r="G346" i="28" s="1"/>
  <c r="E345" i="28"/>
  <c r="G345" i="28" s="1"/>
  <c r="E344" i="28"/>
  <c r="G344" i="28" s="1"/>
  <c r="E343" i="28"/>
  <c r="G343" i="28" s="1"/>
  <c r="E342" i="28"/>
  <c r="G342" i="28" s="1"/>
  <c r="E341" i="28"/>
  <c r="G341" i="28" s="1"/>
  <c r="E340" i="28"/>
  <c r="G340" i="28" s="1"/>
  <c r="E339" i="28"/>
  <c r="G339" i="28" s="1"/>
  <c r="E338" i="28"/>
  <c r="G338" i="28" s="1"/>
  <c r="E337" i="28"/>
  <c r="G337" i="28" s="1"/>
  <c r="E336" i="28"/>
  <c r="G336" i="28" s="1"/>
  <c r="E335" i="28"/>
  <c r="G335" i="28" s="1"/>
  <c r="E334" i="28"/>
  <c r="G334" i="28" s="1"/>
  <c r="E333" i="28"/>
  <c r="G333" i="28" s="1"/>
  <c r="E332" i="28"/>
  <c r="G332" i="28" s="1"/>
  <c r="E331" i="28"/>
  <c r="G331" i="28" s="1"/>
  <c r="E330" i="28"/>
  <c r="G330" i="28" s="1"/>
  <c r="E329" i="28"/>
  <c r="G329" i="28" s="1"/>
  <c r="H250" i="28"/>
  <c r="I250" i="28"/>
  <c r="H251" i="28"/>
  <c r="I251" i="28"/>
  <c r="G292" i="28"/>
  <c r="G291" i="28"/>
  <c r="G290" i="28"/>
  <c r="G289" i="28"/>
  <c r="G288" i="28"/>
  <c r="G287" i="28"/>
  <c r="D287" i="28"/>
  <c r="G286" i="28"/>
  <c r="G285" i="28"/>
  <c r="G284" i="28"/>
  <c r="G283" i="28"/>
  <c r="E281" i="28"/>
  <c r="G281" i="28" s="1"/>
  <c r="D281" i="28"/>
  <c r="E280" i="28"/>
  <c r="G280" i="28" s="1"/>
  <c r="E279" i="28"/>
  <c r="G279" i="28" s="1"/>
  <c r="E278" i="28"/>
  <c r="G278" i="28" s="1"/>
  <c r="E277" i="28"/>
  <c r="G277" i="28" s="1"/>
  <c r="E276" i="28"/>
  <c r="G276" i="28" s="1"/>
  <c r="D276" i="28"/>
  <c r="E275" i="28"/>
  <c r="G275" i="28" s="1"/>
  <c r="E274" i="28"/>
  <c r="G274" i="28" s="1"/>
  <c r="E273" i="28"/>
  <c r="G273" i="28" s="1"/>
  <c r="G272" i="28"/>
  <c r="E272" i="28"/>
  <c r="I270" i="28"/>
  <c r="H270" i="28"/>
  <c r="G270" i="28"/>
  <c r="F270" i="28"/>
  <c r="E270" i="28"/>
  <c r="C270" i="28"/>
  <c r="I269" i="28"/>
  <c r="H269" i="28"/>
  <c r="F269" i="28"/>
  <c r="E269" i="28"/>
  <c r="G269" i="28" s="1"/>
  <c r="C269" i="28"/>
  <c r="E268" i="28"/>
  <c r="G268" i="28" s="1"/>
  <c r="E267" i="28"/>
  <c r="G267" i="28" s="1"/>
  <c r="E266" i="28"/>
  <c r="G266" i="28" s="1"/>
  <c r="E265" i="28"/>
  <c r="G265" i="28" s="1"/>
  <c r="E264" i="28"/>
  <c r="G264" i="28" s="1"/>
  <c r="E263" i="28"/>
  <c r="G263" i="28" s="1"/>
  <c r="E262" i="28"/>
  <c r="G262" i="28" s="1"/>
  <c r="E261" i="28"/>
  <c r="G261" i="28" s="1"/>
  <c r="E260" i="28"/>
  <c r="G260" i="28" s="1"/>
  <c r="E259" i="28"/>
  <c r="G259" i="28" s="1"/>
  <c r="E258" i="28"/>
  <c r="G258" i="28" s="1"/>
  <c r="E257" i="28"/>
  <c r="G257" i="28" s="1"/>
  <c r="E256" i="28"/>
  <c r="G256" i="28" s="1"/>
  <c r="E255" i="28"/>
  <c r="G255" i="28" s="1"/>
  <c r="E254" i="28"/>
  <c r="G254" i="28" s="1"/>
  <c r="E253" i="28"/>
  <c r="G253" i="28" s="1"/>
  <c r="F251" i="28"/>
  <c r="E251" i="28"/>
  <c r="C251" i="28"/>
  <c r="F250" i="28"/>
  <c r="E250" i="28"/>
  <c r="C250" i="28"/>
  <c r="G249" i="28"/>
  <c r="E249" i="28"/>
  <c r="E248" i="28"/>
  <c r="G248" i="28" s="1"/>
  <c r="G247" i="28"/>
  <c r="E247" i="28"/>
  <c r="E246" i="28"/>
  <c r="G246" i="28" s="1"/>
  <c r="G245" i="28"/>
  <c r="E245" i="28"/>
  <c r="E244" i="28"/>
  <c r="G244" i="28" s="1"/>
  <c r="G243" i="28"/>
  <c r="E243" i="28"/>
  <c r="E242" i="28"/>
  <c r="G242" i="28" s="1"/>
  <c r="G241" i="28"/>
  <c r="E241" i="28"/>
  <c r="E240" i="28"/>
  <c r="G240" i="28" s="1"/>
  <c r="G239" i="28"/>
  <c r="E239" i="28"/>
  <c r="E238" i="28"/>
  <c r="G238" i="28" s="1"/>
  <c r="G237" i="28"/>
  <c r="E237" i="28"/>
  <c r="E236" i="28"/>
  <c r="G236" i="28" s="1"/>
  <c r="G235" i="28"/>
  <c r="E235" i="28"/>
  <c r="E234" i="28"/>
  <c r="G234" i="28" s="1"/>
  <c r="G233" i="28"/>
  <c r="E233" i="28"/>
  <c r="E232" i="28"/>
  <c r="G232" i="28" s="1"/>
  <c r="G231" i="28"/>
  <c r="E231" i="28"/>
  <c r="E230" i="28"/>
  <c r="G230" i="28" s="1"/>
  <c r="G229" i="28"/>
  <c r="E229" i="28"/>
  <c r="E228" i="28"/>
  <c r="G228" i="28" s="1"/>
  <c r="G227" i="28"/>
  <c r="E227" i="28"/>
  <c r="E226" i="28"/>
  <c r="G226" i="28" s="1"/>
  <c r="G225" i="28"/>
  <c r="E225" i="28"/>
  <c r="E224" i="28"/>
  <c r="G224" i="28" s="1"/>
  <c r="G223" i="28"/>
  <c r="E223" i="28"/>
  <c r="E222" i="28"/>
  <c r="G222" i="28" s="1"/>
  <c r="G185" i="28"/>
  <c r="G184" i="28"/>
  <c r="G183" i="28"/>
  <c r="G182" i="28"/>
  <c r="G181" i="28"/>
  <c r="G180" i="28"/>
  <c r="D180" i="28"/>
  <c r="G179" i="28"/>
  <c r="G178" i="28"/>
  <c r="G177" i="28"/>
  <c r="G176" i="28"/>
  <c r="E174" i="28"/>
  <c r="G174" i="28" s="1"/>
  <c r="D174" i="28"/>
  <c r="E173" i="28"/>
  <c r="G173" i="28" s="1"/>
  <c r="E172" i="28"/>
  <c r="G172" i="28" s="1"/>
  <c r="E171" i="28"/>
  <c r="G171" i="28" s="1"/>
  <c r="E170" i="28"/>
  <c r="G170" i="28" s="1"/>
  <c r="E169" i="28"/>
  <c r="G169" i="28" s="1"/>
  <c r="D169" i="28"/>
  <c r="E168" i="28"/>
  <c r="G168" i="28" s="1"/>
  <c r="E167" i="28"/>
  <c r="G167" i="28" s="1"/>
  <c r="E166" i="28"/>
  <c r="G166" i="28" s="1"/>
  <c r="E165" i="28"/>
  <c r="G165" i="28" s="1"/>
  <c r="I163" i="28"/>
  <c r="H163" i="28"/>
  <c r="F163" i="28"/>
  <c r="E163" i="28"/>
  <c r="G163" i="28" s="1"/>
  <c r="C163" i="28"/>
  <c r="I162" i="28"/>
  <c r="H162" i="28"/>
  <c r="G162" i="28"/>
  <c r="F162" i="28"/>
  <c r="E162" i="28"/>
  <c r="C162" i="28"/>
  <c r="G161" i="28"/>
  <c r="E161" i="28"/>
  <c r="E160" i="28"/>
  <c r="G160" i="28" s="1"/>
  <c r="G159" i="28"/>
  <c r="E159" i="28"/>
  <c r="E158" i="28"/>
  <c r="G158" i="28" s="1"/>
  <c r="G157" i="28"/>
  <c r="E157" i="28"/>
  <c r="E156" i="28"/>
  <c r="G156" i="28" s="1"/>
  <c r="G155" i="28"/>
  <c r="E155" i="28"/>
  <c r="E154" i="28"/>
  <c r="G154" i="28" s="1"/>
  <c r="G153" i="28"/>
  <c r="E153" i="28"/>
  <c r="E152" i="28"/>
  <c r="G152" i="28" s="1"/>
  <c r="G151" i="28"/>
  <c r="E151" i="28"/>
  <c r="E150" i="28"/>
  <c r="G150" i="28" s="1"/>
  <c r="G149" i="28"/>
  <c r="E149" i="28"/>
  <c r="E148" i="28"/>
  <c r="G148" i="28" s="1"/>
  <c r="G147" i="28"/>
  <c r="E147" i="28"/>
  <c r="E146" i="28"/>
  <c r="G146" i="28" s="1"/>
  <c r="I144" i="28"/>
  <c r="H144" i="28"/>
  <c r="G144" i="28"/>
  <c r="F144" i="28"/>
  <c r="E144" i="28"/>
  <c r="C144" i="28"/>
  <c r="I143" i="28"/>
  <c r="H143" i="28"/>
  <c r="F143" i="28"/>
  <c r="E143" i="28"/>
  <c r="G143" i="28" s="1"/>
  <c r="C143" i="28"/>
  <c r="G142" i="28"/>
  <c r="E142" i="28"/>
  <c r="E141" i="28"/>
  <c r="G141" i="28" s="1"/>
  <c r="G140" i="28"/>
  <c r="E140" i="28"/>
  <c r="E139" i="28"/>
  <c r="G139" i="28" s="1"/>
  <c r="G138" i="28"/>
  <c r="E138" i="28"/>
  <c r="E137" i="28"/>
  <c r="G137" i="28" s="1"/>
  <c r="G136" i="28"/>
  <c r="E136" i="28"/>
  <c r="E135" i="28"/>
  <c r="G135" i="28" s="1"/>
  <c r="G134" i="28"/>
  <c r="E134" i="28"/>
  <c r="E133" i="28"/>
  <c r="G133" i="28" s="1"/>
  <c r="G132" i="28"/>
  <c r="E132" i="28"/>
  <c r="E131" i="28"/>
  <c r="G131" i="28" s="1"/>
  <c r="G130" i="28"/>
  <c r="E130" i="28"/>
  <c r="E129" i="28"/>
  <c r="G129" i="28" s="1"/>
  <c r="G128" i="28"/>
  <c r="E128" i="28"/>
  <c r="E127" i="28"/>
  <c r="G127" i="28" s="1"/>
  <c r="G126" i="28"/>
  <c r="E126" i="28"/>
  <c r="E125" i="28"/>
  <c r="G125" i="28" s="1"/>
  <c r="G124" i="28"/>
  <c r="E124" i="28"/>
  <c r="E123" i="28"/>
  <c r="G123" i="28" s="1"/>
  <c r="E122" i="28"/>
  <c r="G122" i="28" s="1"/>
  <c r="E121" i="28"/>
  <c r="G121" i="28" s="1"/>
  <c r="E120" i="28"/>
  <c r="G120" i="28" s="1"/>
  <c r="E119" i="28"/>
  <c r="G119" i="28" s="1"/>
  <c r="E118" i="28"/>
  <c r="G118" i="28" s="1"/>
  <c r="E117" i="28"/>
  <c r="G117" i="28" s="1"/>
  <c r="E116" i="28"/>
  <c r="G116" i="28" s="1"/>
  <c r="E115" i="28"/>
  <c r="G115" i="28" s="1"/>
  <c r="G145" i="28" s="1"/>
  <c r="D73" i="28"/>
  <c r="I55" i="28"/>
  <c r="I56" i="28"/>
  <c r="H56" i="28"/>
  <c r="H55" i="28"/>
  <c r="F56" i="28"/>
  <c r="F55" i="28"/>
  <c r="I37" i="28"/>
  <c r="H37" i="28"/>
  <c r="I36" i="28"/>
  <c r="H36" i="28"/>
  <c r="G250" i="28" l="1"/>
  <c r="G252" i="28" s="1"/>
  <c r="G400" i="28"/>
  <c r="G251" i="28"/>
  <c r="G496" i="28"/>
  <c r="G507" i="28"/>
  <c r="G614" i="28"/>
  <c r="G603" i="28"/>
  <c r="G573" i="28"/>
  <c r="G389" i="28"/>
  <c r="G466" i="28"/>
  <c r="G359" i="28"/>
  <c r="G282" i="28"/>
  <c r="G293" i="28"/>
  <c r="G271" i="28"/>
  <c r="G164" i="28"/>
  <c r="G186" i="28"/>
  <c r="G175" i="28"/>
  <c r="F37" i="28"/>
  <c r="F36" i="28"/>
  <c r="G294" i="28" l="1"/>
  <c r="G296" i="28" s="1"/>
  <c r="G187" i="28"/>
  <c r="G189" i="28" s="1"/>
  <c r="G508" i="28"/>
  <c r="G510" i="28" s="1"/>
  <c r="G615" i="28"/>
  <c r="G617" i="28" s="1"/>
  <c r="G401" i="28"/>
  <c r="G403" i="28" s="1"/>
  <c r="G72" i="28"/>
  <c r="D67" i="28" l="1"/>
  <c r="D62" i="28"/>
  <c r="C55" i="28"/>
  <c r="C36" i="28"/>
  <c r="E62" i="28"/>
  <c r="G62" i="28" s="1"/>
  <c r="E59" i="28"/>
  <c r="E60" i="28"/>
  <c r="E61" i="28"/>
  <c r="G61" i="28" s="1"/>
  <c r="E63" i="28"/>
  <c r="E64" i="28"/>
  <c r="E65" i="28"/>
  <c r="E66" i="28"/>
  <c r="G66" i="28" s="1"/>
  <c r="E67" i="28"/>
  <c r="G67" i="28" s="1"/>
  <c r="E58" i="28"/>
  <c r="G58" i="28" s="1"/>
  <c r="C56" i="28"/>
  <c r="E51" i="28"/>
  <c r="G51" i="28" s="1"/>
  <c r="E52" i="28"/>
  <c r="E53" i="28"/>
  <c r="E54" i="28"/>
  <c r="E55" i="28"/>
  <c r="G55" i="28" s="1"/>
  <c r="E56" i="28"/>
  <c r="E50" i="28"/>
  <c r="G50" i="28" s="1"/>
  <c r="E49" i="28"/>
  <c r="G49" i="28" s="1"/>
  <c r="E40" i="28"/>
  <c r="G40" i="28" s="1"/>
  <c r="E41" i="28"/>
  <c r="G41" i="28" s="1"/>
  <c r="E42" i="28"/>
  <c r="E43" i="28"/>
  <c r="G43" i="28" s="1"/>
  <c r="E44" i="28"/>
  <c r="G44" i="28" s="1"/>
  <c r="E45" i="28"/>
  <c r="G45" i="28" s="1"/>
  <c r="E46" i="28"/>
  <c r="E47" i="28"/>
  <c r="G47" i="28" s="1"/>
  <c r="E48" i="28"/>
  <c r="G48" i="28" s="1"/>
  <c r="G52" i="28"/>
  <c r="G53" i="28"/>
  <c r="G56" i="28"/>
  <c r="E39" i="28"/>
  <c r="G39" i="28" s="1"/>
  <c r="E37" i="28"/>
  <c r="G37" i="28" s="1"/>
  <c r="E36" i="28"/>
  <c r="G36" i="28" s="1"/>
  <c r="G35" i="28"/>
  <c r="C37" i="28"/>
  <c r="E9" i="28"/>
  <c r="G9" i="28" s="1"/>
  <c r="E10" i="28"/>
  <c r="E11" i="28"/>
  <c r="G11" i="28" s="1"/>
  <c r="E12" i="28"/>
  <c r="G12" i="28" s="1"/>
  <c r="E13" i="28"/>
  <c r="G13" i="28" s="1"/>
  <c r="E14" i="28"/>
  <c r="G14" i="28" s="1"/>
  <c r="E16" i="28"/>
  <c r="G16" i="28" s="1"/>
  <c r="G17" i="28"/>
  <c r="E18" i="28"/>
  <c r="E19" i="28"/>
  <c r="E20" i="28"/>
  <c r="G20" i="28" s="1"/>
  <c r="E21" i="28"/>
  <c r="G21" i="28" s="1"/>
  <c r="E22" i="28"/>
  <c r="G22" i="28" s="1"/>
  <c r="E23" i="28"/>
  <c r="G23" i="28" s="1"/>
  <c r="E24" i="28"/>
  <c r="G24" i="28" s="1"/>
  <c r="E25" i="28"/>
  <c r="G25" i="28" s="1"/>
  <c r="E26" i="28"/>
  <c r="G26" i="28" s="1"/>
  <c r="E27" i="28"/>
  <c r="G27" i="28" s="1"/>
  <c r="E28" i="28"/>
  <c r="G28" i="28" s="1"/>
  <c r="E29" i="28"/>
  <c r="G29" i="28" s="1"/>
  <c r="E30" i="28"/>
  <c r="G30" i="28" s="1"/>
  <c r="E31" i="28"/>
  <c r="E32" i="28"/>
  <c r="G32" i="28" s="1"/>
  <c r="E33" i="28"/>
  <c r="G33" i="28" s="1"/>
  <c r="E34" i="28"/>
  <c r="G34" i="28" s="1"/>
  <c r="G8" i="28"/>
  <c r="G38" i="28" s="1"/>
  <c r="R8" i="25"/>
  <c r="G78" i="28"/>
  <c r="G77" i="28"/>
  <c r="G76" i="28"/>
  <c r="G75" i="28"/>
  <c r="G74" i="28"/>
  <c r="G73" i="28"/>
  <c r="G71" i="28"/>
  <c r="G70" i="28"/>
  <c r="G69" i="28"/>
  <c r="G65" i="28"/>
  <c r="G64" i="28"/>
  <c r="G63" i="28"/>
  <c r="G60" i="28"/>
  <c r="G59" i="28"/>
  <c r="G54" i="28"/>
  <c r="G46" i="28"/>
  <c r="G42" i="28"/>
  <c r="G31" i="28"/>
  <c r="G18" i="28"/>
  <c r="G15" i="28"/>
  <c r="G10" i="28"/>
  <c r="G79" i="28" l="1"/>
  <c r="G68" i="28"/>
  <c r="G57" i="28"/>
  <c r="G80" i="28" l="1"/>
  <c r="G619" i="28" s="1"/>
  <c r="G620" i="28" s="1"/>
  <c r="G82" i="28" l="1"/>
  <c r="A11" i="27" l="1"/>
  <c r="A10" i="27"/>
  <c r="U31" i="27"/>
  <c r="J31" i="27" s="1"/>
  <c r="I31" i="27"/>
  <c r="S31" i="27"/>
  <c r="J44" i="27"/>
  <c r="A15" i="27"/>
  <c r="K31" i="27"/>
  <c r="E31" i="27"/>
  <c r="D31" i="27"/>
  <c r="K30" i="27"/>
  <c r="J30" i="27"/>
  <c r="I30" i="27"/>
  <c r="K26" i="27"/>
  <c r="J26" i="27"/>
  <c r="I26" i="27"/>
  <c r="K25" i="27"/>
  <c r="J25" i="27"/>
  <c r="I25" i="27"/>
  <c r="K24" i="27"/>
  <c r="J24" i="27"/>
  <c r="I24" i="27"/>
  <c r="Q19" i="27"/>
  <c r="P19" i="27"/>
  <c r="O19" i="27"/>
  <c r="F31" i="27" s="1"/>
  <c r="N19" i="27"/>
  <c r="M19" i="27"/>
  <c r="L19" i="27"/>
  <c r="C30" i="27" s="1"/>
  <c r="L30" i="27" s="1"/>
  <c r="K19" i="27"/>
  <c r="J19" i="27"/>
  <c r="I19" i="27"/>
  <c r="C26" i="27" s="1"/>
  <c r="H19" i="27"/>
  <c r="G19" i="27"/>
  <c r="F19" i="27"/>
  <c r="C25" i="27" s="1"/>
  <c r="F25" i="27" s="1"/>
  <c r="L25" i="27" s="1"/>
  <c r="E19" i="27"/>
  <c r="D19" i="27"/>
  <c r="C19" i="27"/>
  <c r="C24" i="27" s="1"/>
  <c r="L24" i="27" s="1"/>
  <c r="R18" i="27" l="1"/>
  <c r="L32" i="27"/>
  <c r="J43" i="27" s="1"/>
  <c r="G538" i="25"/>
  <c r="G431" i="25"/>
  <c r="G324" i="25"/>
  <c r="G217" i="25"/>
  <c r="G639" i="25"/>
  <c r="L629" i="25"/>
  <c r="M629" i="25" s="1"/>
  <c r="L628" i="25"/>
  <c r="M628" i="25" s="1"/>
  <c r="M627" i="25"/>
  <c r="L627" i="25"/>
  <c r="L626" i="25"/>
  <c r="M626" i="25" s="1"/>
  <c r="U623" i="25"/>
  <c r="M619" i="25" s="1"/>
  <c r="T623" i="25"/>
  <c r="F619" i="25" s="1"/>
  <c r="L619" i="25" s="1"/>
  <c r="U622" i="25"/>
  <c r="U621" i="25"/>
  <c r="U620" i="25"/>
  <c r="U619" i="25"/>
  <c r="L608" i="25"/>
  <c r="M608" i="25" s="1"/>
  <c r="L607" i="25"/>
  <c r="M607" i="25" s="1"/>
  <c r="M606" i="25"/>
  <c r="L606" i="25"/>
  <c r="L605" i="25"/>
  <c r="M605" i="25" s="1"/>
  <c r="R604" i="25"/>
  <c r="L604" i="25"/>
  <c r="M604" i="25" s="1"/>
  <c r="M599" i="25"/>
  <c r="L599" i="25"/>
  <c r="K599" i="25"/>
  <c r="H599" i="25"/>
  <c r="M598" i="25"/>
  <c r="L598" i="25"/>
  <c r="K598" i="25"/>
  <c r="H598" i="25"/>
  <c r="O597" i="25"/>
  <c r="L597" i="25"/>
  <c r="M597" i="25" s="1"/>
  <c r="K597" i="25"/>
  <c r="H597" i="25"/>
  <c r="O596" i="25"/>
  <c r="M596" i="25"/>
  <c r="L596" i="25"/>
  <c r="K596" i="25"/>
  <c r="H596" i="25"/>
  <c r="O595" i="25"/>
  <c r="L595" i="25"/>
  <c r="M595" i="25" s="1"/>
  <c r="K595" i="25"/>
  <c r="H595" i="25"/>
  <c r="O594" i="25"/>
  <c r="M594" i="25"/>
  <c r="L594" i="25"/>
  <c r="K594" i="25"/>
  <c r="H594" i="25"/>
  <c r="R593" i="25"/>
  <c r="O593" i="25"/>
  <c r="M593" i="25"/>
  <c r="L593" i="25"/>
  <c r="K593" i="25"/>
  <c r="H593" i="25"/>
  <c r="R592" i="25"/>
  <c r="O592" i="25"/>
  <c r="M592" i="25"/>
  <c r="L592" i="25"/>
  <c r="K592" i="25"/>
  <c r="H592" i="25"/>
  <c r="R591" i="25"/>
  <c r="O591" i="25"/>
  <c r="M591" i="25"/>
  <c r="L591" i="25"/>
  <c r="K591" i="25"/>
  <c r="H591" i="25"/>
  <c r="R590" i="25"/>
  <c r="O590" i="25"/>
  <c r="M590" i="25"/>
  <c r="L590" i="25"/>
  <c r="K590" i="25"/>
  <c r="H590" i="25"/>
  <c r="R589" i="25"/>
  <c r="O589" i="25"/>
  <c r="M589" i="25"/>
  <c r="L589" i="25"/>
  <c r="K589" i="25"/>
  <c r="H589" i="25"/>
  <c r="R588" i="25"/>
  <c r="O588" i="25"/>
  <c r="M588" i="25"/>
  <c r="L588" i="25"/>
  <c r="K588" i="25"/>
  <c r="H588" i="25"/>
  <c r="O587" i="25"/>
  <c r="L587" i="25"/>
  <c r="M587" i="25" s="1"/>
  <c r="K587" i="25"/>
  <c r="H587" i="25"/>
  <c r="O586" i="25"/>
  <c r="M586" i="25"/>
  <c r="L586" i="25"/>
  <c r="K586" i="25"/>
  <c r="H586" i="25"/>
  <c r="O585" i="25"/>
  <c r="L585" i="25"/>
  <c r="M585" i="25" s="1"/>
  <c r="K585" i="25"/>
  <c r="H585" i="25"/>
  <c r="O584" i="25"/>
  <c r="M584" i="25"/>
  <c r="L584" i="25"/>
  <c r="K584" i="25"/>
  <c r="H584" i="25"/>
  <c r="O583" i="25"/>
  <c r="L583" i="25"/>
  <c r="M583" i="25" s="1"/>
  <c r="K583" i="25"/>
  <c r="H583" i="25"/>
  <c r="O582" i="25"/>
  <c r="M582" i="25"/>
  <c r="L582" i="25"/>
  <c r="K582" i="25"/>
  <c r="H582" i="25"/>
  <c r="O581" i="25"/>
  <c r="L581" i="25"/>
  <c r="M581" i="25" s="1"/>
  <c r="K581" i="25"/>
  <c r="H581" i="25"/>
  <c r="M576" i="25"/>
  <c r="M577" i="25" s="1"/>
  <c r="L576" i="25"/>
  <c r="L571" i="25"/>
  <c r="M571" i="25" s="1"/>
  <c r="K571" i="25"/>
  <c r="H571" i="25"/>
  <c r="L570" i="25"/>
  <c r="M570" i="25" s="1"/>
  <c r="K570" i="25"/>
  <c r="H570" i="25"/>
  <c r="R569" i="25"/>
  <c r="O569" i="25"/>
  <c r="L569" i="25"/>
  <c r="M569" i="25" s="1"/>
  <c r="K569" i="25"/>
  <c r="H569" i="25"/>
  <c r="R568" i="25"/>
  <c r="O568" i="25"/>
  <c r="L568" i="25"/>
  <c r="M568" i="25" s="1"/>
  <c r="K568" i="25"/>
  <c r="H568" i="25"/>
  <c r="R567" i="25"/>
  <c r="O567" i="25"/>
  <c r="L567" i="25"/>
  <c r="M567" i="25" s="1"/>
  <c r="K567" i="25"/>
  <c r="H567" i="25"/>
  <c r="R566" i="25"/>
  <c r="O566" i="25"/>
  <c r="L566" i="25"/>
  <c r="M566" i="25" s="1"/>
  <c r="K566" i="25"/>
  <c r="H566" i="25"/>
  <c r="R565" i="25"/>
  <c r="O565" i="25"/>
  <c r="L565" i="25"/>
  <c r="M565" i="25" s="1"/>
  <c r="K565" i="25"/>
  <c r="H565" i="25"/>
  <c r="R564" i="25"/>
  <c r="O564" i="25"/>
  <c r="L564" i="25"/>
  <c r="M564" i="25" s="1"/>
  <c r="K564" i="25"/>
  <c r="H564" i="25"/>
  <c r="R563" i="25"/>
  <c r="O563" i="25"/>
  <c r="L563" i="25"/>
  <c r="M563" i="25" s="1"/>
  <c r="K563" i="25"/>
  <c r="H563" i="25"/>
  <c r="R562" i="25"/>
  <c r="O562" i="25"/>
  <c r="L562" i="25"/>
  <c r="M562" i="25" s="1"/>
  <c r="K562" i="25"/>
  <c r="H562" i="25"/>
  <c r="R561" i="25"/>
  <c r="O561" i="25"/>
  <c r="L561" i="25"/>
  <c r="M561" i="25" s="1"/>
  <c r="K561" i="25"/>
  <c r="H561" i="25"/>
  <c r="R560" i="25"/>
  <c r="O560" i="25"/>
  <c r="L560" i="25"/>
  <c r="M560" i="25" s="1"/>
  <c r="K560" i="25"/>
  <c r="H560" i="25"/>
  <c r="R559" i="25"/>
  <c r="O559" i="25"/>
  <c r="L559" i="25"/>
  <c r="M559" i="25" s="1"/>
  <c r="K559" i="25"/>
  <c r="H559" i="25"/>
  <c r="R558" i="25"/>
  <c r="O558" i="25"/>
  <c r="L558" i="25"/>
  <c r="M558" i="25" s="1"/>
  <c r="K558" i="25"/>
  <c r="H558" i="25"/>
  <c r="R557" i="25"/>
  <c r="O557" i="25"/>
  <c r="L557" i="25"/>
  <c r="M557" i="25" s="1"/>
  <c r="K557" i="25"/>
  <c r="H557" i="25"/>
  <c r="R556" i="25"/>
  <c r="O556" i="25"/>
  <c r="L556" i="25"/>
  <c r="M556" i="25" s="1"/>
  <c r="K556" i="25"/>
  <c r="H556" i="25"/>
  <c r="R555" i="25"/>
  <c r="O555" i="25"/>
  <c r="L555" i="25"/>
  <c r="M555" i="25" s="1"/>
  <c r="K555" i="25"/>
  <c r="H555" i="25"/>
  <c r="R554" i="25"/>
  <c r="O554" i="25"/>
  <c r="L554" i="25"/>
  <c r="M554" i="25" s="1"/>
  <c r="K554" i="25"/>
  <c r="H554" i="25"/>
  <c r="R553" i="25"/>
  <c r="O553" i="25"/>
  <c r="L553" i="25"/>
  <c r="M553" i="25" s="1"/>
  <c r="K553" i="25"/>
  <c r="H553" i="25"/>
  <c r="R552" i="25"/>
  <c r="O552" i="25"/>
  <c r="L552" i="25"/>
  <c r="M552" i="25" s="1"/>
  <c r="K552" i="25"/>
  <c r="H552" i="25"/>
  <c r="R551" i="25"/>
  <c r="O551" i="25"/>
  <c r="L551" i="25"/>
  <c r="M551" i="25" s="1"/>
  <c r="K551" i="25"/>
  <c r="H551" i="25"/>
  <c r="R550" i="25"/>
  <c r="O550" i="25"/>
  <c r="L550" i="25"/>
  <c r="M550" i="25" s="1"/>
  <c r="K550" i="25"/>
  <c r="H550" i="25"/>
  <c r="R549" i="25"/>
  <c r="O549" i="25"/>
  <c r="L549" i="25"/>
  <c r="M549" i="25" s="1"/>
  <c r="K549" i="25"/>
  <c r="H549" i="25"/>
  <c r="R548" i="25"/>
  <c r="O548" i="25"/>
  <c r="L548" i="25"/>
  <c r="M548" i="25" s="1"/>
  <c r="K548" i="25"/>
  <c r="H548" i="25"/>
  <c r="R547" i="25"/>
  <c r="O547" i="25"/>
  <c r="L547" i="25"/>
  <c r="M547" i="25" s="1"/>
  <c r="K547" i="25"/>
  <c r="H547" i="25"/>
  <c r="R546" i="25"/>
  <c r="O546" i="25"/>
  <c r="L546" i="25"/>
  <c r="M546" i="25" s="1"/>
  <c r="K546" i="25"/>
  <c r="H546" i="25"/>
  <c r="R545" i="25"/>
  <c r="O545" i="25"/>
  <c r="L545" i="25"/>
  <c r="M545" i="25" s="1"/>
  <c r="K545" i="25"/>
  <c r="H545" i="25"/>
  <c r="R544" i="25"/>
  <c r="O544" i="25"/>
  <c r="L544" i="25"/>
  <c r="M544" i="25" s="1"/>
  <c r="K544" i="25"/>
  <c r="H544" i="25"/>
  <c r="R543" i="25"/>
  <c r="O543" i="25"/>
  <c r="L543" i="25"/>
  <c r="M543" i="25" s="1"/>
  <c r="K543" i="25"/>
  <c r="H543" i="25"/>
  <c r="G532" i="25"/>
  <c r="L522" i="25"/>
  <c r="M522" i="25" s="1"/>
  <c r="L521" i="25"/>
  <c r="M521" i="25" s="1"/>
  <c r="L520" i="25"/>
  <c r="M520" i="25" s="1"/>
  <c r="L519" i="25"/>
  <c r="M519" i="25" s="1"/>
  <c r="T516" i="25"/>
  <c r="F512" i="25" s="1"/>
  <c r="L512" i="25" s="1"/>
  <c r="U515" i="25"/>
  <c r="U514" i="25"/>
  <c r="U513" i="25"/>
  <c r="U512" i="25"/>
  <c r="U516" i="25" s="1"/>
  <c r="M512" i="25" s="1"/>
  <c r="L501" i="25"/>
  <c r="M501" i="25" s="1"/>
  <c r="L500" i="25"/>
  <c r="M500" i="25" s="1"/>
  <c r="L499" i="25"/>
  <c r="M499" i="25" s="1"/>
  <c r="L498" i="25"/>
  <c r="M498" i="25" s="1"/>
  <c r="R497" i="25"/>
  <c r="L497" i="25"/>
  <c r="M497" i="25" s="1"/>
  <c r="M492" i="25"/>
  <c r="L492" i="25"/>
  <c r="K492" i="25"/>
  <c r="H492" i="25"/>
  <c r="M491" i="25"/>
  <c r="L491" i="25"/>
  <c r="K491" i="25"/>
  <c r="H491" i="25"/>
  <c r="O490" i="25"/>
  <c r="L490" i="25"/>
  <c r="M490" i="25" s="1"/>
  <c r="K490" i="25"/>
  <c r="H490" i="25"/>
  <c r="O489" i="25"/>
  <c r="M489" i="25"/>
  <c r="L489" i="25"/>
  <c r="K489" i="25"/>
  <c r="H489" i="25"/>
  <c r="O488" i="25"/>
  <c r="L488" i="25"/>
  <c r="M488" i="25" s="1"/>
  <c r="K488" i="25"/>
  <c r="H488" i="25"/>
  <c r="O487" i="25"/>
  <c r="M487" i="25"/>
  <c r="L487" i="25"/>
  <c r="K487" i="25"/>
  <c r="H487" i="25"/>
  <c r="R486" i="25"/>
  <c r="O486" i="25"/>
  <c r="M486" i="25"/>
  <c r="L486" i="25"/>
  <c r="K486" i="25"/>
  <c r="H486" i="25"/>
  <c r="R485" i="25"/>
  <c r="O485" i="25"/>
  <c r="M485" i="25"/>
  <c r="L485" i="25"/>
  <c r="K485" i="25"/>
  <c r="H485" i="25"/>
  <c r="R484" i="25"/>
  <c r="O484" i="25"/>
  <c r="M484" i="25"/>
  <c r="L484" i="25"/>
  <c r="K484" i="25"/>
  <c r="H484" i="25"/>
  <c r="R483" i="25"/>
  <c r="O483" i="25"/>
  <c r="M483" i="25"/>
  <c r="L483" i="25"/>
  <c r="K483" i="25"/>
  <c r="H483" i="25"/>
  <c r="R482" i="25"/>
  <c r="O482" i="25"/>
  <c r="M482" i="25"/>
  <c r="L482" i="25"/>
  <c r="K482" i="25"/>
  <c r="H482" i="25"/>
  <c r="R481" i="25"/>
  <c r="O481" i="25"/>
  <c r="M481" i="25"/>
  <c r="L481" i="25"/>
  <c r="K481" i="25"/>
  <c r="H481" i="25"/>
  <c r="O480" i="25"/>
  <c r="L480" i="25"/>
  <c r="M480" i="25" s="1"/>
  <c r="K480" i="25"/>
  <c r="H480" i="25"/>
  <c r="O479" i="25"/>
  <c r="M479" i="25"/>
  <c r="L479" i="25"/>
  <c r="K479" i="25"/>
  <c r="H479" i="25"/>
  <c r="O478" i="25"/>
  <c r="L478" i="25"/>
  <c r="M478" i="25" s="1"/>
  <c r="K478" i="25"/>
  <c r="H478" i="25"/>
  <c r="O477" i="25"/>
  <c r="M477" i="25"/>
  <c r="L477" i="25"/>
  <c r="K477" i="25"/>
  <c r="H477" i="25"/>
  <c r="O476" i="25"/>
  <c r="L476" i="25"/>
  <c r="M476" i="25" s="1"/>
  <c r="K476" i="25"/>
  <c r="H476" i="25"/>
  <c r="O475" i="25"/>
  <c r="M475" i="25"/>
  <c r="L475" i="25"/>
  <c r="K475" i="25"/>
  <c r="H475" i="25"/>
  <c r="O474" i="25"/>
  <c r="L474" i="25"/>
  <c r="M474" i="25" s="1"/>
  <c r="K474" i="25"/>
  <c r="H474" i="25"/>
  <c r="M469" i="25"/>
  <c r="M470" i="25" s="1"/>
  <c r="L469" i="25"/>
  <c r="L464" i="25"/>
  <c r="M464" i="25" s="1"/>
  <c r="K464" i="25"/>
  <c r="H464" i="25"/>
  <c r="L463" i="25"/>
  <c r="M463" i="25" s="1"/>
  <c r="K463" i="25"/>
  <c r="H463" i="25"/>
  <c r="R462" i="25"/>
  <c r="O462" i="25"/>
  <c r="L462" i="25"/>
  <c r="M462" i="25" s="1"/>
  <c r="K462" i="25"/>
  <c r="H462" i="25"/>
  <c r="R461" i="25"/>
  <c r="O461" i="25"/>
  <c r="L461" i="25"/>
  <c r="M461" i="25" s="1"/>
  <c r="K461" i="25"/>
  <c r="H461" i="25"/>
  <c r="R460" i="25"/>
  <c r="O460" i="25"/>
  <c r="L460" i="25"/>
  <c r="M460" i="25" s="1"/>
  <c r="K460" i="25"/>
  <c r="H460" i="25"/>
  <c r="R459" i="25"/>
  <c r="O459" i="25"/>
  <c r="L459" i="25"/>
  <c r="M459" i="25" s="1"/>
  <c r="K459" i="25"/>
  <c r="H459" i="25"/>
  <c r="R458" i="25"/>
  <c r="O458" i="25"/>
  <c r="L458" i="25"/>
  <c r="M458" i="25" s="1"/>
  <c r="K458" i="25"/>
  <c r="H458" i="25"/>
  <c r="R457" i="25"/>
  <c r="O457" i="25"/>
  <c r="L457" i="25"/>
  <c r="M457" i="25" s="1"/>
  <c r="K457" i="25"/>
  <c r="H457" i="25"/>
  <c r="R456" i="25"/>
  <c r="O456" i="25"/>
  <c r="L456" i="25"/>
  <c r="M456" i="25" s="1"/>
  <c r="K456" i="25"/>
  <c r="H456" i="25"/>
  <c r="R455" i="25"/>
  <c r="O455" i="25"/>
  <c r="L455" i="25"/>
  <c r="M455" i="25" s="1"/>
  <c r="K455" i="25"/>
  <c r="H455" i="25"/>
  <c r="R454" i="25"/>
  <c r="O454" i="25"/>
  <c r="L454" i="25"/>
  <c r="M454" i="25" s="1"/>
  <c r="K454" i="25"/>
  <c r="H454" i="25"/>
  <c r="R453" i="25"/>
  <c r="O453" i="25"/>
  <c r="L453" i="25"/>
  <c r="M453" i="25" s="1"/>
  <c r="K453" i="25"/>
  <c r="H453" i="25"/>
  <c r="R452" i="25"/>
  <c r="O452" i="25"/>
  <c r="L452" i="25"/>
  <c r="M452" i="25" s="1"/>
  <c r="K452" i="25"/>
  <c r="H452" i="25"/>
  <c r="R451" i="25"/>
  <c r="O451" i="25"/>
  <c r="L451" i="25"/>
  <c r="M451" i="25" s="1"/>
  <c r="K451" i="25"/>
  <c r="H451" i="25"/>
  <c r="R450" i="25"/>
  <c r="O450" i="25"/>
  <c r="L450" i="25"/>
  <c r="M450" i="25" s="1"/>
  <c r="K450" i="25"/>
  <c r="H450" i="25"/>
  <c r="R449" i="25"/>
  <c r="O449" i="25"/>
  <c r="L449" i="25"/>
  <c r="M449" i="25" s="1"/>
  <c r="K449" i="25"/>
  <c r="H449" i="25"/>
  <c r="R448" i="25"/>
  <c r="O448" i="25"/>
  <c r="L448" i="25"/>
  <c r="M448" i="25" s="1"/>
  <c r="K448" i="25"/>
  <c r="H448" i="25"/>
  <c r="R447" i="25"/>
  <c r="O447" i="25"/>
  <c r="L447" i="25"/>
  <c r="M447" i="25" s="1"/>
  <c r="K447" i="25"/>
  <c r="H447" i="25"/>
  <c r="R446" i="25"/>
  <c r="O446" i="25"/>
  <c r="L446" i="25"/>
  <c r="M446" i="25" s="1"/>
  <c r="K446" i="25"/>
  <c r="H446" i="25"/>
  <c r="R445" i="25"/>
  <c r="O445" i="25"/>
  <c r="L445" i="25"/>
  <c r="M445" i="25" s="1"/>
  <c r="K445" i="25"/>
  <c r="H445" i="25"/>
  <c r="R444" i="25"/>
  <c r="O444" i="25"/>
  <c r="L444" i="25"/>
  <c r="M444" i="25" s="1"/>
  <c r="K444" i="25"/>
  <c r="H444" i="25"/>
  <c r="R443" i="25"/>
  <c r="O443" i="25"/>
  <c r="L443" i="25"/>
  <c r="M443" i="25" s="1"/>
  <c r="K443" i="25"/>
  <c r="H443" i="25"/>
  <c r="R442" i="25"/>
  <c r="O442" i="25"/>
  <c r="L442" i="25"/>
  <c r="M442" i="25" s="1"/>
  <c r="K442" i="25"/>
  <c r="H442" i="25"/>
  <c r="R441" i="25"/>
  <c r="O441" i="25"/>
  <c r="L441" i="25"/>
  <c r="M441" i="25" s="1"/>
  <c r="K441" i="25"/>
  <c r="H441" i="25"/>
  <c r="R440" i="25"/>
  <c r="O440" i="25"/>
  <c r="L440" i="25"/>
  <c r="M440" i="25" s="1"/>
  <c r="K440" i="25"/>
  <c r="H440" i="25"/>
  <c r="R439" i="25"/>
  <c r="O439" i="25"/>
  <c r="L439" i="25"/>
  <c r="M439" i="25" s="1"/>
  <c r="K439" i="25"/>
  <c r="H439" i="25"/>
  <c r="R438" i="25"/>
  <c r="O438" i="25"/>
  <c r="L438" i="25"/>
  <c r="M438" i="25" s="1"/>
  <c r="K438" i="25"/>
  <c r="H438" i="25"/>
  <c r="R437" i="25"/>
  <c r="O437" i="25"/>
  <c r="L437" i="25"/>
  <c r="M437" i="25" s="1"/>
  <c r="K437" i="25"/>
  <c r="H437" i="25"/>
  <c r="R436" i="25"/>
  <c r="O436" i="25"/>
  <c r="L436" i="25"/>
  <c r="M436" i="25" s="1"/>
  <c r="K436" i="25"/>
  <c r="H436" i="25"/>
  <c r="H222" i="25"/>
  <c r="K222" i="25"/>
  <c r="L222" i="25"/>
  <c r="M222" i="25" s="1"/>
  <c r="O222" i="25"/>
  <c r="R222" i="25"/>
  <c r="H223" i="25"/>
  <c r="K223" i="25"/>
  <c r="L223" i="25"/>
  <c r="M223" i="25"/>
  <c r="O223" i="25"/>
  <c r="R223" i="25"/>
  <c r="H224" i="25"/>
  <c r="K224" i="25"/>
  <c r="L224" i="25"/>
  <c r="M224" i="25" s="1"/>
  <c r="O224" i="25"/>
  <c r="R224" i="25"/>
  <c r="H225" i="25"/>
  <c r="K225" i="25"/>
  <c r="L225" i="25"/>
  <c r="M225" i="25" s="1"/>
  <c r="O225" i="25"/>
  <c r="R225" i="25"/>
  <c r="H226" i="25"/>
  <c r="K226" i="25"/>
  <c r="L226" i="25"/>
  <c r="M226" i="25" s="1"/>
  <c r="O226" i="25"/>
  <c r="R226" i="25"/>
  <c r="H227" i="25"/>
  <c r="K227" i="25"/>
  <c r="L227" i="25"/>
  <c r="M227" i="25" s="1"/>
  <c r="O227" i="25"/>
  <c r="R227" i="25"/>
  <c r="H228" i="25"/>
  <c r="K228" i="25"/>
  <c r="L228" i="25"/>
  <c r="M228" i="25" s="1"/>
  <c r="O228" i="25"/>
  <c r="R228" i="25"/>
  <c r="H229" i="25"/>
  <c r="K229" i="25"/>
  <c r="L229" i="25"/>
  <c r="M229" i="25" s="1"/>
  <c r="O229" i="25"/>
  <c r="R229" i="25"/>
  <c r="H230" i="25"/>
  <c r="K230" i="25"/>
  <c r="L230" i="25"/>
  <c r="M230" i="25" s="1"/>
  <c r="O230" i="25"/>
  <c r="R230" i="25"/>
  <c r="H231" i="25"/>
  <c r="K231" i="25"/>
  <c r="L231" i="25"/>
  <c r="M231" i="25"/>
  <c r="O231" i="25"/>
  <c r="R231" i="25"/>
  <c r="H232" i="25"/>
  <c r="K232" i="25"/>
  <c r="L232" i="25"/>
  <c r="M232" i="25" s="1"/>
  <c r="O232" i="25"/>
  <c r="R232" i="25"/>
  <c r="H233" i="25"/>
  <c r="K233" i="25"/>
  <c r="L233" i="25"/>
  <c r="M233" i="25" s="1"/>
  <c r="O233" i="25"/>
  <c r="R233" i="25"/>
  <c r="H234" i="25"/>
  <c r="K234" i="25"/>
  <c r="L234" i="25"/>
  <c r="M234" i="25" s="1"/>
  <c r="O234" i="25"/>
  <c r="R234" i="25"/>
  <c r="H235" i="25"/>
  <c r="K235" i="25"/>
  <c r="L235" i="25"/>
  <c r="M235" i="25" s="1"/>
  <c r="O235" i="25"/>
  <c r="R235" i="25"/>
  <c r="H236" i="25"/>
  <c r="K236" i="25"/>
  <c r="L236" i="25"/>
  <c r="M236" i="25" s="1"/>
  <c r="O236" i="25"/>
  <c r="R236" i="25"/>
  <c r="H237" i="25"/>
  <c r="K237" i="25"/>
  <c r="L237" i="25"/>
  <c r="M237" i="25" s="1"/>
  <c r="O237" i="25"/>
  <c r="R237" i="25"/>
  <c r="H238" i="25"/>
  <c r="K238" i="25"/>
  <c r="L238" i="25"/>
  <c r="M238" i="25" s="1"/>
  <c r="O238" i="25"/>
  <c r="R238" i="25"/>
  <c r="H239" i="25"/>
  <c r="K239" i="25"/>
  <c r="L239" i="25"/>
  <c r="M239" i="25" s="1"/>
  <c r="O239" i="25"/>
  <c r="R239" i="25"/>
  <c r="H240" i="25"/>
  <c r="K240" i="25"/>
  <c r="L240" i="25"/>
  <c r="M240" i="25" s="1"/>
  <c r="O240" i="25"/>
  <c r="R240" i="25"/>
  <c r="H241" i="25"/>
  <c r="K241" i="25"/>
  <c r="L241" i="25"/>
  <c r="M241" i="25" s="1"/>
  <c r="O241" i="25"/>
  <c r="R241" i="25"/>
  <c r="H242" i="25"/>
  <c r="K242" i="25"/>
  <c r="L242" i="25"/>
  <c r="M242" i="25" s="1"/>
  <c r="O242" i="25"/>
  <c r="R242" i="25"/>
  <c r="H243" i="25"/>
  <c r="K243" i="25"/>
  <c r="L243" i="25"/>
  <c r="M243" i="25" s="1"/>
  <c r="O243" i="25"/>
  <c r="R243" i="25"/>
  <c r="H244" i="25"/>
  <c r="K244" i="25"/>
  <c r="L244" i="25"/>
  <c r="M244" i="25" s="1"/>
  <c r="O244" i="25"/>
  <c r="R244" i="25"/>
  <c r="H245" i="25"/>
  <c r="K245" i="25"/>
  <c r="L245" i="25"/>
  <c r="M245" i="25" s="1"/>
  <c r="O245" i="25"/>
  <c r="R245" i="25"/>
  <c r="H246" i="25"/>
  <c r="K246" i="25"/>
  <c r="L246" i="25"/>
  <c r="M246" i="25" s="1"/>
  <c r="O246" i="25"/>
  <c r="R246" i="25"/>
  <c r="H247" i="25"/>
  <c r="K247" i="25"/>
  <c r="L247" i="25"/>
  <c r="M247" i="25" s="1"/>
  <c r="O247" i="25"/>
  <c r="R247" i="25"/>
  <c r="H248" i="25"/>
  <c r="K248" i="25"/>
  <c r="L248" i="25"/>
  <c r="M248" i="25" s="1"/>
  <c r="O248" i="25"/>
  <c r="R248" i="25"/>
  <c r="H249" i="25"/>
  <c r="K249" i="25"/>
  <c r="H250" i="25"/>
  <c r="K250" i="25"/>
  <c r="L250" i="25"/>
  <c r="M250" i="25" s="1"/>
  <c r="L255" i="25"/>
  <c r="M255" i="25"/>
  <c r="M256" i="25"/>
  <c r="H260" i="25"/>
  <c r="K260" i="25"/>
  <c r="L260" i="25"/>
  <c r="M260" i="25"/>
  <c r="O260" i="25"/>
  <c r="H261" i="25"/>
  <c r="K261" i="25"/>
  <c r="L261" i="25"/>
  <c r="M261" i="25" s="1"/>
  <c r="O261" i="25"/>
  <c r="H262" i="25"/>
  <c r="K262" i="25"/>
  <c r="L262" i="25"/>
  <c r="M262" i="25" s="1"/>
  <c r="O262" i="25"/>
  <c r="H263" i="25"/>
  <c r="K263" i="25"/>
  <c r="L263" i="25"/>
  <c r="M263" i="25"/>
  <c r="O263" i="25"/>
  <c r="H264" i="25"/>
  <c r="K264" i="25"/>
  <c r="L264" i="25"/>
  <c r="M264" i="25"/>
  <c r="O264" i="25"/>
  <c r="H265" i="25"/>
  <c r="K265" i="25"/>
  <c r="L265" i="25"/>
  <c r="M265" i="25" s="1"/>
  <c r="O265" i="25"/>
  <c r="H266" i="25"/>
  <c r="K266" i="25"/>
  <c r="L266" i="25"/>
  <c r="M266" i="25" s="1"/>
  <c r="O266" i="25"/>
  <c r="H267" i="25"/>
  <c r="K267" i="25"/>
  <c r="L267" i="25"/>
  <c r="M267" i="25"/>
  <c r="O267" i="25"/>
  <c r="R267" i="25"/>
  <c r="H268" i="25"/>
  <c r="K268" i="25"/>
  <c r="L268" i="25"/>
  <c r="M268" i="25" s="1"/>
  <c r="O268" i="25"/>
  <c r="R268" i="25"/>
  <c r="H269" i="25"/>
  <c r="K269" i="25"/>
  <c r="L269" i="25"/>
  <c r="M269" i="25"/>
  <c r="O269" i="25"/>
  <c r="R269" i="25"/>
  <c r="H270" i="25"/>
  <c r="K270" i="25"/>
  <c r="L270" i="25"/>
  <c r="M270" i="25" s="1"/>
  <c r="O270" i="25"/>
  <c r="R270" i="25"/>
  <c r="H271" i="25"/>
  <c r="K271" i="25"/>
  <c r="L271" i="25"/>
  <c r="M271" i="25"/>
  <c r="O271" i="25"/>
  <c r="R271" i="25"/>
  <c r="H272" i="25"/>
  <c r="K272" i="25"/>
  <c r="L272" i="25"/>
  <c r="M272" i="25" s="1"/>
  <c r="O272" i="25"/>
  <c r="R272" i="25"/>
  <c r="H273" i="25"/>
  <c r="K273" i="25"/>
  <c r="L273" i="25"/>
  <c r="M273" i="25"/>
  <c r="O273" i="25"/>
  <c r="H274" i="25"/>
  <c r="K274" i="25"/>
  <c r="L274" i="25"/>
  <c r="M274" i="25"/>
  <c r="O274" i="25"/>
  <c r="H275" i="25"/>
  <c r="K275" i="25"/>
  <c r="L275" i="25"/>
  <c r="M275" i="25" s="1"/>
  <c r="O275" i="25"/>
  <c r="H276" i="25"/>
  <c r="K276" i="25"/>
  <c r="L276" i="25"/>
  <c r="M276" i="25"/>
  <c r="O276" i="25"/>
  <c r="H277" i="25"/>
  <c r="K277" i="25"/>
  <c r="L277" i="25"/>
  <c r="M277" i="25" s="1"/>
  <c r="H278" i="25"/>
  <c r="K278" i="25"/>
  <c r="L278" i="25"/>
  <c r="M278" i="25" s="1"/>
  <c r="L283" i="25"/>
  <c r="M283" i="25" s="1"/>
  <c r="R283" i="25"/>
  <c r="L284" i="25"/>
  <c r="M284" i="25" s="1"/>
  <c r="L285" i="25"/>
  <c r="M285" i="25" s="1"/>
  <c r="L286" i="25"/>
  <c r="M286" i="25" s="1"/>
  <c r="L287" i="25"/>
  <c r="M287" i="25" s="1"/>
  <c r="U298" i="25"/>
  <c r="U302" i="25" s="1"/>
  <c r="M298" i="25" s="1"/>
  <c r="U299" i="25"/>
  <c r="U300" i="25"/>
  <c r="U301" i="25"/>
  <c r="T302" i="25"/>
  <c r="F298" i="25" s="1"/>
  <c r="L298" i="25" s="1"/>
  <c r="L305" i="25"/>
  <c r="M305" i="25" s="1"/>
  <c r="L306" i="25"/>
  <c r="M306" i="25" s="1"/>
  <c r="L307" i="25"/>
  <c r="M307" i="25" s="1"/>
  <c r="L308" i="25"/>
  <c r="M308" i="25" s="1"/>
  <c r="G318" i="25"/>
  <c r="H329" i="25"/>
  <c r="K329" i="25"/>
  <c r="L329" i="25"/>
  <c r="M329" i="25"/>
  <c r="O329" i="25"/>
  <c r="R329" i="25"/>
  <c r="H330" i="25"/>
  <c r="K330" i="25"/>
  <c r="L330" i="25"/>
  <c r="M330" i="25"/>
  <c r="O330" i="25"/>
  <c r="R330" i="25"/>
  <c r="H331" i="25"/>
  <c r="K331" i="25"/>
  <c r="L331" i="25"/>
  <c r="M331" i="25"/>
  <c r="O331" i="25"/>
  <c r="R331" i="25"/>
  <c r="H332" i="25"/>
  <c r="K332" i="25"/>
  <c r="L332" i="25"/>
  <c r="M332" i="25"/>
  <c r="O332" i="25"/>
  <c r="R332" i="25"/>
  <c r="H333" i="25"/>
  <c r="K333" i="25"/>
  <c r="L333" i="25"/>
  <c r="M333" i="25"/>
  <c r="O333" i="25"/>
  <c r="R333" i="25"/>
  <c r="H334" i="25"/>
  <c r="K334" i="25"/>
  <c r="L334" i="25"/>
  <c r="M334" i="25"/>
  <c r="O334" i="25"/>
  <c r="R334" i="25"/>
  <c r="H335" i="25"/>
  <c r="K335" i="25"/>
  <c r="L335" i="25"/>
  <c r="M335" i="25"/>
  <c r="O335" i="25"/>
  <c r="R335" i="25"/>
  <c r="H336" i="25"/>
  <c r="K336" i="25"/>
  <c r="L336" i="25"/>
  <c r="M336" i="25"/>
  <c r="O336" i="25"/>
  <c r="R336" i="25"/>
  <c r="H337" i="25"/>
  <c r="K337" i="25"/>
  <c r="L337" i="25"/>
  <c r="M337" i="25"/>
  <c r="O337" i="25"/>
  <c r="R337" i="25"/>
  <c r="H338" i="25"/>
  <c r="K338" i="25"/>
  <c r="L338" i="25"/>
  <c r="M338" i="25"/>
  <c r="O338" i="25"/>
  <c r="R338" i="25"/>
  <c r="H339" i="25"/>
  <c r="K339" i="25"/>
  <c r="L339" i="25"/>
  <c r="M339" i="25"/>
  <c r="O339" i="25"/>
  <c r="R339" i="25"/>
  <c r="H340" i="25"/>
  <c r="K340" i="25"/>
  <c r="L340" i="25"/>
  <c r="M340" i="25"/>
  <c r="O340" i="25"/>
  <c r="R340" i="25"/>
  <c r="H341" i="25"/>
  <c r="K341" i="25"/>
  <c r="L341" i="25"/>
  <c r="M341" i="25"/>
  <c r="O341" i="25"/>
  <c r="R341" i="25"/>
  <c r="H342" i="25"/>
  <c r="K342" i="25"/>
  <c r="L342" i="25"/>
  <c r="M342" i="25"/>
  <c r="O342" i="25"/>
  <c r="R342" i="25"/>
  <c r="H343" i="25"/>
  <c r="K343" i="25"/>
  <c r="L343" i="25"/>
  <c r="M343" i="25"/>
  <c r="O343" i="25"/>
  <c r="R343" i="25"/>
  <c r="H344" i="25"/>
  <c r="K344" i="25"/>
  <c r="L344" i="25"/>
  <c r="M344" i="25"/>
  <c r="O344" i="25"/>
  <c r="R344" i="25"/>
  <c r="H345" i="25"/>
  <c r="K345" i="25"/>
  <c r="L345" i="25"/>
  <c r="M345" i="25"/>
  <c r="O345" i="25"/>
  <c r="R345" i="25"/>
  <c r="H346" i="25"/>
  <c r="K346" i="25"/>
  <c r="L346" i="25"/>
  <c r="M346" i="25"/>
  <c r="O346" i="25"/>
  <c r="R346" i="25"/>
  <c r="H347" i="25"/>
  <c r="K347" i="25"/>
  <c r="L347" i="25"/>
  <c r="M347" i="25" s="1"/>
  <c r="O347" i="25"/>
  <c r="R347" i="25"/>
  <c r="H348" i="25"/>
  <c r="K348" i="25"/>
  <c r="L348" i="25"/>
  <c r="M348" i="25"/>
  <c r="O348" i="25"/>
  <c r="R348" i="25"/>
  <c r="H349" i="25"/>
  <c r="K349" i="25"/>
  <c r="L349" i="25"/>
  <c r="M349" i="25" s="1"/>
  <c r="O349" i="25"/>
  <c r="R349" i="25"/>
  <c r="H350" i="25"/>
  <c r="K350" i="25"/>
  <c r="L350" i="25"/>
  <c r="M350" i="25"/>
  <c r="O350" i="25"/>
  <c r="R350" i="25"/>
  <c r="H351" i="25"/>
  <c r="K351" i="25"/>
  <c r="L351" i="25"/>
  <c r="M351" i="25" s="1"/>
  <c r="O351" i="25"/>
  <c r="R351" i="25"/>
  <c r="H352" i="25"/>
  <c r="K352" i="25"/>
  <c r="L352" i="25"/>
  <c r="M352" i="25"/>
  <c r="O352" i="25"/>
  <c r="R352" i="25"/>
  <c r="H353" i="25"/>
  <c r="K353" i="25"/>
  <c r="L353" i="25"/>
  <c r="M353" i="25" s="1"/>
  <c r="O353" i="25"/>
  <c r="R353" i="25"/>
  <c r="H354" i="25"/>
  <c r="K354" i="25"/>
  <c r="L354" i="25"/>
  <c r="M354" i="25"/>
  <c r="O354" i="25"/>
  <c r="R354" i="25"/>
  <c r="H355" i="25"/>
  <c r="K355" i="25"/>
  <c r="L355" i="25"/>
  <c r="M355" i="25"/>
  <c r="O355" i="25"/>
  <c r="R355" i="25"/>
  <c r="H356" i="25"/>
  <c r="K356" i="25"/>
  <c r="L356" i="25"/>
  <c r="M356" i="25"/>
  <c r="H357" i="25"/>
  <c r="K357" i="25"/>
  <c r="L357" i="25"/>
  <c r="M357" i="25"/>
  <c r="L362" i="25"/>
  <c r="M362" i="25" s="1"/>
  <c r="M363" i="25" s="1"/>
  <c r="H367" i="25"/>
  <c r="K367" i="25"/>
  <c r="L367" i="25"/>
  <c r="M367" i="25"/>
  <c r="O367" i="25"/>
  <c r="H368" i="25"/>
  <c r="K368" i="25"/>
  <c r="L368" i="25"/>
  <c r="M368" i="25" s="1"/>
  <c r="O368" i="25"/>
  <c r="H369" i="25"/>
  <c r="K369" i="25"/>
  <c r="L369" i="25"/>
  <c r="M369" i="25"/>
  <c r="O369" i="25"/>
  <c r="H370" i="25"/>
  <c r="K370" i="25"/>
  <c r="L370" i="25"/>
  <c r="M370" i="25" s="1"/>
  <c r="O370" i="25"/>
  <c r="H371" i="25"/>
  <c r="K371" i="25"/>
  <c r="L371" i="25"/>
  <c r="M371" i="25"/>
  <c r="O371" i="25"/>
  <c r="H372" i="25"/>
  <c r="K372" i="25"/>
  <c r="L372" i="25"/>
  <c r="M372" i="25" s="1"/>
  <c r="O372" i="25"/>
  <c r="H373" i="25"/>
  <c r="K373" i="25"/>
  <c r="L373" i="25"/>
  <c r="M373" i="25"/>
  <c r="O373" i="25"/>
  <c r="H374" i="25"/>
  <c r="K374" i="25"/>
  <c r="L374" i="25"/>
  <c r="M374" i="25" s="1"/>
  <c r="O374" i="25"/>
  <c r="R374" i="25"/>
  <c r="H375" i="25"/>
  <c r="K375" i="25"/>
  <c r="L375" i="25"/>
  <c r="M375" i="25" s="1"/>
  <c r="O375" i="25"/>
  <c r="R375" i="25"/>
  <c r="H376" i="25"/>
  <c r="K376" i="25"/>
  <c r="L376" i="25"/>
  <c r="M376" i="25" s="1"/>
  <c r="O376" i="25"/>
  <c r="R376" i="25"/>
  <c r="H377" i="25"/>
  <c r="K377" i="25"/>
  <c r="L377" i="25"/>
  <c r="M377" i="25" s="1"/>
  <c r="O377" i="25"/>
  <c r="R377" i="25"/>
  <c r="H378" i="25"/>
  <c r="K378" i="25"/>
  <c r="L378" i="25"/>
  <c r="M378" i="25" s="1"/>
  <c r="O378" i="25"/>
  <c r="R378" i="25"/>
  <c r="H379" i="25"/>
  <c r="K379" i="25"/>
  <c r="L379" i="25"/>
  <c r="M379" i="25" s="1"/>
  <c r="O379" i="25"/>
  <c r="R379" i="25"/>
  <c r="H380" i="25"/>
  <c r="K380" i="25"/>
  <c r="L380" i="25"/>
  <c r="M380" i="25" s="1"/>
  <c r="O380" i="25"/>
  <c r="H381" i="25"/>
  <c r="K381" i="25"/>
  <c r="L381" i="25"/>
  <c r="M381" i="25"/>
  <c r="O381" i="25"/>
  <c r="H382" i="25"/>
  <c r="K382" i="25"/>
  <c r="L382" i="25"/>
  <c r="M382" i="25" s="1"/>
  <c r="O382" i="25"/>
  <c r="H383" i="25"/>
  <c r="K383" i="25"/>
  <c r="L383" i="25"/>
  <c r="M383" i="25"/>
  <c r="O383" i="25"/>
  <c r="H384" i="25"/>
  <c r="K384" i="25"/>
  <c r="L384" i="25"/>
  <c r="M384" i="25" s="1"/>
  <c r="H385" i="25"/>
  <c r="K385" i="25"/>
  <c r="L385" i="25"/>
  <c r="M385" i="25" s="1"/>
  <c r="L390" i="25"/>
  <c r="M390" i="25" s="1"/>
  <c r="R390" i="25"/>
  <c r="L391" i="25"/>
  <c r="M391" i="25" s="1"/>
  <c r="L392" i="25"/>
  <c r="M392" i="25" s="1"/>
  <c r="L393" i="25"/>
  <c r="M393" i="25" s="1"/>
  <c r="L394" i="25"/>
  <c r="M394" i="25" s="1"/>
  <c r="U405" i="25"/>
  <c r="U409" i="25" s="1"/>
  <c r="M405" i="25" s="1"/>
  <c r="U406" i="25"/>
  <c r="U407" i="25"/>
  <c r="U408" i="25"/>
  <c r="T409" i="25"/>
  <c r="F405" i="25" s="1"/>
  <c r="L405" i="25" s="1"/>
  <c r="L412" i="25"/>
  <c r="M412" i="25" s="1"/>
  <c r="L413" i="25"/>
  <c r="M413" i="25" s="1"/>
  <c r="L414" i="25"/>
  <c r="M414" i="25" s="1"/>
  <c r="L415" i="25"/>
  <c r="M415" i="25" s="1"/>
  <c r="G425" i="25"/>
  <c r="G110" i="25"/>
  <c r="G211" i="25"/>
  <c r="L201" i="25"/>
  <c r="M201" i="25" s="1"/>
  <c r="L200" i="25"/>
  <c r="M200" i="25" s="1"/>
  <c r="L199" i="25"/>
  <c r="M199" i="25" s="1"/>
  <c r="L198" i="25"/>
  <c r="M198" i="25" s="1"/>
  <c r="T195" i="25"/>
  <c r="U194" i="25"/>
  <c r="U193" i="25"/>
  <c r="U192" i="25"/>
  <c r="U191" i="25"/>
  <c r="U195" i="25" s="1"/>
  <c r="M191" i="25" s="1"/>
  <c r="F191" i="25"/>
  <c r="L191" i="25" s="1"/>
  <c r="L180" i="25"/>
  <c r="M180" i="25" s="1"/>
  <c r="L179" i="25"/>
  <c r="M179" i="25" s="1"/>
  <c r="L178" i="25"/>
  <c r="M178" i="25" s="1"/>
  <c r="L177" i="25"/>
  <c r="M177" i="25" s="1"/>
  <c r="R176" i="25"/>
  <c r="L176" i="25"/>
  <c r="M176" i="25" s="1"/>
  <c r="M171" i="25"/>
  <c r="L171" i="25"/>
  <c r="K171" i="25"/>
  <c r="H171" i="25"/>
  <c r="M170" i="25"/>
  <c r="L170" i="25"/>
  <c r="K170" i="25"/>
  <c r="H170" i="25"/>
  <c r="O169" i="25"/>
  <c r="L169" i="25"/>
  <c r="M169" i="25" s="1"/>
  <c r="K169" i="25"/>
  <c r="H169" i="25"/>
  <c r="O168" i="25"/>
  <c r="M168" i="25"/>
  <c r="L168" i="25"/>
  <c r="K168" i="25"/>
  <c r="H168" i="25"/>
  <c r="O167" i="25"/>
  <c r="M167" i="25"/>
  <c r="L167" i="25"/>
  <c r="K167" i="25"/>
  <c r="H167" i="25"/>
  <c r="O166" i="25"/>
  <c r="M166" i="25"/>
  <c r="L166" i="25"/>
  <c r="K166" i="25"/>
  <c r="H166" i="25"/>
  <c r="R165" i="25"/>
  <c r="O165" i="25"/>
  <c r="M165" i="25"/>
  <c r="L165" i="25"/>
  <c r="K165" i="25"/>
  <c r="H165" i="25"/>
  <c r="R164" i="25"/>
  <c r="O164" i="25"/>
  <c r="M164" i="25"/>
  <c r="L164" i="25"/>
  <c r="K164" i="25"/>
  <c r="H164" i="25"/>
  <c r="R163" i="25"/>
  <c r="O163" i="25"/>
  <c r="M163" i="25"/>
  <c r="L163" i="25"/>
  <c r="K163" i="25"/>
  <c r="H163" i="25"/>
  <c r="R162" i="25"/>
  <c r="O162" i="25"/>
  <c r="M162" i="25"/>
  <c r="L162" i="25"/>
  <c r="K162" i="25"/>
  <c r="H162" i="25"/>
  <c r="R161" i="25"/>
  <c r="O161" i="25"/>
  <c r="M161" i="25"/>
  <c r="L161" i="25"/>
  <c r="K161" i="25"/>
  <c r="H161" i="25"/>
  <c r="R160" i="25"/>
  <c r="O160" i="25"/>
  <c r="M160" i="25"/>
  <c r="L160" i="25"/>
  <c r="K160" i="25"/>
  <c r="H160" i="25"/>
  <c r="O159" i="25"/>
  <c r="L159" i="25"/>
  <c r="M159" i="25" s="1"/>
  <c r="K159" i="25"/>
  <c r="H159" i="25"/>
  <c r="O158" i="25"/>
  <c r="M158" i="25"/>
  <c r="L158" i="25"/>
  <c r="K158" i="25"/>
  <c r="H158" i="25"/>
  <c r="O157" i="25"/>
  <c r="M157" i="25"/>
  <c r="L157" i="25"/>
  <c r="K157" i="25"/>
  <c r="H157" i="25"/>
  <c r="O156" i="25"/>
  <c r="M156" i="25"/>
  <c r="L156" i="25"/>
  <c r="K156" i="25"/>
  <c r="H156" i="25"/>
  <c r="O155" i="25"/>
  <c r="L155" i="25"/>
  <c r="M155" i="25" s="1"/>
  <c r="K155" i="25"/>
  <c r="H155" i="25"/>
  <c r="O154" i="25"/>
  <c r="L154" i="25"/>
  <c r="M154" i="25" s="1"/>
  <c r="K154" i="25"/>
  <c r="H154" i="25"/>
  <c r="O153" i="25"/>
  <c r="M153" i="25"/>
  <c r="L153" i="25"/>
  <c r="K153" i="25"/>
  <c r="H153" i="25"/>
  <c r="M149" i="25"/>
  <c r="M148" i="25"/>
  <c r="L148" i="25"/>
  <c r="M143" i="25"/>
  <c r="L143" i="25"/>
  <c r="K143" i="25"/>
  <c r="H143" i="25"/>
  <c r="M142" i="25"/>
  <c r="L142" i="25"/>
  <c r="K142" i="25"/>
  <c r="H142" i="25"/>
  <c r="R141" i="25"/>
  <c r="O141" i="25"/>
  <c r="L141" i="25"/>
  <c r="M141" i="25" s="1"/>
  <c r="K141" i="25"/>
  <c r="H141" i="25"/>
  <c r="R140" i="25"/>
  <c r="O140" i="25"/>
  <c r="M140" i="25"/>
  <c r="L140" i="25"/>
  <c r="K140" i="25"/>
  <c r="H140" i="25"/>
  <c r="R139" i="25"/>
  <c r="O139" i="25"/>
  <c r="L139" i="25"/>
  <c r="M139" i="25" s="1"/>
  <c r="K139" i="25"/>
  <c r="H139" i="25"/>
  <c r="R138" i="25"/>
  <c r="O138" i="25"/>
  <c r="M138" i="25"/>
  <c r="L138" i="25"/>
  <c r="K138" i="25"/>
  <c r="H138" i="25"/>
  <c r="R137" i="25"/>
  <c r="O137" i="25"/>
  <c r="L137" i="25"/>
  <c r="M137" i="25" s="1"/>
  <c r="K137" i="25"/>
  <c r="H137" i="25"/>
  <c r="R136" i="25"/>
  <c r="O136" i="25"/>
  <c r="M136" i="25"/>
  <c r="L136" i="25"/>
  <c r="K136" i="25"/>
  <c r="H136" i="25"/>
  <c r="R135" i="25"/>
  <c r="O135" i="25"/>
  <c r="L135" i="25"/>
  <c r="M135" i="25" s="1"/>
  <c r="K135" i="25"/>
  <c r="H135" i="25"/>
  <c r="R134" i="25"/>
  <c r="O134" i="25"/>
  <c r="M134" i="25"/>
  <c r="L134" i="25"/>
  <c r="K134" i="25"/>
  <c r="H134" i="25"/>
  <c r="R133" i="25"/>
  <c r="O133" i="25"/>
  <c r="L133" i="25"/>
  <c r="M133" i="25" s="1"/>
  <c r="K133" i="25"/>
  <c r="H133" i="25"/>
  <c r="R132" i="25"/>
  <c r="O132" i="25"/>
  <c r="M132" i="25"/>
  <c r="L132" i="25"/>
  <c r="K132" i="25"/>
  <c r="H132" i="25"/>
  <c r="R131" i="25"/>
  <c r="O131" i="25"/>
  <c r="L131" i="25"/>
  <c r="M131" i="25" s="1"/>
  <c r="K131" i="25"/>
  <c r="H131" i="25"/>
  <c r="R130" i="25"/>
  <c r="O130" i="25"/>
  <c r="M130" i="25"/>
  <c r="L130" i="25"/>
  <c r="K130" i="25"/>
  <c r="H130" i="25"/>
  <c r="R129" i="25"/>
  <c r="O129" i="25"/>
  <c r="L129" i="25"/>
  <c r="M129" i="25" s="1"/>
  <c r="K129" i="25"/>
  <c r="H129" i="25"/>
  <c r="R128" i="25"/>
  <c r="O128" i="25"/>
  <c r="M128" i="25"/>
  <c r="L128" i="25"/>
  <c r="K128" i="25"/>
  <c r="H128" i="25"/>
  <c r="R127" i="25"/>
  <c r="O127" i="25"/>
  <c r="L127" i="25"/>
  <c r="M127" i="25" s="1"/>
  <c r="K127" i="25"/>
  <c r="H127" i="25"/>
  <c r="R126" i="25"/>
  <c r="O126" i="25"/>
  <c r="M126" i="25"/>
  <c r="L126" i="25"/>
  <c r="K126" i="25"/>
  <c r="H126" i="25"/>
  <c r="R125" i="25"/>
  <c r="O125" i="25"/>
  <c r="L125" i="25"/>
  <c r="M125" i="25" s="1"/>
  <c r="K125" i="25"/>
  <c r="H125" i="25"/>
  <c r="R124" i="25"/>
  <c r="O124" i="25"/>
  <c r="M124" i="25"/>
  <c r="L124" i="25"/>
  <c r="K124" i="25"/>
  <c r="H124" i="25"/>
  <c r="R123" i="25"/>
  <c r="O123" i="25"/>
  <c r="L123" i="25"/>
  <c r="M123" i="25" s="1"/>
  <c r="K123" i="25"/>
  <c r="H123" i="25"/>
  <c r="R122" i="25"/>
  <c r="O122" i="25"/>
  <c r="M122" i="25"/>
  <c r="L122" i="25"/>
  <c r="K122" i="25"/>
  <c r="H122" i="25"/>
  <c r="R121" i="25"/>
  <c r="O121" i="25"/>
  <c r="L121" i="25"/>
  <c r="M121" i="25" s="1"/>
  <c r="K121" i="25"/>
  <c r="H121" i="25"/>
  <c r="R120" i="25"/>
  <c r="O120" i="25"/>
  <c r="M120" i="25"/>
  <c r="L120" i="25"/>
  <c r="K120" i="25"/>
  <c r="H120" i="25"/>
  <c r="R119" i="25"/>
  <c r="O119" i="25"/>
  <c r="L119" i="25"/>
  <c r="M119" i="25" s="1"/>
  <c r="K119" i="25"/>
  <c r="H119" i="25"/>
  <c r="R118" i="25"/>
  <c r="O118" i="25"/>
  <c r="M118" i="25"/>
  <c r="L118" i="25"/>
  <c r="K118" i="25"/>
  <c r="H118" i="25"/>
  <c r="R117" i="25"/>
  <c r="O117" i="25"/>
  <c r="L117" i="25"/>
  <c r="M117" i="25" s="1"/>
  <c r="K117" i="25"/>
  <c r="H117" i="25"/>
  <c r="R116" i="25"/>
  <c r="O116" i="25"/>
  <c r="M116" i="25"/>
  <c r="L116" i="25"/>
  <c r="K116" i="25"/>
  <c r="H116" i="25"/>
  <c r="R115" i="25"/>
  <c r="O115" i="25"/>
  <c r="L115" i="25"/>
  <c r="M115" i="25" s="1"/>
  <c r="K115" i="25"/>
  <c r="H115" i="25"/>
  <c r="G3" i="25"/>
  <c r="G104" i="25"/>
  <c r="L94" i="25"/>
  <c r="M94" i="25" s="1"/>
  <c r="L93" i="25"/>
  <c r="M93" i="25" s="1"/>
  <c r="L92" i="25"/>
  <c r="M92" i="25" s="1"/>
  <c r="L91" i="25"/>
  <c r="M91" i="25" s="1"/>
  <c r="T88" i="25"/>
  <c r="F84" i="25" s="1"/>
  <c r="L84" i="25" s="1"/>
  <c r="U87" i="25"/>
  <c r="U86" i="25"/>
  <c r="U85" i="25"/>
  <c r="U88" i="25"/>
  <c r="M84" i="25" s="1"/>
  <c r="M101" i="25" s="1"/>
  <c r="L73" i="25"/>
  <c r="M73" i="25" s="1"/>
  <c r="L72" i="25"/>
  <c r="M72" i="25" s="1"/>
  <c r="L71" i="25"/>
  <c r="M71" i="25" s="1"/>
  <c r="L70" i="25"/>
  <c r="M70" i="25" s="1"/>
  <c r="M79" i="25" s="1"/>
  <c r="R69" i="25"/>
  <c r="L69" i="25"/>
  <c r="L64" i="25"/>
  <c r="M64" i="25" s="1"/>
  <c r="K64" i="25"/>
  <c r="H64" i="25"/>
  <c r="L63" i="25"/>
  <c r="M63" i="25" s="1"/>
  <c r="K63" i="25"/>
  <c r="H63" i="25"/>
  <c r="O62" i="25"/>
  <c r="L62" i="25"/>
  <c r="M62" i="25" s="1"/>
  <c r="K62" i="25"/>
  <c r="H62" i="25"/>
  <c r="O61" i="25"/>
  <c r="L61" i="25"/>
  <c r="M61" i="25" s="1"/>
  <c r="K61" i="25"/>
  <c r="H61" i="25"/>
  <c r="O60" i="25"/>
  <c r="L60" i="25"/>
  <c r="M60" i="25" s="1"/>
  <c r="K60" i="25"/>
  <c r="H60" i="25"/>
  <c r="O59" i="25"/>
  <c r="M59" i="25"/>
  <c r="L59" i="25"/>
  <c r="K59" i="25"/>
  <c r="H59" i="25"/>
  <c r="R58" i="25"/>
  <c r="O58" i="25"/>
  <c r="L58" i="25"/>
  <c r="M58" i="25" s="1"/>
  <c r="K58" i="25"/>
  <c r="H58" i="25"/>
  <c r="R57" i="25"/>
  <c r="O57" i="25"/>
  <c r="L57" i="25"/>
  <c r="M57" i="25" s="1"/>
  <c r="K57" i="25"/>
  <c r="H57" i="25"/>
  <c r="R56" i="25"/>
  <c r="O56" i="25"/>
  <c r="L56" i="25"/>
  <c r="M56" i="25" s="1"/>
  <c r="K56" i="25"/>
  <c r="H56" i="25"/>
  <c r="R55" i="25"/>
  <c r="O55" i="25"/>
  <c r="L55" i="25"/>
  <c r="M55" i="25" s="1"/>
  <c r="K55" i="25"/>
  <c r="H55" i="25"/>
  <c r="R54" i="25"/>
  <c r="O54" i="25"/>
  <c r="L54" i="25"/>
  <c r="M54" i="25" s="1"/>
  <c r="K54" i="25"/>
  <c r="H54" i="25"/>
  <c r="R53" i="25"/>
  <c r="O53" i="25"/>
  <c r="L53" i="25"/>
  <c r="M53" i="25" s="1"/>
  <c r="K53" i="25"/>
  <c r="H53" i="25"/>
  <c r="O52" i="25"/>
  <c r="M52" i="25"/>
  <c r="L52" i="25"/>
  <c r="K52" i="25"/>
  <c r="H52" i="25"/>
  <c r="O51" i="25"/>
  <c r="L51" i="25"/>
  <c r="M51" i="25" s="1"/>
  <c r="K51" i="25"/>
  <c r="H51" i="25"/>
  <c r="O50" i="25"/>
  <c r="L50" i="25"/>
  <c r="M50" i="25" s="1"/>
  <c r="K50" i="25"/>
  <c r="H50" i="25"/>
  <c r="O49" i="25"/>
  <c r="M49" i="25"/>
  <c r="L49" i="25"/>
  <c r="K49" i="25"/>
  <c r="H49" i="25"/>
  <c r="O48" i="25"/>
  <c r="L48" i="25"/>
  <c r="M48" i="25" s="1"/>
  <c r="K48" i="25"/>
  <c r="H48" i="25"/>
  <c r="O47" i="25"/>
  <c r="L47" i="25"/>
  <c r="M47" i="25" s="1"/>
  <c r="K47" i="25"/>
  <c r="H47" i="25"/>
  <c r="O46" i="25"/>
  <c r="L46" i="25"/>
  <c r="K46" i="25"/>
  <c r="M41" i="25"/>
  <c r="M42" i="25" s="1"/>
  <c r="L36" i="25"/>
  <c r="M36" i="25" s="1"/>
  <c r="K36" i="25"/>
  <c r="H36" i="25"/>
  <c r="L35" i="25"/>
  <c r="M35" i="25" s="1"/>
  <c r="K35" i="25"/>
  <c r="H35" i="25"/>
  <c r="R34" i="25"/>
  <c r="O34" i="25"/>
  <c r="L34" i="25"/>
  <c r="M34" i="25" s="1"/>
  <c r="K34" i="25"/>
  <c r="H34" i="25"/>
  <c r="R33" i="25"/>
  <c r="L33" i="25"/>
  <c r="M33" i="25" s="1"/>
  <c r="K33" i="25"/>
  <c r="H33" i="25"/>
  <c r="R32" i="25"/>
  <c r="O32" i="25"/>
  <c r="L32" i="25"/>
  <c r="M32" i="25" s="1"/>
  <c r="K32" i="25"/>
  <c r="H32" i="25"/>
  <c r="R31" i="25"/>
  <c r="O31" i="25"/>
  <c r="L31" i="25"/>
  <c r="M31" i="25" s="1"/>
  <c r="K31" i="25"/>
  <c r="H31" i="25"/>
  <c r="R30" i="25"/>
  <c r="O30" i="25"/>
  <c r="L30" i="25"/>
  <c r="M30" i="25" s="1"/>
  <c r="K30" i="25"/>
  <c r="H30" i="25"/>
  <c r="R29" i="25"/>
  <c r="O29" i="25"/>
  <c r="L29" i="25"/>
  <c r="M29" i="25" s="1"/>
  <c r="K29" i="25"/>
  <c r="H29" i="25"/>
  <c r="R28" i="25"/>
  <c r="O28" i="25"/>
  <c r="L28" i="25"/>
  <c r="M28" i="25" s="1"/>
  <c r="K28" i="25"/>
  <c r="H28" i="25"/>
  <c r="R27" i="25"/>
  <c r="O27" i="25"/>
  <c r="L27" i="25"/>
  <c r="M27" i="25" s="1"/>
  <c r="K27" i="25"/>
  <c r="H27" i="25"/>
  <c r="R26" i="25"/>
  <c r="O26" i="25"/>
  <c r="L26" i="25"/>
  <c r="M26" i="25" s="1"/>
  <c r="K26" i="25"/>
  <c r="H26" i="25"/>
  <c r="R25" i="25"/>
  <c r="O25" i="25"/>
  <c r="L25" i="25"/>
  <c r="M25" i="25" s="1"/>
  <c r="K25" i="25"/>
  <c r="H25" i="25"/>
  <c r="R24" i="25"/>
  <c r="O24" i="25"/>
  <c r="L24" i="25"/>
  <c r="M24" i="25" s="1"/>
  <c r="K24" i="25"/>
  <c r="H24" i="25"/>
  <c r="R23" i="25"/>
  <c r="O23" i="25"/>
  <c r="L23" i="25"/>
  <c r="M23" i="25" s="1"/>
  <c r="K23" i="25"/>
  <c r="H23" i="25"/>
  <c r="R22" i="25"/>
  <c r="O22" i="25"/>
  <c r="L22" i="25"/>
  <c r="M22" i="25" s="1"/>
  <c r="K22" i="25"/>
  <c r="H22" i="25"/>
  <c r="R21" i="25"/>
  <c r="O21" i="25"/>
  <c r="L21" i="25"/>
  <c r="M21" i="25" s="1"/>
  <c r="K21" i="25"/>
  <c r="H21" i="25"/>
  <c r="R20" i="25"/>
  <c r="O20" i="25"/>
  <c r="L20" i="25"/>
  <c r="M20" i="25" s="1"/>
  <c r="K20" i="25"/>
  <c r="H20" i="25"/>
  <c r="R19" i="25"/>
  <c r="O19" i="25"/>
  <c r="L19" i="25"/>
  <c r="M19" i="25" s="1"/>
  <c r="K19" i="25"/>
  <c r="H19" i="25"/>
  <c r="R18" i="25"/>
  <c r="O18" i="25"/>
  <c r="L18" i="25"/>
  <c r="M18" i="25" s="1"/>
  <c r="K18" i="25"/>
  <c r="H18" i="25"/>
  <c r="R17" i="25"/>
  <c r="O17" i="25"/>
  <c r="L17" i="25"/>
  <c r="M17" i="25" s="1"/>
  <c r="K17" i="25"/>
  <c r="H17" i="25"/>
  <c r="R16" i="25"/>
  <c r="O16" i="25"/>
  <c r="L16" i="25"/>
  <c r="M16" i="25" s="1"/>
  <c r="K16" i="25"/>
  <c r="H16" i="25"/>
  <c r="R15" i="25"/>
  <c r="O15" i="25"/>
  <c r="L15" i="25"/>
  <c r="M15" i="25" s="1"/>
  <c r="K15" i="25"/>
  <c r="H15" i="25"/>
  <c r="R14" i="25"/>
  <c r="O14" i="25"/>
  <c r="L14" i="25"/>
  <c r="M14" i="25" s="1"/>
  <c r="K14" i="25"/>
  <c r="H14" i="25"/>
  <c r="R13" i="25"/>
  <c r="O13" i="25"/>
  <c r="L13" i="25"/>
  <c r="M13" i="25" s="1"/>
  <c r="K13" i="25"/>
  <c r="H13" i="25"/>
  <c r="R12" i="25"/>
  <c r="O12" i="25"/>
  <c r="L12" i="25"/>
  <c r="M12" i="25" s="1"/>
  <c r="K12" i="25"/>
  <c r="H12" i="25"/>
  <c r="R11" i="25"/>
  <c r="O11" i="25"/>
  <c r="L11" i="25"/>
  <c r="M11" i="25" s="1"/>
  <c r="K11" i="25"/>
  <c r="H11" i="25"/>
  <c r="R10" i="25"/>
  <c r="O10" i="25"/>
  <c r="L10" i="25"/>
  <c r="M10" i="25" s="1"/>
  <c r="K10" i="25"/>
  <c r="H10" i="25"/>
  <c r="R9" i="25"/>
  <c r="O9" i="25"/>
  <c r="L9" i="25"/>
  <c r="M9" i="25" s="1"/>
  <c r="K9" i="25"/>
  <c r="H9" i="25"/>
  <c r="O8" i="25"/>
  <c r="M8" i="25"/>
  <c r="K8" i="25"/>
  <c r="H8" i="25"/>
  <c r="M46" i="25" l="1"/>
  <c r="M186" i="25"/>
  <c r="M614" i="25"/>
  <c r="M507" i="25"/>
  <c r="M422" i="25"/>
  <c r="M529" i="25"/>
  <c r="M636" i="25"/>
  <c r="M208" i="25"/>
  <c r="M37" i="25"/>
  <c r="M102" i="25" s="1"/>
  <c r="M465" i="25"/>
  <c r="M572" i="25"/>
  <c r="M493" i="25"/>
  <c r="M600" i="25"/>
  <c r="M358" i="25"/>
  <c r="M400" i="25"/>
  <c r="M315" i="25"/>
  <c r="M293" i="25"/>
  <c r="M386" i="25"/>
  <c r="M279" i="25"/>
  <c r="M251" i="25"/>
  <c r="M172" i="25"/>
  <c r="M144" i="25"/>
  <c r="M643" i="25" l="1"/>
  <c r="J52" i="27" l="1"/>
  <c r="G24" i="22" l="1"/>
  <c r="G26" i="22"/>
  <c r="D11" i="23" l="1"/>
  <c r="C11" i="23" l="1"/>
  <c r="H17" i="23" l="1"/>
  <c r="H6" i="23" l="1"/>
  <c r="K5" i="22" s="1"/>
  <c r="B538" i="28" l="1"/>
  <c r="B110" i="28"/>
  <c r="B3" i="28"/>
  <c r="B431" i="28"/>
  <c r="B324" i="28"/>
  <c r="B217" i="28"/>
  <c r="C324" i="25"/>
  <c r="C217" i="25"/>
  <c r="C110" i="25"/>
  <c r="C538" i="25"/>
  <c r="C3" i="25"/>
  <c r="C431" i="25"/>
  <c r="M29" i="22"/>
  <c r="F25" i="21"/>
  <c r="J12" i="21"/>
  <c r="J25" i="21"/>
  <c r="G28" i="22"/>
  <c r="J28" i="22" s="1"/>
  <c r="J31" i="22"/>
  <c r="K30" i="22"/>
  <c r="J30" i="22"/>
  <c r="H5" i="22" l="1"/>
  <c r="H22" i="22" s="1"/>
  <c r="D1" i="27" s="1"/>
  <c r="M41" i="27" s="1"/>
  <c r="D7" i="22" l="1"/>
  <c r="D9" i="22" l="1"/>
  <c r="D8" i="22"/>
  <c r="M10" i="22"/>
  <c r="K22" i="22"/>
  <c r="M23" i="22" l="1"/>
  <c r="M27" i="22"/>
  <c r="M25" i="22"/>
</calcChain>
</file>

<file path=xl/comments1.xml><?xml version="1.0" encoding="utf-8"?>
<comments xmlns="http://schemas.openxmlformats.org/spreadsheetml/2006/main">
  <authors>
    <author>C14-1498</author>
  </authors>
  <commentList>
    <comment ref="C4" authorId="0" shapeId="0">
      <text>
        <r>
          <rPr>
            <b/>
            <sz val="11"/>
            <color indexed="81"/>
            <rFont val="游ゴシック"/>
            <family val="3"/>
            <charset val="128"/>
          </rPr>
          <t>会社名等を入力してください。
（例：○○株式会社　等）
※工場名、支店名等は記載しないでください。</t>
        </r>
      </text>
    </comment>
  </commentList>
</comments>
</file>

<file path=xl/comments2.xml><?xml version="1.0" encoding="utf-8"?>
<comments xmlns="http://schemas.openxmlformats.org/spreadsheetml/2006/main">
  <authors>
    <author>C14-1498</author>
  </authors>
  <commentList>
    <comment ref="R5" authorId="0" shapeId="0">
      <text>
        <r>
          <rPr>
            <b/>
            <sz val="11"/>
            <color indexed="81"/>
            <rFont val="ＭＳ Ｐゴシック"/>
            <family val="3"/>
            <charset val="128"/>
          </rPr>
          <t>計画書を提出する日付を記載してください。</t>
        </r>
      </text>
    </comment>
    <comment ref="J11" authorId="0" shapeId="0">
      <text>
        <r>
          <rPr>
            <b/>
            <sz val="10"/>
            <color indexed="81"/>
            <rFont val="游ゴシック"/>
            <family val="3"/>
            <charset val="128"/>
          </rPr>
          <t>提出者の住所を記載してください。</t>
        </r>
      </text>
    </comment>
    <comment ref="J13" authorId="0" shapeId="0">
      <text>
        <r>
          <rPr>
            <b/>
            <sz val="10"/>
            <color indexed="81"/>
            <rFont val="游ゴシック"/>
            <family val="3"/>
            <charset val="128"/>
          </rPr>
          <t>提出者の役職名を記載してください。
（原則、代表者）</t>
        </r>
      </text>
    </comment>
    <comment ref="K14" authorId="0" shapeId="0">
      <text>
        <r>
          <rPr>
            <b/>
            <sz val="10"/>
            <color indexed="81"/>
            <rFont val="游ゴシック"/>
            <family val="3"/>
            <charset val="128"/>
          </rPr>
          <t>提出者の氏名を記載してください。</t>
        </r>
      </text>
    </comment>
    <comment ref="E18" authorId="0" shapeId="0">
      <text>
        <r>
          <rPr>
            <b/>
            <sz val="10"/>
            <color indexed="81"/>
            <rFont val="游ゴシック"/>
            <family val="3"/>
            <charset val="128"/>
          </rPr>
          <t>主たる業種（中分類）をドロップダウンリストから選択してください。</t>
        </r>
      </text>
    </comment>
    <comment ref="E19" authorId="0" shapeId="0">
      <text>
        <r>
          <rPr>
            <b/>
            <sz val="10"/>
            <color indexed="81"/>
            <rFont val="游ゴシック"/>
            <family val="3"/>
            <charset val="128"/>
          </rPr>
          <t>該当するものにチェックを入れてください。</t>
        </r>
        <r>
          <rPr>
            <sz val="10"/>
            <color indexed="81"/>
            <rFont val="游ゴシック"/>
            <family val="3"/>
            <charset val="128"/>
          </rPr>
          <t xml:space="preserve">
</t>
        </r>
      </text>
    </comment>
    <comment ref="F19" authorId="0" shapeId="0">
      <text>
        <r>
          <rPr>
            <b/>
            <sz val="9"/>
            <color indexed="81"/>
            <rFont val="游ゴシック"/>
            <family val="3"/>
            <charset val="128"/>
          </rPr>
          <t>前年度の原油換算エネルギー使用量が1,500 kL以上の事業所を設置している事業者</t>
        </r>
      </text>
    </comment>
    <comment ref="F20" authorId="0" shapeId="0">
      <text>
        <r>
          <rPr>
            <b/>
            <sz val="9"/>
            <color indexed="81"/>
            <rFont val="游ゴシック"/>
            <family val="3"/>
            <charset val="128"/>
          </rPr>
          <t>鉄道事業用の車両を前年度末の時点で50両以上有している事業者</t>
        </r>
      </text>
    </comment>
    <comment ref="E21" authorId="0" shapeId="0">
      <text>
        <r>
          <rPr>
            <b/>
            <sz val="9"/>
            <color indexed="81"/>
            <rFont val="游ゴシック"/>
            <family val="3"/>
            <charset val="128"/>
          </rPr>
          <t>事業の概要を入力してください。（例：主に○○の製造及び卸売を行っている　など）</t>
        </r>
      </text>
    </comment>
    <comment ref="K26" authorId="0" shapeId="0">
      <text>
        <r>
          <rPr>
            <b/>
            <sz val="9"/>
            <color indexed="81"/>
            <rFont val="游ゴシック"/>
            <family val="3"/>
            <charset val="128"/>
          </rPr>
          <t>計画書の公表予定年月日を入力してください。</t>
        </r>
      </text>
    </comment>
    <comment ref="E27" authorId="0" shapeId="0">
      <text>
        <r>
          <rPr>
            <b/>
            <sz val="9"/>
            <color indexed="81"/>
            <rFont val="游ゴシック"/>
            <family val="3"/>
            <charset val="128"/>
          </rPr>
          <t>公表の方法をドロップダウンリストから選択してください。</t>
        </r>
      </text>
    </comment>
    <comment ref="H28" authorId="0" shapeId="0">
      <text>
        <r>
          <rPr>
            <b/>
            <sz val="9"/>
            <color indexed="81"/>
            <rFont val="游ゴシック"/>
            <family val="3"/>
            <charset val="128"/>
          </rPr>
          <t>公表場所（閲覧場所（例：本社、◯◯工場）又は掲載場所（例：弊社ホームページ））を記入してください。閲覧場所は、③（別紙１）事業所一覧の事業所名で記載してください。</t>
        </r>
      </text>
    </comment>
    <comment ref="I29" authorId="0" shapeId="0">
      <text>
        <r>
          <rPr>
            <b/>
            <sz val="9"/>
            <color indexed="81"/>
            <rFont val="游ゴシック"/>
            <family val="3"/>
            <charset val="128"/>
          </rPr>
          <t>担当部署名を記入してください。</t>
        </r>
      </text>
    </comment>
    <comment ref="I30" authorId="0" shapeId="0">
      <text>
        <r>
          <rPr>
            <b/>
            <sz val="9"/>
            <color indexed="81"/>
            <rFont val="游ゴシック"/>
            <family val="3"/>
            <charset val="128"/>
          </rPr>
          <t>担当者の氏名を記入してください。</t>
        </r>
      </text>
    </comment>
    <comment ref="I31" authorId="0" shapeId="0">
      <text>
        <r>
          <rPr>
            <b/>
            <sz val="9"/>
            <color indexed="81"/>
            <rFont val="游ゴシック"/>
            <family val="3"/>
            <charset val="128"/>
          </rPr>
          <t>担当者（部署）の電話番号を記入してください。</t>
        </r>
      </text>
    </comment>
    <comment ref="I32" authorId="0" shapeId="0">
      <text>
        <r>
          <rPr>
            <b/>
            <sz val="9"/>
            <color indexed="81"/>
            <rFont val="游ゴシック"/>
            <family val="3"/>
            <charset val="128"/>
          </rPr>
          <t>担当者（部署）のFAX番号を入力してください。</t>
        </r>
      </text>
    </comment>
    <comment ref="I33" authorId="0" shapeId="0">
      <text>
        <r>
          <rPr>
            <b/>
            <sz val="9"/>
            <color indexed="81"/>
            <rFont val="游ゴシック"/>
            <family val="3"/>
            <charset val="128"/>
          </rPr>
          <t>担当者（部署）のメールアドレスを記入してください。</t>
        </r>
      </text>
    </comment>
  </commentList>
</comments>
</file>

<file path=xl/comments3.xml><?xml version="1.0" encoding="utf-8"?>
<comments xmlns="http://schemas.openxmlformats.org/spreadsheetml/2006/main">
  <authors>
    <author>C14-1498</author>
  </authors>
  <commentList>
    <comment ref="B7" authorId="0" shapeId="0">
      <text>
        <r>
          <rPr>
            <b/>
            <sz val="9"/>
            <color indexed="81"/>
            <rFont val="游ゴシック"/>
            <family val="3"/>
            <charset val="128"/>
          </rPr>
          <t>事業所の名称を入力してください。
※法人等の名称は記載しないでください。なお、法人等の名称と事業所名が同じ場合は、①基本情報の１で入力した法人等の名称をそのまま入力してください。</t>
        </r>
      </text>
    </comment>
    <comment ref="C7"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D7" authorId="0" shapeId="0">
      <text>
        <r>
          <rPr>
            <b/>
            <sz val="9"/>
            <color indexed="81"/>
            <rFont val="游ゴシック"/>
            <family val="3"/>
            <charset val="128"/>
          </rPr>
          <t>該当するものをドロップダウンリストから選択してください。</t>
        </r>
      </text>
    </comment>
    <comment ref="B14" authorId="0" shapeId="0">
      <text>
        <r>
          <rPr>
            <b/>
            <sz val="9"/>
            <color indexed="81"/>
            <rFont val="游ゴシック"/>
            <family val="3"/>
            <charset val="128"/>
          </rPr>
          <t>事業所の名称を入力してください。</t>
        </r>
      </text>
    </comment>
    <comment ref="C14"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5" authorId="0" shapeId="0">
      <text>
        <r>
          <rPr>
            <b/>
            <sz val="9"/>
            <color indexed="81"/>
            <rFont val="游ゴシック"/>
            <family val="3"/>
            <charset val="128"/>
          </rPr>
          <t>事業所の名称を入力してください。</t>
        </r>
      </text>
    </comment>
    <comment ref="C15"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6" authorId="0" shapeId="0">
      <text>
        <r>
          <rPr>
            <b/>
            <sz val="9"/>
            <color indexed="81"/>
            <rFont val="游ゴシック"/>
            <family val="3"/>
            <charset val="128"/>
          </rPr>
          <t>事業所の名称を入力してください。</t>
        </r>
      </text>
    </comment>
    <comment ref="C16"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7" authorId="0" shapeId="0">
      <text>
        <r>
          <rPr>
            <b/>
            <sz val="9"/>
            <color indexed="81"/>
            <rFont val="游ゴシック"/>
            <family val="3"/>
            <charset val="128"/>
          </rPr>
          <t>事業所の名称を入力してください。</t>
        </r>
      </text>
    </comment>
    <comment ref="C17"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8" authorId="0" shapeId="0">
      <text>
        <r>
          <rPr>
            <b/>
            <sz val="9"/>
            <color indexed="81"/>
            <rFont val="游ゴシック"/>
            <family val="3"/>
            <charset val="128"/>
          </rPr>
          <t>事業所の名称を入力してください。</t>
        </r>
      </text>
    </comment>
    <comment ref="C18"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19" authorId="0" shapeId="0">
      <text>
        <r>
          <rPr>
            <b/>
            <sz val="9"/>
            <color indexed="81"/>
            <rFont val="游ゴシック"/>
            <family val="3"/>
            <charset val="128"/>
          </rPr>
          <t>事業所の名称を入力してください。</t>
        </r>
      </text>
    </comment>
    <comment ref="C19"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0" authorId="0" shapeId="0">
      <text>
        <r>
          <rPr>
            <b/>
            <sz val="9"/>
            <color indexed="81"/>
            <rFont val="游ゴシック"/>
            <family val="3"/>
            <charset val="128"/>
          </rPr>
          <t>事業所の名称を入力してください。</t>
        </r>
      </text>
    </comment>
    <comment ref="C20"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1" authorId="0" shapeId="0">
      <text>
        <r>
          <rPr>
            <b/>
            <sz val="9"/>
            <color indexed="81"/>
            <rFont val="游ゴシック"/>
            <family val="3"/>
            <charset val="128"/>
          </rPr>
          <t>事業所の名称を入力してください。</t>
        </r>
      </text>
    </comment>
    <comment ref="C21"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2" authorId="0" shapeId="0">
      <text>
        <r>
          <rPr>
            <b/>
            <sz val="9"/>
            <color indexed="81"/>
            <rFont val="游ゴシック"/>
            <family val="3"/>
            <charset val="128"/>
          </rPr>
          <t>事業所の名称を入力してください。</t>
        </r>
      </text>
    </comment>
    <comment ref="C22"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3" authorId="0" shapeId="0">
      <text>
        <r>
          <rPr>
            <b/>
            <sz val="9"/>
            <color indexed="81"/>
            <rFont val="游ゴシック"/>
            <family val="3"/>
            <charset val="128"/>
          </rPr>
          <t>事業所の名称を入力してください。</t>
        </r>
      </text>
    </comment>
    <comment ref="C23"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4" authorId="0" shapeId="0">
      <text>
        <r>
          <rPr>
            <b/>
            <sz val="9"/>
            <color indexed="81"/>
            <rFont val="游ゴシック"/>
            <family val="3"/>
            <charset val="128"/>
          </rPr>
          <t>事業所の名称を入力してください。</t>
        </r>
      </text>
    </comment>
    <comment ref="C24"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5" authorId="0" shapeId="0">
      <text>
        <r>
          <rPr>
            <b/>
            <sz val="9"/>
            <color indexed="81"/>
            <rFont val="游ゴシック"/>
            <family val="3"/>
            <charset val="128"/>
          </rPr>
          <t>事業所の名称を入力してください。</t>
        </r>
      </text>
    </comment>
    <comment ref="C25"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6" authorId="0" shapeId="0">
      <text>
        <r>
          <rPr>
            <b/>
            <sz val="9"/>
            <color indexed="81"/>
            <rFont val="游ゴシック"/>
            <family val="3"/>
            <charset val="128"/>
          </rPr>
          <t>事業所の名称を入力してください。</t>
        </r>
      </text>
    </comment>
    <comment ref="C26"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7" authorId="0" shapeId="0">
      <text>
        <r>
          <rPr>
            <b/>
            <sz val="9"/>
            <color indexed="81"/>
            <rFont val="游ゴシック"/>
            <family val="3"/>
            <charset val="128"/>
          </rPr>
          <t>事業所の名称を入力してください。</t>
        </r>
      </text>
    </comment>
    <comment ref="C27"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8" authorId="0" shapeId="0">
      <text>
        <r>
          <rPr>
            <b/>
            <sz val="9"/>
            <color indexed="81"/>
            <rFont val="游ゴシック"/>
            <family val="3"/>
            <charset val="128"/>
          </rPr>
          <t>事業所の名称を入力してください。</t>
        </r>
      </text>
    </comment>
    <comment ref="C28"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29" authorId="0" shapeId="0">
      <text>
        <r>
          <rPr>
            <b/>
            <sz val="9"/>
            <color indexed="81"/>
            <rFont val="游ゴシック"/>
            <family val="3"/>
            <charset val="128"/>
          </rPr>
          <t>事業所の名称を入力してください。</t>
        </r>
      </text>
    </comment>
    <comment ref="C29"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0" authorId="0" shapeId="0">
      <text>
        <r>
          <rPr>
            <b/>
            <sz val="9"/>
            <color indexed="81"/>
            <rFont val="游ゴシック"/>
            <family val="3"/>
            <charset val="128"/>
          </rPr>
          <t>事業所の名称を入力してください。</t>
        </r>
      </text>
    </comment>
    <comment ref="C30"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1" authorId="0" shapeId="0">
      <text>
        <r>
          <rPr>
            <b/>
            <sz val="9"/>
            <color indexed="81"/>
            <rFont val="游ゴシック"/>
            <family val="3"/>
            <charset val="128"/>
          </rPr>
          <t>事業所の名称を入力してください。</t>
        </r>
      </text>
    </comment>
    <comment ref="C31"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2" authorId="0" shapeId="0">
      <text>
        <r>
          <rPr>
            <b/>
            <sz val="9"/>
            <color indexed="81"/>
            <rFont val="游ゴシック"/>
            <family val="3"/>
            <charset val="128"/>
          </rPr>
          <t>事業所の名称を入力してください。</t>
        </r>
      </text>
    </comment>
    <comment ref="C32"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3" authorId="0" shapeId="0">
      <text>
        <r>
          <rPr>
            <b/>
            <sz val="9"/>
            <color indexed="81"/>
            <rFont val="游ゴシック"/>
            <family val="3"/>
            <charset val="128"/>
          </rPr>
          <t>事業所の名称を入力してください。</t>
        </r>
      </text>
    </comment>
    <comment ref="C33"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4" authorId="0" shapeId="0">
      <text>
        <r>
          <rPr>
            <b/>
            <sz val="9"/>
            <color indexed="81"/>
            <rFont val="游ゴシック"/>
            <family val="3"/>
            <charset val="128"/>
          </rPr>
          <t>事業所の名称を入力してください。</t>
        </r>
      </text>
    </comment>
    <comment ref="C34"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5" authorId="0" shapeId="0">
      <text>
        <r>
          <rPr>
            <b/>
            <sz val="9"/>
            <color indexed="81"/>
            <rFont val="游ゴシック"/>
            <family val="3"/>
            <charset val="128"/>
          </rPr>
          <t>事業所の名称を入力してください。</t>
        </r>
      </text>
    </comment>
    <comment ref="C35"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6" authorId="0" shapeId="0">
      <text>
        <r>
          <rPr>
            <b/>
            <sz val="9"/>
            <color indexed="81"/>
            <rFont val="游ゴシック"/>
            <family val="3"/>
            <charset val="128"/>
          </rPr>
          <t>事業所の名称を入力してください。</t>
        </r>
      </text>
    </comment>
    <comment ref="C36"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7" authorId="0" shapeId="0">
      <text>
        <r>
          <rPr>
            <b/>
            <sz val="9"/>
            <color indexed="81"/>
            <rFont val="游ゴシック"/>
            <family val="3"/>
            <charset val="128"/>
          </rPr>
          <t>事業所の名称を入力してください。</t>
        </r>
      </text>
    </comment>
    <comment ref="C37"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8" authorId="0" shapeId="0">
      <text>
        <r>
          <rPr>
            <b/>
            <sz val="9"/>
            <color indexed="81"/>
            <rFont val="游ゴシック"/>
            <family val="3"/>
            <charset val="128"/>
          </rPr>
          <t>事業所の名称を入力してください。</t>
        </r>
      </text>
    </comment>
    <comment ref="C38"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39" authorId="0" shapeId="0">
      <text>
        <r>
          <rPr>
            <b/>
            <sz val="9"/>
            <color indexed="81"/>
            <rFont val="游ゴシック"/>
            <family val="3"/>
            <charset val="128"/>
          </rPr>
          <t>事業所の名称を入力してください。</t>
        </r>
      </text>
    </comment>
    <comment ref="C39"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0" authorId="0" shapeId="0">
      <text>
        <r>
          <rPr>
            <b/>
            <sz val="9"/>
            <color indexed="81"/>
            <rFont val="游ゴシック"/>
            <family val="3"/>
            <charset val="128"/>
          </rPr>
          <t>事業所の名称を入力してください。</t>
        </r>
      </text>
    </comment>
    <comment ref="C40"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1" authorId="0" shapeId="0">
      <text>
        <r>
          <rPr>
            <b/>
            <sz val="9"/>
            <color indexed="81"/>
            <rFont val="游ゴシック"/>
            <family val="3"/>
            <charset val="128"/>
          </rPr>
          <t>事業所の名称を入力してください。</t>
        </r>
      </text>
    </comment>
    <comment ref="C41"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2" authorId="0" shapeId="0">
      <text>
        <r>
          <rPr>
            <b/>
            <sz val="9"/>
            <color indexed="81"/>
            <rFont val="游ゴシック"/>
            <family val="3"/>
            <charset val="128"/>
          </rPr>
          <t>事業所の名称を入力してください。</t>
        </r>
      </text>
    </comment>
    <comment ref="C42"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3" authorId="0" shapeId="0">
      <text>
        <r>
          <rPr>
            <b/>
            <sz val="9"/>
            <color indexed="81"/>
            <rFont val="游ゴシック"/>
            <family val="3"/>
            <charset val="128"/>
          </rPr>
          <t>事業所の名称を入力してください。</t>
        </r>
      </text>
    </comment>
    <comment ref="C43"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4" authorId="0" shapeId="0">
      <text>
        <r>
          <rPr>
            <b/>
            <sz val="9"/>
            <color indexed="81"/>
            <rFont val="游ゴシック"/>
            <family val="3"/>
            <charset val="128"/>
          </rPr>
          <t>事業所の名称を入力してください。</t>
        </r>
      </text>
    </comment>
    <comment ref="C44"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5" authorId="0" shapeId="0">
      <text>
        <r>
          <rPr>
            <b/>
            <sz val="9"/>
            <color indexed="81"/>
            <rFont val="游ゴシック"/>
            <family val="3"/>
            <charset val="128"/>
          </rPr>
          <t>事業所の名称を入力してください。</t>
        </r>
      </text>
    </comment>
    <comment ref="C45"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6" authorId="0" shapeId="0">
      <text>
        <r>
          <rPr>
            <b/>
            <sz val="9"/>
            <color indexed="81"/>
            <rFont val="游ゴシック"/>
            <family val="3"/>
            <charset val="128"/>
          </rPr>
          <t>事業所の名称を入力してください。</t>
        </r>
      </text>
    </comment>
    <comment ref="C46"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7" authorId="0" shapeId="0">
      <text>
        <r>
          <rPr>
            <b/>
            <sz val="9"/>
            <color indexed="81"/>
            <rFont val="游ゴシック"/>
            <family val="3"/>
            <charset val="128"/>
          </rPr>
          <t>事業所の名称を入力してください。</t>
        </r>
      </text>
    </comment>
    <comment ref="C47"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8" authorId="0" shapeId="0">
      <text>
        <r>
          <rPr>
            <b/>
            <sz val="9"/>
            <color indexed="81"/>
            <rFont val="游ゴシック"/>
            <family val="3"/>
            <charset val="128"/>
          </rPr>
          <t>事業所の名称を入力してください。</t>
        </r>
      </text>
    </comment>
    <comment ref="C48"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49" authorId="0" shapeId="0">
      <text>
        <r>
          <rPr>
            <b/>
            <sz val="9"/>
            <color indexed="81"/>
            <rFont val="游ゴシック"/>
            <family val="3"/>
            <charset val="128"/>
          </rPr>
          <t>事業所の名称を入力してください。</t>
        </r>
      </text>
    </comment>
    <comment ref="C49"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0" authorId="0" shapeId="0">
      <text>
        <r>
          <rPr>
            <b/>
            <sz val="9"/>
            <color indexed="81"/>
            <rFont val="游ゴシック"/>
            <family val="3"/>
            <charset val="128"/>
          </rPr>
          <t>事業所の名称を入力してください。</t>
        </r>
      </text>
    </comment>
    <comment ref="C50"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1" authorId="0" shapeId="0">
      <text>
        <r>
          <rPr>
            <b/>
            <sz val="9"/>
            <color indexed="81"/>
            <rFont val="游ゴシック"/>
            <family val="3"/>
            <charset val="128"/>
          </rPr>
          <t>事業所の名称を入力してください。</t>
        </r>
      </text>
    </comment>
    <comment ref="C51"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2" authorId="0" shapeId="0">
      <text>
        <r>
          <rPr>
            <b/>
            <sz val="9"/>
            <color indexed="81"/>
            <rFont val="游ゴシック"/>
            <family val="3"/>
            <charset val="128"/>
          </rPr>
          <t>事業所の名称を入力してください。</t>
        </r>
      </text>
    </comment>
    <comment ref="C52"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3" authorId="0" shapeId="0">
      <text>
        <r>
          <rPr>
            <b/>
            <sz val="9"/>
            <color indexed="81"/>
            <rFont val="游ゴシック"/>
            <family val="3"/>
            <charset val="128"/>
          </rPr>
          <t>事業所の名称を入力してください。</t>
        </r>
      </text>
    </comment>
    <comment ref="C53"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4" authorId="0" shapeId="0">
      <text>
        <r>
          <rPr>
            <b/>
            <sz val="9"/>
            <color indexed="81"/>
            <rFont val="游ゴシック"/>
            <family val="3"/>
            <charset val="128"/>
          </rPr>
          <t>事業所の名称を入力してください。</t>
        </r>
      </text>
    </comment>
    <comment ref="C54"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5" authorId="0" shapeId="0">
      <text>
        <r>
          <rPr>
            <b/>
            <sz val="9"/>
            <color indexed="81"/>
            <rFont val="游ゴシック"/>
            <family val="3"/>
            <charset val="128"/>
          </rPr>
          <t>事業所の名称を入力してください。</t>
        </r>
      </text>
    </comment>
    <comment ref="C55"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6" authorId="0" shapeId="0">
      <text>
        <r>
          <rPr>
            <b/>
            <sz val="9"/>
            <color indexed="81"/>
            <rFont val="游ゴシック"/>
            <family val="3"/>
            <charset val="128"/>
          </rPr>
          <t>事業所の名称を入力してください。</t>
        </r>
      </text>
    </comment>
    <comment ref="C56"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7" authorId="0" shapeId="0">
      <text>
        <r>
          <rPr>
            <b/>
            <sz val="9"/>
            <color indexed="81"/>
            <rFont val="游ゴシック"/>
            <family val="3"/>
            <charset val="128"/>
          </rPr>
          <t>事業所の名称を入力してください。</t>
        </r>
      </text>
    </comment>
    <comment ref="C57"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8" authorId="0" shapeId="0">
      <text>
        <r>
          <rPr>
            <b/>
            <sz val="9"/>
            <color indexed="81"/>
            <rFont val="游ゴシック"/>
            <family val="3"/>
            <charset val="128"/>
          </rPr>
          <t>事業所の名称を入力してください。</t>
        </r>
      </text>
    </comment>
    <comment ref="C58"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59" authorId="0" shapeId="0">
      <text>
        <r>
          <rPr>
            <b/>
            <sz val="9"/>
            <color indexed="81"/>
            <rFont val="游ゴシック"/>
            <family val="3"/>
            <charset val="128"/>
          </rPr>
          <t>事業所の名称を入力してください。</t>
        </r>
      </text>
    </comment>
    <comment ref="C59"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60" authorId="0" shapeId="0">
      <text>
        <r>
          <rPr>
            <b/>
            <sz val="9"/>
            <color indexed="81"/>
            <rFont val="游ゴシック"/>
            <family val="3"/>
            <charset val="128"/>
          </rPr>
          <t>事業所の名称を入力してください。</t>
        </r>
      </text>
    </comment>
    <comment ref="C60"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61" authorId="0" shapeId="0">
      <text>
        <r>
          <rPr>
            <b/>
            <sz val="9"/>
            <color indexed="81"/>
            <rFont val="游ゴシック"/>
            <family val="3"/>
            <charset val="128"/>
          </rPr>
          <t>事業所の名称を入力してください。</t>
        </r>
      </text>
    </comment>
    <comment ref="C61"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 ref="B62" authorId="0" shapeId="0">
      <text>
        <r>
          <rPr>
            <b/>
            <sz val="9"/>
            <color indexed="81"/>
            <rFont val="游ゴシック"/>
            <family val="3"/>
            <charset val="128"/>
          </rPr>
          <t>事業所の名称を入力してください。</t>
        </r>
      </text>
    </comment>
    <comment ref="C62" authorId="0" shapeId="0">
      <text>
        <r>
          <rPr>
            <b/>
            <sz val="9"/>
            <color indexed="81"/>
            <rFont val="游ゴシック"/>
            <family val="3"/>
            <charset val="128"/>
          </rPr>
          <t xml:space="preserve">事業所の所在地を入力してください。
</t>
        </r>
        <r>
          <rPr>
            <sz val="9"/>
            <color indexed="81"/>
            <rFont val="游ゴシック"/>
            <family val="3"/>
            <charset val="128"/>
          </rPr>
          <t xml:space="preserve">
</t>
        </r>
      </text>
    </comment>
  </commentList>
</comments>
</file>

<file path=xl/comments4.xml><?xml version="1.0" encoding="utf-8"?>
<comments xmlns="http://schemas.openxmlformats.org/spreadsheetml/2006/main">
  <authors>
    <author>C14-1498</author>
  </authors>
  <commentList>
    <comment ref="F7" authorId="0" shapeId="0">
      <text>
        <r>
          <rPr>
            <b/>
            <sz val="9"/>
            <color indexed="81"/>
            <rFont val="游ゴシック"/>
            <family val="3"/>
            <charset val="128"/>
          </rPr>
          <t>実施する措置の内容を記載してください。
（例：○○設備の更新、省エネパトロールの実施、従業員への講座実施）</t>
        </r>
      </text>
    </comment>
    <comment ref="F8" authorId="0" shapeId="0">
      <text>
        <r>
          <rPr>
            <b/>
            <sz val="9"/>
            <color indexed="81"/>
            <rFont val="游ゴシック"/>
            <family val="3"/>
            <charset val="128"/>
          </rPr>
          <t>実施する措置の内容を記載してください。
（例：○○設備の更新、省エネパトロールの実施、従業員への講座実施）</t>
        </r>
      </text>
    </comment>
    <comment ref="F9" authorId="0" shapeId="0">
      <text>
        <r>
          <rPr>
            <b/>
            <sz val="9"/>
            <color indexed="81"/>
            <rFont val="游ゴシック"/>
            <family val="3"/>
            <charset val="128"/>
          </rPr>
          <t>実施する措置の内容を記載してください。
（例：○○設備の更新、省エネパトロールの実施、従業員への講座実施）</t>
        </r>
      </text>
    </comment>
    <comment ref="D12" authorId="0" shapeId="0">
      <text>
        <r>
          <rPr>
            <b/>
            <sz val="9"/>
            <color indexed="81"/>
            <rFont val="游ゴシック"/>
            <family val="3"/>
            <charset val="128"/>
          </rPr>
          <t>該当するものがあれば、チェックを入れてください。</t>
        </r>
      </text>
    </comment>
    <comment ref="D13" authorId="0" shapeId="0">
      <text>
        <r>
          <rPr>
            <b/>
            <sz val="9"/>
            <color indexed="81"/>
            <rFont val="游ゴシック"/>
            <family val="3"/>
            <charset val="128"/>
          </rPr>
          <t>該当するものがあれば、チェックを入れてください。</t>
        </r>
      </text>
    </comment>
    <comment ref="J24" authorId="0" shapeId="0">
      <text>
        <r>
          <rPr>
            <b/>
            <sz val="9"/>
            <color indexed="81"/>
            <rFont val="游ゴシック"/>
            <family val="3"/>
            <charset val="128"/>
          </rPr>
          <t>目標年度の温室効果ガス排出量を入力してください。</t>
        </r>
      </text>
    </comment>
    <comment ref="E25" authorId="0" shapeId="0">
      <text>
        <r>
          <rPr>
            <b/>
            <sz val="9"/>
            <color indexed="81"/>
            <rFont val="游ゴシック"/>
            <family val="3"/>
            <charset val="128"/>
          </rPr>
          <t>該当する□にチェックを入れてください。</t>
        </r>
      </text>
    </comment>
    <comment ref="E27" authorId="0" shapeId="0">
      <text>
        <r>
          <rPr>
            <b/>
            <sz val="9"/>
            <color indexed="81"/>
            <rFont val="游ゴシック"/>
            <family val="3"/>
            <charset val="128"/>
          </rPr>
          <t>該当する□にチェックを入れてください。</t>
        </r>
      </text>
    </comment>
    <comment ref="G29" authorId="0" shapeId="0">
      <text>
        <r>
          <rPr>
            <b/>
            <sz val="9"/>
            <color indexed="81"/>
            <rFont val="游ゴシック"/>
            <family val="3"/>
            <charset val="128"/>
          </rPr>
          <t>数値を入力してください。</t>
        </r>
      </text>
    </comment>
    <comment ref="J29" authorId="0" shapeId="0">
      <text>
        <r>
          <rPr>
            <b/>
            <sz val="9"/>
            <color indexed="81"/>
            <rFont val="游ゴシック"/>
            <family val="3"/>
            <charset val="128"/>
          </rPr>
          <t>数値を入力してください。</t>
        </r>
      </text>
    </comment>
    <comment ref="H30" authorId="0" shapeId="0">
      <text>
        <r>
          <rPr>
            <b/>
            <sz val="9"/>
            <color indexed="81"/>
            <rFont val="游ゴシック"/>
            <family val="3"/>
            <charset val="128"/>
          </rPr>
          <t>単位を入力してください。
（t、㎡　など）</t>
        </r>
      </text>
    </comment>
    <comment ref="G31" authorId="0" shapeId="0">
      <text>
        <r>
          <rPr>
            <b/>
            <sz val="9"/>
            <color indexed="81"/>
            <rFont val="游ゴシック"/>
            <family val="3"/>
            <charset val="128"/>
          </rPr>
          <t>名称を入力してください。
（生産数量、床面積　など）</t>
        </r>
      </text>
    </comment>
    <comment ref="D32" authorId="0" shapeId="0">
      <text>
        <r>
          <rPr>
            <b/>
            <sz val="9"/>
            <color indexed="81"/>
            <rFont val="游ゴシック"/>
            <family val="3"/>
            <charset val="128"/>
          </rPr>
          <t>目標年度における温室効果ガス排出量（原単位排出量）を設定するにあたっての前提条件や、想定した削減策等を記入してください。</t>
        </r>
      </text>
    </comment>
    <comment ref="D33" authorId="0" shapeId="0">
      <text>
        <r>
          <rPr>
            <b/>
            <sz val="9"/>
            <color indexed="81"/>
            <rFont val="游ゴシック"/>
            <family val="3"/>
            <charset val="128"/>
          </rPr>
          <t>上記以外で地球温暖化の防止のために取り組むこと等があれば記入してください。</t>
        </r>
      </text>
    </comment>
  </commentList>
</comments>
</file>

<file path=xl/comments5.xml><?xml version="1.0" encoding="utf-8"?>
<comments xmlns="http://schemas.openxmlformats.org/spreadsheetml/2006/main">
  <authors>
    <author>C14-1498</author>
    <author>SG17213のC20-3041</author>
    <author>Chihiro Morimoto</author>
  </authors>
  <commentList>
    <comment ref="F8" authorId="0" shapeId="0">
      <text>
        <r>
          <rPr>
            <b/>
            <sz val="10"/>
            <color indexed="81"/>
            <rFont val="游ゴシック"/>
            <family val="3"/>
            <charset val="128"/>
          </rPr>
          <t>原則、有効数字３桁以上で入力してください。</t>
        </r>
      </text>
    </comment>
    <comment ref="I8" authorId="0" shapeId="0">
      <text>
        <r>
          <rPr>
            <b/>
            <sz val="10"/>
            <color indexed="81"/>
            <rFont val="游ゴシック"/>
            <family val="3"/>
            <charset val="128"/>
          </rPr>
          <t>原則、有効数字３桁以上で入力してください。</t>
        </r>
      </text>
    </comment>
    <comment ref="F9" authorId="0" shapeId="0">
      <text>
        <r>
          <rPr>
            <b/>
            <sz val="10"/>
            <color indexed="81"/>
            <rFont val="游ゴシック"/>
            <family val="3"/>
            <charset val="128"/>
          </rPr>
          <t>原則、有効数字３桁以上で入力してください。</t>
        </r>
      </text>
    </comment>
    <comment ref="I9" authorId="0" shapeId="0">
      <text>
        <r>
          <rPr>
            <b/>
            <sz val="10"/>
            <color indexed="81"/>
            <rFont val="游ゴシック"/>
            <family val="3"/>
            <charset val="128"/>
          </rPr>
          <t>原則、有効数字３桁以上で入力してください。</t>
        </r>
      </text>
    </comment>
    <comment ref="F10" authorId="0" shapeId="0">
      <text>
        <r>
          <rPr>
            <b/>
            <sz val="10"/>
            <color indexed="81"/>
            <rFont val="游ゴシック"/>
            <family val="3"/>
            <charset val="128"/>
          </rPr>
          <t>原則、有効数字３桁以上で入力してください。</t>
        </r>
      </text>
    </comment>
    <comment ref="I10" authorId="0" shapeId="0">
      <text>
        <r>
          <rPr>
            <b/>
            <sz val="10"/>
            <color indexed="81"/>
            <rFont val="游ゴシック"/>
            <family val="3"/>
            <charset val="128"/>
          </rPr>
          <t>原則、有効数字３桁以上で入力してください。</t>
        </r>
      </text>
    </comment>
    <comment ref="F11" authorId="0" shapeId="0">
      <text>
        <r>
          <rPr>
            <b/>
            <sz val="10"/>
            <color indexed="81"/>
            <rFont val="游ゴシック"/>
            <family val="3"/>
            <charset val="128"/>
          </rPr>
          <t>原則、有効数字３桁以上で入力してください。</t>
        </r>
      </text>
    </comment>
    <comment ref="I11" authorId="0" shapeId="0">
      <text>
        <r>
          <rPr>
            <b/>
            <sz val="10"/>
            <color indexed="81"/>
            <rFont val="游ゴシック"/>
            <family val="3"/>
            <charset val="128"/>
          </rPr>
          <t>原則、有効数字３桁以上で入力してください。</t>
        </r>
      </text>
    </comment>
    <comment ref="F12" authorId="0" shapeId="0">
      <text>
        <r>
          <rPr>
            <b/>
            <sz val="10"/>
            <color indexed="81"/>
            <rFont val="游ゴシック"/>
            <family val="3"/>
            <charset val="128"/>
          </rPr>
          <t>原則、有効数字３桁以上で入力してください。</t>
        </r>
      </text>
    </comment>
    <comment ref="I12" authorId="0" shapeId="0">
      <text>
        <r>
          <rPr>
            <b/>
            <sz val="10"/>
            <color indexed="81"/>
            <rFont val="游ゴシック"/>
            <family val="3"/>
            <charset val="128"/>
          </rPr>
          <t>原則、有効数字３桁以上で入力してください。</t>
        </r>
      </text>
    </comment>
    <comment ref="F13" authorId="0" shapeId="0">
      <text>
        <r>
          <rPr>
            <b/>
            <sz val="10"/>
            <color indexed="81"/>
            <rFont val="游ゴシック"/>
            <family val="3"/>
            <charset val="128"/>
          </rPr>
          <t>原則、有効数字３桁以上で入力してください。</t>
        </r>
      </text>
    </comment>
    <comment ref="I13" authorId="0" shapeId="0">
      <text>
        <r>
          <rPr>
            <b/>
            <sz val="10"/>
            <color indexed="81"/>
            <rFont val="游ゴシック"/>
            <family val="3"/>
            <charset val="128"/>
          </rPr>
          <t>原則、有効数字３桁以上で入力してください。</t>
        </r>
      </text>
    </comment>
    <comment ref="F14" authorId="0" shapeId="0">
      <text>
        <r>
          <rPr>
            <b/>
            <sz val="10"/>
            <color indexed="81"/>
            <rFont val="游ゴシック"/>
            <family val="3"/>
            <charset val="128"/>
          </rPr>
          <t>原則、有効数字３桁以上で入力してください。</t>
        </r>
      </text>
    </comment>
    <comment ref="I14" authorId="0" shapeId="0">
      <text>
        <r>
          <rPr>
            <b/>
            <sz val="10"/>
            <color indexed="81"/>
            <rFont val="游ゴシック"/>
            <family val="3"/>
            <charset val="128"/>
          </rPr>
          <t>原則、有効数字３桁以上で入力してください。</t>
        </r>
      </text>
    </comment>
    <comment ref="F15" authorId="0" shapeId="0">
      <text>
        <r>
          <rPr>
            <b/>
            <sz val="10"/>
            <color indexed="81"/>
            <rFont val="游ゴシック"/>
            <family val="3"/>
            <charset val="128"/>
          </rPr>
          <t>原則、有効数字３桁以上で入力してください。</t>
        </r>
      </text>
    </comment>
    <comment ref="I15" authorId="0" shapeId="0">
      <text>
        <r>
          <rPr>
            <b/>
            <sz val="10"/>
            <color indexed="81"/>
            <rFont val="游ゴシック"/>
            <family val="3"/>
            <charset val="128"/>
          </rPr>
          <t>原則、有効数字３桁以上で入力してください。</t>
        </r>
      </text>
    </comment>
    <comment ref="F16" authorId="0" shapeId="0">
      <text>
        <r>
          <rPr>
            <b/>
            <sz val="10"/>
            <color indexed="81"/>
            <rFont val="游ゴシック"/>
            <family val="3"/>
            <charset val="128"/>
          </rPr>
          <t>原則、有効数字３桁以上で入力してください。</t>
        </r>
      </text>
    </comment>
    <comment ref="I16" authorId="0" shapeId="0">
      <text>
        <r>
          <rPr>
            <b/>
            <sz val="10"/>
            <color indexed="81"/>
            <rFont val="游ゴシック"/>
            <family val="3"/>
            <charset val="128"/>
          </rPr>
          <t>原則、有効数字３桁以上で入力してください。</t>
        </r>
      </text>
    </comment>
    <comment ref="F17" authorId="0" shapeId="0">
      <text>
        <r>
          <rPr>
            <b/>
            <sz val="10"/>
            <color indexed="81"/>
            <rFont val="游ゴシック"/>
            <family val="3"/>
            <charset val="128"/>
          </rPr>
          <t>原則、有効数字３桁以上で入力してください。</t>
        </r>
      </text>
    </comment>
    <comment ref="I17" authorId="0" shapeId="0">
      <text>
        <r>
          <rPr>
            <b/>
            <sz val="10"/>
            <color indexed="81"/>
            <rFont val="游ゴシック"/>
            <family val="3"/>
            <charset val="128"/>
          </rPr>
          <t>原則、有効数字３桁以上で入力してください。</t>
        </r>
      </text>
    </comment>
    <comment ref="F18" authorId="0" shapeId="0">
      <text>
        <r>
          <rPr>
            <b/>
            <sz val="10"/>
            <color indexed="81"/>
            <rFont val="游ゴシック"/>
            <family val="3"/>
            <charset val="128"/>
          </rPr>
          <t>原則、有効数字３桁以上で入力してください。</t>
        </r>
      </text>
    </comment>
    <comment ref="I18" authorId="0" shapeId="0">
      <text>
        <r>
          <rPr>
            <b/>
            <sz val="10"/>
            <color indexed="81"/>
            <rFont val="游ゴシック"/>
            <family val="3"/>
            <charset val="128"/>
          </rPr>
          <t>原則、有効数字３桁以上で入力してください。</t>
        </r>
      </text>
    </comment>
    <comment ref="F19" authorId="0" shapeId="0">
      <text>
        <r>
          <rPr>
            <b/>
            <sz val="10"/>
            <color indexed="81"/>
            <rFont val="游ゴシック"/>
            <family val="3"/>
            <charset val="128"/>
          </rPr>
          <t>原則、有効数字３桁以上で入力してください。</t>
        </r>
      </text>
    </comment>
    <comment ref="I19" authorId="0" shapeId="0">
      <text>
        <r>
          <rPr>
            <b/>
            <sz val="10"/>
            <color indexed="81"/>
            <rFont val="游ゴシック"/>
            <family val="3"/>
            <charset val="128"/>
          </rPr>
          <t>原則、有効数字３桁以上で入力してください。</t>
        </r>
      </text>
    </comment>
    <comment ref="F20" authorId="0" shapeId="0">
      <text>
        <r>
          <rPr>
            <b/>
            <sz val="10"/>
            <color indexed="81"/>
            <rFont val="游ゴシック"/>
            <family val="3"/>
            <charset val="128"/>
          </rPr>
          <t>原則、有効数字３桁以上で入力してください。</t>
        </r>
      </text>
    </comment>
    <comment ref="I20" authorId="0" shapeId="0">
      <text>
        <r>
          <rPr>
            <b/>
            <sz val="10"/>
            <color indexed="81"/>
            <rFont val="游ゴシック"/>
            <family val="3"/>
            <charset val="128"/>
          </rPr>
          <t>原則、有効数字３桁以上で入力してください。</t>
        </r>
      </text>
    </comment>
    <comment ref="F21" authorId="0" shapeId="0">
      <text>
        <r>
          <rPr>
            <b/>
            <sz val="10"/>
            <color indexed="81"/>
            <rFont val="游ゴシック"/>
            <family val="3"/>
            <charset val="128"/>
          </rPr>
          <t>原則、有効数字３桁以上で入力してください。</t>
        </r>
      </text>
    </comment>
    <comment ref="I21" authorId="0" shapeId="0">
      <text>
        <r>
          <rPr>
            <b/>
            <sz val="10"/>
            <color indexed="81"/>
            <rFont val="游ゴシック"/>
            <family val="3"/>
            <charset val="128"/>
          </rPr>
          <t>原則、有効数字３桁以上で入力してください。</t>
        </r>
      </text>
    </comment>
    <comment ref="F22" authorId="0" shapeId="0">
      <text>
        <r>
          <rPr>
            <b/>
            <sz val="10"/>
            <color indexed="81"/>
            <rFont val="游ゴシック"/>
            <family val="3"/>
            <charset val="128"/>
          </rPr>
          <t>原則、有効数字３桁以上で入力してください。</t>
        </r>
      </text>
    </comment>
    <comment ref="I22" authorId="0" shapeId="0">
      <text>
        <r>
          <rPr>
            <b/>
            <sz val="10"/>
            <color indexed="81"/>
            <rFont val="游ゴシック"/>
            <family val="3"/>
            <charset val="128"/>
          </rPr>
          <t>原則、有効数字３桁以上で入力してください。</t>
        </r>
      </text>
    </comment>
    <comment ref="F23" authorId="0" shapeId="0">
      <text>
        <r>
          <rPr>
            <b/>
            <sz val="10"/>
            <color indexed="81"/>
            <rFont val="游ゴシック"/>
            <family val="3"/>
            <charset val="128"/>
          </rPr>
          <t>原則、有効数字３桁以上で入力してください。</t>
        </r>
      </text>
    </comment>
    <comment ref="I23" authorId="0" shapeId="0">
      <text>
        <r>
          <rPr>
            <b/>
            <sz val="10"/>
            <color indexed="81"/>
            <rFont val="游ゴシック"/>
            <family val="3"/>
            <charset val="128"/>
          </rPr>
          <t>原則、有効数字３桁以上で入力してください。</t>
        </r>
      </text>
    </comment>
    <comment ref="F24" authorId="0" shapeId="0">
      <text>
        <r>
          <rPr>
            <b/>
            <sz val="10"/>
            <color indexed="81"/>
            <rFont val="游ゴシック"/>
            <family val="3"/>
            <charset val="128"/>
          </rPr>
          <t>原則、有効数字３桁以上で入力してください。</t>
        </r>
      </text>
    </comment>
    <comment ref="I24" authorId="0" shapeId="0">
      <text>
        <r>
          <rPr>
            <b/>
            <sz val="10"/>
            <color indexed="81"/>
            <rFont val="游ゴシック"/>
            <family val="3"/>
            <charset val="128"/>
          </rPr>
          <t>原則、有効数字３桁以上で入力してください。</t>
        </r>
      </text>
    </comment>
    <comment ref="F25" authorId="0" shapeId="0">
      <text>
        <r>
          <rPr>
            <b/>
            <sz val="10"/>
            <color indexed="81"/>
            <rFont val="游ゴシック"/>
            <family val="3"/>
            <charset val="128"/>
          </rPr>
          <t>原則、有効数字３桁以上で入力してください。</t>
        </r>
      </text>
    </comment>
    <comment ref="I25" authorId="0" shapeId="0">
      <text>
        <r>
          <rPr>
            <b/>
            <sz val="10"/>
            <color indexed="81"/>
            <rFont val="游ゴシック"/>
            <family val="3"/>
            <charset val="128"/>
          </rPr>
          <t>原則、有効数字３桁以上で入力してください。</t>
        </r>
      </text>
    </comment>
    <comment ref="F26" authorId="0" shapeId="0">
      <text>
        <r>
          <rPr>
            <b/>
            <sz val="10"/>
            <color indexed="81"/>
            <rFont val="游ゴシック"/>
            <family val="3"/>
            <charset val="128"/>
          </rPr>
          <t>原則、有効数字３桁以上で入力してください。</t>
        </r>
      </text>
    </comment>
    <comment ref="I26" authorId="0" shapeId="0">
      <text>
        <r>
          <rPr>
            <b/>
            <sz val="10"/>
            <color indexed="81"/>
            <rFont val="游ゴシック"/>
            <family val="3"/>
            <charset val="128"/>
          </rPr>
          <t>原則、有効数字３桁以上で入力してください。</t>
        </r>
      </text>
    </comment>
    <comment ref="F27" authorId="0" shapeId="0">
      <text>
        <r>
          <rPr>
            <b/>
            <sz val="10"/>
            <color indexed="81"/>
            <rFont val="游ゴシック"/>
            <family val="3"/>
            <charset val="128"/>
          </rPr>
          <t>原則、有効数字３桁以上で入力してください。</t>
        </r>
      </text>
    </comment>
    <comment ref="I27" authorId="0" shapeId="0">
      <text>
        <r>
          <rPr>
            <b/>
            <sz val="10"/>
            <color indexed="81"/>
            <rFont val="游ゴシック"/>
            <family val="3"/>
            <charset val="128"/>
          </rPr>
          <t>原則、有効数字３桁以上で入力してください。</t>
        </r>
      </text>
    </comment>
    <comment ref="F28" authorId="0" shapeId="0">
      <text>
        <r>
          <rPr>
            <b/>
            <sz val="10"/>
            <color indexed="81"/>
            <rFont val="游ゴシック"/>
            <family val="3"/>
            <charset val="128"/>
          </rPr>
          <t>原則、有効数字３桁以上で入力してください。</t>
        </r>
      </text>
    </comment>
    <comment ref="I28" authorId="0" shapeId="0">
      <text>
        <r>
          <rPr>
            <b/>
            <sz val="10"/>
            <color indexed="81"/>
            <rFont val="游ゴシック"/>
            <family val="3"/>
            <charset val="128"/>
          </rPr>
          <t>原則、有効数字３桁以上で入力してください。</t>
        </r>
      </text>
    </comment>
    <comment ref="F29" authorId="0" shapeId="0">
      <text>
        <r>
          <rPr>
            <b/>
            <sz val="10"/>
            <color indexed="81"/>
            <rFont val="游ゴシック"/>
            <family val="3"/>
            <charset val="128"/>
          </rPr>
          <t>原則、有効数字３桁以上で入力してください。</t>
        </r>
      </text>
    </comment>
    <comment ref="I29" authorId="0" shapeId="0">
      <text>
        <r>
          <rPr>
            <b/>
            <sz val="10"/>
            <color indexed="81"/>
            <rFont val="游ゴシック"/>
            <family val="3"/>
            <charset val="128"/>
          </rPr>
          <t>原則、有効数字３桁以上で入力してください。</t>
        </r>
      </text>
    </comment>
    <comment ref="F30" authorId="0" shapeId="0">
      <text>
        <r>
          <rPr>
            <b/>
            <sz val="10"/>
            <color indexed="81"/>
            <rFont val="游ゴシック"/>
            <family val="3"/>
            <charset val="128"/>
          </rPr>
          <t>原則、有効数字３桁以上で入力してください。</t>
        </r>
      </text>
    </comment>
    <comment ref="I30" authorId="0" shapeId="0">
      <text>
        <r>
          <rPr>
            <b/>
            <sz val="10"/>
            <color indexed="81"/>
            <rFont val="游ゴシック"/>
            <family val="3"/>
            <charset val="128"/>
          </rPr>
          <t>原則、有効数字３桁以上で入力してください。</t>
        </r>
      </text>
    </comment>
    <comment ref="F31" authorId="0" shapeId="0">
      <text>
        <r>
          <rPr>
            <b/>
            <sz val="10"/>
            <color indexed="81"/>
            <rFont val="游ゴシック"/>
            <family val="3"/>
            <charset val="128"/>
          </rPr>
          <t>原則、有効数字３桁以上で入力してください。</t>
        </r>
      </text>
    </comment>
    <comment ref="I31" authorId="0" shapeId="0">
      <text>
        <r>
          <rPr>
            <b/>
            <sz val="10"/>
            <color indexed="81"/>
            <rFont val="游ゴシック"/>
            <family val="3"/>
            <charset val="128"/>
          </rPr>
          <t>原則、有効数字３桁以上で入力してください。</t>
        </r>
      </text>
    </comment>
    <comment ref="F32" authorId="0" shapeId="0">
      <text>
        <r>
          <rPr>
            <b/>
            <sz val="10"/>
            <color indexed="81"/>
            <rFont val="游ゴシック"/>
            <family val="3"/>
            <charset val="128"/>
          </rPr>
          <t>原則、有効数字３桁以上で入力してください。</t>
        </r>
      </text>
    </comment>
    <comment ref="I32" authorId="0" shapeId="0">
      <text>
        <r>
          <rPr>
            <b/>
            <sz val="10"/>
            <color indexed="81"/>
            <rFont val="游ゴシック"/>
            <family val="3"/>
            <charset val="128"/>
          </rPr>
          <t>原則、有効数字３桁以上で入力してください。</t>
        </r>
      </text>
    </comment>
    <comment ref="F33" authorId="0" shapeId="0">
      <text>
        <r>
          <rPr>
            <b/>
            <sz val="10"/>
            <color indexed="81"/>
            <rFont val="游ゴシック"/>
            <family val="3"/>
            <charset val="128"/>
          </rPr>
          <t>原則、有効数字３桁以上で入力してください。</t>
        </r>
      </text>
    </comment>
    <comment ref="I33" authorId="0" shapeId="0">
      <text>
        <r>
          <rPr>
            <b/>
            <sz val="10"/>
            <color indexed="81"/>
            <rFont val="游ゴシック"/>
            <family val="3"/>
            <charset val="128"/>
          </rPr>
          <t>原則、有効数字３桁以上で入力してください。</t>
        </r>
      </text>
    </comment>
    <comment ref="F34" authorId="0" shapeId="0">
      <text>
        <r>
          <rPr>
            <b/>
            <sz val="10"/>
            <color indexed="81"/>
            <rFont val="游ゴシック"/>
            <family val="3"/>
            <charset val="128"/>
          </rPr>
          <t>原則、有効数字３桁以上で入力してください。</t>
        </r>
      </text>
    </comment>
    <comment ref="I34" authorId="0" shapeId="0">
      <text>
        <r>
          <rPr>
            <b/>
            <sz val="10"/>
            <color indexed="81"/>
            <rFont val="游ゴシック"/>
            <family val="3"/>
            <charset val="128"/>
          </rPr>
          <t>原則、有効数字３桁以上で入力してください。</t>
        </r>
      </text>
    </comment>
    <comment ref="B35"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 authorId="0" shapeId="0">
      <text>
        <r>
          <rPr>
            <b/>
            <sz val="10"/>
            <color indexed="81"/>
            <rFont val="游ゴシック"/>
            <family val="3"/>
            <charset val="128"/>
          </rPr>
          <t>右側太枠内に、発熱量、排出係数を入力してください。原則、有効数字３桁以上で入力してください。</t>
        </r>
      </text>
    </comment>
    <comment ref="I35" authorId="0" shapeId="0">
      <text>
        <r>
          <rPr>
            <b/>
            <sz val="10"/>
            <color indexed="81"/>
            <rFont val="游ゴシック"/>
            <family val="3"/>
            <charset val="128"/>
          </rPr>
          <t>原則、有効数字３桁以上で入力してください。</t>
        </r>
      </text>
    </comment>
    <comment ref="F36" authorId="0" shapeId="0">
      <text>
        <r>
          <rPr>
            <b/>
            <sz val="10"/>
            <color indexed="81"/>
            <rFont val="游ゴシック"/>
            <family val="3"/>
            <charset val="128"/>
          </rPr>
          <t>右側太枠内に、発熱量、排出係数を入力してください。原則、有効数字３桁以上で入力してください。</t>
        </r>
      </text>
    </comment>
    <comment ref="I36" authorId="0" shapeId="0">
      <text>
        <r>
          <rPr>
            <b/>
            <sz val="10"/>
            <color indexed="81"/>
            <rFont val="游ゴシック"/>
            <family val="3"/>
            <charset val="128"/>
          </rPr>
          <t>原則、有効数字３桁以上で入力してください。</t>
        </r>
      </text>
    </comment>
    <comment ref="U40" authorId="2" shapeId="0">
      <text>
        <r>
          <rPr>
            <b/>
            <sz val="9"/>
            <color indexed="81"/>
            <rFont val="游ゴシック"/>
            <family val="3"/>
            <charset val="128"/>
          </rPr>
          <t>ガス事業者名を入力してください。</t>
        </r>
      </text>
    </comment>
    <comment ref="F41" authorId="0" shapeId="0">
      <text>
        <r>
          <rPr>
            <b/>
            <sz val="10"/>
            <color indexed="81"/>
            <rFont val="游ゴシック"/>
            <family val="3"/>
            <charset val="128"/>
          </rPr>
          <t>右側太枠内に、ガス事業者名、排出係数を入力してください。原則、有効数字３桁以上で入力してください。</t>
        </r>
      </text>
    </comment>
    <comment ref="I41" authorId="0" shapeId="0">
      <text>
        <r>
          <rPr>
            <b/>
            <sz val="10"/>
            <color indexed="81"/>
            <rFont val="游ゴシック"/>
            <family val="3"/>
            <charset val="128"/>
          </rPr>
          <t>原則、有効数字３桁以上で入力してください。</t>
        </r>
      </text>
    </comment>
    <comment ref="S41" authorId="1" shapeId="0">
      <text>
        <r>
          <rPr>
            <b/>
            <sz val="9"/>
            <color indexed="81"/>
            <rFont val="游ゴシック"/>
            <family val="3"/>
            <charset val="128"/>
          </rPr>
          <t>ガス事業者が公表する基礎排出係数を入力してください。</t>
        </r>
      </text>
    </comment>
    <comment ref="F46" authorId="0" shapeId="0">
      <text>
        <r>
          <rPr>
            <b/>
            <sz val="10"/>
            <color indexed="81"/>
            <rFont val="游ゴシック"/>
            <family val="3"/>
            <charset val="128"/>
          </rPr>
          <t>原則、有効数字３桁以上で入力してください。</t>
        </r>
      </text>
    </comment>
    <comment ref="I46" authorId="0" shapeId="0">
      <text>
        <r>
          <rPr>
            <b/>
            <sz val="10"/>
            <color indexed="81"/>
            <rFont val="游ゴシック"/>
            <family val="3"/>
            <charset val="128"/>
          </rPr>
          <t>原則、有効数字３桁以上で入力してください。</t>
        </r>
      </text>
    </comment>
    <comment ref="F47" authorId="0" shapeId="0">
      <text>
        <r>
          <rPr>
            <b/>
            <sz val="10"/>
            <color indexed="81"/>
            <rFont val="游ゴシック"/>
            <family val="3"/>
            <charset val="128"/>
          </rPr>
          <t>原則、有効数字３桁以上で入力してください。</t>
        </r>
      </text>
    </comment>
    <comment ref="I47" authorId="0" shapeId="0">
      <text>
        <r>
          <rPr>
            <b/>
            <sz val="10"/>
            <color indexed="81"/>
            <rFont val="游ゴシック"/>
            <family val="3"/>
            <charset val="128"/>
          </rPr>
          <t>原則、有効数字３桁以上で入力してください。</t>
        </r>
      </text>
    </comment>
    <comment ref="F48" authorId="0" shapeId="0">
      <text>
        <r>
          <rPr>
            <b/>
            <sz val="10"/>
            <color indexed="81"/>
            <rFont val="游ゴシック"/>
            <family val="3"/>
            <charset val="128"/>
          </rPr>
          <t>原則、有効数字３桁以上で入力してください。</t>
        </r>
      </text>
    </comment>
    <comment ref="I48" authorId="0" shapeId="0">
      <text>
        <r>
          <rPr>
            <b/>
            <sz val="10"/>
            <color indexed="81"/>
            <rFont val="游ゴシック"/>
            <family val="3"/>
            <charset val="128"/>
          </rPr>
          <t>原則、有効数字３桁以上で入力してください。</t>
        </r>
      </text>
    </comment>
    <comment ref="F49" authorId="0" shapeId="0">
      <text>
        <r>
          <rPr>
            <b/>
            <sz val="10"/>
            <color indexed="81"/>
            <rFont val="游ゴシック"/>
            <family val="3"/>
            <charset val="128"/>
          </rPr>
          <t>原則、有効数字３桁以上で入力してください。</t>
        </r>
      </text>
    </comment>
    <comment ref="I49" authorId="0" shapeId="0">
      <text>
        <r>
          <rPr>
            <b/>
            <sz val="10"/>
            <color indexed="81"/>
            <rFont val="游ゴシック"/>
            <family val="3"/>
            <charset val="128"/>
          </rPr>
          <t>原則、有効数字３桁以上で入力してください。</t>
        </r>
      </text>
    </comment>
    <comment ref="F50" authorId="0" shapeId="0">
      <text>
        <r>
          <rPr>
            <b/>
            <sz val="10"/>
            <color indexed="81"/>
            <rFont val="游ゴシック"/>
            <family val="3"/>
            <charset val="128"/>
          </rPr>
          <t>原則、有効数字３桁以上で入力してください。</t>
        </r>
      </text>
    </comment>
    <comment ref="I50" authorId="0" shapeId="0">
      <text>
        <r>
          <rPr>
            <b/>
            <sz val="10"/>
            <color indexed="81"/>
            <rFont val="游ゴシック"/>
            <family val="3"/>
            <charset val="128"/>
          </rPr>
          <t>原則、有効数字３桁以上で入力してください。</t>
        </r>
      </text>
    </comment>
    <comment ref="F51" authorId="0" shapeId="0">
      <text>
        <r>
          <rPr>
            <b/>
            <sz val="10"/>
            <color indexed="81"/>
            <rFont val="游ゴシック"/>
            <family val="3"/>
            <charset val="128"/>
          </rPr>
          <t>原則、有効数字３桁以上で入力してください。</t>
        </r>
      </text>
    </comment>
    <comment ref="I51" authorId="0" shapeId="0">
      <text>
        <r>
          <rPr>
            <b/>
            <sz val="10"/>
            <color indexed="81"/>
            <rFont val="游ゴシック"/>
            <family val="3"/>
            <charset val="128"/>
          </rPr>
          <t>原則、有効数字３桁以上で入力してください。</t>
        </r>
      </text>
    </comment>
    <comment ref="F52" authorId="0" shapeId="0">
      <text>
        <r>
          <rPr>
            <b/>
            <sz val="10"/>
            <color indexed="81"/>
            <rFont val="游ゴシック"/>
            <family val="3"/>
            <charset val="128"/>
          </rPr>
          <t>原則、有効数字３桁以上で入力してください。</t>
        </r>
      </text>
    </comment>
    <comment ref="I52" authorId="0" shapeId="0">
      <text>
        <r>
          <rPr>
            <b/>
            <sz val="10"/>
            <color indexed="81"/>
            <rFont val="游ゴシック"/>
            <family val="3"/>
            <charset val="128"/>
          </rPr>
          <t>原則、有効数字３桁以上で入力してください。</t>
        </r>
      </text>
    </comment>
    <comment ref="F53" authorId="0" shapeId="0">
      <text>
        <r>
          <rPr>
            <b/>
            <sz val="10"/>
            <color indexed="81"/>
            <rFont val="游ゴシック"/>
            <family val="3"/>
            <charset val="128"/>
          </rPr>
          <t>原則、有効数字３桁以上で入力してください。</t>
        </r>
      </text>
    </comment>
    <comment ref="I53" authorId="0" shapeId="0">
      <text>
        <r>
          <rPr>
            <b/>
            <sz val="10"/>
            <color indexed="81"/>
            <rFont val="游ゴシック"/>
            <family val="3"/>
            <charset val="128"/>
          </rPr>
          <t>原則、有効数字３桁以上で入力してください。</t>
        </r>
      </text>
    </comment>
    <comment ref="F54" authorId="0" shapeId="0">
      <text>
        <r>
          <rPr>
            <b/>
            <sz val="10"/>
            <color indexed="81"/>
            <rFont val="游ゴシック"/>
            <family val="3"/>
            <charset val="128"/>
          </rPr>
          <t>原則、有効数字３桁以上で入力してください。</t>
        </r>
      </text>
    </comment>
    <comment ref="I54" authorId="0" shapeId="0">
      <text>
        <r>
          <rPr>
            <b/>
            <sz val="10"/>
            <color indexed="81"/>
            <rFont val="游ゴシック"/>
            <family val="3"/>
            <charset val="128"/>
          </rPr>
          <t>原則、有効数字３桁以上で入力してください。</t>
        </r>
      </text>
    </comment>
    <comment ref="F55" authorId="0" shapeId="0">
      <text>
        <r>
          <rPr>
            <b/>
            <sz val="10"/>
            <color indexed="81"/>
            <rFont val="游ゴシック"/>
            <family val="3"/>
            <charset val="128"/>
          </rPr>
          <t>原則、有効数字３桁以上で入力してください。</t>
        </r>
      </text>
    </comment>
    <comment ref="I55" authorId="0" shapeId="0">
      <text>
        <r>
          <rPr>
            <b/>
            <sz val="10"/>
            <color indexed="81"/>
            <rFont val="游ゴシック"/>
            <family val="3"/>
            <charset val="128"/>
          </rPr>
          <t>原則、有効数字３桁以上で入力してください。</t>
        </r>
      </text>
    </comment>
    <comment ref="F56" authorId="0" shapeId="0">
      <text>
        <r>
          <rPr>
            <b/>
            <sz val="10"/>
            <color indexed="81"/>
            <rFont val="游ゴシック"/>
            <family val="3"/>
            <charset val="128"/>
          </rPr>
          <t>原則、有効数字３桁以上で入力してください。</t>
        </r>
      </text>
    </comment>
    <comment ref="I56" authorId="0" shapeId="0">
      <text>
        <r>
          <rPr>
            <b/>
            <sz val="10"/>
            <color indexed="81"/>
            <rFont val="游ゴシック"/>
            <family val="3"/>
            <charset val="128"/>
          </rPr>
          <t>原則、有効数字３桁以上で入力してください。</t>
        </r>
      </text>
    </comment>
    <comment ref="F57" authorId="0" shapeId="0">
      <text>
        <r>
          <rPr>
            <b/>
            <sz val="10"/>
            <color indexed="81"/>
            <rFont val="游ゴシック"/>
            <family val="3"/>
            <charset val="128"/>
          </rPr>
          <t>原則、有効数字３桁以上で入力してください。</t>
        </r>
      </text>
    </comment>
    <comment ref="I57" authorId="0" shapeId="0">
      <text>
        <r>
          <rPr>
            <b/>
            <sz val="10"/>
            <color indexed="81"/>
            <rFont val="游ゴシック"/>
            <family val="3"/>
            <charset val="128"/>
          </rPr>
          <t>原則、有効数字３桁以上で入力してください。</t>
        </r>
      </text>
    </comment>
    <comment ref="F58" authorId="0" shapeId="0">
      <text>
        <r>
          <rPr>
            <b/>
            <sz val="10"/>
            <color indexed="81"/>
            <rFont val="游ゴシック"/>
            <family val="3"/>
            <charset val="128"/>
          </rPr>
          <t>原則、有効数字３桁以上で入力してください。</t>
        </r>
      </text>
    </comment>
    <comment ref="I58" authorId="0" shapeId="0">
      <text>
        <r>
          <rPr>
            <b/>
            <sz val="10"/>
            <color indexed="81"/>
            <rFont val="游ゴシック"/>
            <family val="3"/>
            <charset val="128"/>
          </rPr>
          <t>原則、有効数字３桁以上で入力してください。</t>
        </r>
      </text>
    </comment>
    <comment ref="F59" authorId="0" shapeId="0">
      <text>
        <r>
          <rPr>
            <b/>
            <sz val="10"/>
            <color indexed="81"/>
            <rFont val="游ゴシック"/>
            <family val="3"/>
            <charset val="128"/>
          </rPr>
          <t>原則、有効数字３桁以上で入力してください。</t>
        </r>
      </text>
    </comment>
    <comment ref="I59" authorId="0" shapeId="0">
      <text>
        <r>
          <rPr>
            <b/>
            <sz val="10"/>
            <color indexed="81"/>
            <rFont val="游ゴシック"/>
            <family val="3"/>
            <charset val="128"/>
          </rPr>
          <t>原則、有効数字３桁以上で入力してください。</t>
        </r>
      </text>
    </comment>
    <comment ref="F60" authorId="0" shapeId="0">
      <text>
        <r>
          <rPr>
            <b/>
            <sz val="10"/>
            <color indexed="81"/>
            <rFont val="游ゴシック"/>
            <family val="3"/>
            <charset val="128"/>
          </rPr>
          <t>原則、有効数字３桁以上で入力してください。</t>
        </r>
      </text>
    </comment>
    <comment ref="I60" authorId="0" shapeId="0">
      <text>
        <r>
          <rPr>
            <b/>
            <sz val="10"/>
            <color indexed="81"/>
            <rFont val="游ゴシック"/>
            <family val="3"/>
            <charset val="128"/>
          </rPr>
          <t>原則、有効数字３桁以上で入力してください。</t>
        </r>
      </text>
    </comment>
    <comment ref="F61" authorId="0" shapeId="0">
      <text>
        <r>
          <rPr>
            <b/>
            <sz val="10"/>
            <color indexed="81"/>
            <rFont val="游ゴシック"/>
            <family val="3"/>
            <charset val="128"/>
          </rPr>
          <t>原則、有効数字３桁以上で入力してください。</t>
        </r>
      </text>
    </comment>
    <comment ref="I61" authorId="0" shapeId="0">
      <text>
        <r>
          <rPr>
            <b/>
            <sz val="10"/>
            <color indexed="81"/>
            <rFont val="游ゴシック"/>
            <family val="3"/>
            <charset val="128"/>
          </rPr>
          <t>原則、有効数字３桁以上で入力してください。</t>
        </r>
      </text>
    </comment>
    <comment ref="F62" authorId="0" shapeId="0">
      <text>
        <r>
          <rPr>
            <b/>
            <sz val="10"/>
            <color indexed="81"/>
            <rFont val="游ゴシック"/>
            <family val="3"/>
            <charset val="128"/>
          </rPr>
          <t>原則、有効数字３桁以上で入力してください。</t>
        </r>
      </text>
    </comment>
    <comment ref="I62" authorId="0" shapeId="0">
      <text>
        <r>
          <rPr>
            <b/>
            <sz val="10"/>
            <color indexed="81"/>
            <rFont val="游ゴシック"/>
            <family val="3"/>
            <charset val="128"/>
          </rPr>
          <t>原則、有効数字３桁以上で入力してください。</t>
        </r>
      </text>
    </comment>
    <comment ref="B63"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63" authorId="0" shapeId="0">
      <text>
        <r>
          <rPr>
            <b/>
            <sz val="10"/>
            <color indexed="81"/>
            <rFont val="游ゴシック"/>
            <family val="3"/>
            <charset val="128"/>
          </rPr>
          <t>右側太枠内に、発熱量、排出係数を入力してください。原則、有効数字３桁以上で入力してください。</t>
        </r>
      </text>
    </comment>
    <comment ref="I63" authorId="0" shapeId="0">
      <text>
        <r>
          <rPr>
            <b/>
            <sz val="10"/>
            <color indexed="81"/>
            <rFont val="游ゴシック"/>
            <family val="3"/>
            <charset val="128"/>
          </rPr>
          <t>原則、有効数字３桁以上で入力してください。</t>
        </r>
      </text>
    </comment>
    <comment ref="F64" authorId="0" shapeId="0">
      <text>
        <r>
          <rPr>
            <b/>
            <sz val="10"/>
            <color indexed="81"/>
            <rFont val="游ゴシック"/>
            <family val="3"/>
            <charset val="128"/>
          </rPr>
          <t>右側太枠内に、発熱量、排出係数を入力してください。原則、有効数字３桁以上で入力してください。</t>
        </r>
      </text>
    </comment>
    <comment ref="I64" authorId="0" shapeId="0">
      <text>
        <r>
          <rPr>
            <b/>
            <sz val="10"/>
            <color indexed="81"/>
            <rFont val="游ゴシック"/>
            <family val="3"/>
            <charset val="128"/>
          </rPr>
          <t>原則、有効数字３桁以上で入力してください。</t>
        </r>
      </text>
    </comment>
    <comment ref="F69" authorId="0" shapeId="0">
      <text>
        <r>
          <rPr>
            <b/>
            <sz val="10"/>
            <color indexed="81"/>
            <rFont val="游ゴシック"/>
            <family val="3"/>
            <charset val="128"/>
          </rPr>
          <t>原則、有効数字３桁以上で入力してください。</t>
        </r>
      </text>
    </comment>
    <comment ref="I69" authorId="0" shapeId="0">
      <text>
        <r>
          <rPr>
            <b/>
            <sz val="10"/>
            <color indexed="81"/>
            <rFont val="游ゴシック"/>
            <family val="3"/>
            <charset val="128"/>
          </rPr>
          <t>原則、有効数字３桁以上で入力してください。</t>
        </r>
      </text>
    </comment>
    <comment ref="F70" authorId="0" shapeId="0">
      <text>
        <r>
          <rPr>
            <b/>
            <sz val="10"/>
            <color indexed="81"/>
            <rFont val="游ゴシック"/>
            <family val="3"/>
            <charset val="128"/>
          </rPr>
          <t>右側太枠内に、排出係数を入力してください。原則、有効数字３桁以上で入力してください。</t>
        </r>
      </text>
    </comment>
    <comment ref="I70" authorId="0" shapeId="0">
      <text>
        <r>
          <rPr>
            <b/>
            <sz val="10"/>
            <color indexed="81"/>
            <rFont val="游ゴシック"/>
            <family val="3"/>
            <charset val="128"/>
          </rPr>
          <t>右側太枠内に、排出係数を入力してください。原則、有効数字３桁以上で入力してください。</t>
        </r>
      </text>
    </comment>
    <comment ref="S70" authorId="1" shapeId="0">
      <text>
        <r>
          <rPr>
            <b/>
            <sz val="9"/>
            <color indexed="81"/>
            <rFont val="游ゴシック"/>
            <family val="3"/>
            <charset val="128"/>
          </rPr>
          <t>基礎排出係数を入力してください。</t>
        </r>
      </text>
    </comment>
    <comment ref="F71" authorId="0" shapeId="0">
      <text>
        <r>
          <rPr>
            <b/>
            <sz val="10"/>
            <color indexed="81"/>
            <rFont val="游ゴシック"/>
            <family val="3"/>
            <charset val="128"/>
          </rPr>
          <t>右側太枠内に、排出係数を入力してください。原則、有効数字３桁以上で入力してください。</t>
        </r>
      </text>
    </comment>
    <comment ref="I71" authorId="0" shapeId="0">
      <text>
        <r>
          <rPr>
            <b/>
            <sz val="10"/>
            <color indexed="81"/>
            <rFont val="游ゴシック"/>
            <family val="3"/>
            <charset val="128"/>
          </rPr>
          <t>右側太枠内に、排出係数を入力してください。原則、有効数字３桁以上で入力してください。</t>
        </r>
      </text>
    </comment>
    <comment ref="S71" authorId="1" shapeId="0">
      <text>
        <r>
          <rPr>
            <b/>
            <sz val="9"/>
            <color indexed="81"/>
            <rFont val="游ゴシック"/>
            <family val="3"/>
            <charset val="128"/>
          </rPr>
          <t>基礎排出係数を入力してください。</t>
        </r>
      </text>
    </comment>
    <comment ref="F72" authorId="0" shapeId="0">
      <text>
        <r>
          <rPr>
            <b/>
            <sz val="10"/>
            <color indexed="81"/>
            <rFont val="游ゴシック"/>
            <family val="3"/>
            <charset val="128"/>
          </rPr>
          <t>右側太枠内に、排出係数を入力してください。原則、有効数字３桁以上で入力してください。</t>
        </r>
      </text>
    </comment>
    <comment ref="I72" authorId="0" shapeId="0">
      <text>
        <r>
          <rPr>
            <b/>
            <sz val="10"/>
            <color indexed="81"/>
            <rFont val="游ゴシック"/>
            <family val="3"/>
            <charset val="128"/>
          </rPr>
          <t>右側太枠内に、排出係数を入力してください。原則、有効数字３桁以上で入力してください。</t>
        </r>
      </text>
    </comment>
    <comment ref="S72" authorId="1" shapeId="0">
      <text>
        <r>
          <rPr>
            <b/>
            <sz val="9"/>
            <color indexed="81"/>
            <rFont val="游ゴシック"/>
            <family val="3"/>
            <charset val="128"/>
          </rPr>
          <t>基礎排出係数を入力してください。</t>
        </r>
      </text>
    </comment>
    <comment ref="F73" authorId="0" shapeId="0">
      <text>
        <r>
          <rPr>
            <b/>
            <sz val="10"/>
            <color indexed="81"/>
            <rFont val="游ゴシック"/>
            <family val="3"/>
            <charset val="128"/>
          </rPr>
          <t>右側太枠内に、排出係数を入力してください。原則、有効数字３桁以上で入力してください。</t>
        </r>
      </text>
    </comment>
    <comment ref="I73" authorId="0" shapeId="0">
      <text>
        <r>
          <rPr>
            <b/>
            <sz val="10"/>
            <color indexed="81"/>
            <rFont val="游ゴシック"/>
            <family val="3"/>
            <charset val="128"/>
          </rPr>
          <t>右側太枠内に、排出係数を入力してください。原則、有効数字３桁以上で入力してください。</t>
        </r>
      </text>
    </comment>
    <comment ref="S73" authorId="1" shapeId="0">
      <text>
        <r>
          <rPr>
            <b/>
            <sz val="9"/>
            <color indexed="81"/>
            <rFont val="游ゴシック"/>
            <family val="3"/>
            <charset val="128"/>
          </rPr>
          <t>基礎排出係数を入力してください。</t>
        </r>
      </text>
    </comment>
    <comment ref="F74" authorId="0" shapeId="0">
      <text>
        <r>
          <rPr>
            <b/>
            <sz val="10"/>
            <color indexed="81"/>
            <rFont val="游ゴシック"/>
            <family val="3"/>
            <charset val="128"/>
          </rPr>
          <t>原則、有効数字３桁以上で入力してください。</t>
        </r>
      </text>
    </comment>
    <comment ref="I74" authorId="0" shapeId="0">
      <text>
        <r>
          <rPr>
            <b/>
            <sz val="10"/>
            <color indexed="81"/>
            <rFont val="游ゴシック"/>
            <family val="3"/>
            <charset val="128"/>
          </rPr>
          <t>原則、有効数字３桁以上で入力してください。排出係数は右欄に入力してください。</t>
        </r>
      </text>
    </comment>
    <comment ref="F75" authorId="0" shapeId="0">
      <text>
        <r>
          <rPr>
            <b/>
            <sz val="10"/>
            <color indexed="81"/>
            <rFont val="游ゴシック"/>
            <family val="3"/>
            <charset val="128"/>
          </rPr>
          <t>原則、有効数字３桁以上で入力してください。</t>
        </r>
      </text>
    </comment>
    <comment ref="I75" authorId="0" shapeId="0">
      <text>
        <r>
          <rPr>
            <b/>
            <sz val="10"/>
            <color indexed="81"/>
            <rFont val="游ゴシック"/>
            <family val="3"/>
            <charset val="128"/>
          </rPr>
          <t>原則、有効数字３桁以上で入力してください。排出係数は右欄に入力してください。</t>
        </r>
      </text>
    </comment>
    <comment ref="F76" authorId="0" shapeId="0">
      <text>
        <r>
          <rPr>
            <b/>
            <sz val="10"/>
            <color indexed="81"/>
            <rFont val="游ゴシック"/>
            <family val="3"/>
            <charset val="128"/>
          </rPr>
          <t>原則、有効数字３桁以上で入力してください。</t>
        </r>
      </text>
    </comment>
    <comment ref="I76" authorId="0" shapeId="0">
      <text>
        <r>
          <rPr>
            <b/>
            <sz val="10"/>
            <color indexed="81"/>
            <rFont val="游ゴシック"/>
            <family val="3"/>
            <charset val="128"/>
          </rPr>
          <t>原則、有効数字３桁以上で入力してください。排出係数は右欄に入力してください。</t>
        </r>
      </text>
    </comment>
    <comment ref="F77" authorId="0" shapeId="0">
      <text>
        <r>
          <rPr>
            <b/>
            <sz val="10"/>
            <color indexed="81"/>
            <rFont val="游ゴシック"/>
            <family val="3"/>
            <charset val="128"/>
          </rPr>
          <t>原則、有効数字３桁以上で入力してください。</t>
        </r>
      </text>
    </comment>
    <comment ref="I77" authorId="0" shapeId="0">
      <text>
        <r>
          <rPr>
            <b/>
            <sz val="10"/>
            <color indexed="81"/>
            <rFont val="游ゴシック"/>
            <family val="3"/>
            <charset val="128"/>
          </rPr>
          <t>原則、有効数字３桁以上で入力してください。排出係数は右欄に入力してください。</t>
        </r>
      </text>
    </comment>
    <comment ref="F78" authorId="0" shapeId="0">
      <text>
        <r>
          <rPr>
            <b/>
            <sz val="10"/>
            <color indexed="81"/>
            <rFont val="游ゴシック"/>
            <family val="3"/>
            <charset val="128"/>
          </rPr>
          <t>原則、有効数字３桁以上で入力してください。</t>
        </r>
      </text>
    </comment>
    <comment ref="I78" authorId="0" shapeId="0">
      <text>
        <r>
          <rPr>
            <b/>
            <sz val="10"/>
            <color indexed="81"/>
            <rFont val="游ゴシック"/>
            <family val="3"/>
            <charset val="128"/>
          </rPr>
          <t>原則、有効数字３桁以上で入力してください。排出係数は右欄に入力してください。</t>
        </r>
      </text>
    </comment>
    <comment ref="S78" authorId="1" shapeId="0">
      <text>
        <r>
          <rPr>
            <b/>
            <sz val="9"/>
            <color indexed="81"/>
            <rFont val="游ゴシック"/>
            <family val="3"/>
            <charset val="128"/>
          </rPr>
          <t>排出係数を入力してください。</t>
        </r>
      </text>
    </comment>
    <comment ref="O82" authorId="2" shapeId="0">
      <text>
        <r>
          <rPr>
            <b/>
            <sz val="11"/>
            <color indexed="10"/>
            <rFont val="游ゴシック"/>
            <family val="3"/>
            <charset val="128"/>
          </rPr>
          <t>電力事業者名、排出係数、買電量をこの表の太枠内に上から順に入力してください！</t>
        </r>
      </text>
    </comment>
    <comment ref="F84" authorId="2" shapeId="0">
      <text>
        <r>
          <rPr>
            <b/>
            <sz val="10"/>
            <color indexed="81"/>
            <rFont val="游ゴシック"/>
            <family val="3"/>
            <charset val="128"/>
          </rPr>
          <t>右側太枠内に電気事業者名、排出係数、買電量を入力してください。</t>
        </r>
      </text>
    </comment>
    <comment ref="P84" authorId="2" shapeId="0">
      <text>
        <r>
          <rPr>
            <b/>
            <sz val="9"/>
            <color indexed="81"/>
            <rFont val="游ゴシック"/>
            <family val="3"/>
            <charset val="128"/>
          </rPr>
          <t>電気事業者名を入力してください。</t>
        </r>
      </text>
    </comment>
    <comment ref="R84" authorId="2" shapeId="0">
      <text>
        <r>
          <rPr>
            <b/>
            <sz val="9"/>
            <color indexed="81"/>
            <rFont val="游ゴシック"/>
            <family val="3"/>
            <charset val="128"/>
          </rPr>
          <t>基礎排出係数を入力してください。</t>
        </r>
      </text>
    </comment>
    <comment ref="T84" authorId="2" shapeId="0">
      <text>
        <r>
          <rPr>
            <b/>
            <sz val="9"/>
            <color indexed="81"/>
            <rFont val="游ゴシック"/>
            <family val="3"/>
            <charset val="128"/>
          </rPr>
          <t>原則、有効数字３桁以上で記入してください。</t>
        </r>
      </text>
    </comment>
    <comment ref="P85" authorId="2" shapeId="0">
      <text>
        <r>
          <rPr>
            <b/>
            <sz val="9"/>
            <color indexed="81"/>
            <rFont val="游ゴシック"/>
            <family val="3"/>
            <charset val="128"/>
          </rPr>
          <t>電気事業者名を入力してください。</t>
        </r>
      </text>
    </comment>
    <comment ref="R85" authorId="2" shapeId="0">
      <text>
        <r>
          <rPr>
            <b/>
            <sz val="9"/>
            <color indexed="81"/>
            <rFont val="游ゴシック"/>
            <family val="3"/>
            <charset val="128"/>
          </rPr>
          <t>基礎排出係数を入力してください。</t>
        </r>
      </text>
    </comment>
    <comment ref="T85" authorId="2" shapeId="0">
      <text>
        <r>
          <rPr>
            <b/>
            <sz val="9"/>
            <color indexed="81"/>
            <rFont val="游ゴシック"/>
            <family val="3"/>
            <charset val="128"/>
          </rPr>
          <t>原則、有効数字３桁以上で記入してください。</t>
        </r>
      </text>
    </comment>
    <comment ref="P86" authorId="2" shapeId="0">
      <text>
        <r>
          <rPr>
            <b/>
            <sz val="9"/>
            <color indexed="81"/>
            <rFont val="游ゴシック"/>
            <family val="3"/>
            <charset val="128"/>
          </rPr>
          <t>電気事業者名を入力してください。</t>
        </r>
      </text>
    </comment>
    <comment ref="R86" authorId="2" shapeId="0">
      <text>
        <r>
          <rPr>
            <b/>
            <sz val="9"/>
            <color indexed="81"/>
            <rFont val="游ゴシック"/>
            <family val="3"/>
            <charset val="128"/>
          </rPr>
          <t>基礎排出係数を入力してください。</t>
        </r>
      </text>
    </comment>
    <comment ref="T86" authorId="2" shapeId="0">
      <text>
        <r>
          <rPr>
            <b/>
            <sz val="9"/>
            <color indexed="81"/>
            <rFont val="游ゴシック"/>
            <family val="3"/>
            <charset val="128"/>
          </rPr>
          <t>原則、有効数字３桁以上で記入してください。</t>
        </r>
      </text>
    </comment>
    <comment ref="P87" authorId="2" shapeId="0">
      <text>
        <r>
          <rPr>
            <b/>
            <sz val="9"/>
            <color indexed="81"/>
            <rFont val="游ゴシック"/>
            <family val="3"/>
            <charset val="128"/>
          </rPr>
          <t>電気事業者名を入力してください。</t>
        </r>
      </text>
    </comment>
    <comment ref="R87" authorId="2" shapeId="0">
      <text>
        <r>
          <rPr>
            <b/>
            <sz val="9"/>
            <color indexed="81"/>
            <rFont val="游ゴシック"/>
            <family val="3"/>
            <charset val="128"/>
          </rPr>
          <t>基礎排出係数を入力してください。</t>
        </r>
      </text>
    </comment>
    <comment ref="T87" authorId="2" shapeId="0">
      <text>
        <r>
          <rPr>
            <b/>
            <sz val="9"/>
            <color indexed="81"/>
            <rFont val="游ゴシック"/>
            <family val="3"/>
            <charset val="128"/>
          </rPr>
          <t>原則、有効数字３桁以上で記入してください。</t>
        </r>
      </text>
    </comment>
    <comment ref="F91" authorId="0" shapeId="0">
      <text>
        <r>
          <rPr>
            <b/>
            <sz val="10"/>
            <color indexed="81"/>
            <rFont val="游ゴシック"/>
            <family val="3"/>
            <charset val="128"/>
          </rPr>
          <t>右側太枠内に、排出係数を入力してください。原則、有効数字３桁以上で入力してください。</t>
        </r>
      </text>
    </comment>
    <comment ref="R91" authorId="0" shapeId="0">
      <text>
        <r>
          <rPr>
            <b/>
            <sz val="9"/>
            <color indexed="81"/>
            <rFont val="游ゴシック"/>
            <family val="3"/>
            <charset val="128"/>
          </rPr>
          <t>排出係数を入力してください。</t>
        </r>
      </text>
    </comment>
    <comment ref="F92" authorId="0" shapeId="0">
      <text>
        <r>
          <rPr>
            <b/>
            <sz val="10"/>
            <color indexed="81"/>
            <rFont val="游ゴシック"/>
            <family val="3"/>
            <charset val="128"/>
          </rPr>
          <t>右側太枠内に、排出係数を入力してください。原則、有効数字３桁以上で入力してください。</t>
        </r>
      </text>
    </comment>
    <comment ref="R92" authorId="0" shapeId="0">
      <text>
        <r>
          <rPr>
            <b/>
            <sz val="9"/>
            <color indexed="81"/>
            <rFont val="游ゴシック"/>
            <family val="3"/>
            <charset val="128"/>
          </rPr>
          <t>排出係数を入力してください。</t>
        </r>
      </text>
    </comment>
    <comment ref="F93" authorId="0" shapeId="0">
      <text>
        <r>
          <rPr>
            <b/>
            <sz val="10"/>
            <color indexed="81"/>
            <rFont val="游ゴシック"/>
            <family val="3"/>
            <charset val="128"/>
          </rPr>
          <t>右側太枠内に、排出係数を入力してください。原則、有効数字３桁以上で入力してください。</t>
        </r>
      </text>
    </comment>
    <comment ref="R93" authorId="0" shapeId="0">
      <text>
        <r>
          <rPr>
            <b/>
            <sz val="9"/>
            <color indexed="81"/>
            <rFont val="游ゴシック"/>
            <family val="3"/>
            <charset val="128"/>
          </rPr>
          <t>排出係数を入力してください。</t>
        </r>
      </text>
    </comment>
    <comment ref="C94" authorId="1" shapeId="0">
      <text>
        <r>
          <rPr>
            <b/>
            <sz val="10"/>
            <color indexed="81"/>
            <rFont val="游ゴシック"/>
            <family val="3"/>
            <charset val="128"/>
          </rPr>
          <t>自営線はここに記載してください。</t>
        </r>
      </text>
    </comment>
    <comment ref="F94" authorId="0" shapeId="0">
      <text>
        <r>
          <rPr>
            <b/>
            <sz val="10"/>
            <color indexed="81"/>
            <rFont val="游ゴシック"/>
            <family val="3"/>
            <charset val="128"/>
          </rPr>
          <t>右側太枠内に、排出係数を入力してください。原則、有効数字３桁以上で入力してください。</t>
        </r>
      </text>
    </comment>
    <comment ref="R94" authorId="0" shapeId="0">
      <text>
        <r>
          <rPr>
            <b/>
            <sz val="9"/>
            <color indexed="81"/>
            <rFont val="游ゴシック"/>
            <family val="3"/>
            <charset val="128"/>
          </rPr>
          <t>排出係数を入力してください。</t>
        </r>
      </text>
    </comment>
    <comment ref="F95" authorId="0" shapeId="0">
      <text>
        <r>
          <rPr>
            <b/>
            <sz val="10"/>
            <color indexed="81"/>
            <rFont val="游ゴシック"/>
            <family val="3"/>
            <charset val="128"/>
          </rPr>
          <t>原則、有効数字３桁以上で入力してください。</t>
        </r>
      </text>
    </comment>
    <comment ref="I95" authorId="0" shapeId="0">
      <text>
        <r>
          <rPr>
            <b/>
            <sz val="10"/>
            <color indexed="81"/>
            <rFont val="游ゴシック"/>
            <family val="3"/>
            <charset val="128"/>
          </rPr>
          <t>原則、有効数字３桁以上で入力してください。排出係数は右欄に入力してください。</t>
        </r>
      </text>
    </comment>
    <comment ref="F96" authorId="0" shapeId="0">
      <text>
        <r>
          <rPr>
            <b/>
            <sz val="10"/>
            <color indexed="81"/>
            <rFont val="游ゴシック"/>
            <family val="3"/>
            <charset val="128"/>
          </rPr>
          <t>原則、有効数字３桁以上で入力してください。</t>
        </r>
      </text>
    </comment>
    <comment ref="I96" authorId="0" shapeId="0">
      <text>
        <r>
          <rPr>
            <b/>
            <sz val="10"/>
            <color indexed="81"/>
            <rFont val="游ゴシック"/>
            <family val="3"/>
            <charset val="128"/>
          </rPr>
          <t>原則、有効数字３桁以上で入力してください。排出係数は右欄に入力してください。</t>
        </r>
      </text>
    </comment>
    <comment ref="F97" authorId="0" shapeId="0">
      <text>
        <r>
          <rPr>
            <b/>
            <sz val="10"/>
            <color indexed="81"/>
            <rFont val="游ゴシック"/>
            <family val="3"/>
            <charset val="128"/>
          </rPr>
          <t>原則、有効数字３桁以上で入力してください。</t>
        </r>
      </text>
    </comment>
    <comment ref="I97" authorId="0" shapeId="0">
      <text>
        <r>
          <rPr>
            <b/>
            <sz val="10"/>
            <color indexed="81"/>
            <rFont val="游ゴシック"/>
            <family val="3"/>
            <charset val="128"/>
          </rPr>
          <t>原則、有効数字３桁以上で入力してください。排出係数は右欄に入力してください。</t>
        </r>
      </text>
    </comment>
    <comment ref="F98" authorId="0" shapeId="0">
      <text>
        <r>
          <rPr>
            <b/>
            <sz val="10"/>
            <color indexed="81"/>
            <rFont val="游ゴシック"/>
            <family val="3"/>
            <charset val="128"/>
          </rPr>
          <t>原則、有効数字３桁以上で入力してください。</t>
        </r>
      </text>
    </comment>
    <comment ref="I98" authorId="0" shapeId="0">
      <text>
        <r>
          <rPr>
            <b/>
            <sz val="10"/>
            <color indexed="81"/>
            <rFont val="游ゴシック"/>
            <family val="3"/>
            <charset val="128"/>
          </rPr>
          <t>原則、有効数字３桁以上で入力してください。排出係数は右欄に入力してください。</t>
        </r>
      </text>
    </comment>
    <comment ref="F99" authorId="0" shapeId="0">
      <text>
        <r>
          <rPr>
            <b/>
            <sz val="10"/>
            <color indexed="81"/>
            <rFont val="游ゴシック"/>
            <family val="3"/>
            <charset val="128"/>
          </rPr>
          <t>原則、有効数字３桁以上で入力してください。</t>
        </r>
      </text>
    </comment>
    <comment ref="I99" authorId="0" shapeId="0">
      <text>
        <r>
          <rPr>
            <b/>
            <sz val="10"/>
            <color indexed="81"/>
            <rFont val="游ゴシック"/>
            <family val="3"/>
            <charset val="128"/>
          </rPr>
          <t>原則、有効数字３桁以上で入力してください。排出係数は右欄に入力してください。</t>
        </r>
      </text>
    </comment>
    <comment ref="R99" authorId="1" shapeId="0">
      <text>
        <r>
          <rPr>
            <b/>
            <sz val="9"/>
            <color indexed="81"/>
            <rFont val="游ゴシック"/>
            <family val="3"/>
            <charset val="128"/>
          </rPr>
          <t>排出係数を入力してください。</t>
        </r>
      </text>
    </comment>
    <comment ref="F100" authorId="0" shapeId="0">
      <text>
        <r>
          <rPr>
            <b/>
            <sz val="10"/>
            <color indexed="81"/>
            <rFont val="游ゴシック"/>
            <family val="3"/>
            <charset val="128"/>
          </rPr>
          <t>原則、有効数字３桁以上で入力してください。</t>
        </r>
      </text>
    </comment>
    <comment ref="I100" authorId="0" shapeId="0">
      <text>
        <r>
          <rPr>
            <b/>
            <sz val="10"/>
            <color indexed="81"/>
            <rFont val="游ゴシック"/>
            <family val="3"/>
            <charset val="128"/>
          </rPr>
          <t>原則、有効数字３桁以上で入力してください。排出係数は右欄に入力してください。</t>
        </r>
      </text>
    </comment>
    <comment ref="R100" authorId="1" shapeId="0">
      <text>
        <r>
          <rPr>
            <b/>
            <sz val="9"/>
            <color indexed="81"/>
            <rFont val="游ゴシック"/>
            <family val="3"/>
            <charset val="128"/>
          </rPr>
          <t>排出係数を入力してください。</t>
        </r>
      </text>
    </comment>
    <comment ref="B105" authorId="0" shapeId="0">
      <text>
        <r>
          <rPr>
            <b/>
            <sz val="10.5"/>
            <color indexed="81"/>
            <rFont val="游ゴシック"/>
            <family val="3"/>
            <charset val="128"/>
          </rPr>
          <t>計算に用いた単位発熱量・排出係数を右表から変更した場合など、何の数値を用いたかを記載してください。</t>
        </r>
      </text>
    </comment>
    <comment ref="F115" authorId="0" shapeId="0">
      <text>
        <r>
          <rPr>
            <b/>
            <sz val="10"/>
            <color indexed="81"/>
            <rFont val="游ゴシック"/>
            <family val="3"/>
            <charset val="128"/>
          </rPr>
          <t>原則、有効数字３桁以上で入力してください。</t>
        </r>
      </text>
    </comment>
    <comment ref="I115" authorId="0" shapeId="0">
      <text>
        <r>
          <rPr>
            <b/>
            <sz val="10"/>
            <color indexed="81"/>
            <rFont val="游ゴシック"/>
            <family val="3"/>
            <charset val="128"/>
          </rPr>
          <t>原則、有効数字３桁以上で入力してください。</t>
        </r>
      </text>
    </comment>
    <comment ref="F116" authorId="0" shapeId="0">
      <text>
        <r>
          <rPr>
            <b/>
            <sz val="10"/>
            <color indexed="81"/>
            <rFont val="游ゴシック"/>
            <family val="3"/>
            <charset val="128"/>
          </rPr>
          <t>原則、有効数字３桁以上で入力してください。</t>
        </r>
      </text>
    </comment>
    <comment ref="I116" authorId="0" shapeId="0">
      <text>
        <r>
          <rPr>
            <b/>
            <sz val="10"/>
            <color indexed="81"/>
            <rFont val="游ゴシック"/>
            <family val="3"/>
            <charset val="128"/>
          </rPr>
          <t>原則、有効数字３桁以上で入力してください。</t>
        </r>
      </text>
    </comment>
    <comment ref="F117" authorId="0" shapeId="0">
      <text>
        <r>
          <rPr>
            <b/>
            <sz val="10"/>
            <color indexed="81"/>
            <rFont val="游ゴシック"/>
            <family val="3"/>
            <charset val="128"/>
          </rPr>
          <t>原則、有効数字３桁以上で入力してください。</t>
        </r>
      </text>
    </comment>
    <comment ref="I117" authorId="0" shapeId="0">
      <text>
        <r>
          <rPr>
            <b/>
            <sz val="10"/>
            <color indexed="81"/>
            <rFont val="游ゴシック"/>
            <family val="3"/>
            <charset val="128"/>
          </rPr>
          <t>原則、有効数字３桁以上で入力してください。</t>
        </r>
      </text>
    </comment>
    <comment ref="F118" authorId="0" shapeId="0">
      <text>
        <r>
          <rPr>
            <b/>
            <sz val="10"/>
            <color indexed="81"/>
            <rFont val="游ゴシック"/>
            <family val="3"/>
            <charset val="128"/>
          </rPr>
          <t>原則、有効数字３桁以上で入力してください。</t>
        </r>
      </text>
    </comment>
    <comment ref="I118" authorId="0" shapeId="0">
      <text>
        <r>
          <rPr>
            <b/>
            <sz val="10"/>
            <color indexed="81"/>
            <rFont val="游ゴシック"/>
            <family val="3"/>
            <charset val="128"/>
          </rPr>
          <t>原則、有効数字３桁以上で入力してください。</t>
        </r>
      </text>
    </comment>
    <comment ref="F119" authorId="0" shapeId="0">
      <text>
        <r>
          <rPr>
            <b/>
            <sz val="10"/>
            <color indexed="81"/>
            <rFont val="游ゴシック"/>
            <family val="3"/>
            <charset val="128"/>
          </rPr>
          <t>原則、有効数字３桁以上で入力してください。</t>
        </r>
      </text>
    </comment>
    <comment ref="I119" authorId="0" shapeId="0">
      <text>
        <r>
          <rPr>
            <b/>
            <sz val="10"/>
            <color indexed="81"/>
            <rFont val="游ゴシック"/>
            <family val="3"/>
            <charset val="128"/>
          </rPr>
          <t>原則、有効数字３桁以上で入力してください。</t>
        </r>
      </text>
    </comment>
    <comment ref="F120" authorId="0" shapeId="0">
      <text>
        <r>
          <rPr>
            <b/>
            <sz val="10"/>
            <color indexed="81"/>
            <rFont val="游ゴシック"/>
            <family val="3"/>
            <charset val="128"/>
          </rPr>
          <t>原則、有効数字３桁以上で入力してください。</t>
        </r>
      </text>
    </comment>
    <comment ref="I120" authorId="0" shapeId="0">
      <text>
        <r>
          <rPr>
            <b/>
            <sz val="10"/>
            <color indexed="81"/>
            <rFont val="游ゴシック"/>
            <family val="3"/>
            <charset val="128"/>
          </rPr>
          <t>原則、有効数字３桁以上で入力してください。</t>
        </r>
      </text>
    </comment>
    <comment ref="F121" authorId="0" shapeId="0">
      <text>
        <r>
          <rPr>
            <b/>
            <sz val="10"/>
            <color indexed="81"/>
            <rFont val="游ゴシック"/>
            <family val="3"/>
            <charset val="128"/>
          </rPr>
          <t>原則、有効数字３桁以上で入力してください。</t>
        </r>
      </text>
    </comment>
    <comment ref="I121" authorId="0" shapeId="0">
      <text>
        <r>
          <rPr>
            <b/>
            <sz val="10"/>
            <color indexed="81"/>
            <rFont val="游ゴシック"/>
            <family val="3"/>
            <charset val="128"/>
          </rPr>
          <t>原則、有効数字３桁以上で入力してください。</t>
        </r>
      </text>
    </comment>
    <comment ref="F122" authorId="0" shapeId="0">
      <text>
        <r>
          <rPr>
            <b/>
            <sz val="10"/>
            <color indexed="81"/>
            <rFont val="游ゴシック"/>
            <family val="3"/>
            <charset val="128"/>
          </rPr>
          <t>原則、有効数字３桁以上で入力してください。</t>
        </r>
      </text>
    </comment>
    <comment ref="I122" authorId="0" shapeId="0">
      <text>
        <r>
          <rPr>
            <b/>
            <sz val="10"/>
            <color indexed="81"/>
            <rFont val="游ゴシック"/>
            <family val="3"/>
            <charset val="128"/>
          </rPr>
          <t>原則、有効数字３桁以上で入力してください。</t>
        </r>
      </text>
    </comment>
    <comment ref="F123" authorId="0" shapeId="0">
      <text>
        <r>
          <rPr>
            <b/>
            <sz val="10"/>
            <color indexed="81"/>
            <rFont val="游ゴシック"/>
            <family val="3"/>
            <charset val="128"/>
          </rPr>
          <t>原則、有効数字３桁以上で入力してください。</t>
        </r>
      </text>
    </comment>
    <comment ref="I123" authorId="0" shapeId="0">
      <text>
        <r>
          <rPr>
            <b/>
            <sz val="10"/>
            <color indexed="81"/>
            <rFont val="游ゴシック"/>
            <family val="3"/>
            <charset val="128"/>
          </rPr>
          <t>原則、有効数字３桁以上で入力してください。</t>
        </r>
      </text>
    </comment>
    <comment ref="F124" authorId="0" shapeId="0">
      <text>
        <r>
          <rPr>
            <b/>
            <sz val="10"/>
            <color indexed="81"/>
            <rFont val="游ゴシック"/>
            <family val="3"/>
            <charset val="128"/>
          </rPr>
          <t>原則、有効数字３桁以上で入力してください。</t>
        </r>
      </text>
    </comment>
    <comment ref="I124" authorId="0" shapeId="0">
      <text>
        <r>
          <rPr>
            <b/>
            <sz val="10"/>
            <color indexed="81"/>
            <rFont val="游ゴシック"/>
            <family val="3"/>
            <charset val="128"/>
          </rPr>
          <t>原則、有効数字３桁以上で入力してください。</t>
        </r>
      </text>
    </comment>
    <comment ref="F125" authorId="0" shapeId="0">
      <text>
        <r>
          <rPr>
            <b/>
            <sz val="10"/>
            <color indexed="81"/>
            <rFont val="游ゴシック"/>
            <family val="3"/>
            <charset val="128"/>
          </rPr>
          <t>原則、有効数字３桁以上で入力してください。</t>
        </r>
      </text>
    </comment>
    <comment ref="I125" authorId="0" shapeId="0">
      <text>
        <r>
          <rPr>
            <b/>
            <sz val="10"/>
            <color indexed="81"/>
            <rFont val="游ゴシック"/>
            <family val="3"/>
            <charset val="128"/>
          </rPr>
          <t>原則、有効数字３桁以上で入力してください。</t>
        </r>
      </text>
    </comment>
    <comment ref="F126" authorId="0" shapeId="0">
      <text>
        <r>
          <rPr>
            <b/>
            <sz val="10"/>
            <color indexed="81"/>
            <rFont val="游ゴシック"/>
            <family val="3"/>
            <charset val="128"/>
          </rPr>
          <t>原則、有効数字３桁以上で入力してください。</t>
        </r>
      </text>
    </comment>
    <comment ref="I126" authorId="0" shapeId="0">
      <text>
        <r>
          <rPr>
            <b/>
            <sz val="10"/>
            <color indexed="81"/>
            <rFont val="游ゴシック"/>
            <family val="3"/>
            <charset val="128"/>
          </rPr>
          <t>原則、有効数字３桁以上で入力してください。</t>
        </r>
      </text>
    </comment>
    <comment ref="F127" authorId="0" shapeId="0">
      <text>
        <r>
          <rPr>
            <b/>
            <sz val="10"/>
            <color indexed="81"/>
            <rFont val="游ゴシック"/>
            <family val="3"/>
            <charset val="128"/>
          </rPr>
          <t>原則、有効数字３桁以上で入力してください。</t>
        </r>
      </text>
    </comment>
    <comment ref="I127" authorId="0" shapeId="0">
      <text>
        <r>
          <rPr>
            <b/>
            <sz val="10"/>
            <color indexed="81"/>
            <rFont val="游ゴシック"/>
            <family val="3"/>
            <charset val="128"/>
          </rPr>
          <t>原則、有効数字３桁以上で入力してください。</t>
        </r>
      </text>
    </comment>
    <comment ref="F128" authorId="0" shapeId="0">
      <text>
        <r>
          <rPr>
            <b/>
            <sz val="10"/>
            <color indexed="81"/>
            <rFont val="游ゴシック"/>
            <family val="3"/>
            <charset val="128"/>
          </rPr>
          <t>原則、有効数字３桁以上で入力してください。</t>
        </r>
      </text>
    </comment>
    <comment ref="I128" authorId="0" shapeId="0">
      <text>
        <r>
          <rPr>
            <b/>
            <sz val="10"/>
            <color indexed="81"/>
            <rFont val="游ゴシック"/>
            <family val="3"/>
            <charset val="128"/>
          </rPr>
          <t>原則、有効数字３桁以上で入力してください。</t>
        </r>
      </text>
    </comment>
    <comment ref="F129" authorId="0" shapeId="0">
      <text>
        <r>
          <rPr>
            <b/>
            <sz val="10"/>
            <color indexed="81"/>
            <rFont val="游ゴシック"/>
            <family val="3"/>
            <charset val="128"/>
          </rPr>
          <t>原則、有効数字３桁以上で入力してください。</t>
        </r>
      </text>
    </comment>
    <comment ref="I129" authorId="0" shapeId="0">
      <text>
        <r>
          <rPr>
            <b/>
            <sz val="10"/>
            <color indexed="81"/>
            <rFont val="游ゴシック"/>
            <family val="3"/>
            <charset val="128"/>
          </rPr>
          <t>原則、有効数字３桁以上で入力してください。</t>
        </r>
      </text>
    </comment>
    <comment ref="F130" authorId="0" shapeId="0">
      <text>
        <r>
          <rPr>
            <b/>
            <sz val="10"/>
            <color indexed="81"/>
            <rFont val="游ゴシック"/>
            <family val="3"/>
            <charset val="128"/>
          </rPr>
          <t>原則、有効数字３桁以上で入力してください。</t>
        </r>
      </text>
    </comment>
    <comment ref="I130" authorId="0" shapeId="0">
      <text>
        <r>
          <rPr>
            <b/>
            <sz val="10"/>
            <color indexed="81"/>
            <rFont val="游ゴシック"/>
            <family val="3"/>
            <charset val="128"/>
          </rPr>
          <t>原則、有効数字３桁以上で入力してください。</t>
        </r>
      </text>
    </comment>
    <comment ref="F131" authorId="0" shapeId="0">
      <text>
        <r>
          <rPr>
            <b/>
            <sz val="10"/>
            <color indexed="81"/>
            <rFont val="游ゴシック"/>
            <family val="3"/>
            <charset val="128"/>
          </rPr>
          <t>原則、有効数字３桁以上で入力してください。</t>
        </r>
      </text>
    </comment>
    <comment ref="I131" authorId="0" shapeId="0">
      <text>
        <r>
          <rPr>
            <b/>
            <sz val="10"/>
            <color indexed="81"/>
            <rFont val="游ゴシック"/>
            <family val="3"/>
            <charset val="128"/>
          </rPr>
          <t>原則、有効数字３桁以上で入力してください。</t>
        </r>
      </text>
    </comment>
    <comment ref="F132" authorId="0" shapeId="0">
      <text>
        <r>
          <rPr>
            <b/>
            <sz val="10"/>
            <color indexed="81"/>
            <rFont val="游ゴシック"/>
            <family val="3"/>
            <charset val="128"/>
          </rPr>
          <t>原則、有効数字３桁以上で入力してください。</t>
        </r>
      </text>
    </comment>
    <comment ref="I132" authorId="0" shapeId="0">
      <text>
        <r>
          <rPr>
            <b/>
            <sz val="10"/>
            <color indexed="81"/>
            <rFont val="游ゴシック"/>
            <family val="3"/>
            <charset val="128"/>
          </rPr>
          <t>原則、有効数字３桁以上で入力してください。</t>
        </r>
      </text>
    </comment>
    <comment ref="F133" authorId="0" shapeId="0">
      <text>
        <r>
          <rPr>
            <b/>
            <sz val="10"/>
            <color indexed="81"/>
            <rFont val="游ゴシック"/>
            <family val="3"/>
            <charset val="128"/>
          </rPr>
          <t>原則、有効数字３桁以上で入力してください。</t>
        </r>
      </text>
    </comment>
    <comment ref="I133" authorId="0" shapeId="0">
      <text>
        <r>
          <rPr>
            <b/>
            <sz val="10"/>
            <color indexed="81"/>
            <rFont val="游ゴシック"/>
            <family val="3"/>
            <charset val="128"/>
          </rPr>
          <t>原則、有効数字３桁以上で入力してください。</t>
        </r>
      </text>
    </comment>
    <comment ref="F134" authorId="0" shapeId="0">
      <text>
        <r>
          <rPr>
            <b/>
            <sz val="10"/>
            <color indexed="81"/>
            <rFont val="游ゴシック"/>
            <family val="3"/>
            <charset val="128"/>
          </rPr>
          <t>原則、有効数字３桁以上で入力してください。</t>
        </r>
      </text>
    </comment>
    <comment ref="I134" authorId="0" shapeId="0">
      <text>
        <r>
          <rPr>
            <b/>
            <sz val="10"/>
            <color indexed="81"/>
            <rFont val="游ゴシック"/>
            <family val="3"/>
            <charset val="128"/>
          </rPr>
          <t>原則、有効数字３桁以上で入力してください。</t>
        </r>
      </text>
    </comment>
    <comment ref="F135" authorId="0" shapeId="0">
      <text>
        <r>
          <rPr>
            <b/>
            <sz val="10"/>
            <color indexed="81"/>
            <rFont val="游ゴシック"/>
            <family val="3"/>
            <charset val="128"/>
          </rPr>
          <t>原則、有効数字３桁以上で入力してください。</t>
        </r>
      </text>
    </comment>
    <comment ref="I135" authorId="0" shapeId="0">
      <text>
        <r>
          <rPr>
            <b/>
            <sz val="10"/>
            <color indexed="81"/>
            <rFont val="游ゴシック"/>
            <family val="3"/>
            <charset val="128"/>
          </rPr>
          <t>原則、有効数字３桁以上で入力してください。</t>
        </r>
      </text>
    </comment>
    <comment ref="F136" authorId="0" shapeId="0">
      <text>
        <r>
          <rPr>
            <b/>
            <sz val="10"/>
            <color indexed="81"/>
            <rFont val="游ゴシック"/>
            <family val="3"/>
            <charset val="128"/>
          </rPr>
          <t>原則、有効数字３桁以上で入力してください。</t>
        </r>
      </text>
    </comment>
    <comment ref="I136" authorId="0" shapeId="0">
      <text>
        <r>
          <rPr>
            <b/>
            <sz val="10"/>
            <color indexed="81"/>
            <rFont val="游ゴシック"/>
            <family val="3"/>
            <charset val="128"/>
          </rPr>
          <t>原則、有効数字３桁以上で入力してください。</t>
        </r>
      </text>
    </comment>
    <comment ref="F137" authorId="0" shapeId="0">
      <text>
        <r>
          <rPr>
            <b/>
            <sz val="10"/>
            <color indexed="81"/>
            <rFont val="游ゴシック"/>
            <family val="3"/>
            <charset val="128"/>
          </rPr>
          <t>原則、有効数字３桁以上で入力してください。</t>
        </r>
      </text>
    </comment>
    <comment ref="I137" authorId="0" shapeId="0">
      <text>
        <r>
          <rPr>
            <b/>
            <sz val="10"/>
            <color indexed="81"/>
            <rFont val="游ゴシック"/>
            <family val="3"/>
            <charset val="128"/>
          </rPr>
          <t>原則、有効数字３桁以上で入力してください。</t>
        </r>
      </text>
    </comment>
    <comment ref="F138" authorId="0" shapeId="0">
      <text>
        <r>
          <rPr>
            <b/>
            <sz val="10"/>
            <color indexed="81"/>
            <rFont val="游ゴシック"/>
            <family val="3"/>
            <charset val="128"/>
          </rPr>
          <t>原則、有効数字３桁以上で入力してください。</t>
        </r>
      </text>
    </comment>
    <comment ref="I138" authorId="0" shapeId="0">
      <text>
        <r>
          <rPr>
            <b/>
            <sz val="10"/>
            <color indexed="81"/>
            <rFont val="游ゴシック"/>
            <family val="3"/>
            <charset val="128"/>
          </rPr>
          <t>原則、有効数字３桁以上で入力してください。</t>
        </r>
      </text>
    </comment>
    <comment ref="F139" authorId="0" shapeId="0">
      <text>
        <r>
          <rPr>
            <b/>
            <sz val="10"/>
            <color indexed="81"/>
            <rFont val="游ゴシック"/>
            <family val="3"/>
            <charset val="128"/>
          </rPr>
          <t>原則、有効数字３桁以上で入力してください。</t>
        </r>
      </text>
    </comment>
    <comment ref="I139" authorId="0" shapeId="0">
      <text>
        <r>
          <rPr>
            <b/>
            <sz val="10"/>
            <color indexed="81"/>
            <rFont val="游ゴシック"/>
            <family val="3"/>
            <charset val="128"/>
          </rPr>
          <t>原則、有効数字３桁以上で入力してください。</t>
        </r>
      </text>
    </comment>
    <comment ref="F140" authorId="0" shapeId="0">
      <text>
        <r>
          <rPr>
            <b/>
            <sz val="10"/>
            <color indexed="81"/>
            <rFont val="游ゴシック"/>
            <family val="3"/>
            <charset val="128"/>
          </rPr>
          <t>原則、有効数字３桁以上で入力してください。</t>
        </r>
      </text>
    </comment>
    <comment ref="I140" authorId="0" shapeId="0">
      <text>
        <r>
          <rPr>
            <b/>
            <sz val="10"/>
            <color indexed="81"/>
            <rFont val="游ゴシック"/>
            <family val="3"/>
            <charset val="128"/>
          </rPr>
          <t>原則、有効数字３桁以上で入力してください。</t>
        </r>
      </text>
    </comment>
    <comment ref="F141" authorId="0" shapeId="0">
      <text>
        <r>
          <rPr>
            <b/>
            <sz val="10"/>
            <color indexed="81"/>
            <rFont val="游ゴシック"/>
            <family val="3"/>
            <charset val="128"/>
          </rPr>
          <t>原則、有効数字３桁以上で入力してください。</t>
        </r>
      </text>
    </comment>
    <comment ref="I141" authorId="0" shapeId="0">
      <text>
        <r>
          <rPr>
            <b/>
            <sz val="10"/>
            <color indexed="81"/>
            <rFont val="游ゴシック"/>
            <family val="3"/>
            <charset val="128"/>
          </rPr>
          <t>原則、有効数字３桁以上で入力してください。</t>
        </r>
      </text>
    </comment>
    <comment ref="B142"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142" authorId="0" shapeId="0">
      <text>
        <r>
          <rPr>
            <b/>
            <sz val="10"/>
            <color indexed="81"/>
            <rFont val="游ゴシック"/>
            <family val="3"/>
            <charset val="128"/>
          </rPr>
          <t>右側太枠内に、発熱量、排出係数を入力してください。原則、有効数字３桁以上で入力してください。</t>
        </r>
      </text>
    </comment>
    <comment ref="I142" authorId="0" shapeId="0">
      <text>
        <r>
          <rPr>
            <b/>
            <sz val="10"/>
            <color indexed="81"/>
            <rFont val="游ゴシック"/>
            <family val="3"/>
            <charset val="128"/>
          </rPr>
          <t>原則、有効数字３桁以上で入力してください。</t>
        </r>
      </text>
    </comment>
    <comment ref="F143" authorId="0" shapeId="0">
      <text>
        <r>
          <rPr>
            <b/>
            <sz val="10"/>
            <color indexed="81"/>
            <rFont val="游ゴシック"/>
            <family val="3"/>
            <charset val="128"/>
          </rPr>
          <t>右側太枠内に、発熱量、排出係数を入力してください。原則、有効数字３桁以上で入力してください。</t>
        </r>
      </text>
    </comment>
    <comment ref="I143" authorId="0" shapeId="0">
      <text>
        <r>
          <rPr>
            <b/>
            <sz val="10"/>
            <color indexed="81"/>
            <rFont val="游ゴシック"/>
            <family val="3"/>
            <charset val="128"/>
          </rPr>
          <t>原則、有効数字３桁以上で入力してください。</t>
        </r>
      </text>
    </comment>
    <comment ref="U147" authorId="2" shapeId="0">
      <text>
        <r>
          <rPr>
            <b/>
            <sz val="9"/>
            <color indexed="81"/>
            <rFont val="游ゴシック"/>
            <family val="3"/>
            <charset val="128"/>
          </rPr>
          <t>ガス事業者名を入力してください。</t>
        </r>
      </text>
    </comment>
    <comment ref="F148" authorId="0" shapeId="0">
      <text>
        <r>
          <rPr>
            <b/>
            <sz val="10"/>
            <color indexed="81"/>
            <rFont val="游ゴシック"/>
            <family val="3"/>
            <charset val="128"/>
          </rPr>
          <t>右側太枠内に、ガス事業者名、排出係数を入力してください。原則、有効数字３桁以上で入力してください。</t>
        </r>
      </text>
    </comment>
    <comment ref="I148" authorId="0" shapeId="0">
      <text>
        <r>
          <rPr>
            <b/>
            <sz val="10"/>
            <color indexed="81"/>
            <rFont val="游ゴシック"/>
            <family val="3"/>
            <charset val="128"/>
          </rPr>
          <t>原則、有効数字３桁以上で入力してください。</t>
        </r>
      </text>
    </comment>
    <comment ref="S148" authorId="1" shapeId="0">
      <text>
        <r>
          <rPr>
            <b/>
            <sz val="9"/>
            <color indexed="81"/>
            <rFont val="游ゴシック"/>
            <family val="3"/>
            <charset val="128"/>
          </rPr>
          <t>ガス事業者が公表する基礎排出係数を入力してください。</t>
        </r>
      </text>
    </comment>
    <comment ref="F153" authorId="0" shapeId="0">
      <text>
        <r>
          <rPr>
            <b/>
            <sz val="10"/>
            <color indexed="81"/>
            <rFont val="游ゴシック"/>
            <family val="3"/>
            <charset val="128"/>
          </rPr>
          <t>原則、有効数字３桁以上で入力してください。</t>
        </r>
      </text>
    </comment>
    <comment ref="I153" authorId="0" shapeId="0">
      <text>
        <r>
          <rPr>
            <b/>
            <sz val="10"/>
            <color indexed="81"/>
            <rFont val="游ゴシック"/>
            <family val="3"/>
            <charset val="128"/>
          </rPr>
          <t>原則、有効数字３桁以上で入力してください。</t>
        </r>
      </text>
    </comment>
    <comment ref="F154" authorId="0" shapeId="0">
      <text>
        <r>
          <rPr>
            <b/>
            <sz val="10"/>
            <color indexed="81"/>
            <rFont val="游ゴシック"/>
            <family val="3"/>
            <charset val="128"/>
          </rPr>
          <t>原則、有効数字３桁以上で入力してください。</t>
        </r>
      </text>
    </comment>
    <comment ref="I154" authorId="0" shapeId="0">
      <text>
        <r>
          <rPr>
            <b/>
            <sz val="10"/>
            <color indexed="81"/>
            <rFont val="游ゴシック"/>
            <family val="3"/>
            <charset val="128"/>
          </rPr>
          <t>原則、有効数字３桁以上で入力してください。</t>
        </r>
      </text>
    </comment>
    <comment ref="F155" authorId="0" shapeId="0">
      <text>
        <r>
          <rPr>
            <b/>
            <sz val="10"/>
            <color indexed="81"/>
            <rFont val="游ゴシック"/>
            <family val="3"/>
            <charset val="128"/>
          </rPr>
          <t>原則、有効数字３桁以上で入力してください。</t>
        </r>
      </text>
    </comment>
    <comment ref="I155" authorId="0" shapeId="0">
      <text>
        <r>
          <rPr>
            <b/>
            <sz val="10"/>
            <color indexed="81"/>
            <rFont val="游ゴシック"/>
            <family val="3"/>
            <charset val="128"/>
          </rPr>
          <t>原則、有効数字３桁以上で入力してください。</t>
        </r>
      </text>
    </comment>
    <comment ref="F156" authorId="0" shapeId="0">
      <text>
        <r>
          <rPr>
            <b/>
            <sz val="10"/>
            <color indexed="81"/>
            <rFont val="游ゴシック"/>
            <family val="3"/>
            <charset val="128"/>
          </rPr>
          <t>原則、有効数字３桁以上で入力してください。</t>
        </r>
      </text>
    </comment>
    <comment ref="I156" authorId="0" shapeId="0">
      <text>
        <r>
          <rPr>
            <b/>
            <sz val="10"/>
            <color indexed="81"/>
            <rFont val="游ゴシック"/>
            <family val="3"/>
            <charset val="128"/>
          </rPr>
          <t>原則、有効数字３桁以上で入力してください。</t>
        </r>
      </text>
    </comment>
    <comment ref="F157" authorId="0" shapeId="0">
      <text>
        <r>
          <rPr>
            <b/>
            <sz val="10"/>
            <color indexed="81"/>
            <rFont val="游ゴシック"/>
            <family val="3"/>
            <charset val="128"/>
          </rPr>
          <t>原則、有効数字３桁以上で入力してください。</t>
        </r>
      </text>
    </comment>
    <comment ref="I157" authorId="0" shapeId="0">
      <text>
        <r>
          <rPr>
            <b/>
            <sz val="10"/>
            <color indexed="81"/>
            <rFont val="游ゴシック"/>
            <family val="3"/>
            <charset val="128"/>
          </rPr>
          <t>原則、有効数字３桁以上で入力してください。</t>
        </r>
      </text>
    </comment>
    <comment ref="F158" authorId="0" shapeId="0">
      <text>
        <r>
          <rPr>
            <b/>
            <sz val="10"/>
            <color indexed="81"/>
            <rFont val="游ゴシック"/>
            <family val="3"/>
            <charset val="128"/>
          </rPr>
          <t>原則、有効数字３桁以上で入力してください。</t>
        </r>
      </text>
    </comment>
    <comment ref="I158" authorId="0" shapeId="0">
      <text>
        <r>
          <rPr>
            <b/>
            <sz val="10"/>
            <color indexed="81"/>
            <rFont val="游ゴシック"/>
            <family val="3"/>
            <charset val="128"/>
          </rPr>
          <t>原則、有効数字３桁以上で入力してください。</t>
        </r>
      </text>
    </comment>
    <comment ref="F159" authorId="0" shapeId="0">
      <text>
        <r>
          <rPr>
            <b/>
            <sz val="10"/>
            <color indexed="81"/>
            <rFont val="游ゴシック"/>
            <family val="3"/>
            <charset val="128"/>
          </rPr>
          <t>原則、有効数字３桁以上で入力してください。</t>
        </r>
      </text>
    </comment>
    <comment ref="I159" authorId="0" shapeId="0">
      <text>
        <r>
          <rPr>
            <b/>
            <sz val="10"/>
            <color indexed="81"/>
            <rFont val="游ゴシック"/>
            <family val="3"/>
            <charset val="128"/>
          </rPr>
          <t>原則、有効数字３桁以上で入力してください。</t>
        </r>
      </text>
    </comment>
    <comment ref="F160" authorId="0" shapeId="0">
      <text>
        <r>
          <rPr>
            <b/>
            <sz val="10"/>
            <color indexed="81"/>
            <rFont val="游ゴシック"/>
            <family val="3"/>
            <charset val="128"/>
          </rPr>
          <t>原則、有効数字３桁以上で入力してください。</t>
        </r>
      </text>
    </comment>
    <comment ref="I160" authorId="0" shapeId="0">
      <text>
        <r>
          <rPr>
            <b/>
            <sz val="10"/>
            <color indexed="81"/>
            <rFont val="游ゴシック"/>
            <family val="3"/>
            <charset val="128"/>
          </rPr>
          <t>原則、有効数字３桁以上で入力してください。</t>
        </r>
      </text>
    </comment>
    <comment ref="F161" authorId="0" shapeId="0">
      <text>
        <r>
          <rPr>
            <b/>
            <sz val="10"/>
            <color indexed="81"/>
            <rFont val="游ゴシック"/>
            <family val="3"/>
            <charset val="128"/>
          </rPr>
          <t>原則、有効数字３桁以上で入力してください。</t>
        </r>
      </text>
    </comment>
    <comment ref="I161" authorId="0" shapeId="0">
      <text>
        <r>
          <rPr>
            <b/>
            <sz val="10"/>
            <color indexed="81"/>
            <rFont val="游ゴシック"/>
            <family val="3"/>
            <charset val="128"/>
          </rPr>
          <t>原則、有効数字３桁以上で入力してください。</t>
        </r>
      </text>
    </comment>
    <comment ref="F162" authorId="0" shapeId="0">
      <text>
        <r>
          <rPr>
            <b/>
            <sz val="10"/>
            <color indexed="81"/>
            <rFont val="游ゴシック"/>
            <family val="3"/>
            <charset val="128"/>
          </rPr>
          <t>原則、有効数字３桁以上で入力してください。</t>
        </r>
      </text>
    </comment>
    <comment ref="I162" authorId="0" shapeId="0">
      <text>
        <r>
          <rPr>
            <b/>
            <sz val="10"/>
            <color indexed="81"/>
            <rFont val="游ゴシック"/>
            <family val="3"/>
            <charset val="128"/>
          </rPr>
          <t>原則、有効数字３桁以上で入力してください。</t>
        </r>
      </text>
    </comment>
    <comment ref="F163" authorId="0" shapeId="0">
      <text>
        <r>
          <rPr>
            <b/>
            <sz val="10"/>
            <color indexed="81"/>
            <rFont val="游ゴシック"/>
            <family val="3"/>
            <charset val="128"/>
          </rPr>
          <t>原則、有効数字３桁以上で入力してください。</t>
        </r>
      </text>
    </comment>
    <comment ref="I163" authorId="0" shapeId="0">
      <text>
        <r>
          <rPr>
            <b/>
            <sz val="10"/>
            <color indexed="81"/>
            <rFont val="游ゴシック"/>
            <family val="3"/>
            <charset val="128"/>
          </rPr>
          <t>原則、有効数字３桁以上で入力してください。</t>
        </r>
      </text>
    </comment>
    <comment ref="F164" authorId="0" shapeId="0">
      <text>
        <r>
          <rPr>
            <b/>
            <sz val="10"/>
            <color indexed="81"/>
            <rFont val="游ゴシック"/>
            <family val="3"/>
            <charset val="128"/>
          </rPr>
          <t>原則、有効数字３桁以上で入力してください。</t>
        </r>
      </text>
    </comment>
    <comment ref="I164" authorId="0" shapeId="0">
      <text>
        <r>
          <rPr>
            <b/>
            <sz val="10"/>
            <color indexed="81"/>
            <rFont val="游ゴシック"/>
            <family val="3"/>
            <charset val="128"/>
          </rPr>
          <t>原則、有効数字３桁以上で入力してください。</t>
        </r>
      </text>
    </comment>
    <comment ref="F165" authorId="0" shapeId="0">
      <text>
        <r>
          <rPr>
            <b/>
            <sz val="10"/>
            <color indexed="81"/>
            <rFont val="游ゴシック"/>
            <family val="3"/>
            <charset val="128"/>
          </rPr>
          <t>原則、有効数字３桁以上で入力してください。</t>
        </r>
      </text>
    </comment>
    <comment ref="I165" authorId="0" shapeId="0">
      <text>
        <r>
          <rPr>
            <b/>
            <sz val="10"/>
            <color indexed="81"/>
            <rFont val="游ゴシック"/>
            <family val="3"/>
            <charset val="128"/>
          </rPr>
          <t>原則、有効数字３桁以上で入力してください。</t>
        </r>
      </text>
    </comment>
    <comment ref="F166" authorId="0" shapeId="0">
      <text>
        <r>
          <rPr>
            <b/>
            <sz val="10"/>
            <color indexed="81"/>
            <rFont val="游ゴシック"/>
            <family val="3"/>
            <charset val="128"/>
          </rPr>
          <t>原則、有効数字３桁以上で入力してください。</t>
        </r>
      </text>
    </comment>
    <comment ref="I166" authorId="0" shapeId="0">
      <text>
        <r>
          <rPr>
            <b/>
            <sz val="10"/>
            <color indexed="81"/>
            <rFont val="游ゴシック"/>
            <family val="3"/>
            <charset val="128"/>
          </rPr>
          <t>原則、有効数字３桁以上で入力してください。</t>
        </r>
      </text>
    </comment>
    <comment ref="F167" authorId="0" shapeId="0">
      <text>
        <r>
          <rPr>
            <b/>
            <sz val="10"/>
            <color indexed="81"/>
            <rFont val="游ゴシック"/>
            <family val="3"/>
            <charset val="128"/>
          </rPr>
          <t>原則、有効数字３桁以上で入力してください。</t>
        </r>
      </text>
    </comment>
    <comment ref="I167" authorId="0" shapeId="0">
      <text>
        <r>
          <rPr>
            <b/>
            <sz val="10"/>
            <color indexed="81"/>
            <rFont val="游ゴシック"/>
            <family val="3"/>
            <charset val="128"/>
          </rPr>
          <t>原則、有効数字３桁以上で入力してください。</t>
        </r>
      </text>
    </comment>
    <comment ref="F168" authorId="0" shapeId="0">
      <text>
        <r>
          <rPr>
            <b/>
            <sz val="10"/>
            <color indexed="81"/>
            <rFont val="游ゴシック"/>
            <family val="3"/>
            <charset val="128"/>
          </rPr>
          <t>原則、有効数字３桁以上で入力してください。</t>
        </r>
      </text>
    </comment>
    <comment ref="I168" authorId="0" shapeId="0">
      <text>
        <r>
          <rPr>
            <b/>
            <sz val="10"/>
            <color indexed="81"/>
            <rFont val="游ゴシック"/>
            <family val="3"/>
            <charset val="128"/>
          </rPr>
          <t>原則、有効数字３桁以上で入力してください。</t>
        </r>
      </text>
    </comment>
    <comment ref="F169" authorId="0" shapeId="0">
      <text>
        <r>
          <rPr>
            <b/>
            <sz val="10"/>
            <color indexed="81"/>
            <rFont val="游ゴシック"/>
            <family val="3"/>
            <charset val="128"/>
          </rPr>
          <t>原則、有効数字３桁以上で入力してください。</t>
        </r>
      </text>
    </comment>
    <comment ref="I169" authorId="0" shapeId="0">
      <text>
        <r>
          <rPr>
            <b/>
            <sz val="10"/>
            <color indexed="81"/>
            <rFont val="游ゴシック"/>
            <family val="3"/>
            <charset val="128"/>
          </rPr>
          <t>原則、有効数字３桁以上で入力してください。</t>
        </r>
      </text>
    </comment>
    <comment ref="B170"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170" authorId="0" shapeId="0">
      <text>
        <r>
          <rPr>
            <b/>
            <sz val="10"/>
            <color indexed="81"/>
            <rFont val="游ゴシック"/>
            <family val="3"/>
            <charset val="128"/>
          </rPr>
          <t>右側太枠内に、発熱量、排出係数を入力してください。原則、有効数字３桁以上で入力してください。</t>
        </r>
      </text>
    </comment>
    <comment ref="I170" authorId="0" shapeId="0">
      <text>
        <r>
          <rPr>
            <b/>
            <sz val="10"/>
            <color indexed="81"/>
            <rFont val="游ゴシック"/>
            <family val="3"/>
            <charset val="128"/>
          </rPr>
          <t>原則、有効数字３桁以上で入力してください。</t>
        </r>
      </text>
    </comment>
    <comment ref="F171" authorId="0" shapeId="0">
      <text>
        <r>
          <rPr>
            <b/>
            <sz val="10"/>
            <color indexed="81"/>
            <rFont val="游ゴシック"/>
            <family val="3"/>
            <charset val="128"/>
          </rPr>
          <t>右側太枠内に、発熱量、排出係数を入力してください。原則、有効数字３桁以上で入力してください。</t>
        </r>
      </text>
    </comment>
    <comment ref="I171" authorId="0" shapeId="0">
      <text>
        <r>
          <rPr>
            <b/>
            <sz val="10"/>
            <color indexed="81"/>
            <rFont val="游ゴシック"/>
            <family val="3"/>
            <charset val="128"/>
          </rPr>
          <t>原則、有効数字３桁以上で入力してください。</t>
        </r>
      </text>
    </comment>
    <comment ref="F176" authorId="0" shapeId="0">
      <text>
        <r>
          <rPr>
            <b/>
            <sz val="10"/>
            <color indexed="81"/>
            <rFont val="游ゴシック"/>
            <family val="3"/>
            <charset val="128"/>
          </rPr>
          <t>原則、有効数字３桁以上で入力してください。</t>
        </r>
      </text>
    </comment>
    <comment ref="I176" authorId="0" shapeId="0">
      <text>
        <r>
          <rPr>
            <b/>
            <sz val="10"/>
            <color indexed="81"/>
            <rFont val="游ゴシック"/>
            <family val="3"/>
            <charset val="128"/>
          </rPr>
          <t>原則、有効数字３桁以上で入力してください。</t>
        </r>
      </text>
    </comment>
    <comment ref="F177" authorId="0" shapeId="0">
      <text>
        <r>
          <rPr>
            <b/>
            <sz val="10"/>
            <color indexed="81"/>
            <rFont val="游ゴシック"/>
            <family val="3"/>
            <charset val="128"/>
          </rPr>
          <t>右側太枠内に、排出係数を入力してください。原則、有効数字３桁以上で入力してください。</t>
        </r>
      </text>
    </comment>
    <comment ref="I177" authorId="0" shapeId="0">
      <text>
        <r>
          <rPr>
            <b/>
            <sz val="10"/>
            <color indexed="81"/>
            <rFont val="游ゴシック"/>
            <family val="3"/>
            <charset val="128"/>
          </rPr>
          <t>右側太枠内に、排出係数を入力してください。原則、有効数字３桁以上で入力してください。</t>
        </r>
      </text>
    </comment>
    <comment ref="S177" authorId="1" shapeId="0">
      <text>
        <r>
          <rPr>
            <b/>
            <sz val="9"/>
            <color indexed="81"/>
            <rFont val="游ゴシック"/>
            <family val="3"/>
            <charset val="128"/>
          </rPr>
          <t>基礎排出係数を入力してください。</t>
        </r>
      </text>
    </comment>
    <comment ref="F178" authorId="0" shapeId="0">
      <text>
        <r>
          <rPr>
            <b/>
            <sz val="10"/>
            <color indexed="81"/>
            <rFont val="游ゴシック"/>
            <family val="3"/>
            <charset val="128"/>
          </rPr>
          <t>右側太枠内に、排出係数を入力してください。原則、有効数字３桁以上で入力してください。</t>
        </r>
      </text>
    </comment>
    <comment ref="I178" authorId="0" shapeId="0">
      <text>
        <r>
          <rPr>
            <b/>
            <sz val="10"/>
            <color indexed="81"/>
            <rFont val="游ゴシック"/>
            <family val="3"/>
            <charset val="128"/>
          </rPr>
          <t>右側太枠内に、排出係数を入力してください。原則、有効数字３桁以上で入力してください。</t>
        </r>
      </text>
    </comment>
    <comment ref="S178" authorId="1" shapeId="0">
      <text>
        <r>
          <rPr>
            <b/>
            <sz val="9"/>
            <color indexed="81"/>
            <rFont val="游ゴシック"/>
            <family val="3"/>
            <charset val="128"/>
          </rPr>
          <t>基礎排出係数を入力してください。</t>
        </r>
      </text>
    </comment>
    <comment ref="F179" authorId="0" shapeId="0">
      <text>
        <r>
          <rPr>
            <b/>
            <sz val="10"/>
            <color indexed="81"/>
            <rFont val="游ゴシック"/>
            <family val="3"/>
            <charset val="128"/>
          </rPr>
          <t>右側太枠内に、排出係数を入力してください。原則、有効数字３桁以上で入力してください。</t>
        </r>
      </text>
    </comment>
    <comment ref="I179" authorId="0" shapeId="0">
      <text>
        <r>
          <rPr>
            <b/>
            <sz val="10"/>
            <color indexed="81"/>
            <rFont val="游ゴシック"/>
            <family val="3"/>
            <charset val="128"/>
          </rPr>
          <t>右側太枠内に、排出係数を入力してください。原則、有効数字３桁以上で入力してください。</t>
        </r>
      </text>
    </comment>
    <comment ref="S179" authorId="1" shapeId="0">
      <text>
        <r>
          <rPr>
            <b/>
            <sz val="9"/>
            <color indexed="81"/>
            <rFont val="游ゴシック"/>
            <family val="3"/>
            <charset val="128"/>
          </rPr>
          <t>基礎排出係数を入力してください。</t>
        </r>
      </text>
    </comment>
    <comment ref="F180" authorId="0" shapeId="0">
      <text>
        <r>
          <rPr>
            <b/>
            <sz val="10"/>
            <color indexed="81"/>
            <rFont val="游ゴシック"/>
            <family val="3"/>
            <charset val="128"/>
          </rPr>
          <t>右側太枠内に、排出係数を入力してください。原則、有効数字３桁以上で入力してください。</t>
        </r>
      </text>
    </comment>
    <comment ref="I180" authorId="0" shapeId="0">
      <text>
        <r>
          <rPr>
            <b/>
            <sz val="10"/>
            <color indexed="81"/>
            <rFont val="游ゴシック"/>
            <family val="3"/>
            <charset val="128"/>
          </rPr>
          <t>右側太枠内に、排出係数を入力してください。原則、有効数字３桁以上で入力してください。</t>
        </r>
      </text>
    </comment>
    <comment ref="S180" authorId="1" shapeId="0">
      <text>
        <r>
          <rPr>
            <b/>
            <sz val="9"/>
            <color indexed="81"/>
            <rFont val="游ゴシック"/>
            <family val="3"/>
            <charset val="128"/>
          </rPr>
          <t>基礎排出係数を入力してください。</t>
        </r>
      </text>
    </comment>
    <comment ref="F181" authorId="0" shapeId="0">
      <text>
        <r>
          <rPr>
            <b/>
            <sz val="10"/>
            <color indexed="81"/>
            <rFont val="游ゴシック"/>
            <family val="3"/>
            <charset val="128"/>
          </rPr>
          <t>原則、有効数字３桁以上で入力してください。</t>
        </r>
      </text>
    </comment>
    <comment ref="I181" authorId="0" shapeId="0">
      <text>
        <r>
          <rPr>
            <b/>
            <sz val="10"/>
            <color indexed="81"/>
            <rFont val="游ゴシック"/>
            <family val="3"/>
            <charset val="128"/>
          </rPr>
          <t>原則、有効数字３桁以上で入力してください。排出係数は右欄に入力してください。</t>
        </r>
      </text>
    </comment>
    <comment ref="F182" authorId="0" shapeId="0">
      <text>
        <r>
          <rPr>
            <b/>
            <sz val="10"/>
            <color indexed="81"/>
            <rFont val="游ゴシック"/>
            <family val="3"/>
            <charset val="128"/>
          </rPr>
          <t>原則、有効数字３桁以上で入力してください。</t>
        </r>
      </text>
    </comment>
    <comment ref="I182" authorId="0" shapeId="0">
      <text>
        <r>
          <rPr>
            <b/>
            <sz val="10"/>
            <color indexed="81"/>
            <rFont val="游ゴシック"/>
            <family val="3"/>
            <charset val="128"/>
          </rPr>
          <t>原則、有効数字３桁以上で入力してください。排出係数は右欄に入力してください。</t>
        </r>
      </text>
    </comment>
    <comment ref="F183" authorId="0" shapeId="0">
      <text>
        <r>
          <rPr>
            <b/>
            <sz val="10"/>
            <color indexed="81"/>
            <rFont val="游ゴシック"/>
            <family val="3"/>
            <charset val="128"/>
          </rPr>
          <t>原則、有効数字３桁以上で入力してください。</t>
        </r>
      </text>
    </comment>
    <comment ref="I183" authorId="0" shapeId="0">
      <text>
        <r>
          <rPr>
            <b/>
            <sz val="10"/>
            <color indexed="81"/>
            <rFont val="游ゴシック"/>
            <family val="3"/>
            <charset val="128"/>
          </rPr>
          <t>原則、有効数字３桁以上で入力してください。排出係数は右欄に入力してください。</t>
        </r>
      </text>
    </comment>
    <comment ref="F184" authorId="0" shapeId="0">
      <text>
        <r>
          <rPr>
            <b/>
            <sz val="10"/>
            <color indexed="81"/>
            <rFont val="游ゴシック"/>
            <family val="3"/>
            <charset val="128"/>
          </rPr>
          <t>原則、有効数字３桁以上で入力してください。</t>
        </r>
      </text>
    </comment>
    <comment ref="I184" authorId="0" shapeId="0">
      <text>
        <r>
          <rPr>
            <b/>
            <sz val="10"/>
            <color indexed="81"/>
            <rFont val="游ゴシック"/>
            <family val="3"/>
            <charset val="128"/>
          </rPr>
          <t>原則、有効数字３桁以上で入力してください。排出係数は右欄に入力してください。</t>
        </r>
      </text>
    </comment>
    <comment ref="F185" authorId="0" shapeId="0">
      <text>
        <r>
          <rPr>
            <b/>
            <sz val="10"/>
            <color indexed="81"/>
            <rFont val="游ゴシック"/>
            <family val="3"/>
            <charset val="128"/>
          </rPr>
          <t>原則、有効数字３桁以上で入力してください。</t>
        </r>
      </text>
    </comment>
    <comment ref="I185" authorId="0" shapeId="0">
      <text>
        <r>
          <rPr>
            <b/>
            <sz val="10"/>
            <color indexed="81"/>
            <rFont val="游ゴシック"/>
            <family val="3"/>
            <charset val="128"/>
          </rPr>
          <t>原則、有効数字３桁以上で入力してください。排出係数は右欄に入力してください。</t>
        </r>
      </text>
    </comment>
    <comment ref="S185" authorId="1" shapeId="0">
      <text>
        <r>
          <rPr>
            <b/>
            <sz val="9"/>
            <color indexed="81"/>
            <rFont val="游ゴシック"/>
            <family val="3"/>
            <charset val="128"/>
          </rPr>
          <t>排出係数を入力してください。</t>
        </r>
      </text>
    </comment>
    <comment ref="O189" authorId="2" shapeId="0">
      <text>
        <r>
          <rPr>
            <b/>
            <sz val="11"/>
            <color indexed="10"/>
            <rFont val="游ゴシック"/>
            <family val="3"/>
            <charset val="128"/>
          </rPr>
          <t>電力事業者名、排出係数、買電量をこの表の太枠内に上から順に入力してください！</t>
        </r>
      </text>
    </comment>
    <comment ref="F191" authorId="2" shapeId="0">
      <text>
        <r>
          <rPr>
            <b/>
            <sz val="10"/>
            <color indexed="81"/>
            <rFont val="游ゴシック"/>
            <family val="3"/>
            <charset val="128"/>
          </rPr>
          <t>右側太枠内に電気事業者名、排出係数、買電量を入力してください。</t>
        </r>
      </text>
    </comment>
    <comment ref="P191" authorId="2" shapeId="0">
      <text>
        <r>
          <rPr>
            <b/>
            <sz val="9"/>
            <color indexed="81"/>
            <rFont val="游ゴシック"/>
            <family val="3"/>
            <charset val="128"/>
          </rPr>
          <t>電気事業者名を入力してください。</t>
        </r>
      </text>
    </comment>
    <comment ref="R191" authorId="2" shapeId="0">
      <text>
        <r>
          <rPr>
            <b/>
            <sz val="9"/>
            <color indexed="81"/>
            <rFont val="游ゴシック"/>
            <family val="3"/>
            <charset val="128"/>
          </rPr>
          <t>基礎排出係数を入力してください。</t>
        </r>
      </text>
    </comment>
    <comment ref="T191" authorId="2" shapeId="0">
      <text>
        <r>
          <rPr>
            <b/>
            <sz val="9"/>
            <color indexed="81"/>
            <rFont val="游ゴシック"/>
            <family val="3"/>
            <charset val="128"/>
          </rPr>
          <t>原則、有効数字３桁以上で記入してください。</t>
        </r>
      </text>
    </comment>
    <comment ref="P192" authorId="2" shapeId="0">
      <text>
        <r>
          <rPr>
            <b/>
            <sz val="9"/>
            <color indexed="81"/>
            <rFont val="游ゴシック"/>
            <family val="3"/>
            <charset val="128"/>
          </rPr>
          <t>電気事業者名を入力してください。</t>
        </r>
      </text>
    </comment>
    <comment ref="R192" authorId="2" shapeId="0">
      <text>
        <r>
          <rPr>
            <b/>
            <sz val="9"/>
            <color indexed="81"/>
            <rFont val="游ゴシック"/>
            <family val="3"/>
            <charset val="128"/>
          </rPr>
          <t>基礎排出係数を入力してください。</t>
        </r>
      </text>
    </comment>
    <comment ref="T192" authorId="2" shapeId="0">
      <text>
        <r>
          <rPr>
            <b/>
            <sz val="9"/>
            <color indexed="81"/>
            <rFont val="游ゴシック"/>
            <family val="3"/>
            <charset val="128"/>
          </rPr>
          <t>原則、有効数字３桁以上で記入してください。</t>
        </r>
      </text>
    </comment>
    <comment ref="P193" authorId="2" shapeId="0">
      <text>
        <r>
          <rPr>
            <b/>
            <sz val="9"/>
            <color indexed="81"/>
            <rFont val="游ゴシック"/>
            <family val="3"/>
            <charset val="128"/>
          </rPr>
          <t>電気事業者名を入力してください。</t>
        </r>
      </text>
    </comment>
    <comment ref="R193" authorId="2" shapeId="0">
      <text>
        <r>
          <rPr>
            <b/>
            <sz val="9"/>
            <color indexed="81"/>
            <rFont val="游ゴシック"/>
            <family val="3"/>
            <charset val="128"/>
          </rPr>
          <t>基礎排出係数を入力してください。</t>
        </r>
      </text>
    </comment>
    <comment ref="T193" authorId="2" shapeId="0">
      <text>
        <r>
          <rPr>
            <b/>
            <sz val="9"/>
            <color indexed="81"/>
            <rFont val="游ゴシック"/>
            <family val="3"/>
            <charset val="128"/>
          </rPr>
          <t>原則、有効数字３桁以上で記入してください。</t>
        </r>
      </text>
    </comment>
    <comment ref="P194" authorId="2" shapeId="0">
      <text>
        <r>
          <rPr>
            <b/>
            <sz val="9"/>
            <color indexed="81"/>
            <rFont val="游ゴシック"/>
            <family val="3"/>
            <charset val="128"/>
          </rPr>
          <t>電気事業者名を入力してください。</t>
        </r>
      </text>
    </comment>
    <comment ref="R194" authorId="2" shapeId="0">
      <text>
        <r>
          <rPr>
            <b/>
            <sz val="9"/>
            <color indexed="81"/>
            <rFont val="游ゴシック"/>
            <family val="3"/>
            <charset val="128"/>
          </rPr>
          <t>基礎排出係数を入力してください。</t>
        </r>
      </text>
    </comment>
    <comment ref="T194" authorId="2" shapeId="0">
      <text>
        <r>
          <rPr>
            <b/>
            <sz val="9"/>
            <color indexed="81"/>
            <rFont val="游ゴシック"/>
            <family val="3"/>
            <charset val="128"/>
          </rPr>
          <t>原則、有効数字３桁以上で記入してください。</t>
        </r>
      </text>
    </comment>
    <comment ref="F198" authorId="0" shapeId="0">
      <text>
        <r>
          <rPr>
            <b/>
            <sz val="10"/>
            <color indexed="81"/>
            <rFont val="游ゴシック"/>
            <family val="3"/>
            <charset val="128"/>
          </rPr>
          <t>右側太枠内に、排出係数を入力してください。原則、有効数字３桁以上で入力してください。</t>
        </r>
      </text>
    </comment>
    <comment ref="R198" authorId="0" shapeId="0">
      <text>
        <r>
          <rPr>
            <b/>
            <sz val="9"/>
            <color indexed="81"/>
            <rFont val="游ゴシック"/>
            <family val="3"/>
            <charset val="128"/>
          </rPr>
          <t>排出係数を入力してください。</t>
        </r>
      </text>
    </comment>
    <comment ref="F199" authorId="0" shapeId="0">
      <text>
        <r>
          <rPr>
            <b/>
            <sz val="10"/>
            <color indexed="81"/>
            <rFont val="游ゴシック"/>
            <family val="3"/>
            <charset val="128"/>
          </rPr>
          <t>右側太枠内に、排出係数を入力してください。原則、有効数字３桁以上で入力してください。</t>
        </r>
      </text>
    </comment>
    <comment ref="R199" authorId="0" shapeId="0">
      <text>
        <r>
          <rPr>
            <b/>
            <sz val="9"/>
            <color indexed="81"/>
            <rFont val="游ゴシック"/>
            <family val="3"/>
            <charset val="128"/>
          </rPr>
          <t>排出係数を入力してください。</t>
        </r>
      </text>
    </comment>
    <comment ref="F200" authorId="0" shapeId="0">
      <text>
        <r>
          <rPr>
            <b/>
            <sz val="10"/>
            <color indexed="81"/>
            <rFont val="游ゴシック"/>
            <family val="3"/>
            <charset val="128"/>
          </rPr>
          <t>右側太枠内に、排出係数を入力してください。原則、有効数字３桁以上で入力してください。</t>
        </r>
      </text>
    </comment>
    <comment ref="R200" authorId="0" shapeId="0">
      <text>
        <r>
          <rPr>
            <b/>
            <sz val="9"/>
            <color indexed="81"/>
            <rFont val="游ゴシック"/>
            <family val="3"/>
            <charset val="128"/>
          </rPr>
          <t>排出係数を入力してください。</t>
        </r>
      </text>
    </comment>
    <comment ref="C201" authorId="1" shapeId="0">
      <text>
        <r>
          <rPr>
            <b/>
            <sz val="10"/>
            <color indexed="81"/>
            <rFont val="游ゴシック"/>
            <family val="3"/>
            <charset val="128"/>
          </rPr>
          <t>自営線はここに記載してください。</t>
        </r>
      </text>
    </comment>
    <comment ref="F201" authorId="0" shapeId="0">
      <text>
        <r>
          <rPr>
            <b/>
            <sz val="10"/>
            <color indexed="81"/>
            <rFont val="游ゴシック"/>
            <family val="3"/>
            <charset val="128"/>
          </rPr>
          <t>右側太枠内に、排出係数を入力してください。原則、有効数字３桁以上で入力してください。</t>
        </r>
      </text>
    </comment>
    <comment ref="R201" authorId="0" shapeId="0">
      <text>
        <r>
          <rPr>
            <b/>
            <sz val="9"/>
            <color indexed="81"/>
            <rFont val="游ゴシック"/>
            <family val="3"/>
            <charset val="128"/>
          </rPr>
          <t>排出係数を入力してください。</t>
        </r>
      </text>
    </comment>
    <comment ref="F202" authorId="0" shapeId="0">
      <text>
        <r>
          <rPr>
            <b/>
            <sz val="10"/>
            <color indexed="81"/>
            <rFont val="游ゴシック"/>
            <family val="3"/>
            <charset val="128"/>
          </rPr>
          <t>原則、有効数字３桁以上で入力してください。</t>
        </r>
      </text>
    </comment>
    <comment ref="I202" authorId="0" shapeId="0">
      <text>
        <r>
          <rPr>
            <b/>
            <sz val="10"/>
            <color indexed="81"/>
            <rFont val="游ゴシック"/>
            <family val="3"/>
            <charset val="128"/>
          </rPr>
          <t>原則、有効数字３桁以上で入力してください。排出係数は右欄に入力してください。</t>
        </r>
      </text>
    </comment>
    <comment ref="F203" authorId="0" shapeId="0">
      <text>
        <r>
          <rPr>
            <b/>
            <sz val="10"/>
            <color indexed="81"/>
            <rFont val="游ゴシック"/>
            <family val="3"/>
            <charset val="128"/>
          </rPr>
          <t>原則、有効数字３桁以上で入力してください。</t>
        </r>
      </text>
    </comment>
    <comment ref="I203" authorId="0" shapeId="0">
      <text>
        <r>
          <rPr>
            <b/>
            <sz val="10"/>
            <color indexed="81"/>
            <rFont val="游ゴシック"/>
            <family val="3"/>
            <charset val="128"/>
          </rPr>
          <t>原則、有効数字３桁以上で入力してください。排出係数は右欄に入力してください。</t>
        </r>
      </text>
    </comment>
    <comment ref="F204" authorId="0" shapeId="0">
      <text>
        <r>
          <rPr>
            <b/>
            <sz val="10"/>
            <color indexed="81"/>
            <rFont val="游ゴシック"/>
            <family val="3"/>
            <charset val="128"/>
          </rPr>
          <t>原則、有効数字３桁以上で入力してください。</t>
        </r>
      </text>
    </comment>
    <comment ref="I204" authorId="0" shapeId="0">
      <text>
        <r>
          <rPr>
            <b/>
            <sz val="10"/>
            <color indexed="81"/>
            <rFont val="游ゴシック"/>
            <family val="3"/>
            <charset val="128"/>
          </rPr>
          <t>原則、有効数字３桁以上で入力してください。排出係数は右欄に入力してください。</t>
        </r>
      </text>
    </comment>
    <comment ref="F205" authorId="0" shapeId="0">
      <text>
        <r>
          <rPr>
            <b/>
            <sz val="10"/>
            <color indexed="81"/>
            <rFont val="游ゴシック"/>
            <family val="3"/>
            <charset val="128"/>
          </rPr>
          <t>原則、有効数字３桁以上で入力してください。</t>
        </r>
      </text>
    </comment>
    <comment ref="I205" authorId="0" shapeId="0">
      <text>
        <r>
          <rPr>
            <b/>
            <sz val="10"/>
            <color indexed="81"/>
            <rFont val="游ゴシック"/>
            <family val="3"/>
            <charset val="128"/>
          </rPr>
          <t>原則、有効数字３桁以上で入力してください。排出係数は右欄に入力してください。</t>
        </r>
      </text>
    </comment>
    <comment ref="F206" authorId="0" shapeId="0">
      <text>
        <r>
          <rPr>
            <b/>
            <sz val="10"/>
            <color indexed="81"/>
            <rFont val="游ゴシック"/>
            <family val="3"/>
            <charset val="128"/>
          </rPr>
          <t>原則、有効数字３桁以上で入力してください。</t>
        </r>
      </text>
    </comment>
    <comment ref="I206" authorId="0" shapeId="0">
      <text>
        <r>
          <rPr>
            <b/>
            <sz val="10"/>
            <color indexed="81"/>
            <rFont val="游ゴシック"/>
            <family val="3"/>
            <charset val="128"/>
          </rPr>
          <t>原則、有効数字３桁以上で入力してください。排出係数は右欄に入力してください。</t>
        </r>
      </text>
    </comment>
    <comment ref="R206" authorId="1" shapeId="0">
      <text>
        <r>
          <rPr>
            <b/>
            <sz val="9"/>
            <color indexed="81"/>
            <rFont val="游ゴシック"/>
            <family val="3"/>
            <charset val="128"/>
          </rPr>
          <t>排出係数を入力してください。</t>
        </r>
      </text>
    </comment>
    <comment ref="F207" authorId="0" shapeId="0">
      <text>
        <r>
          <rPr>
            <b/>
            <sz val="10"/>
            <color indexed="81"/>
            <rFont val="游ゴシック"/>
            <family val="3"/>
            <charset val="128"/>
          </rPr>
          <t>原則、有効数字３桁以上で入力してください。</t>
        </r>
      </text>
    </comment>
    <comment ref="I207" authorId="0" shapeId="0">
      <text>
        <r>
          <rPr>
            <b/>
            <sz val="10"/>
            <color indexed="81"/>
            <rFont val="游ゴシック"/>
            <family val="3"/>
            <charset val="128"/>
          </rPr>
          <t>原則、有効数字３桁以上で入力してください。排出係数は右欄に入力してください。</t>
        </r>
      </text>
    </comment>
    <comment ref="R207" authorId="1" shapeId="0">
      <text>
        <r>
          <rPr>
            <b/>
            <sz val="9"/>
            <color indexed="81"/>
            <rFont val="游ゴシック"/>
            <family val="3"/>
            <charset val="128"/>
          </rPr>
          <t>排出係数を入力してください。</t>
        </r>
      </text>
    </comment>
    <comment ref="B212"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222" authorId="0" shapeId="0">
      <text>
        <r>
          <rPr>
            <b/>
            <sz val="10"/>
            <color indexed="81"/>
            <rFont val="游ゴシック"/>
            <family val="3"/>
            <charset val="128"/>
          </rPr>
          <t>原則、有効数字３桁以上で入力してください。</t>
        </r>
      </text>
    </comment>
    <comment ref="I222" authorId="0" shapeId="0">
      <text>
        <r>
          <rPr>
            <b/>
            <sz val="10"/>
            <color indexed="81"/>
            <rFont val="游ゴシック"/>
            <family val="3"/>
            <charset val="128"/>
          </rPr>
          <t>原則、有効数字３桁以上で入力してください。</t>
        </r>
      </text>
    </comment>
    <comment ref="F223" authorId="0" shapeId="0">
      <text>
        <r>
          <rPr>
            <b/>
            <sz val="10"/>
            <color indexed="81"/>
            <rFont val="游ゴシック"/>
            <family val="3"/>
            <charset val="128"/>
          </rPr>
          <t>原則、有効数字３桁以上で入力してください。</t>
        </r>
      </text>
    </comment>
    <comment ref="I223" authorId="0" shapeId="0">
      <text>
        <r>
          <rPr>
            <b/>
            <sz val="10"/>
            <color indexed="81"/>
            <rFont val="游ゴシック"/>
            <family val="3"/>
            <charset val="128"/>
          </rPr>
          <t>原則、有効数字３桁以上で入力してください。</t>
        </r>
      </text>
    </comment>
    <comment ref="F224" authorId="0" shapeId="0">
      <text>
        <r>
          <rPr>
            <b/>
            <sz val="10"/>
            <color indexed="81"/>
            <rFont val="游ゴシック"/>
            <family val="3"/>
            <charset val="128"/>
          </rPr>
          <t>原則、有効数字３桁以上で入力してください。</t>
        </r>
      </text>
    </comment>
    <comment ref="I224" authorId="0" shapeId="0">
      <text>
        <r>
          <rPr>
            <b/>
            <sz val="10"/>
            <color indexed="81"/>
            <rFont val="游ゴシック"/>
            <family val="3"/>
            <charset val="128"/>
          </rPr>
          <t>原則、有効数字３桁以上で入力してください。</t>
        </r>
      </text>
    </comment>
    <comment ref="F225" authorId="0" shapeId="0">
      <text>
        <r>
          <rPr>
            <b/>
            <sz val="10"/>
            <color indexed="81"/>
            <rFont val="游ゴシック"/>
            <family val="3"/>
            <charset val="128"/>
          </rPr>
          <t>原則、有効数字３桁以上で入力してください。</t>
        </r>
      </text>
    </comment>
    <comment ref="I225" authorId="0" shapeId="0">
      <text>
        <r>
          <rPr>
            <b/>
            <sz val="10"/>
            <color indexed="81"/>
            <rFont val="游ゴシック"/>
            <family val="3"/>
            <charset val="128"/>
          </rPr>
          <t>原則、有効数字３桁以上で入力してください。</t>
        </r>
      </text>
    </comment>
    <comment ref="F226" authorId="0" shapeId="0">
      <text>
        <r>
          <rPr>
            <b/>
            <sz val="10"/>
            <color indexed="81"/>
            <rFont val="游ゴシック"/>
            <family val="3"/>
            <charset val="128"/>
          </rPr>
          <t>原則、有効数字３桁以上で入力してください。</t>
        </r>
      </text>
    </comment>
    <comment ref="I226" authorId="0" shapeId="0">
      <text>
        <r>
          <rPr>
            <b/>
            <sz val="10"/>
            <color indexed="81"/>
            <rFont val="游ゴシック"/>
            <family val="3"/>
            <charset val="128"/>
          </rPr>
          <t>原則、有効数字３桁以上で入力してください。</t>
        </r>
      </text>
    </comment>
    <comment ref="F227" authorId="0" shapeId="0">
      <text>
        <r>
          <rPr>
            <b/>
            <sz val="10"/>
            <color indexed="81"/>
            <rFont val="游ゴシック"/>
            <family val="3"/>
            <charset val="128"/>
          </rPr>
          <t>原則、有効数字３桁以上で入力してください。</t>
        </r>
      </text>
    </comment>
    <comment ref="I227" authorId="0" shapeId="0">
      <text>
        <r>
          <rPr>
            <b/>
            <sz val="10"/>
            <color indexed="81"/>
            <rFont val="游ゴシック"/>
            <family val="3"/>
            <charset val="128"/>
          </rPr>
          <t>原則、有効数字３桁以上で入力してください。</t>
        </r>
      </text>
    </comment>
    <comment ref="F228" authorId="0" shapeId="0">
      <text>
        <r>
          <rPr>
            <b/>
            <sz val="10"/>
            <color indexed="81"/>
            <rFont val="游ゴシック"/>
            <family val="3"/>
            <charset val="128"/>
          </rPr>
          <t>原則、有効数字３桁以上で入力してください。</t>
        </r>
      </text>
    </comment>
    <comment ref="I228" authorId="0" shapeId="0">
      <text>
        <r>
          <rPr>
            <b/>
            <sz val="10"/>
            <color indexed="81"/>
            <rFont val="游ゴシック"/>
            <family val="3"/>
            <charset val="128"/>
          </rPr>
          <t>原則、有効数字３桁以上で入力してください。</t>
        </r>
      </text>
    </comment>
    <comment ref="F229" authorId="0" shapeId="0">
      <text>
        <r>
          <rPr>
            <b/>
            <sz val="10"/>
            <color indexed="81"/>
            <rFont val="游ゴシック"/>
            <family val="3"/>
            <charset val="128"/>
          </rPr>
          <t>原則、有効数字３桁以上で入力してください。</t>
        </r>
      </text>
    </comment>
    <comment ref="I229" authorId="0" shapeId="0">
      <text>
        <r>
          <rPr>
            <b/>
            <sz val="10"/>
            <color indexed="81"/>
            <rFont val="游ゴシック"/>
            <family val="3"/>
            <charset val="128"/>
          </rPr>
          <t>原則、有効数字３桁以上で入力してください。</t>
        </r>
      </text>
    </comment>
    <comment ref="F230" authorId="0" shapeId="0">
      <text>
        <r>
          <rPr>
            <b/>
            <sz val="10"/>
            <color indexed="81"/>
            <rFont val="游ゴシック"/>
            <family val="3"/>
            <charset val="128"/>
          </rPr>
          <t>原則、有効数字３桁以上で入力してください。</t>
        </r>
      </text>
    </comment>
    <comment ref="I230" authorId="0" shapeId="0">
      <text>
        <r>
          <rPr>
            <b/>
            <sz val="10"/>
            <color indexed="81"/>
            <rFont val="游ゴシック"/>
            <family val="3"/>
            <charset val="128"/>
          </rPr>
          <t>原則、有効数字３桁以上で入力してください。</t>
        </r>
      </text>
    </comment>
    <comment ref="F231" authorId="0" shapeId="0">
      <text>
        <r>
          <rPr>
            <b/>
            <sz val="10"/>
            <color indexed="81"/>
            <rFont val="游ゴシック"/>
            <family val="3"/>
            <charset val="128"/>
          </rPr>
          <t>原則、有効数字３桁以上で入力してください。</t>
        </r>
      </text>
    </comment>
    <comment ref="I231" authorId="0" shapeId="0">
      <text>
        <r>
          <rPr>
            <b/>
            <sz val="10"/>
            <color indexed="81"/>
            <rFont val="游ゴシック"/>
            <family val="3"/>
            <charset val="128"/>
          </rPr>
          <t>原則、有効数字３桁以上で入力してください。</t>
        </r>
      </text>
    </comment>
    <comment ref="F232" authorId="0" shapeId="0">
      <text>
        <r>
          <rPr>
            <b/>
            <sz val="10"/>
            <color indexed="81"/>
            <rFont val="游ゴシック"/>
            <family val="3"/>
            <charset val="128"/>
          </rPr>
          <t>原則、有効数字３桁以上で入力してください。</t>
        </r>
      </text>
    </comment>
    <comment ref="I232" authorId="0" shapeId="0">
      <text>
        <r>
          <rPr>
            <b/>
            <sz val="10"/>
            <color indexed="81"/>
            <rFont val="游ゴシック"/>
            <family val="3"/>
            <charset val="128"/>
          </rPr>
          <t>原則、有効数字３桁以上で入力してください。</t>
        </r>
      </text>
    </comment>
    <comment ref="F233" authorId="0" shapeId="0">
      <text>
        <r>
          <rPr>
            <b/>
            <sz val="10"/>
            <color indexed="81"/>
            <rFont val="游ゴシック"/>
            <family val="3"/>
            <charset val="128"/>
          </rPr>
          <t>原則、有効数字３桁以上で入力してください。</t>
        </r>
      </text>
    </comment>
    <comment ref="I233" authorId="0" shapeId="0">
      <text>
        <r>
          <rPr>
            <b/>
            <sz val="10"/>
            <color indexed="81"/>
            <rFont val="游ゴシック"/>
            <family val="3"/>
            <charset val="128"/>
          </rPr>
          <t>原則、有効数字３桁以上で入力してください。</t>
        </r>
      </text>
    </comment>
    <comment ref="F234" authorId="0" shapeId="0">
      <text>
        <r>
          <rPr>
            <b/>
            <sz val="10"/>
            <color indexed="81"/>
            <rFont val="游ゴシック"/>
            <family val="3"/>
            <charset val="128"/>
          </rPr>
          <t>原則、有効数字３桁以上で入力してください。</t>
        </r>
      </text>
    </comment>
    <comment ref="I234" authorId="0" shapeId="0">
      <text>
        <r>
          <rPr>
            <b/>
            <sz val="10"/>
            <color indexed="81"/>
            <rFont val="游ゴシック"/>
            <family val="3"/>
            <charset val="128"/>
          </rPr>
          <t>原則、有効数字３桁以上で入力してください。</t>
        </r>
      </text>
    </comment>
    <comment ref="F235" authorId="0" shapeId="0">
      <text>
        <r>
          <rPr>
            <b/>
            <sz val="10"/>
            <color indexed="81"/>
            <rFont val="游ゴシック"/>
            <family val="3"/>
            <charset val="128"/>
          </rPr>
          <t>原則、有効数字３桁以上で入力してください。</t>
        </r>
      </text>
    </comment>
    <comment ref="I235" authorId="0" shapeId="0">
      <text>
        <r>
          <rPr>
            <b/>
            <sz val="10"/>
            <color indexed="81"/>
            <rFont val="游ゴシック"/>
            <family val="3"/>
            <charset val="128"/>
          </rPr>
          <t>原則、有効数字３桁以上で入力してください。</t>
        </r>
      </text>
    </comment>
    <comment ref="F236" authorId="0" shapeId="0">
      <text>
        <r>
          <rPr>
            <b/>
            <sz val="10"/>
            <color indexed="81"/>
            <rFont val="游ゴシック"/>
            <family val="3"/>
            <charset val="128"/>
          </rPr>
          <t>原則、有効数字３桁以上で入力してください。</t>
        </r>
      </text>
    </comment>
    <comment ref="I236" authorId="0" shapeId="0">
      <text>
        <r>
          <rPr>
            <b/>
            <sz val="10"/>
            <color indexed="81"/>
            <rFont val="游ゴシック"/>
            <family val="3"/>
            <charset val="128"/>
          </rPr>
          <t>原則、有効数字３桁以上で入力してください。</t>
        </r>
      </text>
    </comment>
    <comment ref="F237" authorId="0" shapeId="0">
      <text>
        <r>
          <rPr>
            <b/>
            <sz val="10"/>
            <color indexed="81"/>
            <rFont val="游ゴシック"/>
            <family val="3"/>
            <charset val="128"/>
          </rPr>
          <t>原則、有効数字３桁以上で入力してください。</t>
        </r>
      </text>
    </comment>
    <comment ref="I237" authorId="0" shapeId="0">
      <text>
        <r>
          <rPr>
            <b/>
            <sz val="10"/>
            <color indexed="81"/>
            <rFont val="游ゴシック"/>
            <family val="3"/>
            <charset val="128"/>
          </rPr>
          <t>原則、有効数字３桁以上で入力してください。</t>
        </r>
      </text>
    </comment>
    <comment ref="F238" authorId="0" shapeId="0">
      <text>
        <r>
          <rPr>
            <b/>
            <sz val="10"/>
            <color indexed="81"/>
            <rFont val="游ゴシック"/>
            <family val="3"/>
            <charset val="128"/>
          </rPr>
          <t>原則、有効数字３桁以上で入力してください。</t>
        </r>
      </text>
    </comment>
    <comment ref="I238" authorId="0" shapeId="0">
      <text>
        <r>
          <rPr>
            <b/>
            <sz val="10"/>
            <color indexed="81"/>
            <rFont val="游ゴシック"/>
            <family val="3"/>
            <charset val="128"/>
          </rPr>
          <t>原則、有効数字３桁以上で入力してください。</t>
        </r>
      </text>
    </comment>
    <comment ref="F239" authorId="0" shapeId="0">
      <text>
        <r>
          <rPr>
            <b/>
            <sz val="10"/>
            <color indexed="81"/>
            <rFont val="游ゴシック"/>
            <family val="3"/>
            <charset val="128"/>
          </rPr>
          <t>原則、有効数字３桁以上で入力してください。</t>
        </r>
      </text>
    </comment>
    <comment ref="I239" authorId="0" shapeId="0">
      <text>
        <r>
          <rPr>
            <b/>
            <sz val="10"/>
            <color indexed="81"/>
            <rFont val="游ゴシック"/>
            <family val="3"/>
            <charset val="128"/>
          </rPr>
          <t>原則、有効数字３桁以上で入力してください。</t>
        </r>
      </text>
    </comment>
    <comment ref="F240" authorId="0" shapeId="0">
      <text>
        <r>
          <rPr>
            <b/>
            <sz val="10"/>
            <color indexed="81"/>
            <rFont val="游ゴシック"/>
            <family val="3"/>
            <charset val="128"/>
          </rPr>
          <t>原則、有効数字３桁以上で入力してください。</t>
        </r>
      </text>
    </comment>
    <comment ref="I240" authorId="0" shapeId="0">
      <text>
        <r>
          <rPr>
            <b/>
            <sz val="10"/>
            <color indexed="81"/>
            <rFont val="游ゴシック"/>
            <family val="3"/>
            <charset val="128"/>
          </rPr>
          <t>原則、有効数字３桁以上で入力してください。</t>
        </r>
      </text>
    </comment>
    <comment ref="F241" authorId="0" shapeId="0">
      <text>
        <r>
          <rPr>
            <b/>
            <sz val="10"/>
            <color indexed="81"/>
            <rFont val="游ゴシック"/>
            <family val="3"/>
            <charset val="128"/>
          </rPr>
          <t>原則、有効数字３桁以上で入力してください。</t>
        </r>
      </text>
    </comment>
    <comment ref="I241" authorId="0" shapeId="0">
      <text>
        <r>
          <rPr>
            <b/>
            <sz val="10"/>
            <color indexed="81"/>
            <rFont val="游ゴシック"/>
            <family val="3"/>
            <charset val="128"/>
          </rPr>
          <t>原則、有効数字３桁以上で入力してください。</t>
        </r>
      </text>
    </comment>
    <comment ref="F242" authorId="0" shapeId="0">
      <text>
        <r>
          <rPr>
            <b/>
            <sz val="10"/>
            <color indexed="81"/>
            <rFont val="游ゴシック"/>
            <family val="3"/>
            <charset val="128"/>
          </rPr>
          <t>原則、有効数字３桁以上で入力してください。</t>
        </r>
      </text>
    </comment>
    <comment ref="I242" authorId="0" shapeId="0">
      <text>
        <r>
          <rPr>
            <b/>
            <sz val="10"/>
            <color indexed="81"/>
            <rFont val="游ゴシック"/>
            <family val="3"/>
            <charset val="128"/>
          </rPr>
          <t>原則、有効数字３桁以上で入力してください。</t>
        </r>
      </text>
    </comment>
    <comment ref="F243" authorId="0" shapeId="0">
      <text>
        <r>
          <rPr>
            <b/>
            <sz val="10"/>
            <color indexed="81"/>
            <rFont val="游ゴシック"/>
            <family val="3"/>
            <charset val="128"/>
          </rPr>
          <t>原則、有効数字３桁以上で入力してください。</t>
        </r>
      </text>
    </comment>
    <comment ref="I243" authorId="0" shapeId="0">
      <text>
        <r>
          <rPr>
            <b/>
            <sz val="10"/>
            <color indexed="81"/>
            <rFont val="游ゴシック"/>
            <family val="3"/>
            <charset val="128"/>
          </rPr>
          <t>原則、有効数字３桁以上で入力してください。</t>
        </r>
      </text>
    </comment>
    <comment ref="F244" authorId="0" shapeId="0">
      <text>
        <r>
          <rPr>
            <b/>
            <sz val="10"/>
            <color indexed="81"/>
            <rFont val="游ゴシック"/>
            <family val="3"/>
            <charset val="128"/>
          </rPr>
          <t>原則、有効数字３桁以上で入力してください。</t>
        </r>
      </text>
    </comment>
    <comment ref="I244" authorId="0" shapeId="0">
      <text>
        <r>
          <rPr>
            <b/>
            <sz val="10"/>
            <color indexed="81"/>
            <rFont val="游ゴシック"/>
            <family val="3"/>
            <charset val="128"/>
          </rPr>
          <t>原則、有効数字３桁以上で入力してください。</t>
        </r>
      </text>
    </comment>
    <comment ref="F245" authorId="0" shapeId="0">
      <text>
        <r>
          <rPr>
            <b/>
            <sz val="10"/>
            <color indexed="81"/>
            <rFont val="游ゴシック"/>
            <family val="3"/>
            <charset val="128"/>
          </rPr>
          <t>原則、有効数字３桁以上で入力してください。</t>
        </r>
      </text>
    </comment>
    <comment ref="I245" authorId="0" shapeId="0">
      <text>
        <r>
          <rPr>
            <b/>
            <sz val="10"/>
            <color indexed="81"/>
            <rFont val="游ゴシック"/>
            <family val="3"/>
            <charset val="128"/>
          </rPr>
          <t>原則、有効数字３桁以上で入力してください。</t>
        </r>
      </text>
    </comment>
    <comment ref="F246" authorId="0" shapeId="0">
      <text>
        <r>
          <rPr>
            <b/>
            <sz val="10"/>
            <color indexed="81"/>
            <rFont val="游ゴシック"/>
            <family val="3"/>
            <charset val="128"/>
          </rPr>
          <t>原則、有効数字３桁以上で入力してください。</t>
        </r>
      </text>
    </comment>
    <comment ref="I246" authorId="0" shapeId="0">
      <text>
        <r>
          <rPr>
            <b/>
            <sz val="10"/>
            <color indexed="81"/>
            <rFont val="游ゴシック"/>
            <family val="3"/>
            <charset val="128"/>
          </rPr>
          <t>原則、有効数字３桁以上で入力してください。</t>
        </r>
      </text>
    </comment>
    <comment ref="F247" authorId="0" shapeId="0">
      <text>
        <r>
          <rPr>
            <b/>
            <sz val="10"/>
            <color indexed="81"/>
            <rFont val="游ゴシック"/>
            <family val="3"/>
            <charset val="128"/>
          </rPr>
          <t>原則、有効数字３桁以上で入力してください。</t>
        </r>
      </text>
    </comment>
    <comment ref="I247" authorId="0" shapeId="0">
      <text>
        <r>
          <rPr>
            <b/>
            <sz val="10"/>
            <color indexed="81"/>
            <rFont val="游ゴシック"/>
            <family val="3"/>
            <charset val="128"/>
          </rPr>
          <t>原則、有効数字３桁以上で入力してください。</t>
        </r>
      </text>
    </comment>
    <comment ref="F248" authorId="0" shapeId="0">
      <text>
        <r>
          <rPr>
            <b/>
            <sz val="10"/>
            <color indexed="81"/>
            <rFont val="游ゴシック"/>
            <family val="3"/>
            <charset val="128"/>
          </rPr>
          <t>原則、有効数字３桁以上で入力してください。</t>
        </r>
      </text>
    </comment>
    <comment ref="I248" authorId="0" shapeId="0">
      <text>
        <r>
          <rPr>
            <b/>
            <sz val="10"/>
            <color indexed="81"/>
            <rFont val="游ゴシック"/>
            <family val="3"/>
            <charset val="128"/>
          </rPr>
          <t>原則、有効数字３桁以上で入力してください。</t>
        </r>
      </text>
    </comment>
    <comment ref="B249"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249" authorId="0" shapeId="0">
      <text>
        <r>
          <rPr>
            <b/>
            <sz val="10"/>
            <color indexed="81"/>
            <rFont val="游ゴシック"/>
            <family val="3"/>
            <charset val="128"/>
          </rPr>
          <t>右側太枠内に、発熱量、排出係数を入力してください。原則、有効数字３桁以上で入力してください。</t>
        </r>
      </text>
    </comment>
    <comment ref="I249" authorId="0" shapeId="0">
      <text>
        <r>
          <rPr>
            <b/>
            <sz val="10"/>
            <color indexed="81"/>
            <rFont val="游ゴシック"/>
            <family val="3"/>
            <charset val="128"/>
          </rPr>
          <t>原則、有効数字３桁以上で入力してください。</t>
        </r>
      </text>
    </comment>
    <comment ref="F250" authorId="0" shapeId="0">
      <text>
        <r>
          <rPr>
            <b/>
            <sz val="10"/>
            <color indexed="81"/>
            <rFont val="游ゴシック"/>
            <family val="3"/>
            <charset val="128"/>
          </rPr>
          <t>右側太枠内に、発熱量、排出係数を入力してください。原則、有効数字３桁以上で入力してください。</t>
        </r>
      </text>
    </comment>
    <comment ref="I250" authorId="0" shapeId="0">
      <text>
        <r>
          <rPr>
            <b/>
            <sz val="10"/>
            <color indexed="81"/>
            <rFont val="游ゴシック"/>
            <family val="3"/>
            <charset val="128"/>
          </rPr>
          <t>原則、有効数字３桁以上で入力してください。</t>
        </r>
      </text>
    </comment>
    <comment ref="U254" authorId="2" shapeId="0">
      <text>
        <r>
          <rPr>
            <b/>
            <sz val="9"/>
            <color indexed="81"/>
            <rFont val="游ゴシック"/>
            <family val="3"/>
            <charset val="128"/>
          </rPr>
          <t>ガス事業者名を入力してください。</t>
        </r>
      </text>
    </comment>
    <comment ref="F255" authorId="0" shapeId="0">
      <text>
        <r>
          <rPr>
            <b/>
            <sz val="10"/>
            <color indexed="81"/>
            <rFont val="游ゴシック"/>
            <family val="3"/>
            <charset val="128"/>
          </rPr>
          <t>右側太枠内に、ガス事業者名、排出係数を入力してください。原則、有効数字３桁以上で入力してください。</t>
        </r>
      </text>
    </comment>
    <comment ref="I255" authorId="0" shapeId="0">
      <text>
        <r>
          <rPr>
            <b/>
            <sz val="10"/>
            <color indexed="81"/>
            <rFont val="游ゴシック"/>
            <family val="3"/>
            <charset val="128"/>
          </rPr>
          <t>原則、有効数字３桁以上で入力してください。</t>
        </r>
      </text>
    </comment>
    <comment ref="S255" authorId="1" shapeId="0">
      <text>
        <r>
          <rPr>
            <b/>
            <sz val="9"/>
            <color indexed="81"/>
            <rFont val="游ゴシック"/>
            <family val="3"/>
            <charset val="128"/>
          </rPr>
          <t>ガス事業者が公表する基礎排出係数を入力してください。</t>
        </r>
      </text>
    </comment>
    <comment ref="F260" authorId="0" shapeId="0">
      <text>
        <r>
          <rPr>
            <b/>
            <sz val="10"/>
            <color indexed="81"/>
            <rFont val="游ゴシック"/>
            <family val="3"/>
            <charset val="128"/>
          </rPr>
          <t>原則、有効数字３桁以上で入力してください。</t>
        </r>
      </text>
    </comment>
    <comment ref="I260" authorId="0" shapeId="0">
      <text>
        <r>
          <rPr>
            <b/>
            <sz val="10"/>
            <color indexed="81"/>
            <rFont val="游ゴシック"/>
            <family val="3"/>
            <charset val="128"/>
          </rPr>
          <t>原則、有効数字３桁以上で入力してください。</t>
        </r>
      </text>
    </comment>
    <comment ref="F261" authorId="0" shapeId="0">
      <text>
        <r>
          <rPr>
            <b/>
            <sz val="10"/>
            <color indexed="81"/>
            <rFont val="游ゴシック"/>
            <family val="3"/>
            <charset val="128"/>
          </rPr>
          <t>原則、有効数字３桁以上で入力してください。</t>
        </r>
      </text>
    </comment>
    <comment ref="I261" authorId="0" shapeId="0">
      <text>
        <r>
          <rPr>
            <b/>
            <sz val="10"/>
            <color indexed="81"/>
            <rFont val="游ゴシック"/>
            <family val="3"/>
            <charset val="128"/>
          </rPr>
          <t>原則、有効数字３桁以上で入力してください。</t>
        </r>
      </text>
    </comment>
    <comment ref="F262" authorId="0" shapeId="0">
      <text>
        <r>
          <rPr>
            <b/>
            <sz val="10"/>
            <color indexed="81"/>
            <rFont val="游ゴシック"/>
            <family val="3"/>
            <charset val="128"/>
          </rPr>
          <t>原則、有効数字３桁以上で入力してください。</t>
        </r>
      </text>
    </comment>
    <comment ref="I262" authorId="0" shapeId="0">
      <text>
        <r>
          <rPr>
            <b/>
            <sz val="10"/>
            <color indexed="81"/>
            <rFont val="游ゴシック"/>
            <family val="3"/>
            <charset val="128"/>
          </rPr>
          <t>原則、有効数字３桁以上で入力してください。</t>
        </r>
      </text>
    </comment>
    <comment ref="F263" authorId="0" shapeId="0">
      <text>
        <r>
          <rPr>
            <b/>
            <sz val="10"/>
            <color indexed="81"/>
            <rFont val="游ゴシック"/>
            <family val="3"/>
            <charset val="128"/>
          </rPr>
          <t>原則、有効数字３桁以上で入力してください。</t>
        </r>
      </text>
    </comment>
    <comment ref="I263" authorId="0" shapeId="0">
      <text>
        <r>
          <rPr>
            <b/>
            <sz val="10"/>
            <color indexed="81"/>
            <rFont val="游ゴシック"/>
            <family val="3"/>
            <charset val="128"/>
          </rPr>
          <t>原則、有効数字３桁以上で入力してください。</t>
        </r>
      </text>
    </comment>
    <comment ref="F264" authorId="0" shapeId="0">
      <text>
        <r>
          <rPr>
            <b/>
            <sz val="10"/>
            <color indexed="81"/>
            <rFont val="游ゴシック"/>
            <family val="3"/>
            <charset val="128"/>
          </rPr>
          <t>原則、有効数字３桁以上で入力してください。</t>
        </r>
      </text>
    </comment>
    <comment ref="I264" authorId="0" shapeId="0">
      <text>
        <r>
          <rPr>
            <b/>
            <sz val="10"/>
            <color indexed="81"/>
            <rFont val="游ゴシック"/>
            <family val="3"/>
            <charset val="128"/>
          </rPr>
          <t>原則、有効数字３桁以上で入力してください。</t>
        </r>
      </text>
    </comment>
    <comment ref="F265" authorId="0" shapeId="0">
      <text>
        <r>
          <rPr>
            <b/>
            <sz val="10"/>
            <color indexed="81"/>
            <rFont val="游ゴシック"/>
            <family val="3"/>
            <charset val="128"/>
          </rPr>
          <t>原則、有効数字３桁以上で入力してください。</t>
        </r>
      </text>
    </comment>
    <comment ref="I265" authorId="0" shapeId="0">
      <text>
        <r>
          <rPr>
            <b/>
            <sz val="10"/>
            <color indexed="81"/>
            <rFont val="游ゴシック"/>
            <family val="3"/>
            <charset val="128"/>
          </rPr>
          <t>原則、有効数字３桁以上で入力してください。</t>
        </r>
      </text>
    </comment>
    <comment ref="F266" authorId="0" shapeId="0">
      <text>
        <r>
          <rPr>
            <b/>
            <sz val="10"/>
            <color indexed="81"/>
            <rFont val="游ゴシック"/>
            <family val="3"/>
            <charset val="128"/>
          </rPr>
          <t>原則、有効数字３桁以上で入力してください。</t>
        </r>
      </text>
    </comment>
    <comment ref="I266" authorId="0" shapeId="0">
      <text>
        <r>
          <rPr>
            <b/>
            <sz val="10"/>
            <color indexed="81"/>
            <rFont val="游ゴシック"/>
            <family val="3"/>
            <charset val="128"/>
          </rPr>
          <t>原則、有効数字３桁以上で入力してください。</t>
        </r>
      </text>
    </comment>
    <comment ref="F267" authorId="0" shapeId="0">
      <text>
        <r>
          <rPr>
            <b/>
            <sz val="10"/>
            <color indexed="81"/>
            <rFont val="游ゴシック"/>
            <family val="3"/>
            <charset val="128"/>
          </rPr>
          <t>原則、有効数字３桁以上で入力してください。</t>
        </r>
      </text>
    </comment>
    <comment ref="I267" authorId="0" shapeId="0">
      <text>
        <r>
          <rPr>
            <b/>
            <sz val="10"/>
            <color indexed="81"/>
            <rFont val="游ゴシック"/>
            <family val="3"/>
            <charset val="128"/>
          </rPr>
          <t>原則、有効数字３桁以上で入力してください。</t>
        </r>
      </text>
    </comment>
    <comment ref="F268" authorId="0" shapeId="0">
      <text>
        <r>
          <rPr>
            <b/>
            <sz val="10"/>
            <color indexed="81"/>
            <rFont val="游ゴシック"/>
            <family val="3"/>
            <charset val="128"/>
          </rPr>
          <t>原則、有効数字３桁以上で入力してください。</t>
        </r>
      </text>
    </comment>
    <comment ref="I268" authorId="0" shapeId="0">
      <text>
        <r>
          <rPr>
            <b/>
            <sz val="10"/>
            <color indexed="81"/>
            <rFont val="游ゴシック"/>
            <family val="3"/>
            <charset val="128"/>
          </rPr>
          <t>原則、有効数字３桁以上で入力してください。</t>
        </r>
      </text>
    </comment>
    <comment ref="F269" authorId="0" shapeId="0">
      <text>
        <r>
          <rPr>
            <b/>
            <sz val="10"/>
            <color indexed="81"/>
            <rFont val="游ゴシック"/>
            <family val="3"/>
            <charset val="128"/>
          </rPr>
          <t>原則、有効数字３桁以上で入力してください。</t>
        </r>
      </text>
    </comment>
    <comment ref="I269" authorId="0" shapeId="0">
      <text>
        <r>
          <rPr>
            <b/>
            <sz val="10"/>
            <color indexed="81"/>
            <rFont val="游ゴシック"/>
            <family val="3"/>
            <charset val="128"/>
          </rPr>
          <t>原則、有効数字３桁以上で入力してください。</t>
        </r>
      </text>
    </comment>
    <comment ref="F270" authorId="0" shapeId="0">
      <text>
        <r>
          <rPr>
            <b/>
            <sz val="10"/>
            <color indexed="81"/>
            <rFont val="游ゴシック"/>
            <family val="3"/>
            <charset val="128"/>
          </rPr>
          <t>原則、有効数字３桁以上で入力してください。</t>
        </r>
      </text>
    </comment>
    <comment ref="I270" authorId="0" shapeId="0">
      <text>
        <r>
          <rPr>
            <b/>
            <sz val="10"/>
            <color indexed="81"/>
            <rFont val="游ゴシック"/>
            <family val="3"/>
            <charset val="128"/>
          </rPr>
          <t>原則、有効数字３桁以上で入力してください。</t>
        </r>
      </text>
    </comment>
    <comment ref="F271" authorId="0" shapeId="0">
      <text>
        <r>
          <rPr>
            <b/>
            <sz val="10"/>
            <color indexed="81"/>
            <rFont val="游ゴシック"/>
            <family val="3"/>
            <charset val="128"/>
          </rPr>
          <t>原則、有効数字３桁以上で入力してください。</t>
        </r>
      </text>
    </comment>
    <comment ref="I271" authorId="0" shapeId="0">
      <text>
        <r>
          <rPr>
            <b/>
            <sz val="10"/>
            <color indexed="81"/>
            <rFont val="游ゴシック"/>
            <family val="3"/>
            <charset val="128"/>
          </rPr>
          <t>原則、有効数字３桁以上で入力してください。</t>
        </r>
      </text>
    </comment>
    <comment ref="F272" authorId="0" shapeId="0">
      <text>
        <r>
          <rPr>
            <b/>
            <sz val="10"/>
            <color indexed="81"/>
            <rFont val="游ゴシック"/>
            <family val="3"/>
            <charset val="128"/>
          </rPr>
          <t>原則、有効数字３桁以上で入力してください。</t>
        </r>
      </text>
    </comment>
    <comment ref="I272" authorId="0" shapeId="0">
      <text>
        <r>
          <rPr>
            <b/>
            <sz val="10"/>
            <color indexed="81"/>
            <rFont val="游ゴシック"/>
            <family val="3"/>
            <charset val="128"/>
          </rPr>
          <t>原則、有効数字３桁以上で入力してください。</t>
        </r>
      </text>
    </comment>
    <comment ref="F273" authorId="0" shapeId="0">
      <text>
        <r>
          <rPr>
            <b/>
            <sz val="10"/>
            <color indexed="81"/>
            <rFont val="游ゴシック"/>
            <family val="3"/>
            <charset val="128"/>
          </rPr>
          <t>原則、有効数字３桁以上で入力してください。</t>
        </r>
      </text>
    </comment>
    <comment ref="I273" authorId="0" shapeId="0">
      <text>
        <r>
          <rPr>
            <b/>
            <sz val="10"/>
            <color indexed="81"/>
            <rFont val="游ゴシック"/>
            <family val="3"/>
            <charset val="128"/>
          </rPr>
          <t>原則、有効数字３桁以上で入力してください。</t>
        </r>
      </text>
    </comment>
    <comment ref="F274" authorId="0" shapeId="0">
      <text>
        <r>
          <rPr>
            <b/>
            <sz val="10"/>
            <color indexed="81"/>
            <rFont val="游ゴシック"/>
            <family val="3"/>
            <charset val="128"/>
          </rPr>
          <t>原則、有効数字３桁以上で入力してください。</t>
        </r>
      </text>
    </comment>
    <comment ref="I274" authorId="0" shapeId="0">
      <text>
        <r>
          <rPr>
            <b/>
            <sz val="10"/>
            <color indexed="81"/>
            <rFont val="游ゴシック"/>
            <family val="3"/>
            <charset val="128"/>
          </rPr>
          <t>原則、有効数字３桁以上で入力してください。</t>
        </r>
      </text>
    </comment>
    <comment ref="F275" authorId="0" shapeId="0">
      <text>
        <r>
          <rPr>
            <b/>
            <sz val="10"/>
            <color indexed="81"/>
            <rFont val="游ゴシック"/>
            <family val="3"/>
            <charset val="128"/>
          </rPr>
          <t>原則、有効数字３桁以上で入力してください。</t>
        </r>
      </text>
    </comment>
    <comment ref="I275" authorId="0" shapeId="0">
      <text>
        <r>
          <rPr>
            <b/>
            <sz val="10"/>
            <color indexed="81"/>
            <rFont val="游ゴシック"/>
            <family val="3"/>
            <charset val="128"/>
          </rPr>
          <t>原則、有効数字３桁以上で入力してください。</t>
        </r>
      </text>
    </comment>
    <comment ref="F276" authorId="0" shapeId="0">
      <text>
        <r>
          <rPr>
            <b/>
            <sz val="10"/>
            <color indexed="81"/>
            <rFont val="游ゴシック"/>
            <family val="3"/>
            <charset val="128"/>
          </rPr>
          <t>原則、有効数字３桁以上で入力してください。</t>
        </r>
      </text>
    </comment>
    <comment ref="I276" authorId="0" shapeId="0">
      <text>
        <r>
          <rPr>
            <b/>
            <sz val="10"/>
            <color indexed="81"/>
            <rFont val="游ゴシック"/>
            <family val="3"/>
            <charset val="128"/>
          </rPr>
          <t>原則、有効数字３桁以上で入力してください。</t>
        </r>
      </text>
    </comment>
    <comment ref="B277"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277" authorId="0" shapeId="0">
      <text>
        <r>
          <rPr>
            <b/>
            <sz val="10"/>
            <color indexed="81"/>
            <rFont val="游ゴシック"/>
            <family val="3"/>
            <charset val="128"/>
          </rPr>
          <t>右側太枠内に、発熱量、排出係数を入力してください。原則、有効数字３桁以上で入力してください。</t>
        </r>
      </text>
    </comment>
    <comment ref="I277" authorId="0" shapeId="0">
      <text>
        <r>
          <rPr>
            <b/>
            <sz val="10"/>
            <color indexed="81"/>
            <rFont val="游ゴシック"/>
            <family val="3"/>
            <charset val="128"/>
          </rPr>
          <t>原則、有効数字３桁以上で入力してください。</t>
        </r>
      </text>
    </comment>
    <comment ref="F278" authorId="0" shapeId="0">
      <text>
        <r>
          <rPr>
            <b/>
            <sz val="10"/>
            <color indexed="81"/>
            <rFont val="游ゴシック"/>
            <family val="3"/>
            <charset val="128"/>
          </rPr>
          <t>右側太枠内に、発熱量、排出係数を入力してください。原則、有効数字３桁以上で入力してください。</t>
        </r>
      </text>
    </comment>
    <comment ref="I278" authorId="0" shapeId="0">
      <text>
        <r>
          <rPr>
            <b/>
            <sz val="10"/>
            <color indexed="81"/>
            <rFont val="游ゴシック"/>
            <family val="3"/>
            <charset val="128"/>
          </rPr>
          <t>原則、有効数字３桁以上で入力してください。</t>
        </r>
      </text>
    </comment>
    <comment ref="F283" authorId="0" shapeId="0">
      <text>
        <r>
          <rPr>
            <b/>
            <sz val="10"/>
            <color indexed="81"/>
            <rFont val="游ゴシック"/>
            <family val="3"/>
            <charset val="128"/>
          </rPr>
          <t>原則、有効数字３桁以上で入力してください。</t>
        </r>
      </text>
    </comment>
    <comment ref="I283" authorId="0" shapeId="0">
      <text>
        <r>
          <rPr>
            <b/>
            <sz val="10"/>
            <color indexed="81"/>
            <rFont val="游ゴシック"/>
            <family val="3"/>
            <charset val="128"/>
          </rPr>
          <t>原則、有効数字３桁以上で入力してください。</t>
        </r>
      </text>
    </comment>
    <comment ref="F284" authorId="0" shapeId="0">
      <text>
        <r>
          <rPr>
            <b/>
            <sz val="10"/>
            <color indexed="81"/>
            <rFont val="游ゴシック"/>
            <family val="3"/>
            <charset val="128"/>
          </rPr>
          <t>右側太枠内に、排出係数を入力してください。原則、有効数字３桁以上で入力してください。</t>
        </r>
      </text>
    </comment>
    <comment ref="I284" authorId="0" shapeId="0">
      <text>
        <r>
          <rPr>
            <b/>
            <sz val="10"/>
            <color indexed="81"/>
            <rFont val="游ゴシック"/>
            <family val="3"/>
            <charset val="128"/>
          </rPr>
          <t>右側太枠内に、排出係数を入力してください。原則、有効数字３桁以上で入力してください。</t>
        </r>
      </text>
    </comment>
    <comment ref="S284" authorId="1" shapeId="0">
      <text>
        <r>
          <rPr>
            <b/>
            <sz val="9"/>
            <color indexed="81"/>
            <rFont val="游ゴシック"/>
            <family val="3"/>
            <charset val="128"/>
          </rPr>
          <t>基礎排出係数を入力してください。</t>
        </r>
      </text>
    </comment>
    <comment ref="F285" authorId="0" shapeId="0">
      <text>
        <r>
          <rPr>
            <b/>
            <sz val="10"/>
            <color indexed="81"/>
            <rFont val="游ゴシック"/>
            <family val="3"/>
            <charset val="128"/>
          </rPr>
          <t>右側太枠内に、排出係数を入力してください。原則、有効数字３桁以上で入力してください。</t>
        </r>
      </text>
    </comment>
    <comment ref="I285" authorId="0" shapeId="0">
      <text>
        <r>
          <rPr>
            <b/>
            <sz val="10"/>
            <color indexed="81"/>
            <rFont val="游ゴシック"/>
            <family val="3"/>
            <charset val="128"/>
          </rPr>
          <t>右側太枠内に、排出係数を入力してください。原則、有効数字３桁以上で入力してください。</t>
        </r>
      </text>
    </comment>
    <comment ref="S285" authorId="1" shapeId="0">
      <text>
        <r>
          <rPr>
            <b/>
            <sz val="9"/>
            <color indexed="81"/>
            <rFont val="游ゴシック"/>
            <family val="3"/>
            <charset val="128"/>
          </rPr>
          <t>基礎排出係数を入力してください。</t>
        </r>
      </text>
    </comment>
    <comment ref="F286" authorId="0" shapeId="0">
      <text>
        <r>
          <rPr>
            <b/>
            <sz val="10"/>
            <color indexed="81"/>
            <rFont val="游ゴシック"/>
            <family val="3"/>
            <charset val="128"/>
          </rPr>
          <t>右側太枠内に、排出係数を入力してください。原則、有効数字３桁以上で入力してください。</t>
        </r>
      </text>
    </comment>
    <comment ref="I286" authorId="0" shapeId="0">
      <text>
        <r>
          <rPr>
            <b/>
            <sz val="10"/>
            <color indexed="81"/>
            <rFont val="游ゴシック"/>
            <family val="3"/>
            <charset val="128"/>
          </rPr>
          <t>右側太枠内に、排出係数を入力してください。原則、有効数字３桁以上で入力してください。</t>
        </r>
      </text>
    </comment>
    <comment ref="S286" authorId="1" shapeId="0">
      <text>
        <r>
          <rPr>
            <b/>
            <sz val="9"/>
            <color indexed="81"/>
            <rFont val="游ゴシック"/>
            <family val="3"/>
            <charset val="128"/>
          </rPr>
          <t>基礎排出係数を入力してください。</t>
        </r>
      </text>
    </comment>
    <comment ref="F287" authorId="0" shapeId="0">
      <text>
        <r>
          <rPr>
            <b/>
            <sz val="10"/>
            <color indexed="81"/>
            <rFont val="游ゴシック"/>
            <family val="3"/>
            <charset val="128"/>
          </rPr>
          <t>右側太枠内に、排出係数を入力してください。原則、有効数字３桁以上で入力してください。</t>
        </r>
      </text>
    </comment>
    <comment ref="I287" authorId="0" shapeId="0">
      <text>
        <r>
          <rPr>
            <b/>
            <sz val="10"/>
            <color indexed="81"/>
            <rFont val="游ゴシック"/>
            <family val="3"/>
            <charset val="128"/>
          </rPr>
          <t>右側太枠内に、排出係数を入力してください。原則、有効数字３桁以上で入力してください。</t>
        </r>
      </text>
    </comment>
    <comment ref="S287" authorId="1" shapeId="0">
      <text>
        <r>
          <rPr>
            <b/>
            <sz val="9"/>
            <color indexed="81"/>
            <rFont val="游ゴシック"/>
            <family val="3"/>
            <charset val="128"/>
          </rPr>
          <t>基礎排出係数を入力してください。</t>
        </r>
      </text>
    </comment>
    <comment ref="F288" authorId="0" shapeId="0">
      <text>
        <r>
          <rPr>
            <b/>
            <sz val="10"/>
            <color indexed="81"/>
            <rFont val="游ゴシック"/>
            <family val="3"/>
            <charset val="128"/>
          </rPr>
          <t>原則、有効数字３桁以上で入力してください。</t>
        </r>
      </text>
    </comment>
    <comment ref="I288" authorId="0" shapeId="0">
      <text>
        <r>
          <rPr>
            <b/>
            <sz val="10"/>
            <color indexed="81"/>
            <rFont val="游ゴシック"/>
            <family val="3"/>
            <charset val="128"/>
          </rPr>
          <t>原則、有効数字３桁以上で入力してください。排出係数は右欄に入力してください。</t>
        </r>
      </text>
    </comment>
    <comment ref="F289" authorId="0" shapeId="0">
      <text>
        <r>
          <rPr>
            <b/>
            <sz val="10"/>
            <color indexed="81"/>
            <rFont val="游ゴシック"/>
            <family val="3"/>
            <charset val="128"/>
          </rPr>
          <t>原則、有効数字３桁以上で入力してください。</t>
        </r>
      </text>
    </comment>
    <comment ref="I289" authorId="0" shapeId="0">
      <text>
        <r>
          <rPr>
            <b/>
            <sz val="10"/>
            <color indexed="81"/>
            <rFont val="游ゴシック"/>
            <family val="3"/>
            <charset val="128"/>
          </rPr>
          <t>原則、有効数字３桁以上で入力してください。排出係数は右欄に入力してください。</t>
        </r>
      </text>
    </comment>
    <comment ref="F290" authorId="0" shapeId="0">
      <text>
        <r>
          <rPr>
            <b/>
            <sz val="10"/>
            <color indexed="81"/>
            <rFont val="游ゴシック"/>
            <family val="3"/>
            <charset val="128"/>
          </rPr>
          <t>原則、有効数字３桁以上で入力してください。</t>
        </r>
      </text>
    </comment>
    <comment ref="I290" authorId="0" shapeId="0">
      <text>
        <r>
          <rPr>
            <b/>
            <sz val="10"/>
            <color indexed="81"/>
            <rFont val="游ゴシック"/>
            <family val="3"/>
            <charset val="128"/>
          </rPr>
          <t>原則、有効数字３桁以上で入力してください。排出係数は右欄に入力してください。</t>
        </r>
      </text>
    </comment>
    <comment ref="F291" authorId="0" shapeId="0">
      <text>
        <r>
          <rPr>
            <b/>
            <sz val="10"/>
            <color indexed="81"/>
            <rFont val="游ゴシック"/>
            <family val="3"/>
            <charset val="128"/>
          </rPr>
          <t>原則、有効数字３桁以上で入力してください。</t>
        </r>
      </text>
    </comment>
    <comment ref="I291" authorId="0" shapeId="0">
      <text>
        <r>
          <rPr>
            <b/>
            <sz val="10"/>
            <color indexed="81"/>
            <rFont val="游ゴシック"/>
            <family val="3"/>
            <charset val="128"/>
          </rPr>
          <t>原則、有効数字３桁以上で入力してください。排出係数は右欄に入力してください。</t>
        </r>
      </text>
    </comment>
    <comment ref="F292" authorId="0" shapeId="0">
      <text>
        <r>
          <rPr>
            <b/>
            <sz val="10"/>
            <color indexed="81"/>
            <rFont val="游ゴシック"/>
            <family val="3"/>
            <charset val="128"/>
          </rPr>
          <t>原則、有効数字３桁以上で入力してください。</t>
        </r>
      </text>
    </comment>
    <comment ref="I292" authorId="0" shapeId="0">
      <text>
        <r>
          <rPr>
            <b/>
            <sz val="10"/>
            <color indexed="81"/>
            <rFont val="游ゴシック"/>
            <family val="3"/>
            <charset val="128"/>
          </rPr>
          <t>原則、有効数字３桁以上で入力してください。排出係数は右欄に入力してください。</t>
        </r>
      </text>
    </comment>
    <comment ref="S292" authorId="1" shapeId="0">
      <text>
        <r>
          <rPr>
            <b/>
            <sz val="9"/>
            <color indexed="81"/>
            <rFont val="游ゴシック"/>
            <family val="3"/>
            <charset val="128"/>
          </rPr>
          <t>排出係数を入力してください。</t>
        </r>
      </text>
    </comment>
    <comment ref="O296" authorId="2" shapeId="0">
      <text>
        <r>
          <rPr>
            <b/>
            <sz val="11"/>
            <color indexed="10"/>
            <rFont val="游ゴシック"/>
            <family val="3"/>
            <charset val="128"/>
          </rPr>
          <t>電力事業者名、排出係数、買電量をこの表の太枠内に上から順に入力してください！</t>
        </r>
      </text>
    </comment>
    <comment ref="F298" authorId="2" shapeId="0">
      <text>
        <r>
          <rPr>
            <b/>
            <sz val="10"/>
            <color indexed="81"/>
            <rFont val="游ゴシック"/>
            <family val="3"/>
            <charset val="128"/>
          </rPr>
          <t>右側太枠内に電気事業者名、排出係数、買電量を入力してください。</t>
        </r>
      </text>
    </comment>
    <comment ref="P298" authorId="2" shapeId="0">
      <text>
        <r>
          <rPr>
            <b/>
            <sz val="9"/>
            <color indexed="81"/>
            <rFont val="游ゴシック"/>
            <family val="3"/>
            <charset val="128"/>
          </rPr>
          <t>電気事業者名を入力してください。</t>
        </r>
      </text>
    </comment>
    <comment ref="R298" authorId="2" shapeId="0">
      <text>
        <r>
          <rPr>
            <b/>
            <sz val="9"/>
            <color indexed="81"/>
            <rFont val="游ゴシック"/>
            <family val="3"/>
            <charset val="128"/>
          </rPr>
          <t>基礎排出係数を入力してください。</t>
        </r>
      </text>
    </comment>
    <comment ref="T298" authorId="2" shapeId="0">
      <text>
        <r>
          <rPr>
            <b/>
            <sz val="9"/>
            <color indexed="81"/>
            <rFont val="游ゴシック"/>
            <family val="3"/>
            <charset val="128"/>
          </rPr>
          <t>原則、有効数字３桁以上で記入してください。</t>
        </r>
      </text>
    </comment>
    <comment ref="P299" authorId="2" shapeId="0">
      <text>
        <r>
          <rPr>
            <b/>
            <sz val="9"/>
            <color indexed="81"/>
            <rFont val="游ゴシック"/>
            <family val="3"/>
            <charset val="128"/>
          </rPr>
          <t>電気事業者名を入力してください。</t>
        </r>
      </text>
    </comment>
    <comment ref="R299" authorId="2" shapeId="0">
      <text>
        <r>
          <rPr>
            <b/>
            <sz val="9"/>
            <color indexed="81"/>
            <rFont val="游ゴシック"/>
            <family val="3"/>
            <charset val="128"/>
          </rPr>
          <t>基礎排出係数を入力してください。</t>
        </r>
      </text>
    </comment>
    <comment ref="T299" authorId="2" shapeId="0">
      <text>
        <r>
          <rPr>
            <b/>
            <sz val="9"/>
            <color indexed="81"/>
            <rFont val="游ゴシック"/>
            <family val="3"/>
            <charset val="128"/>
          </rPr>
          <t>原則、有効数字３桁以上で記入してください。</t>
        </r>
      </text>
    </comment>
    <comment ref="P300" authorId="2" shapeId="0">
      <text>
        <r>
          <rPr>
            <b/>
            <sz val="9"/>
            <color indexed="81"/>
            <rFont val="游ゴシック"/>
            <family val="3"/>
            <charset val="128"/>
          </rPr>
          <t>電気事業者名を入力してください。</t>
        </r>
      </text>
    </comment>
    <comment ref="R300" authorId="2" shapeId="0">
      <text>
        <r>
          <rPr>
            <b/>
            <sz val="9"/>
            <color indexed="81"/>
            <rFont val="游ゴシック"/>
            <family val="3"/>
            <charset val="128"/>
          </rPr>
          <t>基礎排出係数を入力してください。</t>
        </r>
      </text>
    </comment>
    <comment ref="T300" authorId="2" shapeId="0">
      <text>
        <r>
          <rPr>
            <b/>
            <sz val="9"/>
            <color indexed="81"/>
            <rFont val="游ゴシック"/>
            <family val="3"/>
            <charset val="128"/>
          </rPr>
          <t>原則、有効数字３桁以上で記入してください。</t>
        </r>
      </text>
    </comment>
    <comment ref="P301" authorId="2" shapeId="0">
      <text>
        <r>
          <rPr>
            <b/>
            <sz val="9"/>
            <color indexed="81"/>
            <rFont val="游ゴシック"/>
            <family val="3"/>
            <charset val="128"/>
          </rPr>
          <t>電気事業者名を入力してください。</t>
        </r>
      </text>
    </comment>
    <comment ref="R301" authorId="2" shapeId="0">
      <text>
        <r>
          <rPr>
            <b/>
            <sz val="9"/>
            <color indexed="81"/>
            <rFont val="游ゴシック"/>
            <family val="3"/>
            <charset val="128"/>
          </rPr>
          <t>基礎排出係数を入力してください。</t>
        </r>
      </text>
    </comment>
    <comment ref="T301" authorId="2" shapeId="0">
      <text>
        <r>
          <rPr>
            <b/>
            <sz val="9"/>
            <color indexed="81"/>
            <rFont val="游ゴシック"/>
            <family val="3"/>
            <charset val="128"/>
          </rPr>
          <t>原則、有効数字３桁以上で記入してください。</t>
        </r>
      </text>
    </comment>
    <comment ref="F305" authorId="0" shapeId="0">
      <text>
        <r>
          <rPr>
            <b/>
            <sz val="10"/>
            <color indexed="81"/>
            <rFont val="游ゴシック"/>
            <family val="3"/>
            <charset val="128"/>
          </rPr>
          <t>右側太枠内に、排出係数を入力してください。原則、有効数字３桁以上で入力してください。</t>
        </r>
      </text>
    </comment>
    <comment ref="R305" authorId="0" shapeId="0">
      <text>
        <r>
          <rPr>
            <b/>
            <sz val="9"/>
            <color indexed="81"/>
            <rFont val="游ゴシック"/>
            <family val="3"/>
            <charset val="128"/>
          </rPr>
          <t>排出係数を入力してください。</t>
        </r>
      </text>
    </comment>
    <comment ref="F306" authorId="0" shapeId="0">
      <text>
        <r>
          <rPr>
            <b/>
            <sz val="10"/>
            <color indexed="81"/>
            <rFont val="游ゴシック"/>
            <family val="3"/>
            <charset val="128"/>
          </rPr>
          <t>右側太枠内に、排出係数を入力してください。原則、有効数字３桁以上で入力してください。</t>
        </r>
      </text>
    </comment>
    <comment ref="R306" authorId="0" shapeId="0">
      <text>
        <r>
          <rPr>
            <b/>
            <sz val="9"/>
            <color indexed="81"/>
            <rFont val="游ゴシック"/>
            <family val="3"/>
            <charset val="128"/>
          </rPr>
          <t>排出係数を入力してください。</t>
        </r>
      </text>
    </comment>
    <comment ref="F307" authorId="0" shapeId="0">
      <text>
        <r>
          <rPr>
            <b/>
            <sz val="10"/>
            <color indexed="81"/>
            <rFont val="游ゴシック"/>
            <family val="3"/>
            <charset val="128"/>
          </rPr>
          <t>右側太枠内に、排出係数を入力してください。原則、有効数字３桁以上で入力してください。</t>
        </r>
      </text>
    </comment>
    <comment ref="R307" authorId="0" shapeId="0">
      <text>
        <r>
          <rPr>
            <b/>
            <sz val="9"/>
            <color indexed="81"/>
            <rFont val="游ゴシック"/>
            <family val="3"/>
            <charset val="128"/>
          </rPr>
          <t>排出係数を入力してください。</t>
        </r>
      </text>
    </comment>
    <comment ref="C308" authorId="1" shapeId="0">
      <text>
        <r>
          <rPr>
            <b/>
            <sz val="10"/>
            <color indexed="81"/>
            <rFont val="游ゴシック"/>
            <family val="3"/>
            <charset val="128"/>
          </rPr>
          <t>自営線はここに記載してください。</t>
        </r>
      </text>
    </comment>
    <comment ref="F308" authorId="0" shapeId="0">
      <text>
        <r>
          <rPr>
            <b/>
            <sz val="10"/>
            <color indexed="81"/>
            <rFont val="游ゴシック"/>
            <family val="3"/>
            <charset val="128"/>
          </rPr>
          <t>右側太枠内に、排出係数を入力してください。原則、有効数字３桁以上で入力してください。</t>
        </r>
      </text>
    </comment>
    <comment ref="R308" authorId="0" shapeId="0">
      <text>
        <r>
          <rPr>
            <b/>
            <sz val="9"/>
            <color indexed="81"/>
            <rFont val="游ゴシック"/>
            <family val="3"/>
            <charset val="128"/>
          </rPr>
          <t>排出係数を入力してください。</t>
        </r>
      </text>
    </comment>
    <comment ref="F309" authorId="0" shapeId="0">
      <text>
        <r>
          <rPr>
            <b/>
            <sz val="10"/>
            <color indexed="81"/>
            <rFont val="游ゴシック"/>
            <family val="3"/>
            <charset val="128"/>
          </rPr>
          <t>原則、有効数字３桁以上で入力してください。</t>
        </r>
      </text>
    </comment>
    <comment ref="I309" authorId="0" shapeId="0">
      <text>
        <r>
          <rPr>
            <b/>
            <sz val="10"/>
            <color indexed="81"/>
            <rFont val="游ゴシック"/>
            <family val="3"/>
            <charset val="128"/>
          </rPr>
          <t>原則、有効数字３桁以上で入力してください。排出係数は右欄に入力してください。</t>
        </r>
      </text>
    </comment>
    <comment ref="F310" authorId="0" shapeId="0">
      <text>
        <r>
          <rPr>
            <b/>
            <sz val="10"/>
            <color indexed="81"/>
            <rFont val="游ゴシック"/>
            <family val="3"/>
            <charset val="128"/>
          </rPr>
          <t>原則、有効数字３桁以上で入力してください。</t>
        </r>
      </text>
    </comment>
    <comment ref="I310" authorId="0" shapeId="0">
      <text>
        <r>
          <rPr>
            <b/>
            <sz val="10"/>
            <color indexed="81"/>
            <rFont val="游ゴシック"/>
            <family val="3"/>
            <charset val="128"/>
          </rPr>
          <t>原則、有効数字３桁以上で入力してください。排出係数は右欄に入力してください。</t>
        </r>
      </text>
    </comment>
    <comment ref="F311" authorId="0" shapeId="0">
      <text>
        <r>
          <rPr>
            <b/>
            <sz val="10"/>
            <color indexed="81"/>
            <rFont val="游ゴシック"/>
            <family val="3"/>
            <charset val="128"/>
          </rPr>
          <t>原則、有効数字３桁以上で入力してください。</t>
        </r>
      </text>
    </comment>
    <comment ref="I311" authorId="0" shapeId="0">
      <text>
        <r>
          <rPr>
            <b/>
            <sz val="10"/>
            <color indexed="81"/>
            <rFont val="游ゴシック"/>
            <family val="3"/>
            <charset val="128"/>
          </rPr>
          <t>原則、有効数字３桁以上で入力してください。排出係数は右欄に入力してください。</t>
        </r>
      </text>
    </comment>
    <comment ref="F312" authorId="0" shapeId="0">
      <text>
        <r>
          <rPr>
            <b/>
            <sz val="10"/>
            <color indexed="81"/>
            <rFont val="游ゴシック"/>
            <family val="3"/>
            <charset val="128"/>
          </rPr>
          <t>原則、有効数字３桁以上で入力してください。</t>
        </r>
      </text>
    </comment>
    <comment ref="I312" authorId="0" shapeId="0">
      <text>
        <r>
          <rPr>
            <b/>
            <sz val="10"/>
            <color indexed="81"/>
            <rFont val="游ゴシック"/>
            <family val="3"/>
            <charset val="128"/>
          </rPr>
          <t>原則、有効数字３桁以上で入力してください。排出係数は右欄に入力してください。</t>
        </r>
      </text>
    </comment>
    <comment ref="F313" authorId="0" shapeId="0">
      <text>
        <r>
          <rPr>
            <b/>
            <sz val="10"/>
            <color indexed="81"/>
            <rFont val="游ゴシック"/>
            <family val="3"/>
            <charset val="128"/>
          </rPr>
          <t>原則、有効数字３桁以上で入力してください。</t>
        </r>
      </text>
    </comment>
    <comment ref="I313" authorId="0" shapeId="0">
      <text>
        <r>
          <rPr>
            <b/>
            <sz val="10"/>
            <color indexed="81"/>
            <rFont val="游ゴシック"/>
            <family val="3"/>
            <charset val="128"/>
          </rPr>
          <t>原則、有効数字３桁以上で入力してください。排出係数は右欄に入力してください。</t>
        </r>
      </text>
    </comment>
    <comment ref="R313" authorId="1" shapeId="0">
      <text>
        <r>
          <rPr>
            <b/>
            <sz val="9"/>
            <color indexed="81"/>
            <rFont val="游ゴシック"/>
            <family val="3"/>
            <charset val="128"/>
          </rPr>
          <t>排出係数を入力してください。</t>
        </r>
      </text>
    </comment>
    <comment ref="F314" authorId="0" shapeId="0">
      <text>
        <r>
          <rPr>
            <b/>
            <sz val="10"/>
            <color indexed="81"/>
            <rFont val="游ゴシック"/>
            <family val="3"/>
            <charset val="128"/>
          </rPr>
          <t>原則、有効数字３桁以上で入力してください。</t>
        </r>
      </text>
    </comment>
    <comment ref="I314" authorId="0" shapeId="0">
      <text>
        <r>
          <rPr>
            <b/>
            <sz val="10"/>
            <color indexed="81"/>
            <rFont val="游ゴシック"/>
            <family val="3"/>
            <charset val="128"/>
          </rPr>
          <t>原則、有効数字３桁以上で入力してください。排出係数は右欄に入力してください。</t>
        </r>
      </text>
    </comment>
    <comment ref="R314" authorId="1" shapeId="0">
      <text>
        <r>
          <rPr>
            <b/>
            <sz val="9"/>
            <color indexed="81"/>
            <rFont val="游ゴシック"/>
            <family val="3"/>
            <charset val="128"/>
          </rPr>
          <t>排出係数を入力してください。</t>
        </r>
      </text>
    </comment>
    <comment ref="B319"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329" authorId="0" shapeId="0">
      <text>
        <r>
          <rPr>
            <b/>
            <sz val="10"/>
            <color indexed="81"/>
            <rFont val="游ゴシック"/>
            <family val="3"/>
            <charset val="128"/>
          </rPr>
          <t>原則、有効数字３桁以上で入力してください。</t>
        </r>
      </text>
    </comment>
    <comment ref="I329" authorId="0" shapeId="0">
      <text>
        <r>
          <rPr>
            <b/>
            <sz val="10"/>
            <color indexed="81"/>
            <rFont val="游ゴシック"/>
            <family val="3"/>
            <charset val="128"/>
          </rPr>
          <t>原則、有効数字３桁以上で入力してください。</t>
        </r>
      </text>
    </comment>
    <comment ref="F330" authorId="0" shapeId="0">
      <text>
        <r>
          <rPr>
            <b/>
            <sz val="10"/>
            <color indexed="81"/>
            <rFont val="游ゴシック"/>
            <family val="3"/>
            <charset val="128"/>
          </rPr>
          <t>原則、有効数字３桁以上で入力してください。</t>
        </r>
      </text>
    </comment>
    <comment ref="I330" authorId="0" shapeId="0">
      <text>
        <r>
          <rPr>
            <b/>
            <sz val="10"/>
            <color indexed="81"/>
            <rFont val="游ゴシック"/>
            <family val="3"/>
            <charset val="128"/>
          </rPr>
          <t>原則、有効数字３桁以上で入力してください。</t>
        </r>
      </text>
    </comment>
    <comment ref="F331" authorId="0" shapeId="0">
      <text>
        <r>
          <rPr>
            <b/>
            <sz val="10"/>
            <color indexed="81"/>
            <rFont val="游ゴシック"/>
            <family val="3"/>
            <charset val="128"/>
          </rPr>
          <t>原則、有効数字３桁以上で入力してください。</t>
        </r>
      </text>
    </comment>
    <comment ref="I331" authorId="0" shapeId="0">
      <text>
        <r>
          <rPr>
            <b/>
            <sz val="10"/>
            <color indexed="81"/>
            <rFont val="游ゴシック"/>
            <family val="3"/>
            <charset val="128"/>
          </rPr>
          <t>原則、有効数字３桁以上で入力してください。</t>
        </r>
      </text>
    </comment>
    <comment ref="F332" authorId="0" shapeId="0">
      <text>
        <r>
          <rPr>
            <b/>
            <sz val="10"/>
            <color indexed="81"/>
            <rFont val="游ゴシック"/>
            <family val="3"/>
            <charset val="128"/>
          </rPr>
          <t>原則、有効数字３桁以上で入力してください。</t>
        </r>
      </text>
    </comment>
    <comment ref="I332" authorId="0" shapeId="0">
      <text>
        <r>
          <rPr>
            <b/>
            <sz val="10"/>
            <color indexed="81"/>
            <rFont val="游ゴシック"/>
            <family val="3"/>
            <charset val="128"/>
          </rPr>
          <t>原則、有効数字３桁以上で入力してください。</t>
        </r>
      </text>
    </comment>
    <comment ref="F333" authorId="0" shapeId="0">
      <text>
        <r>
          <rPr>
            <b/>
            <sz val="10"/>
            <color indexed="81"/>
            <rFont val="游ゴシック"/>
            <family val="3"/>
            <charset val="128"/>
          </rPr>
          <t>原則、有効数字３桁以上で入力してください。</t>
        </r>
      </text>
    </comment>
    <comment ref="I333" authorId="0" shapeId="0">
      <text>
        <r>
          <rPr>
            <b/>
            <sz val="10"/>
            <color indexed="81"/>
            <rFont val="游ゴシック"/>
            <family val="3"/>
            <charset val="128"/>
          </rPr>
          <t>原則、有効数字３桁以上で入力してください。</t>
        </r>
      </text>
    </comment>
    <comment ref="F334" authorId="0" shapeId="0">
      <text>
        <r>
          <rPr>
            <b/>
            <sz val="10"/>
            <color indexed="81"/>
            <rFont val="游ゴシック"/>
            <family val="3"/>
            <charset val="128"/>
          </rPr>
          <t>原則、有効数字３桁以上で入力してください。</t>
        </r>
      </text>
    </comment>
    <comment ref="I334" authorId="0" shapeId="0">
      <text>
        <r>
          <rPr>
            <b/>
            <sz val="10"/>
            <color indexed="81"/>
            <rFont val="游ゴシック"/>
            <family val="3"/>
            <charset val="128"/>
          </rPr>
          <t>原則、有効数字３桁以上で入力してください。</t>
        </r>
      </text>
    </comment>
    <comment ref="F335" authorId="0" shapeId="0">
      <text>
        <r>
          <rPr>
            <b/>
            <sz val="10"/>
            <color indexed="81"/>
            <rFont val="游ゴシック"/>
            <family val="3"/>
            <charset val="128"/>
          </rPr>
          <t>原則、有効数字３桁以上で入力してください。</t>
        </r>
      </text>
    </comment>
    <comment ref="I335" authorId="0" shapeId="0">
      <text>
        <r>
          <rPr>
            <b/>
            <sz val="10"/>
            <color indexed="81"/>
            <rFont val="游ゴシック"/>
            <family val="3"/>
            <charset val="128"/>
          </rPr>
          <t>原則、有効数字３桁以上で入力してください。</t>
        </r>
      </text>
    </comment>
    <comment ref="F336" authorId="0" shapeId="0">
      <text>
        <r>
          <rPr>
            <b/>
            <sz val="10"/>
            <color indexed="81"/>
            <rFont val="游ゴシック"/>
            <family val="3"/>
            <charset val="128"/>
          </rPr>
          <t>原則、有効数字３桁以上で入力してください。</t>
        </r>
      </text>
    </comment>
    <comment ref="I336" authorId="0" shapeId="0">
      <text>
        <r>
          <rPr>
            <b/>
            <sz val="10"/>
            <color indexed="81"/>
            <rFont val="游ゴシック"/>
            <family val="3"/>
            <charset val="128"/>
          </rPr>
          <t>原則、有効数字３桁以上で入力してください。</t>
        </r>
      </text>
    </comment>
    <comment ref="F337" authorId="0" shapeId="0">
      <text>
        <r>
          <rPr>
            <b/>
            <sz val="10"/>
            <color indexed="81"/>
            <rFont val="游ゴシック"/>
            <family val="3"/>
            <charset val="128"/>
          </rPr>
          <t>原則、有効数字３桁以上で入力してください。</t>
        </r>
      </text>
    </comment>
    <comment ref="I337" authorId="0" shapeId="0">
      <text>
        <r>
          <rPr>
            <b/>
            <sz val="10"/>
            <color indexed="81"/>
            <rFont val="游ゴシック"/>
            <family val="3"/>
            <charset val="128"/>
          </rPr>
          <t>原則、有効数字３桁以上で入力してください。</t>
        </r>
      </text>
    </comment>
    <comment ref="F338" authorId="0" shapeId="0">
      <text>
        <r>
          <rPr>
            <b/>
            <sz val="10"/>
            <color indexed="81"/>
            <rFont val="游ゴシック"/>
            <family val="3"/>
            <charset val="128"/>
          </rPr>
          <t>原則、有効数字３桁以上で入力してください。</t>
        </r>
      </text>
    </comment>
    <comment ref="I338" authorId="0" shapeId="0">
      <text>
        <r>
          <rPr>
            <b/>
            <sz val="10"/>
            <color indexed="81"/>
            <rFont val="游ゴシック"/>
            <family val="3"/>
            <charset val="128"/>
          </rPr>
          <t>原則、有効数字３桁以上で入力してください。</t>
        </r>
      </text>
    </comment>
    <comment ref="F339" authorId="0" shapeId="0">
      <text>
        <r>
          <rPr>
            <b/>
            <sz val="10"/>
            <color indexed="81"/>
            <rFont val="游ゴシック"/>
            <family val="3"/>
            <charset val="128"/>
          </rPr>
          <t>原則、有効数字３桁以上で入力してください。</t>
        </r>
      </text>
    </comment>
    <comment ref="I339" authorId="0" shapeId="0">
      <text>
        <r>
          <rPr>
            <b/>
            <sz val="10"/>
            <color indexed="81"/>
            <rFont val="游ゴシック"/>
            <family val="3"/>
            <charset val="128"/>
          </rPr>
          <t>原則、有効数字３桁以上で入力してください。</t>
        </r>
      </text>
    </comment>
    <comment ref="F340" authorId="0" shapeId="0">
      <text>
        <r>
          <rPr>
            <b/>
            <sz val="10"/>
            <color indexed="81"/>
            <rFont val="游ゴシック"/>
            <family val="3"/>
            <charset val="128"/>
          </rPr>
          <t>原則、有効数字３桁以上で入力してください。</t>
        </r>
      </text>
    </comment>
    <comment ref="I340" authorId="0" shapeId="0">
      <text>
        <r>
          <rPr>
            <b/>
            <sz val="10"/>
            <color indexed="81"/>
            <rFont val="游ゴシック"/>
            <family val="3"/>
            <charset val="128"/>
          </rPr>
          <t>原則、有効数字３桁以上で入力してください。</t>
        </r>
      </text>
    </comment>
    <comment ref="F341" authorId="0" shapeId="0">
      <text>
        <r>
          <rPr>
            <b/>
            <sz val="10"/>
            <color indexed="81"/>
            <rFont val="游ゴシック"/>
            <family val="3"/>
            <charset val="128"/>
          </rPr>
          <t>原則、有効数字３桁以上で入力してください。</t>
        </r>
      </text>
    </comment>
    <comment ref="I341" authorId="0" shapeId="0">
      <text>
        <r>
          <rPr>
            <b/>
            <sz val="10"/>
            <color indexed="81"/>
            <rFont val="游ゴシック"/>
            <family val="3"/>
            <charset val="128"/>
          </rPr>
          <t>原則、有効数字３桁以上で入力してください。</t>
        </r>
      </text>
    </comment>
    <comment ref="F342" authorId="0" shapeId="0">
      <text>
        <r>
          <rPr>
            <b/>
            <sz val="10"/>
            <color indexed="81"/>
            <rFont val="游ゴシック"/>
            <family val="3"/>
            <charset val="128"/>
          </rPr>
          <t>原則、有効数字３桁以上で入力してください。</t>
        </r>
      </text>
    </comment>
    <comment ref="I342" authorId="0" shapeId="0">
      <text>
        <r>
          <rPr>
            <b/>
            <sz val="10"/>
            <color indexed="81"/>
            <rFont val="游ゴシック"/>
            <family val="3"/>
            <charset val="128"/>
          </rPr>
          <t>原則、有効数字３桁以上で入力してください。</t>
        </r>
      </text>
    </comment>
    <comment ref="F343" authorId="0" shapeId="0">
      <text>
        <r>
          <rPr>
            <b/>
            <sz val="10"/>
            <color indexed="81"/>
            <rFont val="游ゴシック"/>
            <family val="3"/>
            <charset val="128"/>
          </rPr>
          <t>原則、有効数字３桁以上で入力してください。</t>
        </r>
      </text>
    </comment>
    <comment ref="I343" authorId="0" shapeId="0">
      <text>
        <r>
          <rPr>
            <b/>
            <sz val="10"/>
            <color indexed="81"/>
            <rFont val="游ゴシック"/>
            <family val="3"/>
            <charset val="128"/>
          </rPr>
          <t>原則、有効数字３桁以上で入力してください。</t>
        </r>
      </text>
    </comment>
    <comment ref="F344" authorId="0" shapeId="0">
      <text>
        <r>
          <rPr>
            <b/>
            <sz val="10"/>
            <color indexed="81"/>
            <rFont val="游ゴシック"/>
            <family val="3"/>
            <charset val="128"/>
          </rPr>
          <t>原則、有効数字３桁以上で入力してください。</t>
        </r>
      </text>
    </comment>
    <comment ref="I344" authorId="0" shapeId="0">
      <text>
        <r>
          <rPr>
            <b/>
            <sz val="10"/>
            <color indexed="81"/>
            <rFont val="游ゴシック"/>
            <family val="3"/>
            <charset val="128"/>
          </rPr>
          <t>原則、有効数字３桁以上で入力してください。</t>
        </r>
      </text>
    </comment>
    <comment ref="F345" authorId="0" shapeId="0">
      <text>
        <r>
          <rPr>
            <b/>
            <sz val="10"/>
            <color indexed="81"/>
            <rFont val="游ゴシック"/>
            <family val="3"/>
            <charset val="128"/>
          </rPr>
          <t>原則、有効数字３桁以上で入力してください。</t>
        </r>
      </text>
    </comment>
    <comment ref="I345" authorId="0" shapeId="0">
      <text>
        <r>
          <rPr>
            <b/>
            <sz val="10"/>
            <color indexed="81"/>
            <rFont val="游ゴシック"/>
            <family val="3"/>
            <charset val="128"/>
          </rPr>
          <t>原則、有効数字３桁以上で入力してください。</t>
        </r>
      </text>
    </comment>
    <comment ref="F346" authorId="0" shapeId="0">
      <text>
        <r>
          <rPr>
            <b/>
            <sz val="10"/>
            <color indexed="81"/>
            <rFont val="游ゴシック"/>
            <family val="3"/>
            <charset val="128"/>
          </rPr>
          <t>原則、有効数字３桁以上で入力してください。</t>
        </r>
      </text>
    </comment>
    <comment ref="I346" authorId="0" shapeId="0">
      <text>
        <r>
          <rPr>
            <b/>
            <sz val="10"/>
            <color indexed="81"/>
            <rFont val="游ゴシック"/>
            <family val="3"/>
            <charset val="128"/>
          </rPr>
          <t>原則、有効数字３桁以上で入力してください。</t>
        </r>
      </text>
    </comment>
    <comment ref="F347" authorId="0" shapeId="0">
      <text>
        <r>
          <rPr>
            <b/>
            <sz val="10"/>
            <color indexed="81"/>
            <rFont val="游ゴシック"/>
            <family val="3"/>
            <charset val="128"/>
          </rPr>
          <t>原則、有効数字３桁以上で入力してください。</t>
        </r>
      </text>
    </comment>
    <comment ref="I347" authorId="0" shapeId="0">
      <text>
        <r>
          <rPr>
            <b/>
            <sz val="10"/>
            <color indexed="81"/>
            <rFont val="游ゴシック"/>
            <family val="3"/>
            <charset val="128"/>
          </rPr>
          <t>原則、有効数字３桁以上で入力してください。</t>
        </r>
      </text>
    </comment>
    <comment ref="F348" authorId="0" shapeId="0">
      <text>
        <r>
          <rPr>
            <b/>
            <sz val="10"/>
            <color indexed="81"/>
            <rFont val="游ゴシック"/>
            <family val="3"/>
            <charset val="128"/>
          </rPr>
          <t>原則、有効数字３桁以上で入力してください。</t>
        </r>
      </text>
    </comment>
    <comment ref="I348" authorId="0" shapeId="0">
      <text>
        <r>
          <rPr>
            <b/>
            <sz val="10"/>
            <color indexed="81"/>
            <rFont val="游ゴシック"/>
            <family val="3"/>
            <charset val="128"/>
          </rPr>
          <t>原則、有効数字３桁以上で入力してください。</t>
        </r>
      </text>
    </comment>
    <comment ref="F349" authorId="0" shapeId="0">
      <text>
        <r>
          <rPr>
            <b/>
            <sz val="10"/>
            <color indexed="81"/>
            <rFont val="游ゴシック"/>
            <family val="3"/>
            <charset val="128"/>
          </rPr>
          <t>原則、有効数字３桁以上で入力してください。</t>
        </r>
      </text>
    </comment>
    <comment ref="I349" authorId="0" shapeId="0">
      <text>
        <r>
          <rPr>
            <b/>
            <sz val="10"/>
            <color indexed="81"/>
            <rFont val="游ゴシック"/>
            <family val="3"/>
            <charset val="128"/>
          </rPr>
          <t>原則、有効数字３桁以上で入力してください。</t>
        </r>
      </text>
    </comment>
    <comment ref="F350" authorId="0" shapeId="0">
      <text>
        <r>
          <rPr>
            <b/>
            <sz val="10"/>
            <color indexed="81"/>
            <rFont val="游ゴシック"/>
            <family val="3"/>
            <charset val="128"/>
          </rPr>
          <t>原則、有効数字３桁以上で入力してください。</t>
        </r>
      </text>
    </comment>
    <comment ref="I350" authorId="0" shapeId="0">
      <text>
        <r>
          <rPr>
            <b/>
            <sz val="10"/>
            <color indexed="81"/>
            <rFont val="游ゴシック"/>
            <family val="3"/>
            <charset val="128"/>
          </rPr>
          <t>原則、有効数字３桁以上で入力してください。</t>
        </r>
      </text>
    </comment>
    <comment ref="F351" authorId="0" shapeId="0">
      <text>
        <r>
          <rPr>
            <b/>
            <sz val="10"/>
            <color indexed="81"/>
            <rFont val="游ゴシック"/>
            <family val="3"/>
            <charset val="128"/>
          </rPr>
          <t>原則、有効数字３桁以上で入力してください。</t>
        </r>
      </text>
    </comment>
    <comment ref="I351" authorId="0" shapeId="0">
      <text>
        <r>
          <rPr>
            <b/>
            <sz val="10"/>
            <color indexed="81"/>
            <rFont val="游ゴシック"/>
            <family val="3"/>
            <charset val="128"/>
          </rPr>
          <t>原則、有効数字３桁以上で入力してください。</t>
        </r>
      </text>
    </comment>
    <comment ref="F352" authorId="0" shapeId="0">
      <text>
        <r>
          <rPr>
            <b/>
            <sz val="10"/>
            <color indexed="81"/>
            <rFont val="游ゴシック"/>
            <family val="3"/>
            <charset val="128"/>
          </rPr>
          <t>原則、有効数字３桁以上で入力してください。</t>
        </r>
      </text>
    </comment>
    <comment ref="I352" authorId="0" shapeId="0">
      <text>
        <r>
          <rPr>
            <b/>
            <sz val="10"/>
            <color indexed="81"/>
            <rFont val="游ゴシック"/>
            <family val="3"/>
            <charset val="128"/>
          </rPr>
          <t>原則、有効数字３桁以上で入力してください。</t>
        </r>
      </text>
    </comment>
    <comment ref="F353" authorId="0" shapeId="0">
      <text>
        <r>
          <rPr>
            <b/>
            <sz val="10"/>
            <color indexed="81"/>
            <rFont val="游ゴシック"/>
            <family val="3"/>
            <charset val="128"/>
          </rPr>
          <t>原則、有効数字３桁以上で入力してください。</t>
        </r>
      </text>
    </comment>
    <comment ref="I353" authorId="0" shapeId="0">
      <text>
        <r>
          <rPr>
            <b/>
            <sz val="10"/>
            <color indexed="81"/>
            <rFont val="游ゴシック"/>
            <family val="3"/>
            <charset val="128"/>
          </rPr>
          <t>原則、有効数字３桁以上で入力してください。</t>
        </r>
      </text>
    </comment>
    <comment ref="F354" authorId="0" shapeId="0">
      <text>
        <r>
          <rPr>
            <b/>
            <sz val="10"/>
            <color indexed="81"/>
            <rFont val="游ゴシック"/>
            <family val="3"/>
            <charset val="128"/>
          </rPr>
          <t>原則、有効数字３桁以上で入力してください。</t>
        </r>
      </text>
    </comment>
    <comment ref="I354" authorId="0" shapeId="0">
      <text>
        <r>
          <rPr>
            <b/>
            <sz val="10"/>
            <color indexed="81"/>
            <rFont val="游ゴシック"/>
            <family val="3"/>
            <charset val="128"/>
          </rPr>
          <t>原則、有効数字３桁以上で入力してください。</t>
        </r>
      </text>
    </comment>
    <comment ref="F355" authorId="0" shapeId="0">
      <text>
        <r>
          <rPr>
            <b/>
            <sz val="10"/>
            <color indexed="81"/>
            <rFont val="游ゴシック"/>
            <family val="3"/>
            <charset val="128"/>
          </rPr>
          <t>原則、有効数字３桁以上で入力してください。</t>
        </r>
      </text>
    </comment>
    <comment ref="I355" authorId="0" shapeId="0">
      <text>
        <r>
          <rPr>
            <b/>
            <sz val="10"/>
            <color indexed="81"/>
            <rFont val="游ゴシック"/>
            <family val="3"/>
            <charset val="128"/>
          </rPr>
          <t>原則、有効数字３桁以上で入力してください。</t>
        </r>
      </text>
    </comment>
    <comment ref="B356"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6" authorId="0" shapeId="0">
      <text>
        <r>
          <rPr>
            <b/>
            <sz val="10"/>
            <color indexed="81"/>
            <rFont val="游ゴシック"/>
            <family val="3"/>
            <charset val="128"/>
          </rPr>
          <t>右側太枠内に、発熱量、排出係数を入力してください。原則、有効数字３桁以上で入力してください。</t>
        </r>
      </text>
    </comment>
    <comment ref="I356" authorId="0" shapeId="0">
      <text>
        <r>
          <rPr>
            <b/>
            <sz val="10"/>
            <color indexed="81"/>
            <rFont val="游ゴシック"/>
            <family val="3"/>
            <charset val="128"/>
          </rPr>
          <t>原則、有効数字３桁以上で入力してください。</t>
        </r>
      </text>
    </comment>
    <comment ref="F357" authorId="0" shapeId="0">
      <text>
        <r>
          <rPr>
            <b/>
            <sz val="10"/>
            <color indexed="81"/>
            <rFont val="游ゴシック"/>
            <family val="3"/>
            <charset val="128"/>
          </rPr>
          <t>右側太枠内に、発熱量、排出係数を入力してください。原則、有効数字３桁以上で入力してください。</t>
        </r>
      </text>
    </comment>
    <comment ref="I357" authorId="0" shapeId="0">
      <text>
        <r>
          <rPr>
            <b/>
            <sz val="10"/>
            <color indexed="81"/>
            <rFont val="游ゴシック"/>
            <family val="3"/>
            <charset val="128"/>
          </rPr>
          <t>原則、有効数字３桁以上で入力してください。</t>
        </r>
      </text>
    </comment>
    <comment ref="U361" authorId="2" shapeId="0">
      <text>
        <r>
          <rPr>
            <b/>
            <sz val="9"/>
            <color indexed="81"/>
            <rFont val="游ゴシック"/>
            <family val="3"/>
            <charset val="128"/>
          </rPr>
          <t>ガス事業者名を入力してください。</t>
        </r>
      </text>
    </comment>
    <comment ref="F362" authorId="0" shapeId="0">
      <text>
        <r>
          <rPr>
            <b/>
            <sz val="10"/>
            <color indexed="81"/>
            <rFont val="游ゴシック"/>
            <family val="3"/>
            <charset val="128"/>
          </rPr>
          <t>右側太枠内に、ガス事業者名、排出係数を入力してください。原則、有効数字３桁以上で入力してください。</t>
        </r>
      </text>
    </comment>
    <comment ref="I362" authorId="0" shapeId="0">
      <text>
        <r>
          <rPr>
            <b/>
            <sz val="10"/>
            <color indexed="81"/>
            <rFont val="游ゴシック"/>
            <family val="3"/>
            <charset val="128"/>
          </rPr>
          <t>原則、有効数字３桁以上で入力してください。</t>
        </r>
      </text>
    </comment>
    <comment ref="S362" authorId="1" shapeId="0">
      <text>
        <r>
          <rPr>
            <b/>
            <sz val="9"/>
            <color indexed="81"/>
            <rFont val="游ゴシック"/>
            <family val="3"/>
            <charset val="128"/>
          </rPr>
          <t>ガス事業者が公表する基礎排出係数を入力してください。</t>
        </r>
      </text>
    </comment>
    <comment ref="F367" authorId="0" shapeId="0">
      <text>
        <r>
          <rPr>
            <b/>
            <sz val="10"/>
            <color indexed="81"/>
            <rFont val="游ゴシック"/>
            <family val="3"/>
            <charset val="128"/>
          </rPr>
          <t>原則、有効数字３桁以上で入力してください。</t>
        </r>
      </text>
    </comment>
    <comment ref="I367" authorId="0" shapeId="0">
      <text>
        <r>
          <rPr>
            <b/>
            <sz val="10"/>
            <color indexed="81"/>
            <rFont val="游ゴシック"/>
            <family val="3"/>
            <charset val="128"/>
          </rPr>
          <t>原則、有効数字３桁以上で入力してください。</t>
        </r>
      </text>
    </comment>
    <comment ref="F368" authorId="0" shapeId="0">
      <text>
        <r>
          <rPr>
            <b/>
            <sz val="10"/>
            <color indexed="81"/>
            <rFont val="游ゴシック"/>
            <family val="3"/>
            <charset val="128"/>
          </rPr>
          <t>原則、有効数字３桁以上で入力してください。</t>
        </r>
      </text>
    </comment>
    <comment ref="I368" authorId="0" shapeId="0">
      <text>
        <r>
          <rPr>
            <b/>
            <sz val="10"/>
            <color indexed="81"/>
            <rFont val="游ゴシック"/>
            <family val="3"/>
            <charset val="128"/>
          </rPr>
          <t>原則、有効数字３桁以上で入力してください。</t>
        </r>
      </text>
    </comment>
    <comment ref="F369" authorId="0" shapeId="0">
      <text>
        <r>
          <rPr>
            <b/>
            <sz val="10"/>
            <color indexed="81"/>
            <rFont val="游ゴシック"/>
            <family val="3"/>
            <charset val="128"/>
          </rPr>
          <t>原則、有効数字３桁以上で入力してください。</t>
        </r>
      </text>
    </comment>
    <comment ref="I369" authorId="0" shapeId="0">
      <text>
        <r>
          <rPr>
            <b/>
            <sz val="10"/>
            <color indexed="81"/>
            <rFont val="游ゴシック"/>
            <family val="3"/>
            <charset val="128"/>
          </rPr>
          <t>原則、有効数字３桁以上で入力してください。</t>
        </r>
      </text>
    </comment>
    <comment ref="F370" authorId="0" shapeId="0">
      <text>
        <r>
          <rPr>
            <b/>
            <sz val="10"/>
            <color indexed="81"/>
            <rFont val="游ゴシック"/>
            <family val="3"/>
            <charset val="128"/>
          </rPr>
          <t>原則、有効数字３桁以上で入力してください。</t>
        </r>
      </text>
    </comment>
    <comment ref="I370" authorId="0" shapeId="0">
      <text>
        <r>
          <rPr>
            <b/>
            <sz val="10"/>
            <color indexed="81"/>
            <rFont val="游ゴシック"/>
            <family val="3"/>
            <charset val="128"/>
          </rPr>
          <t>原則、有効数字３桁以上で入力してください。</t>
        </r>
      </text>
    </comment>
    <comment ref="F371" authorId="0" shapeId="0">
      <text>
        <r>
          <rPr>
            <b/>
            <sz val="10"/>
            <color indexed="81"/>
            <rFont val="游ゴシック"/>
            <family val="3"/>
            <charset val="128"/>
          </rPr>
          <t>原則、有効数字３桁以上で入力してください。</t>
        </r>
      </text>
    </comment>
    <comment ref="I371" authorId="0" shapeId="0">
      <text>
        <r>
          <rPr>
            <b/>
            <sz val="10"/>
            <color indexed="81"/>
            <rFont val="游ゴシック"/>
            <family val="3"/>
            <charset val="128"/>
          </rPr>
          <t>原則、有効数字３桁以上で入力してください。</t>
        </r>
      </text>
    </comment>
    <comment ref="F372" authorId="0" shapeId="0">
      <text>
        <r>
          <rPr>
            <b/>
            <sz val="10"/>
            <color indexed="81"/>
            <rFont val="游ゴシック"/>
            <family val="3"/>
            <charset val="128"/>
          </rPr>
          <t>原則、有効数字３桁以上で入力してください。</t>
        </r>
      </text>
    </comment>
    <comment ref="I372" authorId="0" shapeId="0">
      <text>
        <r>
          <rPr>
            <b/>
            <sz val="10"/>
            <color indexed="81"/>
            <rFont val="游ゴシック"/>
            <family val="3"/>
            <charset val="128"/>
          </rPr>
          <t>原則、有効数字３桁以上で入力してください。</t>
        </r>
      </text>
    </comment>
    <comment ref="F373" authorId="0" shapeId="0">
      <text>
        <r>
          <rPr>
            <b/>
            <sz val="10"/>
            <color indexed="81"/>
            <rFont val="游ゴシック"/>
            <family val="3"/>
            <charset val="128"/>
          </rPr>
          <t>原則、有効数字３桁以上で入力してください。</t>
        </r>
      </text>
    </comment>
    <comment ref="I373" authorId="0" shapeId="0">
      <text>
        <r>
          <rPr>
            <b/>
            <sz val="10"/>
            <color indexed="81"/>
            <rFont val="游ゴシック"/>
            <family val="3"/>
            <charset val="128"/>
          </rPr>
          <t>原則、有効数字３桁以上で入力してください。</t>
        </r>
      </text>
    </comment>
    <comment ref="F374" authorId="0" shapeId="0">
      <text>
        <r>
          <rPr>
            <b/>
            <sz val="10"/>
            <color indexed="81"/>
            <rFont val="游ゴシック"/>
            <family val="3"/>
            <charset val="128"/>
          </rPr>
          <t>原則、有効数字３桁以上で入力してください。</t>
        </r>
      </text>
    </comment>
    <comment ref="I374" authorId="0" shapeId="0">
      <text>
        <r>
          <rPr>
            <b/>
            <sz val="10"/>
            <color indexed="81"/>
            <rFont val="游ゴシック"/>
            <family val="3"/>
            <charset val="128"/>
          </rPr>
          <t>原則、有効数字３桁以上で入力してください。</t>
        </r>
      </text>
    </comment>
    <comment ref="F375" authorId="0" shapeId="0">
      <text>
        <r>
          <rPr>
            <b/>
            <sz val="10"/>
            <color indexed="81"/>
            <rFont val="游ゴシック"/>
            <family val="3"/>
            <charset val="128"/>
          </rPr>
          <t>原則、有効数字３桁以上で入力してください。</t>
        </r>
      </text>
    </comment>
    <comment ref="I375" authorId="0" shapeId="0">
      <text>
        <r>
          <rPr>
            <b/>
            <sz val="10"/>
            <color indexed="81"/>
            <rFont val="游ゴシック"/>
            <family val="3"/>
            <charset val="128"/>
          </rPr>
          <t>原則、有効数字３桁以上で入力してください。</t>
        </r>
      </text>
    </comment>
    <comment ref="F376" authorId="0" shapeId="0">
      <text>
        <r>
          <rPr>
            <b/>
            <sz val="10"/>
            <color indexed="81"/>
            <rFont val="游ゴシック"/>
            <family val="3"/>
            <charset val="128"/>
          </rPr>
          <t>原則、有効数字３桁以上で入力してください。</t>
        </r>
      </text>
    </comment>
    <comment ref="I376" authorId="0" shapeId="0">
      <text>
        <r>
          <rPr>
            <b/>
            <sz val="10"/>
            <color indexed="81"/>
            <rFont val="游ゴシック"/>
            <family val="3"/>
            <charset val="128"/>
          </rPr>
          <t>原則、有効数字３桁以上で入力してください。</t>
        </r>
      </text>
    </comment>
    <comment ref="F377" authorId="0" shapeId="0">
      <text>
        <r>
          <rPr>
            <b/>
            <sz val="10"/>
            <color indexed="81"/>
            <rFont val="游ゴシック"/>
            <family val="3"/>
            <charset val="128"/>
          </rPr>
          <t>原則、有効数字３桁以上で入力してください。</t>
        </r>
      </text>
    </comment>
    <comment ref="I377" authorId="0" shapeId="0">
      <text>
        <r>
          <rPr>
            <b/>
            <sz val="10"/>
            <color indexed="81"/>
            <rFont val="游ゴシック"/>
            <family val="3"/>
            <charset val="128"/>
          </rPr>
          <t>原則、有効数字３桁以上で入力してください。</t>
        </r>
      </text>
    </comment>
    <comment ref="F378" authorId="0" shapeId="0">
      <text>
        <r>
          <rPr>
            <b/>
            <sz val="10"/>
            <color indexed="81"/>
            <rFont val="游ゴシック"/>
            <family val="3"/>
            <charset val="128"/>
          </rPr>
          <t>原則、有効数字３桁以上で入力してください。</t>
        </r>
      </text>
    </comment>
    <comment ref="I378" authorId="0" shapeId="0">
      <text>
        <r>
          <rPr>
            <b/>
            <sz val="10"/>
            <color indexed="81"/>
            <rFont val="游ゴシック"/>
            <family val="3"/>
            <charset val="128"/>
          </rPr>
          <t>原則、有効数字３桁以上で入力してください。</t>
        </r>
      </text>
    </comment>
    <comment ref="F379" authorId="0" shapeId="0">
      <text>
        <r>
          <rPr>
            <b/>
            <sz val="10"/>
            <color indexed="81"/>
            <rFont val="游ゴシック"/>
            <family val="3"/>
            <charset val="128"/>
          </rPr>
          <t>原則、有効数字３桁以上で入力してください。</t>
        </r>
      </text>
    </comment>
    <comment ref="I379" authorId="0" shapeId="0">
      <text>
        <r>
          <rPr>
            <b/>
            <sz val="10"/>
            <color indexed="81"/>
            <rFont val="游ゴシック"/>
            <family val="3"/>
            <charset val="128"/>
          </rPr>
          <t>原則、有効数字３桁以上で入力してください。</t>
        </r>
      </text>
    </comment>
    <comment ref="F380" authorId="0" shapeId="0">
      <text>
        <r>
          <rPr>
            <b/>
            <sz val="10"/>
            <color indexed="81"/>
            <rFont val="游ゴシック"/>
            <family val="3"/>
            <charset val="128"/>
          </rPr>
          <t>原則、有効数字３桁以上で入力してください。</t>
        </r>
      </text>
    </comment>
    <comment ref="I380" authorId="0" shapeId="0">
      <text>
        <r>
          <rPr>
            <b/>
            <sz val="10"/>
            <color indexed="81"/>
            <rFont val="游ゴシック"/>
            <family val="3"/>
            <charset val="128"/>
          </rPr>
          <t>原則、有効数字３桁以上で入力してください。</t>
        </r>
      </text>
    </comment>
    <comment ref="F381" authorId="0" shapeId="0">
      <text>
        <r>
          <rPr>
            <b/>
            <sz val="10"/>
            <color indexed="81"/>
            <rFont val="游ゴシック"/>
            <family val="3"/>
            <charset val="128"/>
          </rPr>
          <t>原則、有効数字３桁以上で入力してください。</t>
        </r>
      </text>
    </comment>
    <comment ref="I381" authorId="0" shapeId="0">
      <text>
        <r>
          <rPr>
            <b/>
            <sz val="10"/>
            <color indexed="81"/>
            <rFont val="游ゴシック"/>
            <family val="3"/>
            <charset val="128"/>
          </rPr>
          <t>原則、有効数字３桁以上で入力してください。</t>
        </r>
      </text>
    </comment>
    <comment ref="F382" authorId="0" shapeId="0">
      <text>
        <r>
          <rPr>
            <b/>
            <sz val="10"/>
            <color indexed="81"/>
            <rFont val="游ゴシック"/>
            <family val="3"/>
            <charset val="128"/>
          </rPr>
          <t>原則、有効数字３桁以上で入力してください。</t>
        </r>
      </text>
    </comment>
    <comment ref="I382" authorId="0" shapeId="0">
      <text>
        <r>
          <rPr>
            <b/>
            <sz val="10"/>
            <color indexed="81"/>
            <rFont val="游ゴシック"/>
            <family val="3"/>
            <charset val="128"/>
          </rPr>
          <t>原則、有効数字３桁以上で入力してください。</t>
        </r>
      </text>
    </comment>
    <comment ref="F383" authorId="0" shapeId="0">
      <text>
        <r>
          <rPr>
            <b/>
            <sz val="10"/>
            <color indexed="81"/>
            <rFont val="游ゴシック"/>
            <family val="3"/>
            <charset val="128"/>
          </rPr>
          <t>原則、有効数字３桁以上で入力してください。</t>
        </r>
      </text>
    </comment>
    <comment ref="I383" authorId="0" shapeId="0">
      <text>
        <r>
          <rPr>
            <b/>
            <sz val="10"/>
            <color indexed="81"/>
            <rFont val="游ゴシック"/>
            <family val="3"/>
            <charset val="128"/>
          </rPr>
          <t>原則、有効数字３桁以上で入力してください。</t>
        </r>
      </text>
    </comment>
    <comment ref="B384"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384" authorId="0" shapeId="0">
      <text>
        <r>
          <rPr>
            <b/>
            <sz val="10"/>
            <color indexed="81"/>
            <rFont val="游ゴシック"/>
            <family val="3"/>
            <charset val="128"/>
          </rPr>
          <t>右側太枠内に、発熱量、排出係数を入力してください。原則、有効数字３桁以上で入力してください。</t>
        </r>
      </text>
    </comment>
    <comment ref="I384" authorId="0" shapeId="0">
      <text>
        <r>
          <rPr>
            <b/>
            <sz val="10"/>
            <color indexed="81"/>
            <rFont val="游ゴシック"/>
            <family val="3"/>
            <charset val="128"/>
          </rPr>
          <t>原則、有効数字３桁以上で入力してください。</t>
        </r>
      </text>
    </comment>
    <comment ref="F385" authorId="0" shapeId="0">
      <text>
        <r>
          <rPr>
            <b/>
            <sz val="10"/>
            <color indexed="81"/>
            <rFont val="游ゴシック"/>
            <family val="3"/>
            <charset val="128"/>
          </rPr>
          <t>右側太枠内に、発熱量、排出係数を入力してください。原則、有効数字３桁以上で入力してください。</t>
        </r>
      </text>
    </comment>
    <comment ref="I385" authorId="0" shapeId="0">
      <text>
        <r>
          <rPr>
            <b/>
            <sz val="10"/>
            <color indexed="81"/>
            <rFont val="游ゴシック"/>
            <family val="3"/>
            <charset val="128"/>
          </rPr>
          <t>原則、有効数字３桁以上で入力してください。</t>
        </r>
      </text>
    </comment>
    <comment ref="F390" authorId="0" shapeId="0">
      <text>
        <r>
          <rPr>
            <b/>
            <sz val="10"/>
            <color indexed="81"/>
            <rFont val="游ゴシック"/>
            <family val="3"/>
            <charset val="128"/>
          </rPr>
          <t>原則、有効数字３桁以上で入力してください。</t>
        </r>
      </text>
    </comment>
    <comment ref="I390" authorId="0" shapeId="0">
      <text>
        <r>
          <rPr>
            <b/>
            <sz val="10"/>
            <color indexed="81"/>
            <rFont val="游ゴシック"/>
            <family val="3"/>
            <charset val="128"/>
          </rPr>
          <t>原則、有効数字３桁以上で入力してください。</t>
        </r>
      </text>
    </comment>
    <comment ref="F391" authorId="0" shapeId="0">
      <text>
        <r>
          <rPr>
            <b/>
            <sz val="10"/>
            <color indexed="81"/>
            <rFont val="游ゴシック"/>
            <family val="3"/>
            <charset val="128"/>
          </rPr>
          <t>右側太枠内に、排出係数を入力してください。原則、有効数字３桁以上で入力してください。</t>
        </r>
      </text>
    </comment>
    <comment ref="I391" authorId="0" shapeId="0">
      <text>
        <r>
          <rPr>
            <b/>
            <sz val="10"/>
            <color indexed="81"/>
            <rFont val="游ゴシック"/>
            <family val="3"/>
            <charset val="128"/>
          </rPr>
          <t>右側太枠内に、排出係数を入力してください。原則、有効数字３桁以上で入力してください。</t>
        </r>
      </text>
    </comment>
    <comment ref="S391" authorId="1" shapeId="0">
      <text>
        <r>
          <rPr>
            <b/>
            <sz val="9"/>
            <color indexed="81"/>
            <rFont val="游ゴシック"/>
            <family val="3"/>
            <charset val="128"/>
          </rPr>
          <t>基礎排出係数を入力してください。</t>
        </r>
      </text>
    </comment>
    <comment ref="F392" authorId="0" shapeId="0">
      <text>
        <r>
          <rPr>
            <b/>
            <sz val="10"/>
            <color indexed="81"/>
            <rFont val="游ゴシック"/>
            <family val="3"/>
            <charset val="128"/>
          </rPr>
          <t>右側太枠内に、排出係数を入力してください。原則、有効数字３桁以上で入力してください。</t>
        </r>
      </text>
    </comment>
    <comment ref="I392" authorId="0" shapeId="0">
      <text>
        <r>
          <rPr>
            <b/>
            <sz val="10"/>
            <color indexed="81"/>
            <rFont val="游ゴシック"/>
            <family val="3"/>
            <charset val="128"/>
          </rPr>
          <t>右側太枠内に、排出係数を入力してください。原則、有効数字３桁以上で入力してください。</t>
        </r>
      </text>
    </comment>
    <comment ref="S392" authorId="1" shapeId="0">
      <text>
        <r>
          <rPr>
            <b/>
            <sz val="9"/>
            <color indexed="81"/>
            <rFont val="游ゴシック"/>
            <family val="3"/>
            <charset val="128"/>
          </rPr>
          <t>基礎排出係数を入力してください。</t>
        </r>
      </text>
    </comment>
    <comment ref="F393" authorId="0" shapeId="0">
      <text>
        <r>
          <rPr>
            <b/>
            <sz val="10"/>
            <color indexed="81"/>
            <rFont val="游ゴシック"/>
            <family val="3"/>
            <charset val="128"/>
          </rPr>
          <t>右側太枠内に、排出係数を入力してください。原則、有効数字３桁以上で入力してください。</t>
        </r>
      </text>
    </comment>
    <comment ref="I393" authorId="0" shapeId="0">
      <text>
        <r>
          <rPr>
            <b/>
            <sz val="10"/>
            <color indexed="81"/>
            <rFont val="游ゴシック"/>
            <family val="3"/>
            <charset val="128"/>
          </rPr>
          <t>右側太枠内に、排出係数を入力してください。原則、有効数字３桁以上で入力してください。</t>
        </r>
      </text>
    </comment>
    <comment ref="S393" authorId="1" shapeId="0">
      <text>
        <r>
          <rPr>
            <b/>
            <sz val="9"/>
            <color indexed="81"/>
            <rFont val="游ゴシック"/>
            <family val="3"/>
            <charset val="128"/>
          </rPr>
          <t>基礎排出係数を入力してください。</t>
        </r>
      </text>
    </comment>
    <comment ref="F394" authorId="0" shapeId="0">
      <text>
        <r>
          <rPr>
            <b/>
            <sz val="10"/>
            <color indexed="81"/>
            <rFont val="游ゴシック"/>
            <family val="3"/>
            <charset val="128"/>
          </rPr>
          <t>右側太枠内に、排出係数を入力してください。原則、有効数字３桁以上で入力してください。</t>
        </r>
      </text>
    </comment>
    <comment ref="I394" authorId="0" shapeId="0">
      <text>
        <r>
          <rPr>
            <b/>
            <sz val="10"/>
            <color indexed="81"/>
            <rFont val="游ゴシック"/>
            <family val="3"/>
            <charset val="128"/>
          </rPr>
          <t>右側太枠内に、排出係数を入力してください。原則、有効数字３桁以上で入力してください。</t>
        </r>
      </text>
    </comment>
    <comment ref="S394" authorId="1" shapeId="0">
      <text>
        <r>
          <rPr>
            <b/>
            <sz val="9"/>
            <color indexed="81"/>
            <rFont val="游ゴシック"/>
            <family val="3"/>
            <charset val="128"/>
          </rPr>
          <t>基礎排出係数を入力してください。</t>
        </r>
      </text>
    </comment>
    <comment ref="F395" authorId="0" shapeId="0">
      <text>
        <r>
          <rPr>
            <b/>
            <sz val="10"/>
            <color indexed="81"/>
            <rFont val="游ゴシック"/>
            <family val="3"/>
            <charset val="128"/>
          </rPr>
          <t>原則、有効数字３桁以上で入力してください。</t>
        </r>
      </text>
    </comment>
    <comment ref="I395" authorId="0" shapeId="0">
      <text>
        <r>
          <rPr>
            <b/>
            <sz val="10"/>
            <color indexed="81"/>
            <rFont val="游ゴシック"/>
            <family val="3"/>
            <charset val="128"/>
          </rPr>
          <t>原則、有効数字３桁以上で入力してください。排出係数は右欄に入力してください。</t>
        </r>
      </text>
    </comment>
    <comment ref="F396" authorId="0" shapeId="0">
      <text>
        <r>
          <rPr>
            <b/>
            <sz val="10"/>
            <color indexed="81"/>
            <rFont val="游ゴシック"/>
            <family val="3"/>
            <charset val="128"/>
          </rPr>
          <t>原則、有効数字３桁以上で入力してください。</t>
        </r>
      </text>
    </comment>
    <comment ref="I396" authorId="0" shapeId="0">
      <text>
        <r>
          <rPr>
            <b/>
            <sz val="10"/>
            <color indexed="81"/>
            <rFont val="游ゴシック"/>
            <family val="3"/>
            <charset val="128"/>
          </rPr>
          <t>原則、有効数字３桁以上で入力してください。排出係数は右欄に入力してください。</t>
        </r>
      </text>
    </comment>
    <comment ref="F397" authorId="0" shapeId="0">
      <text>
        <r>
          <rPr>
            <b/>
            <sz val="10"/>
            <color indexed="81"/>
            <rFont val="游ゴシック"/>
            <family val="3"/>
            <charset val="128"/>
          </rPr>
          <t>原則、有効数字３桁以上で入力してください。</t>
        </r>
      </text>
    </comment>
    <comment ref="I397" authorId="0" shapeId="0">
      <text>
        <r>
          <rPr>
            <b/>
            <sz val="10"/>
            <color indexed="81"/>
            <rFont val="游ゴシック"/>
            <family val="3"/>
            <charset val="128"/>
          </rPr>
          <t>原則、有効数字３桁以上で入力してください。排出係数は右欄に入力してください。</t>
        </r>
      </text>
    </comment>
    <comment ref="F398" authorId="0" shapeId="0">
      <text>
        <r>
          <rPr>
            <b/>
            <sz val="10"/>
            <color indexed="81"/>
            <rFont val="游ゴシック"/>
            <family val="3"/>
            <charset val="128"/>
          </rPr>
          <t>原則、有効数字３桁以上で入力してください。</t>
        </r>
      </text>
    </comment>
    <comment ref="I398" authorId="0" shapeId="0">
      <text>
        <r>
          <rPr>
            <b/>
            <sz val="10"/>
            <color indexed="81"/>
            <rFont val="游ゴシック"/>
            <family val="3"/>
            <charset val="128"/>
          </rPr>
          <t>原則、有効数字３桁以上で入力してください。排出係数は右欄に入力してください。</t>
        </r>
      </text>
    </comment>
    <comment ref="F399" authorId="0" shapeId="0">
      <text>
        <r>
          <rPr>
            <b/>
            <sz val="10"/>
            <color indexed="81"/>
            <rFont val="游ゴシック"/>
            <family val="3"/>
            <charset val="128"/>
          </rPr>
          <t>原則、有効数字３桁以上で入力してください。</t>
        </r>
      </text>
    </comment>
    <comment ref="I399" authorId="0" shapeId="0">
      <text>
        <r>
          <rPr>
            <b/>
            <sz val="10"/>
            <color indexed="81"/>
            <rFont val="游ゴシック"/>
            <family val="3"/>
            <charset val="128"/>
          </rPr>
          <t>原則、有効数字３桁以上で入力してください。排出係数は右欄に入力してください。</t>
        </r>
      </text>
    </comment>
    <comment ref="S399" authorId="1" shapeId="0">
      <text>
        <r>
          <rPr>
            <b/>
            <sz val="9"/>
            <color indexed="81"/>
            <rFont val="游ゴシック"/>
            <family val="3"/>
            <charset val="128"/>
          </rPr>
          <t>排出係数を入力してください。</t>
        </r>
      </text>
    </comment>
    <comment ref="O403" authorId="2" shapeId="0">
      <text>
        <r>
          <rPr>
            <b/>
            <sz val="11"/>
            <color indexed="10"/>
            <rFont val="游ゴシック"/>
            <family val="3"/>
            <charset val="128"/>
          </rPr>
          <t>電力事業者名、排出係数、買電量をこの表の太枠内に上から順に入力してください！</t>
        </r>
      </text>
    </comment>
    <comment ref="F405" authorId="2" shapeId="0">
      <text>
        <r>
          <rPr>
            <b/>
            <sz val="10"/>
            <color indexed="81"/>
            <rFont val="游ゴシック"/>
            <family val="3"/>
            <charset val="128"/>
          </rPr>
          <t>右側太枠内に電気事業者名、排出係数、買電量を入力してください。</t>
        </r>
      </text>
    </comment>
    <comment ref="P405" authorId="2" shapeId="0">
      <text>
        <r>
          <rPr>
            <b/>
            <sz val="9"/>
            <color indexed="81"/>
            <rFont val="游ゴシック"/>
            <family val="3"/>
            <charset val="128"/>
          </rPr>
          <t>電気事業者名を入力してください。</t>
        </r>
      </text>
    </comment>
    <comment ref="R405" authorId="2" shapeId="0">
      <text>
        <r>
          <rPr>
            <b/>
            <sz val="9"/>
            <color indexed="81"/>
            <rFont val="游ゴシック"/>
            <family val="3"/>
            <charset val="128"/>
          </rPr>
          <t>基礎排出係数を入力してください。</t>
        </r>
      </text>
    </comment>
    <comment ref="T405" authorId="2" shapeId="0">
      <text>
        <r>
          <rPr>
            <b/>
            <sz val="9"/>
            <color indexed="81"/>
            <rFont val="游ゴシック"/>
            <family val="3"/>
            <charset val="128"/>
          </rPr>
          <t>原則、有効数字３桁以上で記入してください。</t>
        </r>
      </text>
    </comment>
    <comment ref="P406" authorId="2" shapeId="0">
      <text>
        <r>
          <rPr>
            <b/>
            <sz val="9"/>
            <color indexed="81"/>
            <rFont val="游ゴシック"/>
            <family val="3"/>
            <charset val="128"/>
          </rPr>
          <t>電気事業者名を入力してください。</t>
        </r>
      </text>
    </comment>
    <comment ref="R406" authorId="2" shapeId="0">
      <text>
        <r>
          <rPr>
            <b/>
            <sz val="9"/>
            <color indexed="81"/>
            <rFont val="游ゴシック"/>
            <family val="3"/>
            <charset val="128"/>
          </rPr>
          <t>基礎排出係数を入力してください。</t>
        </r>
      </text>
    </comment>
    <comment ref="T406" authorId="2" shapeId="0">
      <text>
        <r>
          <rPr>
            <b/>
            <sz val="9"/>
            <color indexed="81"/>
            <rFont val="游ゴシック"/>
            <family val="3"/>
            <charset val="128"/>
          </rPr>
          <t>原則、有効数字３桁以上で記入してください。</t>
        </r>
      </text>
    </comment>
    <comment ref="P407" authorId="2" shapeId="0">
      <text>
        <r>
          <rPr>
            <b/>
            <sz val="9"/>
            <color indexed="81"/>
            <rFont val="游ゴシック"/>
            <family val="3"/>
            <charset val="128"/>
          </rPr>
          <t>電気事業者名を入力してください。</t>
        </r>
      </text>
    </comment>
    <comment ref="R407" authorId="2" shapeId="0">
      <text>
        <r>
          <rPr>
            <b/>
            <sz val="9"/>
            <color indexed="81"/>
            <rFont val="游ゴシック"/>
            <family val="3"/>
            <charset val="128"/>
          </rPr>
          <t>基礎排出係数を入力してください。</t>
        </r>
      </text>
    </comment>
    <comment ref="T407" authorId="2" shapeId="0">
      <text>
        <r>
          <rPr>
            <b/>
            <sz val="9"/>
            <color indexed="81"/>
            <rFont val="游ゴシック"/>
            <family val="3"/>
            <charset val="128"/>
          </rPr>
          <t>原則、有効数字３桁以上で記入してください。</t>
        </r>
      </text>
    </comment>
    <comment ref="P408" authorId="2" shapeId="0">
      <text>
        <r>
          <rPr>
            <b/>
            <sz val="9"/>
            <color indexed="81"/>
            <rFont val="游ゴシック"/>
            <family val="3"/>
            <charset val="128"/>
          </rPr>
          <t>電気事業者名を入力してください。</t>
        </r>
      </text>
    </comment>
    <comment ref="R408" authorId="2" shapeId="0">
      <text>
        <r>
          <rPr>
            <b/>
            <sz val="9"/>
            <color indexed="81"/>
            <rFont val="游ゴシック"/>
            <family val="3"/>
            <charset val="128"/>
          </rPr>
          <t>基礎排出係数を入力してください。</t>
        </r>
      </text>
    </comment>
    <comment ref="T408" authorId="2" shapeId="0">
      <text>
        <r>
          <rPr>
            <b/>
            <sz val="9"/>
            <color indexed="81"/>
            <rFont val="游ゴシック"/>
            <family val="3"/>
            <charset val="128"/>
          </rPr>
          <t>原則、有効数字３桁以上で記入してください。</t>
        </r>
      </text>
    </comment>
    <comment ref="F412" authorId="0" shapeId="0">
      <text>
        <r>
          <rPr>
            <b/>
            <sz val="10"/>
            <color indexed="81"/>
            <rFont val="游ゴシック"/>
            <family val="3"/>
            <charset val="128"/>
          </rPr>
          <t>右側太枠内に、排出係数を入力してください。原則、有効数字３桁以上で入力してください。</t>
        </r>
      </text>
    </comment>
    <comment ref="R412" authorId="0" shapeId="0">
      <text>
        <r>
          <rPr>
            <b/>
            <sz val="9"/>
            <color indexed="81"/>
            <rFont val="游ゴシック"/>
            <family val="3"/>
            <charset val="128"/>
          </rPr>
          <t>排出係数を入力してください。</t>
        </r>
      </text>
    </comment>
    <comment ref="F413" authorId="0" shapeId="0">
      <text>
        <r>
          <rPr>
            <b/>
            <sz val="10"/>
            <color indexed="81"/>
            <rFont val="游ゴシック"/>
            <family val="3"/>
            <charset val="128"/>
          </rPr>
          <t>右側太枠内に、排出係数を入力してください。原則、有効数字３桁以上で入力してください。</t>
        </r>
      </text>
    </comment>
    <comment ref="R413" authorId="0" shapeId="0">
      <text>
        <r>
          <rPr>
            <b/>
            <sz val="9"/>
            <color indexed="81"/>
            <rFont val="游ゴシック"/>
            <family val="3"/>
            <charset val="128"/>
          </rPr>
          <t>排出係数を入力してください。</t>
        </r>
      </text>
    </comment>
    <comment ref="F414" authorId="0" shapeId="0">
      <text>
        <r>
          <rPr>
            <b/>
            <sz val="10"/>
            <color indexed="81"/>
            <rFont val="游ゴシック"/>
            <family val="3"/>
            <charset val="128"/>
          </rPr>
          <t>右側太枠内に、排出係数を入力してください。原則、有効数字３桁以上で入力してください。</t>
        </r>
      </text>
    </comment>
    <comment ref="R414" authorId="0" shapeId="0">
      <text>
        <r>
          <rPr>
            <b/>
            <sz val="9"/>
            <color indexed="81"/>
            <rFont val="游ゴシック"/>
            <family val="3"/>
            <charset val="128"/>
          </rPr>
          <t>排出係数を入力してください。</t>
        </r>
      </text>
    </comment>
    <comment ref="C415" authorId="1" shapeId="0">
      <text>
        <r>
          <rPr>
            <b/>
            <sz val="10"/>
            <color indexed="81"/>
            <rFont val="游ゴシック"/>
            <family val="3"/>
            <charset val="128"/>
          </rPr>
          <t>自営線はここに記載してください。</t>
        </r>
      </text>
    </comment>
    <comment ref="F415" authorId="0" shapeId="0">
      <text>
        <r>
          <rPr>
            <b/>
            <sz val="10"/>
            <color indexed="81"/>
            <rFont val="游ゴシック"/>
            <family val="3"/>
            <charset val="128"/>
          </rPr>
          <t>右側太枠内に、排出係数を入力してください。原則、有効数字３桁以上で入力してください。</t>
        </r>
      </text>
    </comment>
    <comment ref="R415" authorId="0" shapeId="0">
      <text>
        <r>
          <rPr>
            <b/>
            <sz val="9"/>
            <color indexed="81"/>
            <rFont val="游ゴシック"/>
            <family val="3"/>
            <charset val="128"/>
          </rPr>
          <t>排出係数を入力してください。</t>
        </r>
      </text>
    </comment>
    <comment ref="F416" authorId="0" shapeId="0">
      <text>
        <r>
          <rPr>
            <b/>
            <sz val="10"/>
            <color indexed="81"/>
            <rFont val="游ゴシック"/>
            <family val="3"/>
            <charset val="128"/>
          </rPr>
          <t>原則、有効数字３桁以上で入力してください。</t>
        </r>
      </text>
    </comment>
    <comment ref="I416" authorId="0" shapeId="0">
      <text>
        <r>
          <rPr>
            <b/>
            <sz val="10"/>
            <color indexed="81"/>
            <rFont val="游ゴシック"/>
            <family val="3"/>
            <charset val="128"/>
          </rPr>
          <t>原則、有効数字３桁以上で入力してください。排出係数は右欄に入力してください。</t>
        </r>
      </text>
    </comment>
    <comment ref="F417" authorId="0" shapeId="0">
      <text>
        <r>
          <rPr>
            <b/>
            <sz val="10"/>
            <color indexed="81"/>
            <rFont val="游ゴシック"/>
            <family val="3"/>
            <charset val="128"/>
          </rPr>
          <t>原則、有効数字３桁以上で入力してください。</t>
        </r>
      </text>
    </comment>
    <comment ref="I417" authorId="0" shapeId="0">
      <text>
        <r>
          <rPr>
            <b/>
            <sz val="10"/>
            <color indexed="81"/>
            <rFont val="游ゴシック"/>
            <family val="3"/>
            <charset val="128"/>
          </rPr>
          <t>原則、有効数字３桁以上で入力してください。排出係数は右欄に入力してください。</t>
        </r>
      </text>
    </comment>
    <comment ref="F418" authorId="0" shapeId="0">
      <text>
        <r>
          <rPr>
            <b/>
            <sz val="10"/>
            <color indexed="81"/>
            <rFont val="游ゴシック"/>
            <family val="3"/>
            <charset val="128"/>
          </rPr>
          <t>原則、有効数字３桁以上で入力してください。</t>
        </r>
      </text>
    </comment>
    <comment ref="I418" authorId="0" shapeId="0">
      <text>
        <r>
          <rPr>
            <b/>
            <sz val="10"/>
            <color indexed="81"/>
            <rFont val="游ゴシック"/>
            <family val="3"/>
            <charset val="128"/>
          </rPr>
          <t>原則、有効数字３桁以上で入力してください。排出係数は右欄に入力してください。</t>
        </r>
      </text>
    </comment>
    <comment ref="F419" authorId="0" shapeId="0">
      <text>
        <r>
          <rPr>
            <b/>
            <sz val="10"/>
            <color indexed="81"/>
            <rFont val="游ゴシック"/>
            <family val="3"/>
            <charset val="128"/>
          </rPr>
          <t>原則、有効数字３桁以上で入力してください。</t>
        </r>
      </text>
    </comment>
    <comment ref="I419" authorId="0" shapeId="0">
      <text>
        <r>
          <rPr>
            <b/>
            <sz val="10"/>
            <color indexed="81"/>
            <rFont val="游ゴシック"/>
            <family val="3"/>
            <charset val="128"/>
          </rPr>
          <t>原則、有効数字３桁以上で入力してください。排出係数は右欄に入力してください。</t>
        </r>
      </text>
    </comment>
    <comment ref="F420" authorId="0" shapeId="0">
      <text>
        <r>
          <rPr>
            <b/>
            <sz val="10"/>
            <color indexed="81"/>
            <rFont val="游ゴシック"/>
            <family val="3"/>
            <charset val="128"/>
          </rPr>
          <t>原則、有効数字３桁以上で入力してください。</t>
        </r>
      </text>
    </comment>
    <comment ref="I420" authorId="0" shapeId="0">
      <text>
        <r>
          <rPr>
            <b/>
            <sz val="10"/>
            <color indexed="81"/>
            <rFont val="游ゴシック"/>
            <family val="3"/>
            <charset val="128"/>
          </rPr>
          <t>原則、有効数字３桁以上で入力してください。排出係数は右欄に入力してください。</t>
        </r>
      </text>
    </comment>
    <comment ref="R420" authorId="1" shapeId="0">
      <text>
        <r>
          <rPr>
            <b/>
            <sz val="9"/>
            <color indexed="81"/>
            <rFont val="游ゴシック"/>
            <family val="3"/>
            <charset val="128"/>
          </rPr>
          <t>排出係数を入力してください。</t>
        </r>
      </text>
    </comment>
    <comment ref="F421" authorId="0" shapeId="0">
      <text>
        <r>
          <rPr>
            <b/>
            <sz val="10"/>
            <color indexed="81"/>
            <rFont val="游ゴシック"/>
            <family val="3"/>
            <charset val="128"/>
          </rPr>
          <t>原則、有効数字３桁以上で入力してください。</t>
        </r>
      </text>
    </comment>
    <comment ref="I421" authorId="0" shapeId="0">
      <text>
        <r>
          <rPr>
            <b/>
            <sz val="10"/>
            <color indexed="81"/>
            <rFont val="游ゴシック"/>
            <family val="3"/>
            <charset val="128"/>
          </rPr>
          <t>原則、有効数字３桁以上で入力してください。排出係数は右欄に入力してください。</t>
        </r>
      </text>
    </comment>
    <comment ref="R421" authorId="1" shapeId="0">
      <text>
        <r>
          <rPr>
            <b/>
            <sz val="9"/>
            <color indexed="81"/>
            <rFont val="游ゴシック"/>
            <family val="3"/>
            <charset val="128"/>
          </rPr>
          <t>排出係数を入力してください。</t>
        </r>
      </text>
    </comment>
    <comment ref="B426"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436" authorId="0" shapeId="0">
      <text>
        <r>
          <rPr>
            <b/>
            <sz val="10"/>
            <color indexed="81"/>
            <rFont val="游ゴシック"/>
            <family val="3"/>
            <charset val="128"/>
          </rPr>
          <t>原則、有効数字３桁以上で入力してください。</t>
        </r>
      </text>
    </comment>
    <comment ref="I436" authorId="0" shapeId="0">
      <text>
        <r>
          <rPr>
            <b/>
            <sz val="10"/>
            <color indexed="81"/>
            <rFont val="游ゴシック"/>
            <family val="3"/>
            <charset val="128"/>
          </rPr>
          <t>原則、有効数字３桁以上で入力してください。</t>
        </r>
      </text>
    </comment>
    <comment ref="F437" authorId="0" shapeId="0">
      <text>
        <r>
          <rPr>
            <b/>
            <sz val="10"/>
            <color indexed="81"/>
            <rFont val="游ゴシック"/>
            <family val="3"/>
            <charset val="128"/>
          </rPr>
          <t>原則、有効数字３桁以上で入力してください。</t>
        </r>
      </text>
    </comment>
    <comment ref="I437" authorId="0" shapeId="0">
      <text>
        <r>
          <rPr>
            <b/>
            <sz val="10"/>
            <color indexed="81"/>
            <rFont val="游ゴシック"/>
            <family val="3"/>
            <charset val="128"/>
          </rPr>
          <t>原則、有効数字３桁以上で入力してください。</t>
        </r>
      </text>
    </comment>
    <comment ref="F438" authorId="0" shapeId="0">
      <text>
        <r>
          <rPr>
            <b/>
            <sz val="10"/>
            <color indexed="81"/>
            <rFont val="游ゴシック"/>
            <family val="3"/>
            <charset val="128"/>
          </rPr>
          <t>原則、有効数字３桁以上で入力してください。</t>
        </r>
      </text>
    </comment>
    <comment ref="I438" authorId="0" shapeId="0">
      <text>
        <r>
          <rPr>
            <b/>
            <sz val="10"/>
            <color indexed="81"/>
            <rFont val="游ゴシック"/>
            <family val="3"/>
            <charset val="128"/>
          </rPr>
          <t>原則、有効数字３桁以上で入力してください。</t>
        </r>
      </text>
    </comment>
    <comment ref="F439" authorId="0" shapeId="0">
      <text>
        <r>
          <rPr>
            <b/>
            <sz val="10"/>
            <color indexed="81"/>
            <rFont val="游ゴシック"/>
            <family val="3"/>
            <charset val="128"/>
          </rPr>
          <t>原則、有効数字３桁以上で入力してください。</t>
        </r>
      </text>
    </comment>
    <comment ref="I439" authorId="0" shapeId="0">
      <text>
        <r>
          <rPr>
            <b/>
            <sz val="10"/>
            <color indexed="81"/>
            <rFont val="游ゴシック"/>
            <family val="3"/>
            <charset val="128"/>
          </rPr>
          <t>原則、有効数字３桁以上で入力してください。</t>
        </r>
      </text>
    </comment>
    <comment ref="F440" authorId="0" shapeId="0">
      <text>
        <r>
          <rPr>
            <b/>
            <sz val="10"/>
            <color indexed="81"/>
            <rFont val="游ゴシック"/>
            <family val="3"/>
            <charset val="128"/>
          </rPr>
          <t>原則、有効数字３桁以上で入力してください。</t>
        </r>
      </text>
    </comment>
    <comment ref="I440" authorId="0" shapeId="0">
      <text>
        <r>
          <rPr>
            <b/>
            <sz val="10"/>
            <color indexed="81"/>
            <rFont val="游ゴシック"/>
            <family val="3"/>
            <charset val="128"/>
          </rPr>
          <t>原則、有効数字３桁以上で入力してください。</t>
        </r>
      </text>
    </comment>
    <comment ref="F441" authorId="0" shapeId="0">
      <text>
        <r>
          <rPr>
            <b/>
            <sz val="10"/>
            <color indexed="81"/>
            <rFont val="游ゴシック"/>
            <family val="3"/>
            <charset val="128"/>
          </rPr>
          <t>原則、有効数字３桁以上で入力してください。</t>
        </r>
      </text>
    </comment>
    <comment ref="I441" authorId="0" shapeId="0">
      <text>
        <r>
          <rPr>
            <b/>
            <sz val="10"/>
            <color indexed="81"/>
            <rFont val="游ゴシック"/>
            <family val="3"/>
            <charset val="128"/>
          </rPr>
          <t>原則、有効数字３桁以上で入力してください。</t>
        </r>
      </text>
    </comment>
    <comment ref="F442" authorId="0" shapeId="0">
      <text>
        <r>
          <rPr>
            <b/>
            <sz val="10"/>
            <color indexed="81"/>
            <rFont val="游ゴシック"/>
            <family val="3"/>
            <charset val="128"/>
          </rPr>
          <t>原則、有効数字３桁以上で入力してください。</t>
        </r>
      </text>
    </comment>
    <comment ref="I442" authorId="0" shapeId="0">
      <text>
        <r>
          <rPr>
            <b/>
            <sz val="10"/>
            <color indexed="81"/>
            <rFont val="游ゴシック"/>
            <family val="3"/>
            <charset val="128"/>
          </rPr>
          <t>原則、有効数字３桁以上で入力してください。</t>
        </r>
      </text>
    </comment>
    <comment ref="F443" authorId="0" shapeId="0">
      <text>
        <r>
          <rPr>
            <b/>
            <sz val="10"/>
            <color indexed="81"/>
            <rFont val="游ゴシック"/>
            <family val="3"/>
            <charset val="128"/>
          </rPr>
          <t>原則、有効数字３桁以上で入力してください。</t>
        </r>
      </text>
    </comment>
    <comment ref="I443" authorId="0" shapeId="0">
      <text>
        <r>
          <rPr>
            <b/>
            <sz val="10"/>
            <color indexed="81"/>
            <rFont val="游ゴシック"/>
            <family val="3"/>
            <charset val="128"/>
          </rPr>
          <t>原則、有効数字３桁以上で入力してください。</t>
        </r>
      </text>
    </comment>
    <comment ref="F444" authorId="0" shapeId="0">
      <text>
        <r>
          <rPr>
            <b/>
            <sz val="10"/>
            <color indexed="81"/>
            <rFont val="游ゴシック"/>
            <family val="3"/>
            <charset val="128"/>
          </rPr>
          <t>原則、有効数字３桁以上で入力してください。</t>
        </r>
      </text>
    </comment>
    <comment ref="I444" authorId="0" shapeId="0">
      <text>
        <r>
          <rPr>
            <b/>
            <sz val="10"/>
            <color indexed="81"/>
            <rFont val="游ゴシック"/>
            <family val="3"/>
            <charset val="128"/>
          </rPr>
          <t>原則、有効数字３桁以上で入力してください。</t>
        </r>
      </text>
    </comment>
    <comment ref="F445" authorId="0" shapeId="0">
      <text>
        <r>
          <rPr>
            <b/>
            <sz val="10"/>
            <color indexed="81"/>
            <rFont val="游ゴシック"/>
            <family val="3"/>
            <charset val="128"/>
          </rPr>
          <t>原則、有効数字３桁以上で入力してください。</t>
        </r>
      </text>
    </comment>
    <comment ref="I445" authorId="0" shapeId="0">
      <text>
        <r>
          <rPr>
            <b/>
            <sz val="10"/>
            <color indexed="81"/>
            <rFont val="游ゴシック"/>
            <family val="3"/>
            <charset val="128"/>
          </rPr>
          <t>原則、有効数字３桁以上で入力してください。</t>
        </r>
      </text>
    </comment>
    <comment ref="F446" authorId="0" shapeId="0">
      <text>
        <r>
          <rPr>
            <b/>
            <sz val="10"/>
            <color indexed="81"/>
            <rFont val="游ゴシック"/>
            <family val="3"/>
            <charset val="128"/>
          </rPr>
          <t>原則、有効数字３桁以上で入力してください。</t>
        </r>
      </text>
    </comment>
    <comment ref="I446" authorId="0" shapeId="0">
      <text>
        <r>
          <rPr>
            <b/>
            <sz val="10"/>
            <color indexed="81"/>
            <rFont val="游ゴシック"/>
            <family val="3"/>
            <charset val="128"/>
          </rPr>
          <t>原則、有効数字３桁以上で入力してください。</t>
        </r>
      </text>
    </comment>
    <comment ref="F447" authorId="0" shapeId="0">
      <text>
        <r>
          <rPr>
            <b/>
            <sz val="10"/>
            <color indexed="81"/>
            <rFont val="游ゴシック"/>
            <family val="3"/>
            <charset val="128"/>
          </rPr>
          <t>原則、有効数字３桁以上で入力してください。</t>
        </r>
      </text>
    </comment>
    <comment ref="I447" authorId="0" shapeId="0">
      <text>
        <r>
          <rPr>
            <b/>
            <sz val="10"/>
            <color indexed="81"/>
            <rFont val="游ゴシック"/>
            <family val="3"/>
            <charset val="128"/>
          </rPr>
          <t>原則、有効数字３桁以上で入力してください。</t>
        </r>
      </text>
    </comment>
    <comment ref="F448" authorId="0" shapeId="0">
      <text>
        <r>
          <rPr>
            <b/>
            <sz val="10"/>
            <color indexed="81"/>
            <rFont val="游ゴシック"/>
            <family val="3"/>
            <charset val="128"/>
          </rPr>
          <t>原則、有効数字３桁以上で入力してください。</t>
        </r>
      </text>
    </comment>
    <comment ref="I448" authorId="0" shapeId="0">
      <text>
        <r>
          <rPr>
            <b/>
            <sz val="10"/>
            <color indexed="81"/>
            <rFont val="游ゴシック"/>
            <family val="3"/>
            <charset val="128"/>
          </rPr>
          <t>原則、有効数字３桁以上で入力してください。</t>
        </r>
      </text>
    </comment>
    <comment ref="F449" authorId="0" shapeId="0">
      <text>
        <r>
          <rPr>
            <b/>
            <sz val="10"/>
            <color indexed="81"/>
            <rFont val="游ゴシック"/>
            <family val="3"/>
            <charset val="128"/>
          </rPr>
          <t>原則、有効数字３桁以上で入力してください。</t>
        </r>
      </text>
    </comment>
    <comment ref="I449" authorId="0" shapeId="0">
      <text>
        <r>
          <rPr>
            <b/>
            <sz val="10"/>
            <color indexed="81"/>
            <rFont val="游ゴシック"/>
            <family val="3"/>
            <charset val="128"/>
          </rPr>
          <t>原則、有効数字３桁以上で入力してください。</t>
        </r>
      </text>
    </comment>
    <comment ref="F450" authorId="0" shapeId="0">
      <text>
        <r>
          <rPr>
            <b/>
            <sz val="10"/>
            <color indexed="81"/>
            <rFont val="游ゴシック"/>
            <family val="3"/>
            <charset val="128"/>
          </rPr>
          <t>原則、有効数字３桁以上で入力してください。</t>
        </r>
      </text>
    </comment>
    <comment ref="I450" authorId="0" shapeId="0">
      <text>
        <r>
          <rPr>
            <b/>
            <sz val="10"/>
            <color indexed="81"/>
            <rFont val="游ゴシック"/>
            <family val="3"/>
            <charset val="128"/>
          </rPr>
          <t>原則、有効数字３桁以上で入力してください。</t>
        </r>
      </text>
    </comment>
    <comment ref="F451" authorId="0" shapeId="0">
      <text>
        <r>
          <rPr>
            <b/>
            <sz val="10"/>
            <color indexed="81"/>
            <rFont val="游ゴシック"/>
            <family val="3"/>
            <charset val="128"/>
          </rPr>
          <t>原則、有効数字３桁以上で入力してください。</t>
        </r>
      </text>
    </comment>
    <comment ref="I451" authorId="0" shapeId="0">
      <text>
        <r>
          <rPr>
            <b/>
            <sz val="10"/>
            <color indexed="81"/>
            <rFont val="游ゴシック"/>
            <family val="3"/>
            <charset val="128"/>
          </rPr>
          <t>原則、有効数字３桁以上で入力してください。</t>
        </r>
      </text>
    </comment>
    <comment ref="F452" authorId="0" shapeId="0">
      <text>
        <r>
          <rPr>
            <b/>
            <sz val="10"/>
            <color indexed="81"/>
            <rFont val="游ゴシック"/>
            <family val="3"/>
            <charset val="128"/>
          </rPr>
          <t>原則、有効数字３桁以上で入力してください。</t>
        </r>
      </text>
    </comment>
    <comment ref="I452" authorId="0" shapeId="0">
      <text>
        <r>
          <rPr>
            <b/>
            <sz val="10"/>
            <color indexed="81"/>
            <rFont val="游ゴシック"/>
            <family val="3"/>
            <charset val="128"/>
          </rPr>
          <t>原則、有効数字３桁以上で入力してください。</t>
        </r>
      </text>
    </comment>
    <comment ref="F453" authorId="0" shapeId="0">
      <text>
        <r>
          <rPr>
            <b/>
            <sz val="10"/>
            <color indexed="81"/>
            <rFont val="游ゴシック"/>
            <family val="3"/>
            <charset val="128"/>
          </rPr>
          <t>原則、有効数字３桁以上で入力してください。</t>
        </r>
      </text>
    </comment>
    <comment ref="I453" authorId="0" shapeId="0">
      <text>
        <r>
          <rPr>
            <b/>
            <sz val="10"/>
            <color indexed="81"/>
            <rFont val="游ゴシック"/>
            <family val="3"/>
            <charset val="128"/>
          </rPr>
          <t>原則、有効数字３桁以上で入力してください。</t>
        </r>
      </text>
    </comment>
    <comment ref="F454" authorId="0" shapeId="0">
      <text>
        <r>
          <rPr>
            <b/>
            <sz val="10"/>
            <color indexed="81"/>
            <rFont val="游ゴシック"/>
            <family val="3"/>
            <charset val="128"/>
          </rPr>
          <t>原則、有効数字３桁以上で入力してください。</t>
        </r>
      </text>
    </comment>
    <comment ref="I454" authorId="0" shapeId="0">
      <text>
        <r>
          <rPr>
            <b/>
            <sz val="10"/>
            <color indexed="81"/>
            <rFont val="游ゴシック"/>
            <family val="3"/>
            <charset val="128"/>
          </rPr>
          <t>原則、有効数字３桁以上で入力してください。</t>
        </r>
      </text>
    </comment>
    <comment ref="F455" authorId="0" shapeId="0">
      <text>
        <r>
          <rPr>
            <b/>
            <sz val="10"/>
            <color indexed="81"/>
            <rFont val="游ゴシック"/>
            <family val="3"/>
            <charset val="128"/>
          </rPr>
          <t>原則、有効数字３桁以上で入力してください。</t>
        </r>
      </text>
    </comment>
    <comment ref="I455" authorId="0" shapeId="0">
      <text>
        <r>
          <rPr>
            <b/>
            <sz val="10"/>
            <color indexed="81"/>
            <rFont val="游ゴシック"/>
            <family val="3"/>
            <charset val="128"/>
          </rPr>
          <t>原則、有効数字３桁以上で入力してください。</t>
        </r>
      </text>
    </comment>
    <comment ref="F456" authorId="0" shapeId="0">
      <text>
        <r>
          <rPr>
            <b/>
            <sz val="10"/>
            <color indexed="81"/>
            <rFont val="游ゴシック"/>
            <family val="3"/>
            <charset val="128"/>
          </rPr>
          <t>原則、有効数字３桁以上で入力してください。</t>
        </r>
      </text>
    </comment>
    <comment ref="I456" authorId="0" shapeId="0">
      <text>
        <r>
          <rPr>
            <b/>
            <sz val="10"/>
            <color indexed="81"/>
            <rFont val="游ゴシック"/>
            <family val="3"/>
            <charset val="128"/>
          </rPr>
          <t>原則、有効数字３桁以上で入力してください。</t>
        </r>
      </text>
    </comment>
    <comment ref="F457" authorId="0" shapeId="0">
      <text>
        <r>
          <rPr>
            <b/>
            <sz val="10"/>
            <color indexed="81"/>
            <rFont val="游ゴシック"/>
            <family val="3"/>
            <charset val="128"/>
          </rPr>
          <t>原則、有効数字３桁以上で入力してください。</t>
        </r>
      </text>
    </comment>
    <comment ref="I457" authorId="0" shapeId="0">
      <text>
        <r>
          <rPr>
            <b/>
            <sz val="10"/>
            <color indexed="81"/>
            <rFont val="游ゴシック"/>
            <family val="3"/>
            <charset val="128"/>
          </rPr>
          <t>原則、有効数字３桁以上で入力してください。</t>
        </r>
      </text>
    </comment>
    <comment ref="F458" authorId="0" shapeId="0">
      <text>
        <r>
          <rPr>
            <b/>
            <sz val="10"/>
            <color indexed="81"/>
            <rFont val="游ゴシック"/>
            <family val="3"/>
            <charset val="128"/>
          </rPr>
          <t>原則、有効数字３桁以上で入力してください。</t>
        </r>
      </text>
    </comment>
    <comment ref="I458" authorId="0" shapeId="0">
      <text>
        <r>
          <rPr>
            <b/>
            <sz val="10"/>
            <color indexed="81"/>
            <rFont val="游ゴシック"/>
            <family val="3"/>
            <charset val="128"/>
          </rPr>
          <t>原則、有効数字３桁以上で入力してください。</t>
        </r>
      </text>
    </comment>
    <comment ref="F459" authorId="0" shapeId="0">
      <text>
        <r>
          <rPr>
            <b/>
            <sz val="10"/>
            <color indexed="81"/>
            <rFont val="游ゴシック"/>
            <family val="3"/>
            <charset val="128"/>
          </rPr>
          <t>原則、有効数字３桁以上で入力してください。</t>
        </r>
      </text>
    </comment>
    <comment ref="I459" authorId="0" shapeId="0">
      <text>
        <r>
          <rPr>
            <b/>
            <sz val="10"/>
            <color indexed="81"/>
            <rFont val="游ゴシック"/>
            <family val="3"/>
            <charset val="128"/>
          </rPr>
          <t>原則、有効数字３桁以上で入力してください。</t>
        </r>
      </text>
    </comment>
    <comment ref="F460" authorId="0" shapeId="0">
      <text>
        <r>
          <rPr>
            <b/>
            <sz val="10"/>
            <color indexed="81"/>
            <rFont val="游ゴシック"/>
            <family val="3"/>
            <charset val="128"/>
          </rPr>
          <t>原則、有効数字３桁以上で入力してください。</t>
        </r>
      </text>
    </comment>
    <comment ref="I460" authorId="0" shapeId="0">
      <text>
        <r>
          <rPr>
            <b/>
            <sz val="10"/>
            <color indexed="81"/>
            <rFont val="游ゴシック"/>
            <family val="3"/>
            <charset val="128"/>
          </rPr>
          <t>原則、有効数字３桁以上で入力してください。</t>
        </r>
      </text>
    </comment>
    <comment ref="F461" authorId="0" shapeId="0">
      <text>
        <r>
          <rPr>
            <b/>
            <sz val="10"/>
            <color indexed="81"/>
            <rFont val="游ゴシック"/>
            <family val="3"/>
            <charset val="128"/>
          </rPr>
          <t>原則、有効数字３桁以上で入力してください。</t>
        </r>
      </text>
    </comment>
    <comment ref="I461" authorId="0" shapeId="0">
      <text>
        <r>
          <rPr>
            <b/>
            <sz val="10"/>
            <color indexed="81"/>
            <rFont val="游ゴシック"/>
            <family val="3"/>
            <charset val="128"/>
          </rPr>
          <t>原則、有効数字３桁以上で入力してください。</t>
        </r>
      </text>
    </comment>
    <comment ref="F462" authorId="0" shapeId="0">
      <text>
        <r>
          <rPr>
            <b/>
            <sz val="10"/>
            <color indexed="81"/>
            <rFont val="游ゴシック"/>
            <family val="3"/>
            <charset val="128"/>
          </rPr>
          <t>原則、有効数字３桁以上で入力してください。</t>
        </r>
      </text>
    </comment>
    <comment ref="I462" authorId="0" shapeId="0">
      <text>
        <r>
          <rPr>
            <b/>
            <sz val="10"/>
            <color indexed="81"/>
            <rFont val="游ゴシック"/>
            <family val="3"/>
            <charset val="128"/>
          </rPr>
          <t>原則、有効数字３桁以上で入力してください。</t>
        </r>
      </text>
    </comment>
    <comment ref="B463"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463" authorId="0" shapeId="0">
      <text>
        <r>
          <rPr>
            <b/>
            <sz val="10"/>
            <color indexed="81"/>
            <rFont val="游ゴシック"/>
            <family val="3"/>
            <charset val="128"/>
          </rPr>
          <t>右側太枠内に、発熱量、排出係数を入力してください。原則、有効数字３桁以上で入力してください。</t>
        </r>
      </text>
    </comment>
    <comment ref="I463" authorId="0" shapeId="0">
      <text>
        <r>
          <rPr>
            <b/>
            <sz val="10"/>
            <color indexed="81"/>
            <rFont val="游ゴシック"/>
            <family val="3"/>
            <charset val="128"/>
          </rPr>
          <t>原則、有効数字３桁以上で入力してください。</t>
        </r>
      </text>
    </comment>
    <comment ref="F464" authorId="0" shapeId="0">
      <text>
        <r>
          <rPr>
            <b/>
            <sz val="10"/>
            <color indexed="81"/>
            <rFont val="游ゴシック"/>
            <family val="3"/>
            <charset val="128"/>
          </rPr>
          <t>右側太枠内に、発熱量、排出係数を入力してください。原則、有効数字３桁以上で入力してください。</t>
        </r>
      </text>
    </comment>
    <comment ref="I464" authorId="0" shapeId="0">
      <text>
        <r>
          <rPr>
            <b/>
            <sz val="10"/>
            <color indexed="81"/>
            <rFont val="游ゴシック"/>
            <family val="3"/>
            <charset val="128"/>
          </rPr>
          <t>原則、有効数字３桁以上で入力してください。</t>
        </r>
      </text>
    </comment>
    <comment ref="U468" authorId="2" shapeId="0">
      <text>
        <r>
          <rPr>
            <b/>
            <sz val="9"/>
            <color indexed="81"/>
            <rFont val="游ゴシック"/>
            <family val="3"/>
            <charset val="128"/>
          </rPr>
          <t>ガス事業者名を入力してください。</t>
        </r>
      </text>
    </comment>
    <comment ref="F469" authorId="0" shapeId="0">
      <text>
        <r>
          <rPr>
            <b/>
            <sz val="10"/>
            <color indexed="81"/>
            <rFont val="游ゴシック"/>
            <family val="3"/>
            <charset val="128"/>
          </rPr>
          <t>右側太枠内に、ガス事業者名、排出係数を入力してください。原則、有効数字３桁以上で入力してください。</t>
        </r>
      </text>
    </comment>
    <comment ref="I469" authorId="0" shapeId="0">
      <text>
        <r>
          <rPr>
            <b/>
            <sz val="10"/>
            <color indexed="81"/>
            <rFont val="游ゴシック"/>
            <family val="3"/>
            <charset val="128"/>
          </rPr>
          <t>原則、有効数字３桁以上で入力してください。</t>
        </r>
      </text>
    </comment>
    <comment ref="S469" authorId="1" shapeId="0">
      <text>
        <r>
          <rPr>
            <b/>
            <sz val="9"/>
            <color indexed="81"/>
            <rFont val="游ゴシック"/>
            <family val="3"/>
            <charset val="128"/>
          </rPr>
          <t>ガス事業者が公表する基礎排出係数を入力してください。</t>
        </r>
      </text>
    </comment>
    <comment ref="F474" authorId="0" shapeId="0">
      <text>
        <r>
          <rPr>
            <b/>
            <sz val="10"/>
            <color indexed="81"/>
            <rFont val="游ゴシック"/>
            <family val="3"/>
            <charset val="128"/>
          </rPr>
          <t>原則、有効数字３桁以上で入力してください。</t>
        </r>
      </text>
    </comment>
    <comment ref="I474" authorId="0" shapeId="0">
      <text>
        <r>
          <rPr>
            <b/>
            <sz val="10"/>
            <color indexed="81"/>
            <rFont val="游ゴシック"/>
            <family val="3"/>
            <charset val="128"/>
          </rPr>
          <t>原則、有効数字３桁以上で入力してください。</t>
        </r>
      </text>
    </comment>
    <comment ref="F475" authorId="0" shapeId="0">
      <text>
        <r>
          <rPr>
            <b/>
            <sz val="10"/>
            <color indexed="81"/>
            <rFont val="游ゴシック"/>
            <family val="3"/>
            <charset val="128"/>
          </rPr>
          <t>原則、有効数字３桁以上で入力してください。</t>
        </r>
      </text>
    </comment>
    <comment ref="I475" authorId="0" shapeId="0">
      <text>
        <r>
          <rPr>
            <b/>
            <sz val="10"/>
            <color indexed="81"/>
            <rFont val="游ゴシック"/>
            <family val="3"/>
            <charset val="128"/>
          </rPr>
          <t>原則、有効数字３桁以上で入力してください。</t>
        </r>
      </text>
    </comment>
    <comment ref="F476" authorId="0" shapeId="0">
      <text>
        <r>
          <rPr>
            <b/>
            <sz val="10"/>
            <color indexed="81"/>
            <rFont val="游ゴシック"/>
            <family val="3"/>
            <charset val="128"/>
          </rPr>
          <t>原則、有効数字３桁以上で入力してください。</t>
        </r>
      </text>
    </comment>
    <comment ref="I476" authorId="0" shapeId="0">
      <text>
        <r>
          <rPr>
            <b/>
            <sz val="10"/>
            <color indexed="81"/>
            <rFont val="游ゴシック"/>
            <family val="3"/>
            <charset val="128"/>
          </rPr>
          <t>原則、有効数字３桁以上で入力してください。</t>
        </r>
      </text>
    </comment>
    <comment ref="F477" authorId="0" shapeId="0">
      <text>
        <r>
          <rPr>
            <b/>
            <sz val="10"/>
            <color indexed="81"/>
            <rFont val="游ゴシック"/>
            <family val="3"/>
            <charset val="128"/>
          </rPr>
          <t>原則、有効数字３桁以上で入力してください。</t>
        </r>
      </text>
    </comment>
    <comment ref="I477" authorId="0" shapeId="0">
      <text>
        <r>
          <rPr>
            <b/>
            <sz val="10"/>
            <color indexed="81"/>
            <rFont val="游ゴシック"/>
            <family val="3"/>
            <charset val="128"/>
          </rPr>
          <t>原則、有効数字３桁以上で入力してください。</t>
        </r>
      </text>
    </comment>
    <comment ref="F478" authorId="0" shapeId="0">
      <text>
        <r>
          <rPr>
            <b/>
            <sz val="10"/>
            <color indexed="81"/>
            <rFont val="游ゴシック"/>
            <family val="3"/>
            <charset val="128"/>
          </rPr>
          <t>原則、有効数字３桁以上で入力してください。</t>
        </r>
      </text>
    </comment>
    <comment ref="I478" authorId="0" shapeId="0">
      <text>
        <r>
          <rPr>
            <b/>
            <sz val="10"/>
            <color indexed="81"/>
            <rFont val="游ゴシック"/>
            <family val="3"/>
            <charset val="128"/>
          </rPr>
          <t>原則、有効数字３桁以上で入力してください。</t>
        </r>
      </text>
    </comment>
    <comment ref="F479" authorId="0" shapeId="0">
      <text>
        <r>
          <rPr>
            <b/>
            <sz val="10"/>
            <color indexed="81"/>
            <rFont val="游ゴシック"/>
            <family val="3"/>
            <charset val="128"/>
          </rPr>
          <t>原則、有効数字３桁以上で入力してください。</t>
        </r>
      </text>
    </comment>
    <comment ref="I479" authorId="0" shapeId="0">
      <text>
        <r>
          <rPr>
            <b/>
            <sz val="10"/>
            <color indexed="81"/>
            <rFont val="游ゴシック"/>
            <family val="3"/>
            <charset val="128"/>
          </rPr>
          <t>原則、有効数字３桁以上で入力してください。</t>
        </r>
      </text>
    </comment>
    <comment ref="F480" authorId="0" shapeId="0">
      <text>
        <r>
          <rPr>
            <b/>
            <sz val="10"/>
            <color indexed="81"/>
            <rFont val="游ゴシック"/>
            <family val="3"/>
            <charset val="128"/>
          </rPr>
          <t>原則、有効数字３桁以上で入力してください。</t>
        </r>
      </text>
    </comment>
    <comment ref="I480" authorId="0" shapeId="0">
      <text>
        <r>
          <rPr>
            <b/>
            <sz val="10"/>
            <color indexed="81"/>
            <rFont val="游ゴシック"/>
            <family val="3"/>
            <charset val="128"/>
          </rPr>
          <t>原則、有効数字３桁以上で入力してください。</t>
        </r>
      </text>
    </comment>
    <comment ref="F481" authorId="0" shapeId="0">
      <text>
        <r>
          <rPr>
            <b/>
            <sz val="10"/>
            <color indexed="81"/>
            <rFont val="游ゴシック"/>
            <family val="3"/>
            <charset val="128"/>
          </rPr>
          <t>原則、有効数字３桁以上で入力してください。</t>
        </r>
      </text>
    </comment>
    <comment ref="I481" authorId="0" shapeId="0">
      <text>
        <r>
          <rPr>
            <b/>
            <sz val="10"/>
            <color indexed="81"/>
            <rFont val="游ゴシック"/>
            <family val="3"/>
            <charset val="128"/>
          </rPr>
          <t>原則、有効数字３桁以上で入力してください。</t>
        </r>
      </text>
    </comment>
    <comment ref="F482" authorId="0" shapeId="0">
      <text>
        <r>
          <rPr>
            <b/>
            <sz val="10"/>
            <color indexed="81"/>
            <rFont val="游ゴシック"/>
            <family val="3"/>
            <charset val="128"/>
          </rPr>
          <t>原則、有効数字３桁以上で入力してください。</t>
        </r>
      </text>
    </comment>
    <comment ref="I482" authorId="0" shapeId="0">
      <text>
        <r>
          <rPr>
            <b/>
            <sz val="10"/>
            <color indexed="81"/>
            <rFont val="游ゴシック"/>
            <family val="3"/>
            <charset val="128"/>
          </rPr>
          <t>原則、有効数字３桁以上で入力してください。</t>
        </r>
      </text>
    </comment>
    <comment ref="F483" authorId="0" shapeId="0">
      <text>
        <r>
          <rPr>
            <b/>
            <sz val="10"/>
            <color indexed="81"/>
            <rFont val="游ゴシック"/>
            <family val="3"/>
            <charset val="128"/>
          </rPr>
          <t>原則、有効数字３桁以上で入力してください。</t>
        </r>
      </text>
    </comment>
    <comment ref="I483" authorId="0" shapeId="0">
      <text>
        <r>
          <rPr>
            <b/>
            <sz val="10"/>
            <color indexed="81"/>
            <rFont val="游ゴシック"/>
            <family val="3"/>
            <charset val="128"/>
          </rPr>
          <t>原則、有効数字３桁以上で入力してください。</t>
        </r>
      </text>
    </comment>
    <comment ref="F484" authorId="0" shapeId="0">
      <text>
        <r>
          <rPr>
            <b/>
            <sz val="10"/>
            <color indexed="81"/>
            <rFont val="游ゴシック"/>
            <family val="3"/>
            <charset val="128"/>
          </rPr>
          <t>原則、有効数字３桁以上で入力してください。</t>
        </r>
      </text>
    </comment>
    <comment ref="I484" authorId="0" shapeId="0">
      <text>
        <r>
          <rPr>
            <b/>
            <sz val="10"/>
            <color indexed="81"/>
            <rFont val="游ゴシック"/>
            <family val="3"/>
            <charset val="128"/>
          </rPr>
          <t>原則、有効数字３桁以上で入力してください。</t>
        </r>
      </text>
    </comment>
    <comment ref="F485" authorId="0" shapeId="0">
      <text>
        <r>
          <rPr>
            <b/>
            <sz val="10"/>
            <color indexed="81"/>
            <rFont val="游ゴシック"/>
            <family val="3"/>
            <charset val="128"/>
          </rPr>
          <t>原則、有効数字３桁以上で入力してください。</t>
        </r>
      </text>
    </comment>
    <comment ref="I485" authorId="0" shapeId="0">
      <text>
        <r>
          <rPr>
            <b/>
            <sz val="10"/>
            <color indexed="81"/>
            <rFont val="游ゴシック"/>
            <family val="3"/>
            <charset val="128"/>
          </rPr>
          <t>原則、有効数字３桁以上で入力してください。</t>
        </r>
      </text>
    </comment>
    <comment ref="F486" authorId="0" shapeId="0">
      <text>
        <r>
          <rPr>
            <b/>
            <sz val="10"/>
            <color indexed="81"/>
            <rFont val="游ゴシック"/>
            <family val="3"/>
            <charset val="128"/>
          </rPr>
          <t>原則、有効数字３桁以上で入力してください。</t>
        </r>
      </text>
    </comment>
    <comment ref="I486" authorId="0" shapeId="0">
      <text>
        <r>
          <rPr>
            <b/>
            <sz val="10"/>
            <color indexed="81"/>
            <rFont val="游ゴシック"/>
            <family val="3"/>
            <charset val="128"/>
          </rPr>
          <t>原則、有効数字３桁以上で入力してください。</t>
        </r>
      </text>
    </comment>
    <comment ref="F487" authorId="0" shapeId="0">
      <text>
        <r>
          <rPr>
            <b/>
            <sz val="10"/>
            <color indexed="81"/>
            <rFont val="游ゴシック"/>
            <family val="3"/>
            <charset val="128"/>
          </rPr>
          <t>原則、有効数字３桁以上で入力してください。</t>
        </r>
      </text>
    </comment>
    <comment ref="I487" authorId="0" shapeId="0">
      <text>
        <r>
          <rPr>
            <b/>
            <sz val="10"/>
            <color indexed="81"/>
            <rFont val="游ゴシック"/>
            <family val="3"/>
            <charset val="128"/>
          </rPr>
          <t>原則、有効数字３桁以上で入力してください。</t>
        </r>
      </text>
    </comment>
    <comment ref="F488" authorId="0" shapeId="0">
      <text>
        <r>
          <rPr>
            <b/>
            <sz val="10"/>
            <color indexed="81"/>
            <rFont val="游ゴシック"/>
            <family val="3"/>
            <charset val="128"/>
          </rPr>
          <t>原則、有効数字３桁以上で入力してください。</t>
        </r>
      </text>
    </comment>
    <comment ref="I488" authorId="0" shapeId="0">
      <text>
        <r>
          <rPr>
            <b/>
            <sz val="10"/>
            <color indexed="81"/>
            <rFont val="游ゴシック"/>
            <family val="3"/>
            <charset val="128"/>
          </rPr>
          <t>原則、有効数字３桁以上で入力してください。</t>
        </r>
      </text>
    </comment>
    <comment ref="F489" authorId="0" shapeId="0">
      <text>
        <r>
          <rPr>
            <b/>
            <sz val="10"/>
            <color indexed="81"/>
            <rFont val="游ゴシック"/>
            <family val="3"/>
            <charset val="128"/>
          </rPr>
          <t>原則、有効数字３桁以上で入力してください。</t>
        </r>
      </text>
    </comment>
    <comment ref="I489" authorId="0" shapeId="0">
      <text>
        <r>
          <rPr>
            <b/>
            <sz val="10"/>
            <color indexed="81"/>
            <rFont val="游ゴシック"/>
            <family val="3"/>
            <charset val="128"/>
          </rPr>
          <t>原則、有効数字３桁以上で入力してください。</t>
        </r>
      </text>
    </comment>
    <comment ref="F490" authorId="0" shapeId="0">
      <text>
        <r>
          <rPr>
            <b/>
            <sz val="10"/>
            <color indexed="81"/>
            <rFont val="游ゴシック"/>
            <family val="3"/>
            <charset val="128"/>
          </rPr>
          <t>原則、有効数字３桁以上で入力してください。</t>
        </r>
      </text>
    </comment>
    <comment ref="I490" authorId="0" shapeId="0">
      <text>
        <r>
          <rPr>
            <b/>
            <sz val="10"/>
            <color indexed="81"/>
            <rFont val="游ゴシック"/>
            <family val="3"/>
            <charset val="128"/>
          </rPr>
          <t>原則、有効数字３桁以上で入力してください。</t>
        </r>
      </text>
    </comment>
    <comment ref="B491"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491" authorId="0" shapeId="0">
      <text>
        <r>
          <rPr>
            <b/>
            <sz val="10"/>
            <color indexed="81"/>
            <rFont val="游ゴシック"/>
            <family val="3"/>
            <charset val="128"/>
          </rPr>
          <t>右側太枠内に、発熱量、排出係数を入力してください。原則、有効数字３桁以上で入力してください。</t>
        </r>
      </text>
    </comment>
    <comment ref="I491" authorId="0" shapeId="0">
      <text>
        <r>
          <rPr>
            <b/>
            <sz val="10"/>
            <color indexed="81"/>
            <rFont val="游ゴシック"/>
            <family val="3"/>
            <charset val="128"/>
          </rPr>
          <t>原則、有効数字３桁以上で入力してください。</t>
        </r>
      </text>
    </comment>
    <comment ref="F492" authorId="0" shapeId="0">
      <text>
        <r>
          <rPr>
            <b/>
            <sz val="10"/>
            <color indexed="81"/>
            <rFont val="游ゴシック"/>
            <family val="3"/>
            <charset val="128"/>
          </rPr>
          <t>右側太枠内に、発熱量、排出係数を入力してください。原則、有効数字３桁以上で入力してください。</t>
        </r>
      </text>
    </comment>
    <comment ref="I492" authorId="0" shapeId="0">
      <text>
        <r>
          <rPr>
            <b/>
            <sz val="10"/>
            <color indexed="81"/>
            <rFont val="游ゴシック"/>
            <family val="3"/>
            <charset val="128"/>
          </rPr>
          <t>原則、有効数字３桁以上で入力してください。</t>
        </r>
      </text>
    </comment>
    <comment ref="F497" authorId="0" shapeId="0">
      <text>
        <r>
          <rPr>
            <b/>
            <sz val="10"/>
            <color indexed="81"/>
            <rFont val="游ゴシック"/>
            <family val="3"/>
            <charset val="128"/>
          </rPr>
          <t>原則、有効数字３桁以上で入力してください。</t>
        </r>
      </text>
    </comment>
    <comment ref="I497" authorId="0" shapeId="0">
      <text>
        <r>
          <rPr>
            <b/>
            <sz val="10"/>
            <color indexed="81"/>
            <rFont val="游ゴシック"/>
            <family val="3"/>
            <charset val="128"/>
          </rPr>
          <t>原則、有効数字３桁以上で入力してください。</t>
        </r>
      </text>
    </comment>
    <comment ref="F498" authorId="0" shapeId="0">
      <text>
        <r>
          <rPr>
            <b/>
            <sz val="10"/>
            <color indexed="81"/>
            <rFont val="游ゴシック"/>
            <family val="3"/>
            <charset val="128"/>
          </rPr>
          <t>右側太枠内に、排出係数を入力してください。原則、有効数字３桁以上で入力してください。</t>
        </r>
      </text>
    </comment>
    <comment ref="I498" authorId="0" shapeId="0">
      <text>
        <r>
          <rPr>
            <b/>
            <sz val="10"/>
            <color indexed="81"/>
            <rFont val="游ゴシック"/>
            <family val="3"/>
            <charset val="128"/>
          </rPr>
          <t>右側太枠内に、排出係数を入力してください。原則、有効数字３桁以上で入力してください。</t>
        </r>
      </text>
    </comment>
    <comment ref="S498" authorId="1" shapeId="0">
      <text>
        <r>
          <rPr>
            <b/>
            <sz val="9"/>
            <color indexed="81"/>
            <rFont val="游ゴシック"/>
            <family val="3"/>
            <charset val="128"/>
          </rPr>
          <t>基礎排出係数を入力してください。</t>
        </r>
      </text>
    </comment>
    <comment ref="F499" authorId="0" shapeId="0">
      <text>
        <r>
          <rPr>
            <b/>
            <sz val="10"/>
            <color indexed="81"/>
            <rFont val="游ゴシック"/>
            <family val="3"/>
            <charset val="128"/>
          </rPr>
          <t>右側太枠内に、排出係数を入力してください。原則、有効数字３桁以上で入力してください。</t>
        </r>
      </text>
    </comment>
    <comment ref="I499" authorId="0" shapeId="0">
      <text>
        <r>
          <rPr>
            <b/>
            <sz val="10"/>
            <color indexed="81"/>
            <rFont val="游ゴシック"/>
            <family val="3"/>
            <charset val="128"/>
          </rPr>
          <t>右側太枠内に、排出係数を入力してください。原則、有効数字３桁以上で入力してください。</t>
        </r>
      </text>
    </comment>
    <comment ref="S499" authorId="1" shapeId="0">
      <text>
        <r>
          <rPr>
            <b/>
            <sz val="9"/>
            <color indexed="81"/>
            <rFont val="游ゴシック"/>
            <family val="3"/>
            <charset val="128"/>
          </rPr>
          <t>基礎排出係数を入力してください。</t>
        </r>
      </text>
    </comment>
    <comment ref="F500" authorId="0" shapeId="0">
      <text>
        <r>
          <rPr>
            <b/>
            <sz val="10"/>
            <color indexed="81"/>
            <rFont val="游ゴシック"/>
            <family val="3"/>
            <charset val="128"/>
          </rPr>
          <t>右側太枠内に、排出係数を入力してください。原則、有効数字３桁以上で入力してください。</t>
        </r>
      </text>
    </comment>
    <comment ref="I500" authorId="0" shapeId="0">
      <text>
        <r>
          <rPr>
            <b/>
            <sz val="10"/>
            <color indexed="81"/>
            <rFont val="游ゴシック"/>
            <family val="3"/>
            <charset val="128"/>
          </rPr>
          <t>右側太枠内に、排出係数を入力してください。原則、有効数字３桁以上で入力してください。</t>
        </r>
      </text>
    </comment>
    <comment ref="S500" authorId="1" shapeId="0">
      <text>
        <r>
          <rPr>
            <b/>
            <sz val="9"/>
            <color indexed="81"/>
            <rFont val="游ゴシック"/>
            <family val="3"/>
            <charset val="128"/>
          </rPr>
          <t>基礎排出係数を入力してください。</t>
        </r>
      </text>
    </comment>
    <comment ref="F501" authorId="0" shapeId="0">
      <text>
        <r>
          <rPr>
            <b/>
            <sz val="10"/>
            <color indexed="81"/>
            <rFont val="游ゴシック"/>
            <family val="3"/>
            <charset val="128"/>
          </rPr>
          <t>右側太枠内に、排出係数を入力してください。原則、有効数字３桁以上で入力してください。</t>
        </r>
      </text>
    </comment>
    <comment ref="I501" authorId="0" shapeId="0">
      <text>
        <r>
          <rPr>
            <b/>
            <sz val="10"/>
            <color indexed="81"/>
            <rFont val="游ゴシック"/>
            <family val="3"/>
            <charset val="128"/>
          </rPr>
          <t>右側太枠内に、排出係数を入力してください。原則、有効数字３桁以上で入力してください。</t>
        </r>
      </text>
    </comment>
    <comment ref="S501" authorId="1" shapeId="0">
      <text>
        <r>
          <rPr>
            <b/>
            <sz val="9"/>
            <color indexed="81"/>
            <rFont val="游ゴシック"/>
            <family val="3"/>
            <charset val="128"/>
          </rPr>
          <t>基礎排出係数を入力してください。</t>
        </r>
      </text>
    </comment>
    <comment ref="F502" authorId="0" shapeId="0">
      <text>
        <r>
          <rPr>
            <b/>
            <sz val="10"/>
            <color indexed="81"/>
            <rFont val="游ゴシック"/>
            <family val="3"/>
            <charset val="128"/>
          </rPr>
          <t>原則、有効数字３桁以上で入力してください。</t>
        </r>
      </text>
    </comment>
    <comment ref="I502" authorId="0" shapeId="0">
      <text>
        <r>
          <rPr>
            <b/>
            <sz val="10"/>
            <color indexed="81"/>
            <rFont val="游ゴシック"/>
            <family val="3"/>
            <charset val="128"/>
          </rPr>
          <t>原則、有効数字３桁以上で入力してください。排出係数は右欄に入力してください。</t>
        </r>
      </text>
    </comment>
    <comment ref="F503" authorId="0" shapeId="0">
      <text>
        <r>
          <rPr>
            <b/>
            <sz val="10"/>
            <color indexed="81"/>
            <rFont val="游ゴシック"/>
            <family val="3"/>
            <charset val="128"/>
          </rPr>
          <t>原則、有効数字３桁以上で入力してください。</t>
        </r>
      </text>
    </comment>
    <comment ref="I503" authorId="0" shapeId="0">
      <text>
        <r>
          <rPr>
            <b/>
            <sz val="10"/>
            <color indexed="81"/>
            <rFont val="游ゴシック"/>
            <family val="3"/>
            <charset val="128"/>
          </rPr>
          <t>原則、有効数字３桁以上で入力してください。排出係数は右欄に入力してください。</t>
        </r>
      </text>
    </comment>
    <comment ref="F504" authorId="0" shapeId="0">
      <text>
        <r>
          <rPr>
            <b/>
            <sz val="10"/>
            <color indexed="81"/>
            <rFont val="游ゴシック"/>
            <family val="3"/>
            <charset val="128"/>
          </rPr>
          <t>原則、有効数字３桁以上で入力してください。</t>
        </r>
      </text>
    </comment>
    <comment ref="I504" authorId="0" shapeId="0">
      <text>
        <r>
          <rPr>
            <b/>
            <sz val="10"/>
            <color indexed="81"/>
            <rFont val="游ゴシック"/>
            <family val="3"/>
            <charset val="128"/>
          </rPr>
          <t>原則、有効数字３桁以上で入力してください。排出係数は右欄に入力してください。</t>
        </r>
      </text>
    </comment>
    <comment ref="F505" authorId="0" shapeId="0">
      <text>
        <r>
          <rPr>
            <b/>
            <sz val="10"/>
            <color indexed="81"/>
            <rFont val="游ゴシック"/>
            <family val="3"/>
            <charset val="128"/>
          </rPr>
          <t>原則、有効数字３桁以上で入力してください。</t>
        </r>
      </text>
    </comment>
    <comment ref="I505" authorId="0" shapeId="0">
      <text>
        <r>
          <rPr>
            <b/>
            <sz val="10"/>
            <color indexed="81"/>
            <rFont val="游ゴシック"/>
            <family val="3"/>
            <charset val="128"/>
          </rPr>
          <t>原則、有効数字３桁以上で入力してください。排出係数は右欄に入力してください。</t>
        </r>
      </text>
    </comment>
    <comment ref="F506" authorId="0" shapeId="0">
      <text>
        <r>
          <rPr>
            <b/>
            <sz val="10"/>
            <color indexed="81"/>
            <rFont val="游ゴシック"/>
            <family val="3"/>
            <charset val="128"/>
          </rPr>
          <t>原則、有効数字３桁以上で入力してください。</t>
        </r>
      </text>
    </comment>
    <comment ref="I506" authorId="0" shapeId="0">
      <text>
        <r>
          <rPr>
            <b/>
            <sz val="10"/>
            <color indexed="81"/>
            <rFont val="游ゴシック"/>
            <family val="3"/>
            <charset val="128"/>
          </rPr>
          <t>原則、有効数字３桁以上で入力してください。排出係数は右欄に入力してください。</t>
        </r>
      </text>
    </comment>
    <comment ref="S506" authorId="1" shapeId="0">
      <text>
        <r>
          <rPr>
            <b/>
            <sz val="9"/>
            <color indexed="81"/>
            <rFont val="游ゴシック"/>
            <family val="3"/>
            <charset val="128"/>
          </rPr>
          <t>排出係数を入力してください。</t>
        </r>
      </text>
    </comment>
    <comment ref="O510" authorId="2" shapeId="0">
      <text>
        <r>
          <rPr>
            <b/>
            <sz val="11"/>
            <color indexed="10"/>
            <rFont val="游ゴシック"/>
            <family val="3"/>
            <charset val="128"/>
          </rPr>
          <t>電力事業者名、排出係数、買電量をこの表の太枠内に上から順に入力してください！</t>
        </r>
      </text>
    </comment>
    <comment ref="F512" authorId="2" shapeId="0">
      <text>
        <r>
          <rPr>
            <b/>
            <sz val="10"/>
            <color indexed="81"/>
            <rFont val="游ゴシック"/>
            <family val="3"/>
            <charset val="128"/>
          </rPr>
          <t>右側太枠内に電気事業者名、排出係数、買電量を入力してください。</t>
        </r>
      </text>
    </comment>
    <comment ref="P512" authorId="2" shapeId="0">
      <text>
        <r>
          <rPr>
            <b/>
            <sz val="9"/>
            <color indexed="81"/>
            <rFont val="游ゴシック"/>
            <family val="3"/>
            <charset val="128"/>
          </rPr>
          <t>電気事業者名を入力してください。</t>
        </r>
      </text>
    </comment>
    <comment ref="R512" authorId="2" shapeId="0">
      <text>
        <r>
          <rPr>
            <b/>
            <sz val="9"/>
            <color indexed="81"/>
            <rFont val="游ゴシック"/>
            <family val="3"/>
            <charset val="128"/>
          </rPr>
          <t>基礎排出係数を入力してください。</t>
        </r>
      </text>
    </comment>
    <comment ref="T512" authorId="2" shapeId="0">
      <text>
        <r>
          <rPr>
            <b/>
            <sz val="9"/>
            <color indexed="81"/>
            <rFont val="游ゴシック"/>
            <family val="3"/>
            <charset val="128"/>
          </rPr>
          <t>原則、有効数字３桁以上で記入してください。</t>
        </r>
      </text>
    </comment>
    <comment ref="P513" authorId="2" shapeId="0">
      <text>
        <r>
          <rPr>
            <b/>
            <sz val="9"/>
            <color indexed="81"/>
            <rFont val="游ゴシック"/>
            <family val="3"/>
            <charset val="128"/>
          </rPr>
          <t>電気事業者名を入力してください。</t>
        </r>
      </text>
    </comment>
    <comment ref="R513" authorId="2" shapeId="0">
      <text>
        <r>
          <rPr>
            <b/>
            <sz val="9"/>
            <color indexed="81"/>
            <rFont val="游ゴシック"/>
            <family val="3"/>
            <charset val="128"/>
          </rPr>
          <t>基礎排出係数を入力してください。</t>
        </r>
      </text>
    </comment>
    <comment ref="T513" authorId="2" shapeId="0">
      <text>
        <r>
          <rPr>
            <b/>
            <sz val="9"/>
            <color indexed="81"/>
            <rFont val="游ゴシック"/>
            <family val="3"/>
            <charset val="128"/>
          </rPr>
          <t>原則、有効数字３桁以上で記入してください。</t>
        </r>
      </text>
    </comment>
    <comment ref="P514" authorId="2" shapeId="0">
      <text>
        <r>
          <rPr>
            <b/>
            <sz val="9"/>
            <color indexed="81"/>
            <rFont val="游ゴシック"/>
            <family val="3"/>
            <charset val="128"/>
          </rPr>
          <t>電気事業者名を入力してください。</t>
        </r>
      </text>
    </comment>
    <comment ref="R514" authorId="2" shapeId="0">
      <text>
        <r>
          <rPr>
            <b/>
            <sz val="9"/>
            <color indexed="81"/>
            <rFont val="游ゴシック"/>
            <family val="3"/>
            <charset val="128"/>
          </rPr>
          <t>基礎排出係数を入力してください。</t>
        </r>
      </text>
    </comment>
    <comment ref="T514" authorId="2" shapeId="0">
      <text>
        <r>
          <rPr>
            <b/>
            <sz val="9"/>
            <color indexed="81"/>
            <rFont val="游ゴシック"/>
            <family val="3"/>
            <charset val="128"/>
          </rPr>
          <t>原則、有効数字３桁以上で記入してください。</t>
        </r>
      </text>
    </comment>
    <comment ref="P515" authorId="2" shapeId="0">
      <text>
        <r>
          <rPr>
            <b/>
            <sz val="9"/>
            <color indexed="81"/>
            <rFont val="游ゴシック"/>
            <family val="3"/>
            <charset val="128"/>
          </rPr>
          <t>電気事業者名を入力してください。</t>
        </r>
      </text>
    </comment>
    <comment ref="R515" authorId="2" shapeId="0">
      <text>
        <r>
          <rPr>
            <b/>
            <sz val="9"/>
            <color indexed="81"/>
            <rFont val="游ゴシック"/>
            <family val="3"/>
            <charset val="128"/>
          </rPr>
          <t>基礎排出係数を入力してください。</t>
        </r>
      </text>
    </comment>
    <comment ref="T515" authorId="2" shapeId="0">
      <text>
        <r>
          <rPr>
            <b/>
            <sz val="9"/>
            <color indexed="81"/>
            <rFont val="游ゴシック"/>
            <family val="3"/>
            <charset val="128"/>
          </rPr>
          <t>原則、有効数字３桁以上で記入してください。</t>
        </r>
      </text>
    </comment>
    <comment ref="F519" authorId="0" shapeId="0">
      <text>
        <r>
          <rPr>
            <b/>
            <sz val="10"/>
            <color indexed="81"/>
            <rFont val="游ゴシック"/>
            <family val="3"/>
            <charset val="128"/>
          </rPr>
          <t>右側太枠内に、排出係数を入力してください。原則、有効数字３桁以上で入力してください。</t>
        </r>
      </text>
    </comment>
    <comment ref="R519" authorId="0" shapeId="0">
      <text>
        <r>
          <rPr>
            <b/>
            <sz val="9"/>
            <color indexed="81"/>
            <rFont val="游ゴシック"/>
            <family val="3"/>
            <charset val="128"/>
          </rPr>
          <t>排出係数を入力してください。</t>
        </r>
      </text>
    </comment>
    <comment ref="F520" authorId="0" shapeId="0">
      <text>
        <r>
          <rPr>
            <b/>
            <sz val="10"/>
            <color indexed="81"/>
            <rFont val="游ゴシック"/>
            <family val="3"/>
            <charset val="128"/>
          </rPr>
          <t>右側太枠内に、排出係数を入力してください。原則、有効数字３桁以上で入力してください。</t>
        </r>
      </text>
    </comment>
    <comment ref="R520" authorId="0" shapeId="0">
      <text>
        <r>
          <rPr>
            <b/>
            <sz val="9"/>
            <color indexed="81"/>
            <rFont val="游ゴシック"/>
            <family val="3"/>
            <charset val="128"/>
          </rPr>
          <t>排出係数を入力してください。</t>
        </r>
      </text>
    </comment>
    <comment ref="F521" authorId="0" shapeId="0">
      <text>
        <r>
          <rPr>
            <b/>
            <sz val="10"/>
            <color indexed="81"/>
            <rFont val="游ゴシック"/>
            <family val="3"/>
            <charset val="128"/>
          </rPr>
          <t>右側太枠内に、排出係数を入力してください。原則、有効数字３桁以上で入力してください。</t>
        </r>
      </text>
    </comment>
    <comment ref="R521" authorId="0" shapeId="0">
      <text>
        <r>
          <rPr>
            <b/>
            <sz val="9"/>
            <color indexed="81"/>
            <rFont val="游ゴシック"/>
            <family val="3"/>
            <charset val="128"/>
          </rPr>
          <t>排出係数を入力してください。</t>
        </r>
      </text>
    </comment>
    <comment ref="C522" authorId="1" shapeId="0">
      <text>
        <r>
          <rPr>
            <b/>
            <sz val="10"/>
            <color indexed="81"/>
            <rFont val="游ゴシック"/>
            <family val="3"/>
            <charset val="128"/>
          </rPr>
          <t>自営線はここに記載してください。</t>
        </r>
      </text>
    </comment>
    <comment ref="F522" authorId="0" shapeId="0">
      <text>
        <r>
          <rPr>
            <b/>
            <sz val="10"/>
            <color indexed="81"/>
            <rFont val="游ゴシック"/>
            <family val="3"/>
            <charset val="128"/>
          </rPr>
          <t>右側太枠内に、排出係数を入力してください。原則、有効数字３桁以上で入力してください。</t>
        </r>
      </text>
    </comment>
    <comment ref="R522" authorId="0" shapeId="0">
      <text>
        <r>
          <rPr>
            <b/>
            <sz val="9"/>
            <color indexed="81"/>
            <rFont val="游ゴシック"/>
            <family val="3"/>
            <charset val="128"/>
          </rPr>
          <t>排出係数を入力してください。</t>
        </r>
      </text>
    </comment>
    <comment ref="F523" authorId="0" shapeId="0">
      <text>
        <r>
          <rPr>
            <b/>
            <sz val="10"/>
            <color indexed="81"/>
            <rFont val="游ゴシック"/>
            <family val="3"/>
            <charset val="128"/>
          </rPr>
          <t>原則、有効数字３桁以上で入力してください。</t>
        </r>
      </text>
    </comment>
    <comment ref="I523" authorId="0" shapeId="0">
      <text>
        <r>
          <rPr>
            <b/>
            <sz val="10"/>
            <color indexed="81"/>
            <rFont val="游ゴシック"/>
            <family val="3"/>
            <charset val="128"/>
          </rPr>
          <t>原則、有効数字３桁以上で入力してください。排出係数は右欄に入力してください。</t>
        </r>
      </text>
    </comment>
    <comment ref="F524" authorId="0" shapeId="0">
      <text>
        <r>
          <rPr>
            <b/>
            <sz val="10"/>
            <color indexed="81"/>
            <rFont val="游ゴシック"/>
            <family val="3"/>
            <charset val="128"/>
          </rPr>
          <t>原則、有効数字３桁以上で入力してください。</t>
        </r>
      </text>
    </comment>
    <comment ref="I524" authorId="0" shapeId="0">
      <text>
        <r>
          <rPr>
            <b/>
            <sz val="10"/>
            <color indexed="81"/>
            <rFont val="游ゴシック"/>
            <family val="3"/>
            <charset val="128"/>
          </rPr>
          <t>原則、有効数字３桁以上で入力してください。排出係数は右欄に入力してください。</t>
        </r>
      </text>
    </comment>
    <comment ref="F525" authorId="0" shapeId="0">
      <text>
        <r>
          <rPr>
            <b/>
            <sz val="10"/>
            <color indexed="81"/>
            <rFont val="游ゴシック"/>
            <family val="3"/>
            <charset val="128"/>
          </rPr>
          <t>原則、有効数字３桁以上で入力してください。</t>
        </r>
      </text>
    </comment>
    <comment ref="I525" authorId="0" shapeId="0">
      <text>
        <r>
          <rPr>
            <b/>
            <sz val="10"/>
            <color indexed="81"/>
            <rFont val="游ゴシック"/>
            <family val="3"/>
            <charset val="128"/>
          </rPr>
          <t>原則、有効数字３桁以上で入力してください。排出係数は右欄に入力してください。</t>
        </r>
      </text>
    </comment>
    <comment ref="F526" authorId="0" shapeId="0">
      <text>
        <r>
          <rPr>
            <b/>
            <sz val="10"/>
            <color indexed="81"/>
            <rFont val="游ゴシック"/>
            <family val="3"/>
            <charset val="128"/>
          </rPr>
          <t>原則、有効数字３桁以上で入力してください。</t>
        </r>
      </text>
    </comment>
    <comment ref="I526" authorId="0" shapeId="0">
      <text>
        <r>
          <rPr>
            <b/>
            <sz val="10"/>
            <color indexed="81"/>
            <rFont val="游ゴシック"/>
            <family val="3"/>
            <charset val="128"/>
          </rPr>
          <t>原則、有効数字３桁以上で入力してください。排出係数は右欄に入力してください。</t>
        </r>
      </text>
    </comment>
    <comment ref="F527" authorId="0" shapeId="0">
      <text>
        <r>
          <rPr>
            <b/>
            <sz val="10"/>
            <color indexed="81"/>
            <rFont val="游ゴシック"/>
            <family val="3"/>
            <charset val="128"/>
          </rPr>
          <t>原則、有効数字３桁以上で入力してください。</t>
        </r>
      </text>
    </comment>
    <comment ref="I527" authorId="0" shapeId="0">
      <text>
        <r>
          <rPr>
            <b/>
            <sz val="10"/>
            <color indexed="81"/>
            <rFont val="游ゴシック"/>
            <family val="3"/>
            <charset val="128"/>
          </rPr>
          <t>原則、有効数字３桁以上で入力してください。排出係数は右欄に入力してください。</t>
        </r>
      </text>
    </comment>
    <comment ref="R527" authorId="1" shapeId="0">
      <text>
        <r>
          <rPr>
            <b/>
            <sz val="9"/>
            <color indexed="81"/>
            <rFont val="游ゴシック"/>
            <family val="3"/>
            <charset val="128"/>
          </rPr>
          <t>排出係数を入力してください。</t>
        </r>
      </text>
    </comment>
    <comment ref="F528" authorId="0" shapeId="0">
      <text>
        <r>
          <rPr>
            <b/>
            <sz val="10"/>
            <color indexed="81"/>
            <rFont val="游ゴシック"/>
            <family val="3"/>
            <charset val="128"/>
          </rPr>
          <t>原則、有効数字３桁以上で入力してください。</t>
        </r>
      </text>
    </comment>
    <comment ref="I528" authorId="0" shapeId="0">
      <text>
        <r>
          <rPr>
            <b/>
            <sz val="10"/>
            <color indexed="81"/>
            <rFont val="游ゴシック"/>
            <family val="3"/>
            <charset val="128"/>
          </rPr>
          <t>原則、有効数字３桁以上で入力してください。排出係数は右欄に入力してください。</t>
        </r>
      </text>
    </comment>
    <comment ref="R528" authorId="1" shapeId="0">
      <text>
        <r>
          <rPr>
            <b/>
            <sz val="9"/>
            <color indexed="81"/>
            <rFont val="游ゴシック"/>
            <family val="3"/>
            <charset val="128"/>
          </rPr>
          <t>排出係数を入力してください。</t>
        </r>
      </text>
    </comment>
    <comment ref="B533"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543" authorId="0" shapeId="0">
      <text>
        <r>
          <rPr>
            <b/>
            <sz val="10"/>
            <color indexed="81"/>
            <rFont val="游ゴシック"/>
            <family val="3"/>
            <charset val="128"/>
          </rPr>
          <t>原則、有効数字３桁以上で入力してください。</t>
        </r>
      </text>
    </comment>
    <comment ref="I543" authorId="0" shapeId="0">
      <text>
        <r>
          <rPr>
            <b/>
            <sz val="10"/>
            <color indexed="81"/>
            <rFont val="游ゴシック"/>
            <family val="3"/>
            <charset val="128"/>
          </rPr>
          <t>原則、有効数字３桁以上で入力してください。</t>
        </r>
      </text>
    </comment>
    <comment ref="F544" authorId="0" shapeId="0">
      <text>
        <r>
          <rPr>
            <b/>
            <sz val="10"/>
            <color indexed="81"/>
            <rFont val="游ゴシック"/>
            <family val="3"/>
            <charset val="128"/>
          </rPr>
          <t>原則、有効数字３桁以上で入力してください。</t>
        </r>
      </text>
    </comment>
    <comment ref="I544" authorId="0" shapeId="0">
      <text>
        <r>
          <rPr>
            <b/>
            <sz val="10"/>
            <color indexed="81"/>
            <rFont val="游ゴシック"/>
            <family val="3"/>
            <charset val="128"/>
          </rPr>
          <t>原則、有効数字３桁以上で入力してください。</t>
        </r>
      </text>
    </comment>
    <comment ref="F545" authorId="0" shapeId="0">
      <text>
        <r>
          <rPr>
            <b/>
            <sz val="10"/>
            <color indexed="81"/>
            <rFont val="游ゴシック"/>
            <family val="3"/>
            <charset val="128"/>
          </rPr>
          <t>原則、有効数字３桁以上で入力してください。</t>
        </r>
      </text>
    </comment>
    <comment ref="I545" authorId="0" shapeId="0">
      <text>
        <r>
          <rPr>
            <b/>
            <sz val="10"/>
            <color indexed="81"/>
            <rFont val="游ゴシック"/>
            <family val="3"/>
            <charset val="128"/>
          </rPr>
          <t>原則、有効数字３桁以上で入力してください。</t>
        </r>
      </text>
    </comment>
    <comment ref="F546" authorId="0" shapeId="0">
      <text>
        <r>
          <rPr>
            <b/>
            <sz val="10"/>
            <color indexed="81"/>
            <rFont val="游ゴシック"/>
            <family val="3"/>
            <charset val="128"/>
          </rPr>
          <t>原則、有効数字３桁以上で入力してください。</t>
        </r>
      </text>
    </comment>
    <comment ref="I546" authorId="0" shapeId="0">
      <text>
        <r>
          <rPr>
            <b/>
            <sz val="10"/>
            <color indexed="81"/>
            <rFont val="游ゴシック"/>
            <family val="3"/>
            <charset val="128"/>
          </rPr>
          <t>原則、有効数字３桁以上で入力してください。</t>
        </r>
      </text>
    </comment>
    <comment ref="F547" authorId="0" shapeId="0">
      <text>
        <r>
          <rPr>
            <b/>
            <sz val="10"/>
            <color indexed="81"/>
            <rFont val="游ゴシック"/>
            <family val="3"/>
            <charset val="128"/>
          </rPr>
          <t>原則、有効数字３桁以上で入力してください。</t>
        </r>
      </text>
    </comment>
    <comment ref="I547" authorId="0" shapeId="0">
      <text>
        <r>
          <rPr>
            <b/>
            <sz val="10"/>
            <color indexed="81"/>
            <rFont val="游ゴシック"/>
            <family val="3"/>
            <charset val="128"/>
          </rPr>
          <t>原則、有効数字３桁以上で入力してください。</t>
        </r>
      </text>
    </comment>
    <comment ref="F548" authorId="0" shapeId="0">
      <text>
        <r>
          <rPr>
            <b/>
            <sz val="10"/>
            <color indexed="81"/>
            <rFont val="游ゴシック"/>
            <family val="3"/>
            <charset val="128"/>
          </rPr>
          <t>原則、有効数字３桁以上で入力してください。</t>
        </r>
      </text>
    </comment>
    <comment ref="I548" authorId="0" shapeId="0">
      <text>
        <r>
          <rPr>
            <b/>
            <sz val="10"/>
            <color indexed="81"/>
            <rFont val="游ゴシック"/>
            <family val="3"/>
            <charset val="128"/>
          </rPr>
          <t>原則、有効数字３桁以上で入力してください。</t>
        </r>
      </text>
    </comment>
    <comment ref="F549" authorId="0" shapeId="0">
      <text>
        <r>
          <rPr>
            <b/>
            <sz val="10"/>
            <color indexed="81"/>
            <rFont val="游ゴシック"/>
            <family val="3"/>
            <charset val="128"/>
          </rPr>
          <t>原則、有効数字３桁以上で入力してください。</t>
        </r>
      </text>
    </comment>
    <comment ref="I549" authorId="0" shapeId="0">
      <text>
        <r>
          <rPr>
            <b/>
            <sz val="10"/>
            <color indexed="81"/>
            <rFont val="游ゴシック"/>
            <family val="3"/>
            <charset val="128"/>
          </rPr>
          <t>原則、有効数字３桁以上で入力してください。</t>
        </r>
      </text>
    </comment>
    <comment ref="F550" authorId="0" shapeId="0">
      <text>
        <r>
          <rPr>
            <b/>
            <sz val="10"/>
            <color indexed="81"/>
            <rFont val="游ゴシック"/>
            <family val="3"/>
            <charset val="128"/>
          </rPr>
          <t>原則、有効数字３桁以上で入力してください。</t>
        </r>
      </text>
    </comment>
    <comment ref="I550" authorId="0" shapeId="0">
      <text>
        <r>
          <rPr>
            <b/>
            <sz val="10"/>
            <color indexed="81"/>
            <rFont val="游ゴシック"/>
            <family val="3"/>
            <charset val="128"/>
          </rPr>
          <t>原則、有効数字３桁以上で入力してください。</t>
        </r>
      </text>
    </comment>
    <comment ref="F551" authorId="0" shapeId="0">
      <text>
        <r>
          <rPr>
            <b/>
            <sz val="10"/>
            <color indexed="81"/>
            <rFont val="游ゴシック"/>
            <family val="3"/>
            <charset val="128"/>
          </rPr>
          <t>原則、有効数字３桁以上で入力してください。</t>
        </r>
      </text>
    </comment>
    <comment ref="I551" authorId="0" shapeId="0">
      <text>
        <r>
          <rPr>
            <b/>
            <sz val="10"/>
            <color indexed="81"/>
            <rFont val="游ゴシック"/>
            <family val="3"/>
            <charset val="128"/>
          </rPr>
          <t>原則、有効数字３桁以上で入力してください。</t>
        </r>
      </text>
    </comment>
    <comment ref="F552" authorId="0" shapeId="0">
      <text>
        <r>
          <rPr>
            <b/>
            <sz val="10"/>
            <color indexed="81"/>
            <rFont val="游ゴシック"/>
            <family val="3"/>
            <charset val="128"/>
          </rPr>
          <t>原則、有効数字３桁以上で入力してください。</t>
        </r>
      </text>
    </comment>
    <comment ref="I552" authorId="0" shapeId="0">
      <text>
        <r>
          <rPr>
            <b/>
            <sz val="10"/>
            <color indexed="81"/>
            <rFont val="游ゴシック"/>
            <family val="3"/>
            <charset val="128"/>
          </rPr>
          <t>原則、有効数字３桁以上で入力してください。</t>
        </r>
      </text>
    </comment>
    <comment ref="F553" authorId="0" shapeId="0">
      <text>
        <r>
          <rPr>
            <b/>
            <sz val="10"/>
            <color indexed="81"/>
            <rFont val="游ゴシック"/>
            <family val="3"/>
            <charset val="128"/>
          </rPr>
          <t>原則、有効数字３桁以上で入力してください。</t>
        </r>
      </text>
    </comment>
    <comment ref="I553" authorId="0" shapeId="0">
      <text>
        <r>
          <rPr>
            <b/>
            <sz val="10"/>
            <color indexed="81"/>
            <rFont val="游ゴシック"/>
            <family val="3"/>
            <charset val="128"/>
          </rPr>
          <t>原則、有効数字３桁以上で入力してください。</t>
        </r>
      </text>
    </comment>
    <comment ref="F554" authorId="0" shapeId="0">
      <text>
        <r>
          <rPr>
            <b/>
            <sz val="10"/>
            <color indexed="81"/>
            <rFont val="游ゴシック"/>
            <family val="3"/>
            <charset val="128"/>
          </rPr>
          <t>原則、有効数字３桁以上で入力してください。</t>
        </r>
      </text>
    </comment>
    <comment ref="I554" authorId="0" shapeId="0">
      <text>
        <r>
          <rPr>
            <b/>
            <sz val="10"/>
            <color indexed="81"/>
            <rFont val="游ゴシック"/>
            <family val="3"/>
            <charset val="128"/>
          </rPr>
          <t>原則、有効数字３桁以上で入力してください。</t>
        </r>
      </text>
    </comment>
    <comment ref="F555" authorId="0" shapeId="0">
      <text>
        <r>
          <rPr>
            <b/>
            <sz val="10"/>
            <color indexed="81"/>
            <rFont val="游ゴシック"/>
            <family val="3"/>
            <charset val="128"/>
          </rPr>
          <t>原則、有効数字３桁以上で入力してください。</t>
        </r>
      </text>
    </comment>
    <comment ref="I555" authorId="0" shapeId="0">
      <text>
        <r>
          <rPr>
            <b/>
            <sz val="10"/>
            <color indexed="81"/>
            <rFont val="游ゴシック"/>
            <family val="3"/>
            <charset val="128"/>
          </rPr>
          <t>原則、有効数字３桁以上で入力してください。</t>
        </r>
      </text>
    </comment>
    <comment ref="F556" authorId="0" shapeId="0">
      <text>
        <r>
          <rPr>
            <b/>
            <sz val="10"/>
            <color indexed="81"/>
            <rFont val="游ゴシック"/>
            <family val="3"/>
            <charset val="128"/>
          </rPr>
          <t>原則、有効数字３桁以上で入力してください。</t>
        </r>
      </text>
    </comment>
    <comment ref="I556" authorId="0" shapeId="0">
      <text>
        <r>
          <rPr>
            <b/>
            <sz val="10"/>
            <color indexed="81"/>
            <rFont val="游ゴシック"/>
            <family val="3"/>
            <charset val="128"/>
          </rPr>
          <t>原則、有効数字３桁以上で入力してください。</t>
        </r>
      </text>
    </comment>
    <comment ref="F557" authorId="0" shapeId="0">
      <text>
        <r>
          <rPr>
            <b/>
            <sz val="10"/>
            <color indexed="81"/>
            <rFont val="游ゴシック"/>
            <family val="3"/>
            <charset val="128"/>
          </rPr>
          <t>原則、有効数字３桁以上で入力してください。</t>
        </r>
      </text>
    </comment>
    <comment ref="I557" authorId="0" shapeId="0">
      <text>
        <r>
          <rPr>
            <b/>
            <sz val="10"/>
            <color indexed="81"/>
            <rFont val="游ゴシック"/>
            <family val="3"/>
            <charset val="128"/>
          </rPr>
          <t>原則、有効数字３桁以上で入力してください。</t>
        </r>
      </text>
    </comment>
    <comment ref="F558" authorId="0" shapeId="0">
      <text>
        <r>
          <rPr>
            <b/>
            <sz val="10"/>
            <color indexed="81"/>
            <rFont val="游ゴシック"/>
            <family val="3"/>
            <charset val="128"/>
          </rPr>
          <t>原則、有効数字３桁以上で入力してください。</t>
        </r>
      </text>
    </comment>
    <comment ref="I558" authorId="0" shapeId="0">
      <text>
        <r>
          <rPr>
            <b/>
            <sz val="10"/>
            <color indexed="81"/>
            <rFont val="游ゴシック"/>
            <family val="3"/>
            <charset val="128"/>
          </rPr>
          <t>原則、有効数字３桁以上で入力してください。</t>
        </r>
      </text>
    </comment>
    <comment ref="F559" authorId="0" shapeId="0">
      <text>
        <r>
          <rPr>
            <b/>
            <sz val="10"/>
            <color indexed="81"/>
            <rFont val="游ゴシック"/>
            <family val="3"/>
            <charset val="128"/>
          </rPr>
          <t>原則、有効数字３桁以上で入力してください。</t>
        </r>
      </text>
    </comment>
    <comment ref="I559" authorId="0" shapeId="0">
      <text>
        <r>
          <rPr>
            <b/>
            <sz val="10"/>
            <color indexed="81"/>
            <rFont val="游ゴシック"/>
            <family val="3"/>
            <charset val="128"/>
          </rPr>
          <t>原則、有効数字３桁以上で入力してください。</t>
        </r>
      </text>
    </comment>
    <comment ref="F560" authorId="0" shapeId="0">
      <text>
        <r>
          <rPr>
            <b/>
            <sz val="10"/>
            <color indexed="81"/>
            <rFont val="游ゴシック"/>
            <family val="3"/>
            <charset val="128"/>
          </rPr>
          <t>原則、有効数字３桁以上で入力してください。</t>
        </r>
      </text>
    </comment>
    <comment ref="I560" authorId="0" shapeId="0">
      <text>
        <r>
          <rPr>
            <b/>
            <sz val="10"/>
            <color indexed="81"/>
            <rFont val="游ゴシック"/>
            <family val="3"/>
            <charset val="128"/>
          </rPr>
          <t>原則、有効数字３桁以上で入力してください。</t>
        </r>
      </text>
    </comment>
    <comment ref="F561" authorId="0" shapeId="0">
      <text>
        <r>
          <rPr>
            <b/>
            <sz val="10"/>
            <color indexed="81"/>
            <rFont val="游ゴシック"/>
            <family val="3"/>
            <charset val="128"/>
          </rPr>
          <t>原則、有効数字３桁以上で入力してください。</t>
        </r>
      </text>
    </comment>
    <comment ref="I561" authorId="0" shapeId="0">
      <text>
        <r>
          <rPr>
            <b/>
            <sz val="10"/>
            <color indexed="81"/>
            <rFont val="游ゴシック"/>
            <family val="3"/>
            <charset val="128"/>
          </rPr>
          <t>原則、有効数字３桁以上で入力してください。</t>
        </r>
      </text>
    </comment>
    <comment ref="F562" authorId="0" shapeId="0">
      <text>
        <r>
          <rPr>
            <b/>
            <sz val="10"/>
            <color indexed="81"/>
            <rFont val="游ゴシック"/>
            <family val="3"/>
            <charset val="128"/>
          </rPr>
          <t>原則、有効数字３桁以上で入力してください。</t>
        </r>
      </text>
    </comment>
    <comment ref="I562" authorId="0" shapeId="0">
      <text>
        <r>
          <rPr>
            <b/>
            <sz val="10"/>
            <color indexed="81"/>
            <rFont val="游ゴシック"/>
            <family val="3"/>
            <charset val="128"/>
          </rPr>
          <t>原則、有効数字３桁以上で入力してください。</t>
        </r>
      </text>
    </comment>
    <comment ref="F563" authorId="0" shapeId="0">
      <text>
        <r>
          <rPr>
            <b/>
            <sz val="10"/>
            <color indexed="81"/>
            <rFont val="游ゴシック"/>
            <family val="3"/>
            <charset val="128"/>
          </rPr>
          <t>原則、有効数字３桁以上で入力してください。</t>
        </r>
      </text>
    </comment>
    <comment ref="I563" authorId="0" shapeId="0">
      <text>
        <r>
          <rPr>
            <b/>
            <sz val="10"/>
            <color indexed="81"/>
            <rFont val="游ゴシック"/>
            <family val="3"/>
            <charset val="128"/>
          </rPr>
          <t>原則、有効数字３桁以上で入力してください。</t>
        </r>
      </text>
    </comment>
    <comment ref="F564" authorId="0" shapeId="0">
      <text>
        <r>
          <rPr>
            <b/>
            <sz val="10"/>
            <color indexed="81"/>
            <rFont val="游ゴシック"/>
            <family val="3"/>
            <charset val="128"/>
          </rPr>
          <t>原則、有効数字３桁以上で入力してください。</t>
        </r>
      </text>
    </comment>
    <comment ref="I564" authorId="0" shapeId="0">
      <text>
        <r>
          <rPr>
            <b/>
            <sz val="10"/>
            <color indexed="81"/>
            <rFont val="游ゴシック"/>
            <family val="3"/>
            <charset val="128"/>
          </rPr>
          <t>原則、有効数字３桁以上で入力してください。</t>
        </r>
      </text>
    </comment>
    <comment ref="F565" authorId="0" shapeId="0">
      <text>
        <r>
          <rPr>
            <b/>
            <sz val="10"/>
            <color indexed="81"/>
            <rFont val="游ゴシック"/>
            <family val="3"/>
            <charset val="128"/>
          </rPr>
          <t>原則、有効数字３桁以上で入力してください。</t>
        </r>
      </text>
    </comment>
    <comment ref="I565" authorId="0" shapeId="0">
      <text>
        <r>
          <rPr>
            <b/>
            <sz val="10"/>
            <color indexed="81"/>
            <rFont val="游ゴシック"/>
            <family val="3"/>
            <charset val="128"/>
          </rPr>
          <t>原則、有効数字３桁以上で入力してください。</t>
        </r>
      </text>
    </comment>
    <comment ref="F566" authorId="0" shapeId="0">
      <text>
        <r>
          <rPr>
            <b/>
            <sz val="10"/>
            <color indexed="81"/>
            <rFont val="游ゴシック"/>
            <family val="3"/>
            <charset val="128"/>
          </rPr>
          <t>原則、有効数字３桁以上で入力してください。</t>
        </r>
      </text>
    </comment>
    <comment ref="I566" authorId="0" shapeId="0">
      <text>
        <r>
          <rPr>
            <b/>
            <sz val="10"/>
            <color indexed="81"/>
            <rFont val="游ゴシック"/>
            <family val="3"/>
            <charset val="128"/>
          </rPr>
          <t>原則、有効数字３桁以上で入力してください。</t>
        </r>
      </text>
    </comment>
    <comment ref="F567" authorId="0" shapeId="0">
      <text>
        <r>
          <rPr>
            <b/>
            <sz val="10"/>
            <color indexed="81"/>
            <rFont val="游ゴシック"/>
            <family val="3"/>
            <charset val="128"/>
          </rPr>
          <t>原則、有効数字３桁以上で入力してください。</t>
        </r>
      </text>
    </comment>
    <comment ref="I567" authorId="0" shapeId="0">
      <text>
        <r>
          <rPr>
            <b/>
            <sz val="10"/>
            <color indexed="81"/>
            <rFont val="游ゴシック"/>
            <family val="3"/>
            <charset val="128"/>
          </rPr>
          <t>原則、有効数字３桁以上で入力してください。</t>
        </r>
      </text>
    </comment>
    <comment ref="F568" authorId="0" shapeId="0">
      <text>
        <r>
          <rPr>
            <b/>
            <sz val="10"/>
            <color indexed="81"/>
            <rFont val="游ゴシック"/>
            <family val="3"/>
            <charset val="128"/>
          </rPr>
          <t>原則、有効数字３桁以上で入力してください。</t>
        </r>
      </text>
    </comment>
    <comment ref="I568" authorId="0" shapeId="0">
      <text>
        <r>
          <rPr>
            <b/>
            <sz val="10"/>
            <color indexed="81"/>
            <rFont val="游ゴシック"/>
            <family val="3"/>
            <charset val="128"/>
          </rPr>
          <t>原則、有効数字３桁以上で入力してください。</t>
        </r>
      </text>
    </comment>
    <comment ref="F569" authorId="0" shapeId="0">
      <text>
        <r>
          <rPr>
            <b/>
            <sz val="10"/>
            <color indexed="81"/>
            <rFont val="游ゴシック"/>
            <family val="3"/>
            <charset val="128"/>
          </rPr>
          <t>原則、有効数字３桁以上で入力してください。</t>
        </r>
      </text>
    </comment>
    <comment ref="I569" authorId="0" shapeId="0">
      <text>
        <r>
          <rPr>
            <b/>
            <sz val="10"/>
            <color indexed="81"/>
            <rFont val="游ゴシック"/>
            <family val="3"/>
            <charset val="128"/>
          </rPr>
          <t>原則、有効数字３桁以上で入力してください。</t>
        </r>
      </text>
    </comment>
    <comment ref="B570"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570" authorId="0" shapeId="0">
      <text>
        <r>
          <rPr>
            <b/>
            <sz val="10"/>
            <color indexed="81"/>
            <rFont val="游ゴシック"/>
            <family val="3"/>
            <charset val="128"/>
          </rPr>
          <t>右側太枠内に、発熱量、排出係数を入力してください。原則、有効数字３桁以上で入力してください。</t>
        </r>
      </text>
    </comment>
    <comment ref="I570" authorId="0" shapeId="0">
      <text>
        <r>
          <rPr>
            <b/>
            <sz val="10"/>
            <color indexed="81"/>
            <rFont val="游ゴシック"/>
            <family val="3"/>
            <charset val="128"/>
          </rPr>
          <t>原則、有効数字３桁以上で入力してください。</t>
        </r>
      </text>
    </comment>
    <comment ref="F571" authorId="0" shapeId="0">
      <text>
        <r>
          <rPr>
            <b/>
            <sz val="10"/>
            <color indexed="81"/>
            <rFont val="游ゴシック"/>
            <family val="3"/>
            <charset val="128"/>
          </rPr>
          <t>右側太枠内に、発熱量、排出係数を入力してください。原則、有効数字３桁以上で入力してください。</t>
        </r>
      </text>
    </comment>
    <comment ref="I571" authorId="0" shapeId="0">
      <text>
        <r>
          <rPr>
            <b/>
            <sz val="10"/>
            <color indexed="81"/>
            <rFont val="游ゴシック"/>
            <family val="3"/>
            <charset val="128"/>
          </rPr>
          <t>原則、有効数字３桁以上で入力してください。</t>
        </r>
      </text>
    </comment>
    <comment ref="U575" authorId="2" shapeId="0">
      <text>
        <r>
          <rPr>
            <b/>
            <sz val="9"/>
            <color indexed="81"/>
            <rFont val="游ゴシック"/>
            <family val="3"/>
            <charset val="128"/>
          </rPr>
          <t>ガス事業者名を入力してください。</t>
        </r>
      </text>
    </comment>
    <comment ref="F576" authorId="0" shapeId="0">
      <text>
        <r>
          <rPr>
            <b/>
            <sz val="10"/>
            <color indexed="81"/>
            <rFont val="游ゴシック"/>
            <family val="3"/>
            <charset val="128"/>
          </rPr>
          <t>右側太枠内に、ガス事業者名、排出係数を入力してください。原則、有効数字３桁以上で入力してください。</t>
        </r>
      </text>
    </comment>
    <comment ref="I576" authorId="0" shapeId="0">
      <text>
        <r>
          <rPr>
            <b/>
            <sz val="10"/>
            <color indexed="81"/>
            <rFont val="游ゴシック"/>
            <family val="3"/>
            <charset val="128"/>
          </rPr>
          <t>原則、有効数字３桁以上で入力してください。</t>
        </r>
      </text>
    </comment>
    <comment ref="S576" authorId="1" shapeId="0">
      <text>
        <r>
          <rPr>
            <b/>
            <sz val="9"/>
            <color indexed="81"/>
            <rFont val="游ゴシック"/>
            <family val="3"/>
            <charset val="128"/>
          </rPr>
          <t>ガス事業者が公表する基礎排出係数を入力してください。</t>
        </r>
      </text>
    </comment>
    <comment ref="F581" authorId="0" shapeId="0">
      <text>
        <r>
          <rPr>
            <b/>
            <sz val="10"/>
            <color indexed="81"/>
            <rFont val="游ゴシック"/>
            <family val="3"/>
            <charset val="128"/>
          </rPr>
          <t>原則、有効数字３桁以上で入力してください。</t>
        </r>
      </text>
    </comment>
    <comment ref="I581" authorId="0" shapeId="0">
      <text>
        <r>
          <rPr>
            <b/>
            <sz val="10"/>
            <color indexed="81"/>
            <rFont val="游ゴシック"/>
            <family val="3"/>
            <charset val="128"/>
          </rPr>
          <t>原則、有効数字３桁以上で入力してください。</t>
        </r>
      </text>
    </comment>
    <comment ref="F582" authorId="0" shapeId="0">
      <text>
        <r>
          <rPr>
            <b/>
            <sz val="10"/>
            <color indexed="81"/>
            <rFont val="游ゴシック"/>
            <family val="3"/>
            <charset val="128"/>
          </rPr>
          <t>原則、有効数字３桁以上で入力してください。</t>
        </r>
      </text>
    </comment>
    <comment ref="I582" authorId="0" shapeId="0">
      <text>
        <r>
          <rPr>
            <b/>
            <sz val="10"/>
            <color indexed="81"/>
            <rFont val="游ゴシック"/>
            <family val="3"/>
            <charset val="128"/>
          </rPr>
          <t>原則、有効数字３桁以上で入力してください。</t>
        </r>
      </text>
    </comment>
    <comment ref="F583" authorId="0" shapeId="0">
      <text>
        <r>
          <rPr>
            <b/>
            <sz val="10"/>
            <color indexed="81"/>
            <rFont val="游ゴシック"/>
            <family val="3"/>
            <charset val="128"/>
          </rPr>
          <t>原則、有効数字３桁以上で入力してください。</t>
        </r>
      </text>
    </comment>
    <comment ref="I583" authorId="0" shapeId="0">
      <text>
        <r>
          <rPr>
            <b/>
            <sz val="10"/>
            <color indexed="81"/>
            <rFont val="游ゴシック"/>
            <family val="3"/>
            <charset val="128"/>
          </rPr>
          <t>原則、有効数字３桁以上で入力してください。</t>
        </r>
      </text>
    </comment>
    <comment ref="F584" authorId="0" shapeId="0">
      <text>
        <r>
          <rPr>
            <b/>
            <sz val="10"/>
            <color indexed="81"/>
            <rFont val="游ゴシック"/>
            <family val="3"/>
            <charset val="128"/>
          </rPr>
          <t>原則、有効数字３桁以上で入力してください。</t>
        </r>
      </text>
    </comment>
    <comment ref="I584" authorId="0" shapeId="0">
      <text>
        <r>
          <rPr>
            <b/>
            <sz val="10"/>
            <color indexed="81"/>
            <rFont val="游ゴシック"/>
            <family val="3"/>
            <charset val="128"/>
          </rPr>
          <t>原則、有効数字３桁以上で入力してください。</t>
        </r>
      </text>
    </comment>
    <comment ref="F585" authorId="0" shapeId="0">
      <text>
        <r>
          <rPr>
            <b/>
            <sz val="10"/>
            <color indexed="81"/>
            <rFont val="游ゴシック"/>
            <family val="3"/>
            <charset val="128"/>
          </rPr>
          <t>原則、有効数字３桁以上で入力してください。</t>
        </r>
      </text>
    </comment>
    <comment ref="I585" authorId="0" shapeId="0">
      <text>
        <r>
          <rPr>
            <b/>
            <sz val="10"/>
            <color indexed="81"/>
            <rFont val="游ゴシック"/>
            <family val="3"/>
            <charset val="128"/>
          </rPr>
          <t>原則、有効数字３桁以上で入力してください。</t>
        </r>
      </text>
    </comment>
    <comment ref="F586" authorId="0" shapeId="0">
      <text>
        <r>
          <rPr>
            <b/>
            <sz val="10"/>
            <color indexed="81"/>
            <rFont val="游ゴシック"/>
            <family val="3"/>
            <charset val="128"/>
          </rPr>
          <t>原則、有効数字３桁以上で入力してください。</t>
        </r>
      </text>
    </comment>
    <comment ref="I586" authorId="0" shapeId="0">
      <text>
        <r>
          <rPr>
            <b/>
            <sz val="10"/>
            <color indexed="81"/>
            <rFont val="游ゴシック"/>
            <family val="3"/>
            <charset val="128"/>
          </rPr>
          <t>原則、有効数字３桁以上で入力してください。</t>
        </r>
      </text>
    </comment>
    <comment ref="F587" authorId="0" shapeId="0">
      <text>
        <r>
          <rPr>
            <b/>
            <sz val="10"/>
            <color indexed="81"/>
            <rFont val="游ゴシック"/>
            <family val="3"/>
            <charset val="128"/>
          </rPr>
          <t>原則、有効数字３桁以上で入力してください。</t>
        </r>
      </text>
    </comment>
    <comment ref="I587" authorId="0" shapeId="0">
      <text>
        <r>
          <rPr>
            <b/>
            <sz val="10"/>
            <color indexed="81"/>
            <rFont val="游ゴシック"/>
            <family val="3"/>
            <charset val="128"/>
          </rPr>
          <t>原則、有効数字３桁以上で入力してください。</t>
        </r>
      </text>
    </comment>
    <comment ref="F588" authorId="0" shapeId="0">
      <text>
        <r>
          <rPr>
            <b/>
            <sz val="10"/>
            <color indexed="81"/>
            <rFont val="游ゴシック"/>
            <family val="3"/>
            <charset val="128"/>
          </rPr>
          <t>原則、有効数字３桁以上で入力してください。</t>
        </r>
      </text>
    </comment>
    <comment ref="I588" authorId="0" shapeId="0">
      <text>
        <r>
          <rPr>
            <b/>
            <sz val="10"/>
            <color indexed="81"/>
            <rFont val="游ゴシック"/>
            <family val="3"/>
            <charset val="128"/>
          </rPr>
          <t>原則、有効数字３桁以上で入力してください。</t>
        </r>
      </text>
    </comment>
    <comment ref="F589" authorId="0" shapeId="0">
      <text>
        <r>
          <rPr>
            <b/>
            <sz val="10"/>
            <color indexed="81"/>
            <rFont val="游ゴシック"/>
            <family val="3"/>
            <charset val="128"/>
          </rPr>
          <t>原則、有効数字３桁以上で入力してください。</t>
        </r>
      </text>
    </comment>
    <comment ref="I589" authorId="0" shapeId="0">
      <text>
        <r>
          <rPr>
            <b/>
            <sz val="10"/>
            <color indexed="81"/>
            <rFont val="游ゴシック"/>
            <family val="3"/>
            <charset val="128"/>
          </rPr>
          <t>原則、有効数字３桁以上で入力してください。</t>
        </r>
      </text>
    </comment>
    <comment ref="F590" authorId="0" shapeId="0">
      <text>
        <r>
          <rPr>
            <b/>
            <sz val="10"/>
            <color indexed="81"/>
            <rFont val="游ゴシック"/>
            <family val="3"/>
            <charset val="128"/>
          </rPr>
          <t>原則、有効数字３桁以上で入力してください。</t>
        </r>
      </text>
    </comment>
    <comment ref="I590" authorId="0" shapeId="0">
      <text>
        <r>
          <rPr>
            <b/>
            <sz val="10"/>
            <color indexed="81"/>
            <rFont val="游ゴシック"/>
            <family val="3"/>
            <charset val="128"/>
          </rPr>
          <t>原則、有効数字３桁以上で入力してください。</t>
        </r>
      </text>
    </comment>
    <comment ref="F591" authorId="0" shapeId="0">
      <text>
        <r>
          <rPr>
            <b/>
            <sz val="10"/>
            <color indexed="81"/>
            <rFont val="游ゴシック"/>
            <family val="3"/>
            <charset val="128"/>
          </rPr>
          <t>原則、有効数字３桁以上で入力してください。</t>
        </r>
      </text>
    </comment>
    <comment ref="I591" authorId="0" shapeId="0">
      <text>
        <r>
          <rPr>
            <b/>
            <sz val="10"/>
            <color indexed="81"/>
            <rFont val="游ゴシック"/>
            <family val="3"/>
            <charset val="128"/>
          </rPr>
          <t>原則、有効数字３桁以上で入力してください。</t>
        </r>
      </text>
    </comment>
    <comment ref="F592" authorId="0" shapeId="0">
      <text>
        <r>
          <rPr>
            <b/>
            <sz val="10"/>
            <color indexed="81"/>
            <rFont val="游ゴシック"/>
            <family val="3"/>
            <charset val="128"/>
          </rPr>
          <t>原則、有効数字３桁以上で入力してください。</t>
        </r>
      </text>
    </comment>
    <comment ref="I592" authorId="0" shapeId="0">
      <text>
        <r>
          <rPr>
            <b/>
            <sz val="10"/>
            <color indexed="81"/>
            <rFont val="游ゴシック"/>
            <family val="3"/>
            <charset val="128"/>
          </rPr>
          <t>原則、有効数字３桁以上で入力してください。</t>
        </r>
      </text>
    </comment>
    <comment ref="F593" authorId="0" shapeId="0">
      <text>
        <r>
          <rPr>
            <b/>
            <sz val="10"/>
            <color indexed="81"/>
            <rFont val="游ゴシック"/>
            <family val="3"/>
            <charset val="128"/>
          </rPr>
          <t>原則、有効数字３桁以上で入力してください。</t>
        </r>
      </text>
    </comment>
    <comment ref="I593" authorId="0" shapeId="0">
      <text>
        <r>
          <rPr>
            <b/>
            <sz val="10"/>
            <color indexed="81"/>
            <rFont val="游ゴシック"/>
            <family val="3"/>
            <charset val="128"/>
          </rPr>
          <t>原則、有効数字３桁以上で入力してください。</t>
        </r>
      </text>
    </comment>
    <comment ref="F594" authorId="0" shapeId="0">
      <text>
        <r>
          <rPr>
            <b/>
            <sz val="10"/>
            <color indexed="81"/>
            <rFont val="游ゴシック"/>
            <family val="3"/>
            <charset val="128"/>
          </rPr>
          <t>原則、有効数字３桁以上で入力してください。</t>
        </r>
      </text>
    </comment>
    <comment ref="I594" authorId="0" shapeId="0">
      <text>
        <r>
          <rPr>
            <b/>
            <sz val="10"/>
            <color indexed="81"/>
            <rFont val="游ゴシック"/>
            <family val="3"/>
            <charset val="128"/>
          </rPr>
          <t>原則、有効数字３桁以上で入力してください。</t>
        </r>
      </text>
    </comment>
    <comment ref="F595" authorId="0" shapeId="0">
      <text>
        <r>
          <rPr>
            <b/>
            <sz val="10"/>
            <color indexed="81"/>
            <rFont val="游ゴシック"/>
            <family val="3"/>
            <charset val="128"/>
          </rPr>
          <t>原則、有効数字３桁以上で入力してください。</t>
        </r>
      </text>
    </comment>
    <comment ref="I595" authorId="0" shapeId="0">
      <text>
        <r>
          <rPr>
            <b/>
            <sz val="10"/>
            <color indexed="81"/>
            <rFont val="游ゴシック"/>
            <family val="3"/>
            <charset val="128"/>
          </rPr>
          <t>原則、有効数字３桁以上で入力してください。</t>
        </r>
      </text>
    </comment>
    <comment ref="F596" authorId="0" shapeId="0">
      <text>
        <r>
          <rPr>
            <b/>
            <sz val="10"/>
            <color indexed="81"/>
            <rFont val="游ゴシック"/>
            <family val="3"/>
            <charset val="128"/>
          </rPr>
          <t>原則、有効数字３桁以上で入力してください。</t>
        </r>
      </text>
    </comment>
    <comment ref="I596" authorId="0" shapeId="0">
      <text>
        <r>
          <rPr>
            <b/>
            <sz val="10"/>
            <color indexed="81"/>
            <rFont val="游ゴシック"/>
            <family val="3"/>
            <charset val="128"/>
          </rPr>
          <t>原則、有効数字３桁以上で入力してください。</t>
        </r>
      </text>
    </comment>
    <comment ref="F597" authorId="0" shapeId="0">
      <text>
        <r>
          <rPr>
            <b/>
            <sz val="10"/>
            <color indexed="81"/>
            <rFont val="游ゴシック"/>
            <family val="3"/>
            <charset val="128"/>
          </rPr>
          <t>原則、有効数字３桁以上で入力してください。</t>
        </r>
      </text>
    </comment>
    <comment ref="I597" authorId="0" shapeId="0">
      <text>
        <r>
          <rPr>
            <b/>
            <sz val="10"/>
            <color indexed="81"/>
            <rFont val="游ゴシック"/>
            <family val="3"/>
            <charset val="128"/>
          </rPr>
          <t>原則、有効数字３桁以上で入力してください。</t>
        </r>
      </text>
    </comment>
    <comment ref="B598"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598" authorId="0" shapeId="0">
      <text>
        <r>
          <rPr>
            <b/>
            <sz val="10"/>
            <color indexed="81"/>
            <rFont val="游ゴシック"/>
            <family val="3"/>
            <charset val="128"/>
          </rPr>
          <t>右側太枠内に、発熱量、排出係数を入力してください。原則、有効数字３桁以上で入力してください。</t>
        </r>
      </text>
    </comment>
    <comment ref="I598" authorId="0" shapeId="0">
      <text>
        <r>
          <rPr>
            <b/>
            <sz val="10"/>
            <color indexed="81"/>
            <rFont val="游ゴシック"/>
            <family val="3"/>
            <charset val="128"/>
          </rPr>
          <t>原則、有効数字３桁以上で入力してください。</t>
        </r>
      </text>
    </comment>
    <comment ref="F599" authorId="0" shapeId="0">
      <text>
        <r>
          <rPr>
            <b/>
            <sz val="10"/>
            <color indexed="81"/>
            <rFont val="游ゴシック"/>
            <family val="3"/>
            <charset val="128"/>
          </rPr>
          <t>右側太枠内に、発熱量、排出係数を入力してください。原則、有効数字３桁以上で入力してください。</t>
        </r>
      </text>
    </comment>
    <comment ref="I599" authorId="0" shapeId="0">
      <text>
        <r>
          <rPr>
            <b/>
            <sz val="10"/>
            <color indexed="81"/>
            <rFont val="游ゴシック"/>
            <family val="3"/>
            <charset val="128"/>
          </rPr>
          <t>原則、有効数字３桁以上で入力してください。</t>
        </r>
      </text>
    </comment>
    <comment ref="F604" authorId="0" shapeId="0">
      <text>
        <r>
          <rPr>
            <b/>
            <sz val="10"/>
            <color indexed="81"/>
            <rFont val="游ゴシック"/>
            <family val="3"/>
            <charset val="128"/>
          </rPr>
          <t>原則、有効数字３桁以上で入力してください。</t>
        </r>
      </text>
    </comment>
    <comment ref="I604" authorId="0" shapeId="0">
      <text>
        <r>
          <rPr>
            <b/>
            <sz val="10"/>
            <color indexed="81"/>
            <rFont val="游ゴシック"/>
            <family val="3"/>
            <charset val="128"/>
          </rPr>
          <t>原則、有効数字３桁以上で入力してください。</t>
        </r>
      </text>
    </comment>
    <comment ref="F605" authorId="0" shapeId="0">
      <text>
        <r>
          <rPr>
            <b/>
            <sz val="10"/>
            <color indexed="81"/>
            <rFont val="游ゴシック"/>
            <family val="3"/>
            <charset val="128"/>
          </rPr>
          <t>右側太枠内に、排出係数を入力してください。原則、有効数字３桁以上で入力してください。</t>
        </r>
      </text>
    </comment>
    <comment ref="I605" authorId="0" shapeId="0">
      <text>
        <r>
          <rPr>
            <b/>
            <sz val="10"/>
            <color indexed="81"/>
            <rFont val="游ゴシック"/>
            <family val="3"/>
            <charset val="128"/>
          </rPr>
          <t>右側太枠内に、排出係数を入力してください。原則、有効数字３桁以上で入力してください。</t>
        </r>
      </text>
    </comment>
    <comment ref="S605" authorId="1" shapeId="0">
      <text>
        <r>
          <rPr>
            <b/>
            <sz val="9"/>
            <color indexed="81"/>
            <rFont val="游ゴシック"/>
            <family val="3"/>
            <charset val="128"/>
          </rPr>
          <t>基礎排出係数を入力してください。</t>
        </r>
      </text>
    </comment>
    <comment ref="F606" authorId="0" shapeId="0">
      <text>
        <r>
          <rPr>
            <b/>
            <sz val="10"/>
            <color indexed="81"/>
            <rFont val="游ゴシック"/>
            <family val="3"/>
            <charset val="128"/>
          </rPr>
          <t>右側太枠内に、排出係数を入力してください。原則、有効数字３桁以上で入力してください。</t>
        </r>
      </text>
    </comment>
    <comment ref="I606" authorId="0" shapeId="0">
      <text>
        <r>
          <rPr>
            <b/>
            <sz val="10"/>
            <color indexed="81"/>
            <rFont val="游ゴシック"/>
            <family val="3"/>
            <charset val="128"/>
          </rPr>
          <t>右側太枠内に、排出係数を入力してください。原則、有効数字３桁以上で入力してください。</t>
        </r>
      </text>
    </comment>
    <comment ref="S606" authorId="1" shapeId="0">
      <text>
        <r>
          <rPr>
            <b/>
            <sz val="9"/>
            <color indexed="81"/>
            <rFont val="游ゴシック"/>
            <family val="3"/>
            <charset val="128"/>
          </rPr>
          <t>基礎排出係数を入力してください。</t>
        </r>
      </text>
    </comment>
    <comment ref="F607" authorId="0" shapeId="0">
      <text>
        <r>
          <rPr>
            <b/>
            <sz val="10"/>
            <color indexed="81"/>
            <rFont val="游ゴシック"/>
            <family val="3"/>
            <charset val="128"/>
          </rPr>
          <t>右側太枠内に、排出係数を入力してください。原則、有効数字３桁以上で入力してください。</t>
        </r>
      </text>
    </comment>
    <comment ref="I607" authorId="0" shapeId="0">
      <text>
        <r>
          <rPr>
            <b/>
            <sz val="10"/>
            <color indexed="81"/>
            <rFont val="游ゴシック"/>
            <family val="3"/>
            <charset val="128"/>
          </rPr>
          <t>右側太枠内に、排出係数を入力してください。原則、有効数字３桁以上で入力してください。</t>
        </r>
      </text>
    </comment>
    <comment ref="S607" authorId="1" shapeId="0">
      <text>
        <r>
          <rPr>
            <b/>
            <sz val="9"/>
            <color indexed="81"/>
            <rFont val="游ゴシック"/>
            <family val="3"/>
            <charset val="128"/>
          </rPr>
          <t>基礎排出係数を入力してください。</t>
        </r>
      </text>
    </comment>
    <comment ref="F608" authorId="0" shapeId="0">
      <text>
        <r>
          <rPr>
            <b/>
            <sz val="10"/>
            <color indexed="81"/>
            <rFont val="游ゴシック"/>
            <family val="3"/>
            <charset val="128"/>
          </rPr>
          <t>右側太枠内に、排出係数を入力してください。原則、有効数字３桁以上で入力してください。</t>
        </r>
      </text>
    </comment>
    <comment ref="I608" authorId="0" shapeId="0">
      <text>
        <r>
          <rPr>
            <b/>
            <sz val="10"/>
            <color indexed="81"/>
            <rFont val="游ゴシック"/>
            <family val="3"/>
            <charset val="128"/>
          </rPr>
          <t>右側太枠内に、排出係数を入力してください。原則、有効数字３桁以上で入力してください。</t>
        </r>
      </text>
    </comment>
    <comment ref="S608" authorId="1" shapeId="0">
      <text>
        <r>
          <rPr>
            <b/>
            <sz val="9"/>
            <color indexed="81"/>
            <rFont val="游ゴシック"/>
            <family val="3"/>
            <charset val="128"/>
          </rPr>
          <t>基礎排出係数を入力してください。</t>
        </r>
      </text>
    </comment>
    <comment ref="F609" authorId="0" shapeId="0">
      <text>
        <r>
          <rPr>
            <b/>
            <sz val="10"/>
            <color indexed="81"/>
            <rFont val="游ゴシック"/>
            <family val="3"/>
            <charset val="128"/>
          </rPr>
          <t>原則、有効数字３桁以上で入力してください。</t>
        </r>
      </text>
    </comment>
    <comment ref="I609" authorId="0" shapeId="0">
      <text>
        <r>
          <rPr>
            <b/>
            <sz val="10"/>
            <color indexed="81"/>
            <rFont val="游ゴシック"/>
            <family val="3"/>
            <charset val="128"/>
          </rPr>
          <t>原則、有効数字３桁以上で入力してください。排出係数は右欄に入力してください。</t>
        </r>
      </text>
    </comment>
    <comment ref="F610" authorId="0" shapeId="0">
      <text>
        <r>
          <rPr>
            <b/>
            <sz val="10"/>
            <color indexed="81"/>
            <rFont val="游ゴシック"/>
            <family val="3"/>
            <charset val="128"/>
          </rPr>
          <t>原則、有効数字３桁以上で入力してください。</t>
        </r>
      </text>
    </comment>
    <comment ref="I610" authorId="0" shapeId="0">
      <text>
        <r>
          <rPr>
            <b/>
            <sz val="10"/>
            <color indexed="81"/>
            <rFont val="游ゴシック"/>
            <family val="3"/>
            <charset val="128"/>
          </rPr>
          <t>原則、有効数字３桁以上で入力してください。排出係数は右欄に入力してください。</t>
        </r>
      </text>
    </comment>
    <comment ref="F611" authorId="0" shapeId="0">
      <text>
        <r>
          <rPr>
            <b/>
            <sz val="10"/>
            <color indexed="81"/>
            <rFont val="游ゴシック"/>
            <family val="3"/>
            <charset val="128"/>
          </rPr>
          <t>原則、有効数字３桁以上で入力してください。</t>
        </r>
      </text>
    </comment>
    <comment ref="I611" authorId="0" shapeId="0">
      <text>
        <r>
          <rPr>
            <b/>
            <sz val="10"/>
            <color indexed="81"/>
            <rFont val="游ゴシック"/>
            <family val="3"/>
            <charset val="128"/>
          </rPr>
          <t>原則、有効数字３桁以上で入力してください。排出係数は右欄に入力してください。</t>
        </r>
      </text>
    </comment>
    <comment ref="F612" authorId="0" shapeId="0">
      <text>
        <r>
          <rPr>
            <b/>
            <sz val="10"/>
            <color indexed="81"/>
            <rFont val="游ゴシック"/>
            <family val="3"/>
            <charset val="128"/>
          </rPr>
          <t>原則、有効数字３桁以上で入力してください。</t>
        </r>
      </text>
    </comment>
    <comment ref="I612" authorId="0" shapeId="0">
      <text>
        <r>
          <rPr>
            <b/>
            <sz val="10"/>
            <color indexed="81"/>
            <rFont val="游ゴシック"/>
            <family val="3"/>
            <charset val="128"/>
          </rPr>
          <t>原則、有効数字３桁以上で入力してください。排出係数は右欄に入力してください。</t>
        </r>
      </text>
    </comment>
    <comment ref="F613" authorId="0" shapeId="0">
      <text>
        <r>
          <rPr>
            <b/>
            <sz val="10"/>
            <color indexed="81"/>
            <rFont val="游ゴシック"/>
            <family val="3"/>
            <charset val="128"/>
          </rPr>
          <t>原則、有効数字３桁以上で入力してください。</t>
        </r>
      </text>
    </comment>
    <comment ref="I613" authorId="0" shapeId="0">
      <text>
        <r>
          <rPr>
            <b/>
            <sz val="10"/>
            <color indexed="81"/>
            <rFont val="游ゴシック"/>
            <family val="3"/>
            <charset val="128"/>
          </rPr>
          <t>原則、有効数字３桁以上で入力してください。排出係数は右欄に入力してください。</t>
        </r>
      </text>
    </comment>
    <comment ref="S613" authorId="1" shapeId="0">
      <text>
        <r>
          <rPr>
            <b/>
            <sz val="9"/>
            <color indexed="81"/>
            <rFont val="游ゴシック"/>
            <family val="3"/>
            <charset val="128"/>
          </rPr>
          <t>排出係数を入力してください。</t>
        </r>
      </text>
    </comment>
    <comment ref="O617" authorId="2" shapeId="0">
      <text>
        <r>
          <rPr>
            <b/>
            <sz val="11"/>
            <color indexed="10"/>
            <rFont val="游ゴシック"/>
            <family val="3"/>
            <charset val="128"/>
          </rPr>
          <t>電力事業者名、排出係数、買電量をこの表の太枠内に上から順に入力してください！</t>
        </r>
      </text>
    </comment>
    <comment ref="F619" authorId="2" shapeId="0">
      <text>
        <r>
          <rPr>
            <b/>
            <sz val="10"/>
            <color indexed="81"/>
            <rFont val="游ゴシック"/>
            <family val="3"/>
            <charset val="128"/>
          </rPr>
          <t>右側太枠内に電気事業者名、排出係数、買電量を入力してください。</t>
        </r>
      </text>
    </comment>
    <comment ref="P619" authorId="2" shapeId="0">
      <text>
        <r>
          <rPr>
            <b/>
            <sz val="9"/>
            <color indexed="81"/>
            <rFont val="游ゴシック"/>
            <family val="3"/>
            <charset val="128"/>
          </rPr>
          <t>電気事業者名を入力してください。</t>
        </r>
      </text>
    </comment>
    <comment ref="R619" authorId="2" shapeId="0">
      <text>
        <r>
          <rPr>
            <b/>
            <sz val="9"/>
            <color indexed="81"/>
            <rFont val="游ゴシック"/>
            <family val="3"/>
            <charset val="128"/>
          </rPr>
          <t>基礎排出係数を入力してください。</t>
        </r>
      </text>
    </comment>
    <comment ref="T619" authorId="2" shapeId="0">
      <text>
        <r>
          <rPr>
            <b/>
            <sz val="9"/>
            <color indexed="81"/>
            <rFont val="游ゴシック"/>
            <family val="3"/>
            <charset val="128"/>
          </rPr>
          <t>原則、有効数字３桁以上で記入してください。</t>
        </r>
      </text>
    </comment>
    <comment ref="P620" authorId="2" shapeId="0">
      <text>
        <r>
          <rPr>
            <b/>
            <sz val="9"/>
            <color indexed="81"/>
            <rFont val="游ゴシック"/>
            <family val="3"/>
            <charset val="128"/>
          </rPr>
          <t>電気事業者名を入力してください。</t>
        </r>
      </text>
    </comment>
    <comment ref="R620" authorId="2" shapeId="0">
      <text>
        <r>
          <rPr>
            <b/>
            <sz val="9"/>
            <color indexed="81"/>
            <rFont val="游ゴシック"/>
            <family val="3"/>
            <charset val="128"/>
          </rPr>
          <t>基礎排出係数を入力してください。</t>
        </r>
      </text>
    </comment>
    <comment ref="T620" authorId="2" shapeId="0">
      <text>
        <r>
          <rPr>
            <b/>
            <sz val="9"/>
            <color indexed="81"/>
            <rFont val="游ゴシック"/>
            <family val="3"/>
            <charset val="128"/>
          </rPr>
          <t>原則、有効数字３桁以上で記入してください。</t>
        </r>
      </text>
    </comment>
    <comment ref="P621" authorId="2" shapeId="0">
      <text>
        <r>
          <rPr>
            <b/>
            <sz val="9"/>
            <color indexed="81"/>
            <rFont val="游ゴシック"/>
            <family val="3"/>
            <charset val="128"/>
          </rPr>
          <t>電気事業者名を入力してください。</t>
        </r>
      </text>
    </comment>
    <comment ref="R621" authorId="2" shapeId="0">
      <text>
        <r>
          <rPr>
            <b/>
            <sz val="9"/>
            <color indexed="81"/>
            <rFont val="游ゴシック"/>
            <family val="3"/>
            <charset val="128"/>
          </rPr>
          <t>基礎排出係数を入力してください。</t>
        </r>
      </text>
    </comment>
    <comment ref="T621" authorId="2" shapeId="0">
      <text>
        <r>
          <rPr>
            <b/>
            <sz val="9"/>
            <color indexed="81"/>
            <rFont val="游ゴシック"/>
            <family val="3"/>
            <charset val="128"/>
          </rPr>
          <t>原則、有効数字３桁以上で記入してください。</t>
        </r>
      </text>
    </comment>
    <comment ref="P622" authorId="2" shapeId="0">
      <text>
        <r>
          <rPr>
            <b/>
            <sz val="9"/>
            <color indexed="81"/>
            <rFont val="游ゴシック"/>
            <family val="3"/>
            <charset val="128"/>
          </rPr>
          <t>電気事業者名を入力してください。</t>
        </r>
      </text>
    </comment>
    <comment ref="R622" authorId="2" shapeId="0">
      <text>
        <r>
          <rPr>
            <b/>
            <sz val="9"/>
            <color indexed="81"/>
            <rFont val="游ゴシック"/>
            <family val="3"/>
            <charset val="128"/>
          </rPr>
          <t>基礎排出係数を入力してください。</t>
        </r>
      </text>
    </comment>
    <comment ref="T622" authorId="2" shapeId="0">
      <text>
        <r>
          <rPr>
            <b/>
            <sz val="9"/>
            <color indexed="81"/>
            <rFont val="游ゴシック"/>
            <family val="3"/>
            <charset val="128"/>
          </rPr>
          <t>原則、有効数字３桁以上で記入してください。</t>
        </r>
      </text>
    </comment>
    <comment ref="F626" authorId="0" shapeId="0">
      <text>
        <r>
          <rPr>
            <b/>
            <sz val="10"/>
            <color indexed="81"/>
            <rFont val="游ゴシック"/>
            <family val="3"/>
            <charset val="128"/>
          </rPr>
          <t>右側太枠内に、排出係数を入力してください。原則、有効数字３桁以上で入力してください。</t>
        </r>
      </text>
    </comment>
    <comment ref="R626" authorId="0" shapeId="0">
      <text>
        <r>
          <rPr>
            <b/>
            <sz val="9"/>
            <color indexed="81"/>
            <rFont val="游ゴシック"/>
            <family val="3"/>
            <charset val="128"/>
          </rPr>
          <t>排出係数を入力してください。</t>
        </r>
      </text>
    </comment>
    <comment ref="F627" authorId="0" shapeId="0">
      <text>
        <r>
          <rPr>
            <b/>
            <sz val="10"/>
            <color indexed="81"/>
            <rFont val="游ゴシック"/>
            <family val="3"/>
            <charset val="128"/>
          </rPr>
          <t>右側太枠内に、排出係数を入力してください。原則、有効数字３桁以上で入力してください。</t>
        </r>
      </text>
    </comment>
    <comment ref="R627" authorId="0" shapeId="0">
      <text>
        <r>
          <rPr>
            <b/>
            <sz val="9"/>
            <color indexed="81"/>
            <rFont val="游ゴシック"/>
            <family val="3"/>
            <charset val="128"/>
          </rPr>
          <t>排出係数を入力してください。</t>
        </r>
      </text>
    </comment>
    <comment ref="F628" authorId="0" shapeId="0">
      <text>
        <r>
          <rPr>
            <b/>
            <sz val="10"/>
            <color indexed="81"/>
            <rFont val="游ゴシック"/>
            <family val="3"/>
            <charset val="128"/>
          </rPr>
          <t>右側太枠内に、排出係数を入力してください。原則、有効数字３桁以上で入力してください。</t>
        </r>
      </text>
    </comment>
    <comment ref="R628" authorId="0" shapeId="0">
      <text>
        <r>
          <rPr>
            <b/>
            <sz val="9"/>
            <color indexed="81"/>
            <rFont val="游ゴシック"/>
            <family val="3"/>
            <charset val="128"/>
          </rPr>
          <t>排出係数を入力してください。</t>
        </r>
      </text>
    </comment>
    <comment ref="C629" authorId="1" shapeId="0">
      <text>
        <r>
          <rPr>
            <b/>
            <sz val="10"/>
            <color indexed="81"/>
            <rFont val="游ゴシック"/>
            <family val="3"/>
            <charset val="128"/>
          </rPr>
          <t>自営線はここに記載してください。</t>
        </r>
      </text>
    </comment>
    <comment ref="F629" authorId="0" shapeId="0">
      <text>
        <r>
          <rPr>
            <b/>
            <sz val="10"/>
            <color indexed="81"/>
            <rFont val="游ゴシック"/>
            <family val="3"/>
            <charset val="128"/>
          </rPr>
          <t>右側太枠内に、排出係数を入力してください。原則、有効数字３桁以上で入力してください。</t>
        </r>
      </text>
    </comment>
    <comment ref="R629" authorId="0" shapeId="0">
      <text>
        <r>
          <rPr>
            <b/>
            <sz val="9"/>
            <color indexed="81"/>
            <rFont val="游ゴシック"/>
            <family val="3"/>
            <charset val="128"/>
          </rPr>
          <t>排出係数を入力してください。</t>
        </r>
      </text>
    </comment>
    <comment ref="F630" authorId="0" shapeId="0">
      <text>
        <r>
          <rPr>
            <b/>
            <sz val="10"/>
            <color indexed="81"/>
            <rFont val="游ゴシック"/>
            <family val="3"/>
            <charset val="128"/>
          </rPr>
          <t>原則、有効数字３桁以上で入力してください。</t>
        </r>
      </text>
    </comment>
    <comment ref="I630" authorId="0" shapeId="0">
      <text>
        <r>
          <rPr>
            <b/>
            <sz val="10"/>
            <color indexed="81"/>
            <rFont val="游ゴシック"/>
            <family val="3"/>
            <charset val="128"/>
          </rPr>
          <t>原則、有効数字３桁以上で入力してください。排出係数は右欄に入力してください。</t>
        </r>
      </text>
    </comment>
    <comment ref="F631" authorId="0" shapeId="0">
      <text>
        <r>
          <rPr>
            <b/>
            <sz val="10"/>
            <color indexed="81"/>
            <rFont val="游ゴシック"/>
            <family val="3"/>
            <charset val="128"/>
          </rPr>
          <t>原則、有効数字３桁以上で入力してください。</t>
        </r>
      </text>
    </comment>
    <comment ref="I631" authorId="0" shapeId="0">
      <text>
        <r>
          <rPr>
            <b/>
            <sz val="10"/>
            <color indexed="81"/>
            <rFont val="游ゴシック"/>
            <family val="3"/>
            <charset val="128"/>
          </rPr>
          <t>原則、有効数字３桁以上で入力してください。排出係数は右欄に入力してください。</t>
        </r>
      </text>
    </comment>
    <comment ref="F632" authorId="0" shapeId="0">
      <text>
        <r>
          <rPr>
            <b/>
            <sz val="10"/>
            <color indexed="81"/>
            <rFont val="游ゴシック"/>
            <family val="3"/>
            <charset val="128"/>
          </rPr>
          <t>原則、有効数字３桁以上で入力してください。</t>
        </r>
      </text>
    </comment>
    <comment ref="I632" authorId="0" shapeId="0">
      <text>
        <r>
          <rPr>
            <b/>
            <sz val="10"/>
            <color indexed="81"/>
            <rFont val="游ゴシック"/>
            <family val="3"/>
            <charset val="128"/>
          </rPr>
          <t>原則、有効数字３桁以上で入力してください。排出係数は右欄に入力してください。</t>
        </r>
      </text>
    </comment>
    <comment ref="F633" authorId="0" shapeId="0">
      <text>
        <r>
          <rPr>
            <b/>
            <sz val="10"/>
            <color indexed="81"/>
            <rFont val="游ゴシック"/>
            <family val="3"/>
            <charset val="128"/>
          </rPr>
          <t>原則、有効数字３桁以上で入力してください。</t>
        </r>
      </text>
    </comment>
    <comment ref="I633" authorId="0" shapeId="0">
      <text>
        <r>
          <rPr>
            <b/>
            <sz val="10"/>
            <color indexed="81"/>
            <rFont val="游ゴシック"/>
            <family val="3"/>
            <charset val="128"/>
          </rPr>
          <t>原則、有効数字３桁以上で入力してください。排出係数は右欄に入力してください。</t>
        </r>
      </text>
    </comment>
    <comment ref="F634" authorId="0" shapeId="0">
      <text>
        <r>
          <rPr>
            <b/>
            <sz val="10"/>
            <color indexed="81"/>
            <rFont val="游ゴシック"/>
            <family val="3"/>
            <charset val="128"/>
          </rPr>
          <t>原則、有効数字３桁以上で入力してください。</t>
        </r>
      </text>
    </comment>
    <comment ref="I634" authorId="0" shapeId="0">
      <text>
        <r>
          <rPr>
            <b/>
            <sz val="10"/>
            <color indexed="81"/>
            <rFont val="游ゴシック"/>
            <family val="3"/>
            <charset val="128"/>
          </rPr>
          <t>原則、有効数字３桁以上で入力してください。排出係数は右欄に入力してください。</t>
        </r>
      </text>
    </comment>
    <comment ref="R634" authorId="1" shapeId="0">
      <text>
        <r>
          <rPr>
            <b/>
            <sz val="9"/>
            <color indexed="81"/>
            <rFont val="游ゴシック"/>
            <family val="3"/>
            <charset val="128"/>
          </rPr>
          <t>排出係数を入力してください。</t>
        </r>
      </text>
    </comment>
    <comment ref="F635" authorId="0" shapeId="0">
      <text>
        <r>
          <rPr>
            <b/>
            <sz val="10"/>
            <color indexed="81"/>
            <rFont val="游ゴシック"/>
            <family val="3"/>
            <charset val="128"/>
          </rPr>
          <t>原則、有効数字３桁以上で入力してください。</t>
        </r>
      </text>
    </comment>
    <comment ref="I635" authorId="0" shapeId="0">
      <text>
        <r>
          <rPr>
            <b/>
            <sz val="10"/>
            <color indexed="81"/>
            <rFont val="游ゴシック"/>
            <family val="3"/>
            <charset val="128"/>
          </rPr>
          <t>原則、有効数字３桁以上で入力してください。排出係数は右欄に入力してください。</t>
        </r>
      </text>
    </comment>
    <comment ref="R635" authorId="1" shapeId="0">
      <text>
        <r>
          <rPr>
            <b/>
            <sz val="9"/>
            <color indexed="81"/>
            <rFont val="游ゴシック"/>
            <family val="3"/>
            <charset val="128"/>
          </rPr>
          <t>排出係数を入力してください。</t>
        </r>
      </text>
    </comment>
    <comment ref="B640" authorId="0" shapeId="0">
      <text>
        <r>
          <rPr>
            <b/>
            <sz val="9"/>
            <color indexed="81"/>
            <rFont val="游ゴシック"/>
            <family val="3"/>
            <charset val="128"/>
          </rPr>
          <t>計算に用いた単位発熱量・排出係数を右表から変更した場合など、何の数値を用いたかを記載してください。</t>
        </r>
      </text>
    </comment>
  </commentList>
</comments>
</file>

<file path=xl/comments6.xml><?xml version="1.0" encoding="utf-8"?>
<comments xmlns="http://schemas.openxmlformats.org/spreadsheetml/2006/main">
  <authors>
    <author>C14-1498</author>
    <author>SG17213のC20-3041</author>
    <author>Chihiro Morimoto</author>
  </authors>
  <commentList>
    <comment ref="F8" authorId="0" shapeId="0">
      <text>
        <r>
          <rPr>
            <b/>
            <sz val="10"/>
            <color indexed="81"/>
            <rFont val="游ゴシック"/>
            <family val="3"/>
            <charset val="128"/>
          </rPr>
          <t>原則、有効数字３桁以上で入力してください。</t>
        </r>
      </text>
    </comment>
    <comment ref="I8" authorId="0" shapeId="0">
      <text>
        <r>
          <rPr>
            <b/>
            <sz val="10"/>
            <color indexed="81"/>
            <rFont val="游ゴシック"/>
            <family val="3"/>
            <charset val="128"/>
          </rPr>
          <t>原則、有効数字３桁以上で入力してください。</t>
        </r>
      </text>
    </comment>
    <comment ref="F9" authorId="0" shapeId="0">
      <text>
        <r>
          <rPr>
            <b/>
            <sz val="10"/>
            <color indexed="81"/>
            <rFont val="游ゴシック"/>
            <family val="3"/>
            <charset val="128"/>
          </rPr>
          <t>原則、有効数字３桁以上で入力してください。</t>
        </r>
      </text>
    </comment>
    <comment ref="I9" authorId="0" shapeId="0">
      <text>
        <r>
          <rPr>
            <b/>
            <sz val="10"/>
            <color indexed="81"/>
            <rFont val="游ゴシック"/>
            <family val="3"/>
            <charset val="128"/>
          </rPr>
          <t>原則、有効数字３桁以上で入力してください。</t>
        </r>
      </text>
    </comment>
    <comment ref="F10" authorId="0" shapeId="0">
      <text>
        <r>
          <rPr>
            <b/>
            <sz val="10"/>
            <color indexed="81"/>
            <rFont val="游ゴシック"/>
            <family val="3"/>
            <charset val="128"/>
          </rPr>
          <t>原則、有効数字３桁以上で入力してください。</t>
        </r>
      </text>
    </comment>
    <comment ref="I10" authorId="0" shapeId="0">
      <text>
        <r>
          <rPr>
            <b/>
            <sz val="10"/>
            <color indexed="81"/>
            <rFont val="游ゴシック"/>
            <family val="3"/>
            <charset val="128"/>
          </rPr>
          <t>原則、有効数字３桁以上で入力してください。</t>
        </r>
      </text>
    </comment>
    <comment ref="F11" authorId="0" shapeId="0">
      <text>
        <r>
          <rPr>
            <b/>
            <sz val="10"/>
            <color indexed="81"/>
            <rFont val="游ゴシック"/>
            <family val="3"/>
            <charset val="128"/>
          </rPr>
          <t>原則、有効数字３桁以上で入力してください。</t>
        </r>
      </text>
    </comment>
    <comment ref="I11" authorId="0" shapeId="0">
      <text>
        <r>
          <rPr>
            <b/>
            <sz val="10"/>
            <color indexed="81"/>
            <rFont val="游ゴシック"/>
            <family val="3"/>
            <charset val="128"/>
          </rPr>
          <t>原則、有効数字３桁以上で入力してください。</t>
        </r>
      </text>
    </comment>
    <comment ref="F12" authorId="0" shapeId="0">
      <text>
        <r>
          <rPr>
            <b/>
            <sz val="10"/>
            <color indexed="81"/>
            <rFont val="游ゴシック"/>
            <family val="3"/>
            <charset val="128"/>
          </rPr>
          <t>原則、有効数字３桁以上で入力してください。</t>
        </r>
      </text>
    </comment>
    <comment ref="I12" authorId="0" shapeId="0">
      <text>
        <r>
          <rPr>
            <b/>
            <sz val="10"/>
            <color indexed="81"/>
            <rFont val="游ゴシック"/>
            <family val="3"/>
            <charset val="128"/>
          </rPr>
          <t>原則、有効数字３桁以上で入力してください。</t>
        </r>
      </text>
    </comment>
    <comment ref="F13" authorId="0" shapeId="0">
      <text>
        <r>
          <rPr>
            <b/>
            <sz val="10"/>
            <color indexed="81"/>
            <rFont val="游ゴシック"/>
            <family val="3"/>
            <charset val="128"/>
          </rPr>
          <t>原則、有効数字３桁以上で入力してください。</t>
        </r>
      </text>
    </comment>
    <comment ref="I13" authorId="0" shapeId="0">
      <text>
        <r>
          <rPr>
            <b/>
            <sz val="10"/>
            <color indexed="81"/>
            <rFont val="游ゴシック"/>
            <family val="3"/>
            <charset val="128"/>
          </rPr>
          <t>原則、有効数字３桁以上で入力してください。</t>
        </r>
      </text>
    </comment>
    <comment ref="F14" authorId="0" shapeId="0">
      <text>
        <r>
          <rPr>
            <b/>
            <sz val="10"/>
            <color indexed="81"/>
            <rFont val="游ゴシック"/>
            <family val="3"/>
            <charset val="128"/>
          </rPr>
          <t>原則、有効数字３桁以上で入力してください。</t>
        </r>
      </text>
    </comment>
    <comment ref="I14" authorId="0" shapeId="0">
      <text>
        <r>
          <rPr>
            <b/>
            <sz val="10"/>
            <color indexed="81"/>
            <rFont val="游ゴシック"/>
            <family val="3"/>
            <charset val="128"/>
          </rPr>
          <t>原則、有効数字３桁以上で入力してください。</t>
        </r>
      </text>
    </comment>
    <comment ref="F15" authorId="0" shapeId="0">
      <text>
        <r>
          <rPr>
            <b/>
            <sz val="10"/>
            <color indexed="81"/>
            <rFont val="游ゴシック"/>
            <family val="3"/>
            <charset val="128"/>
          </rPr>
          <t>原則、有効数字３桁以上で入力してください。</t>
        </r>
      </text>
    </comment>
    <comment ref="I15" authorId="0" shapeId="0">
      <text>
        <r>
          <rPr>
            <b/>
            <sz val="10"/>
            <color indexed="81"/>
            <rFont val="游ゴシック"/>
            <family val="3"/>
            <charset val="128"/>
          </rPr>
          <t>原則、有効数字３桁以上で入力してください。</t>
        </r>
      </text>
    </comment>
    <comment ref="F16" authorId="0" shapeId="0">
      <text>
        <r>
          <rPr>
            <b/>
            <sz val="10"/>
            <color indexed="81"/>
            <rFont val="游ゴシック"/>
            <family val="3"/>
            <charset val="128"/>
          </rPr>
          <t>原則、有効数字３桁以上で入力してください。</t>
        </r>
      </text>
    </comment>
    <comment ref="I16" authorId="0" shapeId="0">
      <text>
        <r>
          <rPr>
            <b/>
            <sz val="10"/>
            <color indexed="81"/>
            <rFont val="游ゴシック"/>
            <family val="3"/>
            <charset val="128"/>
          </rPr>
          <t>原則、有効数字３桁以上で入力してください。</t>
        </r>
      </text>
    </comment>
    <comment ref="F17" authorId="0" shapeId="0">
      <text>
        <r>
          <rPr>
            <b/>
            <sz val="10"/>
            <color indexed="81"/>
            <rFont val="游ゴシック"/>
            <family val="3"/>
            <charset val="128"/>
          </rPr>
          <t>原則、有効数字３桁以上で入力してください。</t>
        </r>
      </text>
    </comment>
    <comment ref="I17" authorId="0" shapeId="0">
      <text>
        <r>
          <rPr>
            <b/>
            <sz val="10"/>
            <color indexed="81"/>
            <rFont val="游ゴシック"/>
            <family val="3"/>
            <charset val="128"/>
          </rPr>
          <t>原則、有効数字３桁以上で入力してください。</t>
        </r>
      </text>
    </comment>
    <comment ref="F18" authorId="0" shapeId="0">
      <text>
        <r>
          <rPr>
            <b/>
            <sz val="10"/>
            <color indexed="81"/>
            <rFont val="游ゴシック"/>
            <family val="3"/>
            <charset val="128"/>
          </rPr>
          <t>原則、有効数字３桁以上で入力してください。</t>
        </r>
      </text>
    </comment>
    <comment ref="I18" authorId="0" shapeId="0">
      <text>
        <r>
          <rPr>
            <b/>
            <sz val="10"/>
            <color indexed="81"/>
            <rFont val="游ゴシック"/>
            <family val="3"/>
            <charset val="128"/>
          </rPr>
          <t>原則、有効数字３桁以上で入力してください。</t>
        </r>
      </text>
    </comment>
    <comment ref="F19" authorId="0" shapeId="0">
      <text>
        <r>
          <rPr>
            <b/>
            <sz val="10"/>
            <color indexed="81"/>
            <rFont val="游ゴシック"/>
            <family val="3"/>
            <charset val="128"/>
          </rPr>
          <t>原則、有効数字３桁以上で入力してください。</t>
        </r>
      </text>
    </comment>
    <comment ref="I19" authorId="0" shapeId="0">
      <text>
        <r>
          <rPr>
            <b/>
            <sz val="10"/>
            <color indexed="81"/>
            <rFont val="游ゴシック"/>
            <family val="3"/>
            <charset val="128"/>
          </rPr>
          <t>原則、有効数字３桁以上で入力してください。</t>
        </r>
      </text>
    </comment>
    <comment ref="F20" authorId="0" shapeId="0">
      <text>
        <r>
          <rPr>
            <b/>
            <sz val="10"/>
            <color indexed="81"/>
            <rFont val="游ゴシック"/>
            <family val="3"/>
            <charset val="128"/>
          </rPr>
          <t>原則、有効数字３桁以上で入力してください。</t>
        </r>
      </text>
    </comment>
    <comment ref="I20" authorId="0" shapeId="0">
      <text>
        <r>
          <rPr>
            <b/>
            <sz val="10"/>
            <color indexed="81"/>
            <rFont val="游ゴシック"/>
            <family val="3"/>
            <charset val="128"/>
          </rPr>
          <t>原則、有効数字３桁以上で入力してください。</t>
        </r>
      </text>
    </comment>
    <comment ref="F21" authorId="0" shapeId="0">
      <text>
        <r>
          <rPr>
            <b/>
            <sz val="10"/>
            <color indexed="81"/>
            <rFont val="游ゴシック"/>
            <family val="3"/>
            <charset val="128"/>
          </rPr>
          <t>原則、有効数字３桁以上で入力してください。</t>
        </r>
      </text>
    </comment>
    <comment ref="I21" authorId="0" shapeId="0">
      <text>
        <r>
          <rPr>
            <b/>
            <sz val="10"/>
            <color indexed="81"/>
            <rFont val="游ゴシック"/>
            <family val="3"/>
            <charset val="128"/>
          </rPr>
          <t>原則、有効数字３桁以上で入力してください。</t>
        </r>
      </text>
    </comment>
    <comment ref="F22" authorId="0" shapeId="0">
      <text>
        <r>
          <rPr>
            <b/>
            <sz val="10"/>
            <color indexed="81"/>
            <rFont val="游ゴシック"/>
            <family val="3"/>
            <charset val="128"/>
          </rPr>
          <t>原則、有効数字３桁以上で入力してください。</t>
        </r>
      </text>
    </comment>
    <comment ref="I22" authorId="0" shapeId="0">
      <text>
        <r>
          <rPr>
            <b/>
            <sz val="10"/>
            <color indexed="81"/>
            <rFont val="游ゴシック"/>
            <family val="3"/>
            <charset val="128"/>
          </rPr>
          <t>原則、有効数字３桁以上で入力してください。</t>
        </r>
      </text>
    </comment>
    <comment ref="F23" authorId="0" shapeId="0">
      <text>
        <r>
          <rPr>
            <b/>
            <sz val="10"/>
            <color indexed="81"/>
            <rFont val="游ゴシック"/>
            <family val="3"/>
            <charset val="128"/>
          </rPr>
          <t>原則、有効数字３桁以上で入力してください。</t>
        </r>
      </text>
    </comment>
    <comment ref="I23" authorId="0" shapeId="0">
      <text>
        <r>
          <rPr>
            <b/>
            <sz val="10"/>
            <color indexed="81"/>
            <rFont val="游ゴシック"/>
            <family val="3"/>
            <charset val="128"/>
          </rPr>
          <t>原則、有効数字３桁以上で入力してください。</t>
        </r>
      </text>
    </comment>
    <comment ref="F24" authorId="0" shapeId="0">
      <text>
        <r>
          <rPr>
            <b/>
            <sz val="10"/>
            <color indexed="81"/>
            <rFont val="游ゴシック"/>
            <family val="3"/>
            <charset val="128"/>
          </rPr>
          <t>原則、有効数字３桁以上で入力してください。</t>
        </r>
      </text>
    </comment>
    <comment ref="I24" authorId="0" shapeId="0">
      <text>
        <r>
          <rPr>
            <b/>
            <sz val="10"/>
            <color indexed="81"/>
            <rFont val="游ゴシック"/>
            <family val="3"/>
            <charset val="128"/>
          </rPr>
          <t>原則、有効数字３桁以上で入力してください。</t>
        </r>
      </text>
    </comment>
    <comment ref="F25" authorId="0" shapeId="0">
      <text>
        <r>
          <rPr>
            <b/>
            <sz val="10"/>
            <color indexed="81"/>
            <rFont val="游ゴシック"/>
            <family val="3"/>
            <charset val="128"/>
          </rPr>
          <t>原則、有効数字３桁以上で入力してください。</t>
        </r>
      </text>
    </comment>
    <comment ref="I25" authorId="0" shapeId="0">
      <text>
        <r>
          <rPr>
            <b/>
            <sz val="10"/>
            <color indexed="81"/>
            <rFont val="游ゴシック"/>
            <family val="3"/>
            <charset val="128"/>
          </rPr>
          <t>原則、有効数字３桁以上で入力してください。</t>
        </r>
      </text>
    </comment>
    <comment ref="F26" authorId="0" shapeId="0">
      <text>
        <r>
          <rPr>
            <b/>
            <sz val="10"/>
            <color indexed="81"/>
            <rFont val="游ゴシック"/>
            <family val="3"/>
            <charset val="128"/>
          </rPr>
          <t>原則、有効数字３桁以上で入力してください。</t>
        </r>
      </text>
    </comment>
    <comment ref="I26" authorId="0" shapeId="0">
      <text>
        <r>
          <rPr>
            <b/>
            <sz val="10"/>
            <color indexed="81"/>
            <rFont val="游ゴシック"/>
            <family val="3"/>
            <charset val="128"/>
          </rPr>
          <t>原則、有効数字３桁以上で入力してください。</t>
        </r>
      </text>
    </comment>
    <comment ref="F27" authorId="0" shapeId="0">
      <text>
        <r>
          <rPr>
            <b/>
            <sz val="10"/>
            <color indexed="81"/>
            <rFont val="游ゴシック"/>
            <family val="3"/>
            <charset val="128"/>
          </rPr>
          <t>原則、有効数字３桁以上で入力してください。</t>
        </r>
      </text>
    </comment>
    <comment ref="I27" authorId="0" shapeId="0">
      <text>
        <r>
          <rPr>
            <b/>
            <sz val="10"/>
            <color indexed="81"/>
            <rFont val="游ゴシック"/>
            <family val="3"/>
            <charset val="128"/>
          </rPr>
          <t>原則、有効数字３桁以上で入力してください。</t>
        </r>
      </text>
    </comment>
    <comment ref="F28" authorId="0" shapeId="0">
      <text>
        <r>
          <rPr>
            <b/>
            <sz val="10"/>
            <color indexed="81"/>
            <rFont val="游ゴシック"/>
            <family val="3"/>
            <charset val="128"/>
          </rPr>
          <t>原則、有効数字３桁以上で入力してください。</t>
        </r>
      </text>
    </comment>
    <comment ref="I28" authorId="0" shapeId="0">
      <text>
        <r>
          <rPr>
            <b/>
            <sz val="10"/>
            <color indexed="81"/>
            <rFont val="游ゴシック"/>
            <family val="3"/>
            <charset val="128"/>
          </rPr>
          <t>原則、有効数字３桁以上で入力してください。</t>
        </r>
      </text>
    </comment>
    <comment ref="F29" authorId="0" shapeId="0">
      <text>
        <r>
          <rPr>
            <b/>
            <sz val="10"/>
            <color indexed="81"/>
            <rFont val="游ゴシック"/>
            <family val="3"/>
            <charset val="128"/>
          </rPr>
          <t>原則、有効数字３桁以上で入力してください。</t>
        </r>
      </text>
    </comment>
    <comment ref="I29" authorId="0" shapeId="0">
      <text>
        <r>
          <rPr>
            <b/>
            <sz val="10"/>
            <color indexed="81"/>
            <rFont val="游ゴシック"/>
            <family val="3"/>
            <charset val="128"/>
          </rPr>
          <t>原則、有効数字３桁以上で入力してください。</t>
        </r>
      </text>
    </comment>
    <comment ref="F30" authorId="0" shapeId="0">
      <text>
        <r>
          <rPr>
            <b/>
            <sz val="10"/>
            <color indexed="81"/>
            <rFont val="游ゴシック"/>
            <family val="3"/>
            <charset val="128"/>
          </rPr>
          <t>原則、有効数字３桁以上で入力してください。</t>
        </r>
      </text>
    </comment>
    <comment ref="I30" authorId="0" shapeId="0">
      <text>
        <r>
          <rPr>
            <b/>
            <sz val="10"/>
            <color indexed="81"/>
            <rFont val="游ゴシック"/>
            <family val="3"/>
            <charset val="128"/>
          </rPr>
          <t>原則、有効数字３桁以上で入力してください。</t>
        </r>
      </text>
    </comment>
    <comment ref="F31" authorId="0" shapeId="0">
      <text>
        <r>
          <rPr>
            <b/>
            <sz val="10"/>
            <color indexed="81"/>
            <rFont val="游ゴシック"/>
            <family val="3"/>
            <charset val="128"/>
          </rPr>
          <t>原則、有効数字３桁以上で入力してください。</t>
        </r>
      </text>
    </comment>
    <comment ref="I31" authorId="0" shapeId="0">
      <text>
        <r>
          <rPr>
            <b/>
            <sz val="10"/>
            <color indexed="81"/>
            <rFont val="游ゴシック"/>
            <family val="3"/>
            <charset val="128"/>
          </rPr>
          <t>原則、有効数字３桁以上で入力してください。</t>
        </r>
      </text>
    </comment>
    <comment ref="F32" authorId="0" shapeId="0">
      <text>
        <r>
          <rPr>
            <b/>
            <sz val="10"/>
            <color indexed="81"/>
            <rFont val="游ゴシック"/>
            <family val="3"/>
            <charset val="128"/>
          </rPr>
          <t>原則、有効数字３桁以上で入力してください。</t>
        </r>
      </text>
    </comment>
    <comment ref="I32" authorId="0" shapeId="0">
      <text>
        <r>
          <rPr>
            <b/>
            <sz val="10"/>
            <color indexed="81"/>
            <rFont val="游ゴシック"/>
            <family val="3"/>
            <charset val="128"/>
          </rPr>
          <t>原則、有効数字３桁以上で入力してください。</t>
        </r>
      </text>
    </comment>
    <comment ref="F33" authorId="0" shapeId="0">
      <text>
        <r>
          <rPr>
            <b/>
            <sz val="10"/>
            <color indexed="81"/>
            <rFont val="游ゴシック"/>
            <family val="3"/>
            <charset val="128"/>
          </rPr>
          <t>原則、有効数字３桁以上で入力してください。</t>
        </r>
      </text>
    </comment>
    <comment ref="I33" authorId="0" shapeId="0">
      <text>
        <r>
          <rPr>
            <b/>
            <sz val="10"/>
            <color indexed="81"/>
            <rFont val="游ゴシック"/>
            <family val="3"/>
            <charset val="128"/>
          </rPr>
          <t>原則、有効数字３桁以上で入力してください。</t>
        </r>
      </text>
    </comment>
    <comment ref="F34" authorId="0" shapeId="0">
      <text>
        <r>
          <rPr>
            <b/>
            <sz val="10"/>
            <color indexed="81"/>
            <rFont val="游ゴシック"/>
            <family val="3"/>
            <charset val="128"/>
          </rPr>
          <t>原則、有効数字３桁以上で入力してください。</t>
        </r>
      </text>
    </comment>
    <comment ref="I34" authorId="0" shapeId="0">
      <text>
        <r>
          <rPr>
            <b/>
            <sz val="10"/>
            <color indexed="81"/>
            <rFont val="游ゴシック"/>
            <family val="3"/>
            <charset val="128"/>
          </rPr>
          <t>原則、有効数字３桁以上で入力してください。</t>
        </r>
      </text>
    </comment>
    <comment ref="B35"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 authorId="0" shapeId="0">
      <text>
        <r>
          <rPr>
            <b/>
            <sz val="10"/>
            <color indexed="81"/>
            <rFont val="游ゴシック"/>
            <family val="3"/>
            <charset val="128"/>
          </rPr>
          <t>右側太枠内に、発熱量、排出係数を入力してください。原則、有効数字３桁以上で入力してください。</t>
        </r>
      </text>
    </comment>
    <comment ref="I35" authorId="0" shapeId="0">
      <text>
        <r>
          <rPr>
            <b/>
            <sz val="10"/>
            <color indexed="81"/>
            <rFont val="游ゴシック"/>
            <family val="3"/>
            <charset val="128"/>
          </rPr>
          <t>原則、有効数字３桁以上で入力してください。</t>
        </r>
      </text>
    </comment>
    <comment ref="F36" authorId="0" shapeId="0">
      <text>
        <r>
          <rPr>
            <b/>
            <sz val="10"/>
            <color indexed="81"/>
            <rFont val="游ゴシック"/>
            <family val="3"/>
            <charset val="128"/>
          </rPr>
          <t>右側太枠内に、発熱量、排出係数を入力してください。原則、有効数字３桁以上で入力してください。</t>
        </r>
      </text>
    </comment>
    <comment ref="I36" authorId="0" shapeId="0">
      <text>
        <r>
          <rPr>
            <b/>
            <sz val="10"/>
            <color indexed="81"/>
            <rFont val="游ゴシック"/>
            <family val="3"/>
            <charset val="128"/>
          </rPr>
          <t>原則、有効数字３桁以上で入力してください。</t>
        </r>
      </text>
    </comment>
    <comment ref="U40" authorId="2" shapeId="0">
      <text>
        <r>
          <rPr>
            <b/>
            <sz val="9"/>
            <color indexed="81"/>
            <rFont val="游ゴシック"/>
            <family val="3"/>
            <charset val="128"/>
          </rPr>
          <t>ガス事業者名を入力してください。</t>
        </r>
      </text>
    </comment>
    <comment ref="F41" authorId="0" shapeId="0">
      <text>
        <r>
          <rPr>
            <b/>
            <sz val="10"/>
            <color indexed="81"/>
            <rFont val="游ゴシック"/>
            <family val="3"/>
            <charset val="128"/>
          </rPr>
          <t>右側太枠内に、ガス事業者名、排出係数を入力してください。原則、有効数字３桁以上で入力してください。</t>
        </r>
      </text>
    </comment>
    <comment ref="I41" authorId="0" shapeId="0">
      <text>
        <r>
          <rPr>
            <b/>
            <sz val="10"/>
            <color indexed="81"/>
            <rFont val="游ゴシック"/>
            <family val="3"/>
            <charset val="128"/>
          </rPr>
          <t>原則、有効数字３桁以上で入力してください。</t>
        </r>
      </text>
    </comment>
    <comment ref="S41" authorId="1" shapeId="0">
      <text>
        <r>
          <rPr>
            <b/>
            <sz val="9"/>
            <color indexed="81"/>
            <rFont val="游ゴシック"/>
            <family val="3"/>
            <charset val="128"/>
          </rPr>
          <t>ガス事業者が公表する基礎排出係数を入力してください。</t>
        </r>
      </text>
    </comment>
    <comment ref="F46" authorId="0" shapeId="0">
      <text>
        <r>
          <rPr>
            <b/>
            <sz val="10"/>
            <color indexed="81"/>
            <rFont val="游ゴシック"/>
            <family val="3"/>
            <charset val="128"/>
          </rPr>
          <t>原則、有効数字３桁以上で入力してください。</t>
        </r>
      </text>
    </comment>
    <comment ref="I46" authorId="0" shapeId="0">
      <text>
        <r>
          <rPr>
            <b/>
            <sz val="10"/>
            <color indexed="81"/>
            <rFont val="游ゴシック"/>
            <family val="3"/>
            <charset val="128"/>
          </rPr>
          <t>原則、有効数字３桁以上で入力してください。</t>
        </r>
      </text>
    </comment>
    <comment ref="F47" authorId="0" shapeId="0">
      <text>
        <r>
          <rPr>
            <b/>
            <sz val="10"/>
            <color indexed="81"/>
            <rFont val="游ゴシック"/>
            <family val="3"/>
            <charset val="128"/>
          </rPr>
          <t>原則、有効数字３桁以上で入力してください。</t>
        </r>
      </text>
    </comment>
    <comment ref="I47" authorId="0" shapeId="0">
      <text>
        <r>
          <rPr>
            <b/>
            <sz val="10"/>
            <color indexed="81"/>
            <rFont val="游ゴシック"/>
            <family val="3"/>
            <charset val="128"/>
          </rPr>
          <t>原則、有効数字３桁以上で入力してください。</t>
        </r>
      </text>
    </comment>
    <comment ref="F48" authorId="0" shapeId="0">
      <text>
        <r>
          <rPr>
            <b/>
            <sz val="10"/>
            <color indexed="81"/>
            <rFont val="游ゴシック"/>
            <family val="3"/>
            <charset val="128"/>
          </rPr>
          <t>原則、有効数字３桁以上で入力してください。</t>
        </r>
      </text>
    </comment>
    <comment ref="I48" authorId="0" shapeId="0">
      <text>
        <r>
          <rPr>
            <b/>
            <sz val="10"/>
            <color indexed="81"/>
            <rFont val="游ゴシック"/>
            <family val="3"/>
            <charset val="128"/>
          </rPr>
          <t>原則、有効数字３桁以上で入力してください。</t>
        </r>
      </text>
    </comment>
    <comment ref="F49" authorId="0" shapeId="0">
      <text>
        <r>
          <rPr>
            <b/>
            <sz val="10"/>
            <color indexed="81"/>
            <rFont val="游ゴシック"/>
            <family val="3"/>
            <charset val="128"/>
          </rPr>
          <t>原則、有効数字３桁以上で入力してください。</t>
        </r>
      </text>
    </comment>
    <comment ref="I49" authorId="0" shapeId="0">
      <text>
        <r>
          <rPr>
            <b/>
            <sz val="10"/>
            <color indexed="81"/>
            <rFont val="游ゴシック"/>
            <family val="3"/>
            <charset val="128"/>
          </rPr>
          <t>原則、有効数字３桁以上で入力してください。</t>
        </r>
      </text>
    </comment>
    <comment ref="F50" authorId="0" shapeId="0">
      <text>
        <r>
          <rPr>
            <b/>
            <sz val="10"/>
            <color indexed="81"/>
            <rFont val="游ゴシック"/>
            <family val="3"/>
            <charset val="128"/>
          </rPr>
          <t>原則、有効数字３桁以上で入力してください。</t>
        </r>
      </text>
    </comment>
    <comment ref="I50" authorId="0" shapeId="0">
      <text>
        <r>
          <rPr>
            <b/>
            <sz val="10"/>
            <color indexed="81"/>
            <rFont val="游ゴシック"/>
            <family val="3"/>
            <charset val="128"/>
          </rPr>
          <t>原則、有効数字３桁以上で入力してください。</t>
        </r>
      </text>
    </comment>
    <comment ref="F51" authorId="0" shapeId="0">
      <text>
        <r>
          <rPr>
            <b/>
            <sz val="10"/>
            <color indexed="81"/>
            <rFont val="游ゴシック"/>
            <family val="3"/>
            <charset val="128"/>
          </rPr>
          <t>原則、有効数字３桁以上で入力してください。</t>
        </r>
      </text>
    </comment>
    <comment ref="I51" authorId="0" shapeId="0">
      <text>
        <r>
          <rPr>
            <b/>
            <sz val="10"/>
            <color indexed="81"/>
            <rFont val="游ゴシック"/>
            <family val="3"/>
            <charset val="128"/>
          </rPr>
          <t>原則、有効数字３桁以上で入力してください。</t>
        </r>
      </text>
    </comment>
    <comment ref="F52" authorId="0" shapeId="0">
      <text>
        <r>
          <rPr>
            <b/>
            <sz val="10"/>
            <color indexed="81"/>
            <rFont val="游ゴシック"/>
            <family val="3"/>
            <charset val="128"/>
          </rPr>
          <t>原則、有効数字３桁以上で入力してください。</t>
        </r>
      </text>
    </comment>
    <comment ref="I52" authorId="0" shapeId="0">
      <text>
        <r>
          <rPr>
            <b/>
            <sz val="10"/>
            <color indexed="81"/>
            <rFont val="游ゴシック"/>
            <family val="3"/>
            <charset val="128"/>
          </rPr>
          <t>原則、有効数字３桁以上で入力してください。</t>
        </r>
      </text>
    </comment>
    <comment ref="F53" authorId="0" shapeId="0">
      <text>
        <r>
          <rPr>
            <b/>
            <sz val="10"/>
            <color indexed="81"/>
            <rFont val="游ゴシック"/>
            <family val="3"/>
            <charset val="128"/>
          </rPr>
          <t>原則、有効数字３桁以上で入力してください。</t>
        </r>
      </text>
    </comment>
    <comment ref="I53" authorId="0" shapeId="0">
      <text>
        <r>
          <rPr>
            <b/>
            <sz val="10"/>
            <color indexed="81"/>
            <rFont val="游ゴシック"/>
            <family val="3"/>
            <charset val="128"/>
          </rPr>
          <t>原則、有効数字３桁以上で入力してください。</t>
        </r>
      </text>
    </comment>
    <comment ref="F54" authorId="0" shapeId="0">
      <text>
        <r>
          <rPr>
            <b/>
            <sz val="10"/>
            <color indexed="81"/>
            <rFont val="游ゴシック"/>
            <family val="3"/>
            <charset val="128"/>
          </rPr>
          <t>原則、有効数字３桁以上で入力してください。</t>
        </r>
      </text>
    </comment>
    <comment ref="I54" authorId="0" shapeId="0">
      <text>
        <r>
          <rPr>
            <b/>
            <sz val="10"/>
            <color indexed="81"/>
            <rFont val="游ゴシック"/>
            <family val="3"/>
            <charset val="128"/>
          </rPr>
          <t>原則、有効数字３桁以上で入力してください。</t>
        </r>
      </text>
    </comment>
    <comment ref="F55" authorId="0" shapeId="0">
      <text>
        <r>
          <rPr>
            <b/>
            <sz val="10"/>
            <color indexed="81"/>
            <rFont val="游ゴシック"/>
            <family val="3"/>
            <charset val="128"/>
          </rPr>
          <t>原則、有効数字３桁以上で入力してください。</t>
        </r>
      </text>
    </comment>
    <comment ref="I55" authorId="0" shapeId="0">
      <text>
        <r>
          <rPr>
            <b/>
            <sz val="10"/>
            <color indexed="81"/>
            <rFont val="游ゴシック"/>
            <family val="3"/>
            <charset val="128"/>
          </rPr>
          <t>原則、有効数字３桁以上で入力してください。</t>
        </r>
      </text>
    </comment>
    <comment ref="F56" authorId="0" shapeId="0">
      <text>
        <r>
          <rPr>
            <b/>
            <sz val="10"/>
            <color indexed="81"/>
            <rFont val="游ゴシック"/>
            <family val="3"/>
            <charset val="128"/>
          </rPr>
          <t>原則、有効数字３桁以上で入力してください。</t>
        </r>
      </text>
    </comment>
    <comment ref="I56" authorId="0" shapeId="0">
      <text>
        <r>
          <rPr>
            <b/>
            <sz val="10"/>
            <color indexed="81"/>
            <rFont val="游ゴシック"/>
            <family val="3"/>
            <charset val="128"/>
          </rPr>
          <t>原則、有効数字３桁以上で入力してください。</t>
        </r>
      </text>
    </comment>
    <comment ref="F57" authorId="0" shapeId="0">
      <text>
        <r>
          <rPr>
            <b/>
            <sz val="10"/>
            <color indexed="81"/>
            <rFont val="游ゴシック"/>
            <family val="3"/>
            <charset val="128"/>
          </rPr>
          <t>原則、有効数字３桁以上で入力してください。</t>
        </r>
      </text>
    </comment>
    <comment ref="I57" authorId="0" shapeId="0">
      <text>
        <r>
          <rPr>
            <b/>
            <sz val="10"/>
            <color indexed="81"/>
            <rFont val="游ゴシック"/>
            <family val="3"/>
            <charset val="128"/>
          </rPr>
          <t>原則、有効数字３桁以上で入力してください。</t>
        </r>
      </text>
    </comment>
    <comment ref="F58" authorId="0" shapeId="0">
      <text>
        <r>
          <rPr>
            <b/>
            <sz val="10"/>
            <color indexed="81"/>
            <rFont val="游ゴシック"/>
            <family val="3"/>
            <charset val="128"/>
          </rPr>
          <t>原則、有効数字３桁以上で入力してください。</t>
        </r>
      </text>
    </comment>
    <comment ref="I58" authorId="0" shapeId="0">
      <text>
        <r>
          <rPr>
            <b/>
            <sz val="10"/>
            <color indexed="81"/>
            <rFont val="游ゴシック"/>
            <family val="3"/>
            <charset val="128"/>
          </rPr>
          <t>原則、有効数字３桁以上で入力してください。</t>
        </r>
      </text>
    </comment>
    <comment ref="F59" authorId="0" shapeId="0">
      <text>
        <r>
          <rPr>
            <b/>
            <sz val="10"/>
            <color indexed="81"/>
            <rFont val="游ゴシック"/>
            <family val="3"/>
            <charset val="128"/>
          </rPr>
          <t>原則、有効数字３桁以上で入力してください。</t>
        </r>
      </text>
    </comment>
    <comment ref="I59" authorId="0" shapeId="0">
      <text>
        <r>
          <rPr>
            <b/>
            <sz val="10"/>
            <color indexed="81"/>
            <rFont val="游ゴシック"/>
            <family val="3"/>
            <charset val="128"/>
          </rPr>
          <t>原則、有効数字３桁以上で入力してください。</t>
        </r>
      </text>
    </comment>
    <comment ref="F60" authorId="0" shapeId="0">
      <text>
        <r>
          <rPr>
            <b/>
            <sz val="10"/>
            <color indexed="81"/>
            <rFont val="游ゴシック"/>
            <family val="3"/>
            <charset val="128"/>
          </rPr>
          <t>原則、有効数字３桁以上で入力してください。</t>
        </r>
      </text>
    </comment>
    <comment ref="I60" authorId="0" shapeId="0">
      <text>
        <r>
          <rPr>
            <b/>
            <sz val="10"/>
            <color indexed="81"/>
            <rFont val="游ゴシック"/>
            <family val="3"/>
            <charset val="128"/>
          </rPr>
          <t>原則、有効数字３桁以上で入力してください。</t>
        </r>
      </text>
    </comment>
    <comment ref="F61" authorId="0" shapeId="0">
      <text>
        <r>
          <rPr>
            <b/>
            <sz val="10"/>
            <color indexed="81"/>
            <rFont val="游ゴシック"/>
            <family val="3"/>
            <charset val="128"/>
          </rPr>
          <t>原則、有効数字３桁以上で入力してください。</t>
        </r>
      </text>
    </comment>
    <comment ref="I61" authorId="0" shapeId="0">
      <text>
        <r>
          <rPr>
            <b/>
            <sz val="10"/>
            <color indexed="81"/>
            <rFont val="游ゴシック"/>
            <family val="3"/>
            <charset val="128"/>
          </rPr>
          <t>原則、有効数字３桁以上で入力してください。</t>
        </r>
      </text>
    </comment>
    <comment ref="F62" authorId="0" shapeId="0">
      <text>
        <r>
          <rPr>
            <b/>
            <sz val="10"/>
            <color indexed="81"/>
            <rFont val="游ゴシック"/>
            <family val="3"/>
            <charset val="128"/>
          </rPr>
          <t>原則、有効数字３桁以上で入力してください。</t>
        </r>
      </text>
    </comment>
    <comment ref="I62" authorId="0" shapeId="0">
      <text>
        <r>
          <rPr>
            <b/>
            <sz val="10"/>
            <color indexed="81"/>
            <rFont val="游ゴシック"/>
            <family val="3"/>
            <charset val="128"/>
          </rPr>
          <t>原則、有効数字３桁以上で入力してください。</t>
        </r>
      </text>
    </comment>
    <comment ref="B63"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63" authorId="0" shapeId="0">
      <text>
        <r>
          <rPr>
            <b/>
            <sz val="10"/>
            <color indexed="81"/>
            <rFont val="游ゴシック"/>
            <family val="3"/>
            <charset val="128"/>
          </rPr>
          <t>右側太枠内に、発熱量、排出係数を入力してください。原則、有効数字３桁以上で入力してください。</t>
        </r>
      </text>
    </comment>
    <comment ref="I63" authorId="0" shapeId="0">
      <text>
        <r>
          <rPr>
            <b/>
            <sz val="10"/>
            <color indexed="81"/>
            <rFont val="游ゴシック"/>
            <family val="3"/>
            <charset val="128"/>
          </rPr>
          <t>原則、有効数字３桁以上で入力してください。</t>
        </r>
      </text>
    </comment>
    <comment ref="F64" authorId="0" shapeId="0">
      <text>
        <r>
          <rPr>
            <b/>
            <sz val="10"/>
            <color indexed="81"/>
            <rFont val="游ゴシック"/>
            <family val="3"/>
            <charset val="128"/>
          </rPr>
          <t>右側太枠内に、発熱量、排出係数を入力してください。原則、有効数字３桁以上で入力してください。</t>
        </r>
      </text>
    </comment>
    <comment ref="I64" authorId="0" shapeId="0">
      <text>
        <r>
          <rPr>
            <b/>
            <sz val="10"/>
            <color indexed="81"/>
            <rFont val="游ゴシック"/>
            <family val="3"/>
            <charset val="128"/>
          </rPr>
          <t>原則、有効数字３桁以上で入力してください。</t>
        </r>
      </text>
    </comment>
    <comment ref="F69" authorId="0" shapeId="0">
      <text>
        <r>
          <rPr>
            <b/>
            <sz val="10"/>
            <color indexed="81"/>
            <rFont val="游ゴシック"/>
            <family val="3"/>
            <charset val="128"/>
          </rPr>
          <t>原則、有効数字３桁以上で入力してください。</t>
        </r>
      </text>
    </comment>
    <comment ref="I69" authorId="0" shapeId="0">
      <text>
        <r>
          <rPr>
            <b/>
            <sz val="10"/>
            <color indexed="81"/>
            <rFont val="游ゴシック"/>
            <family val="3"/>
            <charset val="128"/>
          </rPr>
          <t>原則、有効数字３桁以上で入力してください。</t>
        </r>
      </text>
    </comment>
    <comment ref="F70" authorId="0" shapeId="0">
      <text>
        <r>
          <rPr>
            <b/>
            <sz val="10"/>
            <color indexed="81"/>
            <rFont val="游ゴシック"/>
            <family val="3"/>
            <charset val="128"/>
          </rPr>
          <t>右側太枠内に、排出係数を入力してください。原則、有効数字３桁以上で入力してください。</t>
        </r>
      </text>
    </comment>
    <comment ref="I70" authorId="0" shapeId="0">
      <text>
        <r>
          <rPr>
            <b/>
            <sz val="10"/>
            <color indexed="81"/>
            <rFont val="游ゴシック"/>
            <family val="3"/>
            <charset val="128"/>
          </rPr>
          <t>右側太枠内に、排出係数を入力してください。原則、有効数字３桁以上で入力してください。</t>
        </r>
      </text>
    </comment>
    <comment ref="S70" authorId="1" shapeId="0">
      <text>
        <r>
          <rPr>
            <b/>
            <sz val="9"/>
            <color indexed="81"/>
            <rFont val="游ゴシック"/>
            <family val="3"/>
            <charset val="128"/>
          </rPr>
          <t>基礎排出係数を入力してください。</t>
        </r>
      </text>
    </comment>
    <comment ref="F71" authorId="0" shapeId="0">
      <text>
        <r>
          <rPr>
            <b/>
            <sz val="10"/>
            <color indexed="81"/>
            <rFont val="游ゴシック"/>
            <family val="3"/>
            <charset val="128"/>
          </rPr>
          <t>右側太枠内に、排出係数を入力してください。原則、有効数字３桁以上で入力してください。</t>
        </r>
      </text>
    </comment>
    <comment ref="I71" authorId="0" shapeId="0">
      <text>
        <r>
          <rPr>
            <b/>
            <sz val="10"/>
            <color indexed="81"/>
            <rFont val="游ゴシック"/>
            <family val="3"/>
            <charset val="128"/>
          </rPr>
          <t>右側太枠内に、排出係数を入力してください。原則、有効数字３桁以上で入力してください。</t>
        </r>
      </text>
    </comment>
    <comment ref="S71" authorId="1" shapeId="0">
      <text>
        <r>
          <rPr>
            <b/>
            <sz val="9"/>
            <color indexed="81"/>
            <rFont val="游ゴシック"/>
            <family val="3"/>
            <charset val="128"/>
          </rPr>
          <t>基礎排出係数を入力してください。</t>
        </r>
      </text>
    </comment>
    <comment ref="F72" authorId="0" shapeId="0">
      <text>
        <r>
          <rPr>
            <b/>
            <sz val="10"/>
            <color indexed="81"/>
            <rFont val="游ゴシック"/>
            <family val="3"/>
            <charset val="128"/>
          </rPr>
          <t>右側太枠内に、排出係数を入力してください。原則、有効数字３桁以上で入力してください。</t>
        </r>
      </text>
    </comment>
    <comment ref="I72" authorId="0" shapeId="0">
      <text>
        <r>
          <rPr>
            <b/>
            <sz val="10"/>
            <color indexed="81"/>
            <rFont val="游ゴシック"/>
            <family val="3"/>
            <charset val="128"/>
          </rPr>
          <t>右側太枠内に、排出係数を入力してください。原則、有効数字３桁以上で入力してください。</t>
        </r>
      </text>
    </comment>
    <comment ref="S72" authorId="1" shapeId="0">
      <text>
        <r>
          <rPr>
            <b/>
            <sz val="9"/>
            <color indexed="81"/>
            <rFont val="游ゴシック"/>
            <family val="3"/>
            <charset val="128"/>
          </rPr>
          <t>基礎排出係数を入力してください。</t>
        </r>
      </text>
    </comment>
    <comment ref="F73" authorId="0" shapeId="0">
      <text>
        <r>
          <rPr>
            <b/>
            <sz val="10"/>
            <color indexed="81"/>
            <rFont val="游ゴシック"/>
            <family val="3"/>
            <charset val="128"/>
          </rPr>
          <t>右側太枠内に、排出係数を入力してください。原則、有効数字３桁以上で入力してください。</t>
        </r>
      </text>
    </comment>
    <comment ref="I73" authorId="0" shapeId="0">
      <text>
        <r>
          <rPr>
            <b/>
            <sz val="10"/>
            <color indexed="81"/>
            <rFont val="游ゴシック"/>
            <family val="3"/>
            <charset val="128"/>
          </rPr>
          <t>右側太枠内に、排出係数を入力してください。原則、有効数字３桁以上で入力してください。</t>
        </r>
      </text>
    </comment>
    <comment ref="S73" authorId="1" shapeId="0">
      <text>
        <r>
          <rPr>
            <b/>
            <sz val="9"/>
            <color indexed="81"/>
            <rFont val="游ゴシック"/>
            <family val="3"/>
            <charset val="128"/>
          </rPr>
          <t>基礎排出係数を入力してください。</t>
        </r>
      </text>
    </comment>
    <comment ref="F74" authorId="0" shapeId="0">
      <text>
        <r>
          <rPr>
            <b/>
            <sz val="10"/>
            <color indexed="81"/>
            <rFont val="游ゴシック"/>
            <family val="3"/>
            <charset val="128"/>
          </rPr>
          <t>原則、有効数字３桁以上で入力してください。</t>
        </r>
      </text>
    </comment>
    <comment ref="I74" authorId="0" shapeId="0">
      <text>
        <r>
          <rPr>
            <b/>
            <sz val="10"/>
            <color indexed="81"/>
            <rFont val="游ゴシック"/>
            <family val="3"/>
            <charset val="128"/>
          </rPr>
          <t>原則、有効数字３桁以上で入力してください。排出係数は右欄に入力してください。</t>
        </r>
      </text>
    </comment>
    <comment ref="F75" authorId="0" shapeId="0">
      <text>
        <r>
          <rPr>
            <b/>
            <sz val="10"/>
            <color indexed="81"/>
            <rFont val="游ゴシック"/>
            <family val="3"/>
            <charset val="128"/>
          </rPr>
          <t>原則、有効数字３桁以上で入力してください。</t>
        </r>
      </text>
    </comment>
    <comment ref="I75" authorId="0" shapeId="0">
      <text>
        <r>
          <rPr>
            <b/>
            <sz val="10"/>
            <color indexed="81"/>
            <rFont val="游ゴシック"/>
            <family val="3"/>
            <charset val="128"/>
          </rPr>
          <t>原則、有効数字３桁以上で入力してください。排出係数は右欄に入力してください。</t>
        </r>
      </text>
    </comment>
    <comment ref="F76" authorId="0" shapeId="0">
      <text>
        <r>
          <rPr>
            <b/>
            <sz val="10"/>
            <color indexed="81"/>
            <rFont val="游ゴシック"/>
            <family val="3"/>
            <charset val="128"/>
          </rPr>
          <t>原則、有効数字３桁以上で入力してください。</t>
        </r>
      </text>
    </comment>
    <comment ref="I76" authorId="0" shapeId="0">
      <text>
        <r>
          <rPr>
            <b/>
            <sz val="10"/>
            <color indexed="81"/>
            <rFont val="游ゴシック"/>
            <family val="3"/>
            <charset val="128"/>
          </rPr>
          <t>原則、有効数字３桁以上で入力してください。排出係数は右欄に入力してください。</t>
        </r>
      </text>
    </comment>
    <comment ref="F77" authorId="0" shapeId="0">
      <text>
        <r>
          <rPr>
            <b/>
            <sz val="10"/>
            <color indexed="81"/>
            <rFont val="游ゴシック"/>
            <family val="3"/>
            <charset val="128"/>
          </rPr>
          <t>原則、有効数字３桁以上で入力してください。</t>
        </r>
      </text>
    </comment>
    <comment ref="I77" authorId="0" shapeId="0">
      <text>
        <r>
          <rPr>
            <b/>
            <sz val="10"/>
            <color indexed="81"/>
            <rFont val="游ゴシック"/>
            <family val="3"/>
            <charset val="128"/>
          </rPr>
          <t>原則、有効数字３桁以上で入力してください。排出係数は右欄に入力してください。</t>
        </r>
      </text>
    </comment>
    <comment ref="F78" authorId="0" shapeId="0">
      <text>
        <r>
          <rPr>
            <b/>
            <sz val="10"/>
            <color indexed="81"/>
            <rFont val="游ゴシック"/>
            <family val="3"/>
            <charset val="128"/>
          </rPr>
          <t>原則、有効数字３桁以上で入力してください。</t>
        </r>
      </text>
    </comment>
    <comment ref="I78" authorId="0" shapeId="0">
      <text>
        <r>
          <rPr>
            <b/>
            <sz val="10"/>
            <color indexed="81"/>
            <rFont val="游ゴシック"/>
            <family val="3"/>
            <charset val="128"/>
          </rPr>
          <t>原則、有効数字３桁以上で入力してください。排出係数は右欄に入力してください。</t>
        </r>
      </text>
    </comment>
    <comment ref="S78" authorId="1" shapeId="0">
      <text>
        <r>
          <rPr>
            <b/>
            <sz val="9"/>
            <color indexed="81"/>
            <rFont val="游ゴシック"/>
            <family val="3"/>
            <charset val="128"/>
          </rPr>
          <t>排出係数を入力してください。</t>
        </r>
      </text>
    </comment>
    <comment ref="O82" authorId="2" shapeId="0">
      <text>
        <r>
          <rPr>
            <b/>
            <sz val="11"/>
            <color indexed="10"/>
            <rFont val="游ゴシック"/>
            <family val="3"/>
            <charset val="128"/>
          </rPr>
          <t>電力事業者名、排出係数、買電量をこの表の太枠内に上から順に入力してください！</t>
        </r>
      </text>
    </comment>
    <comment ref="F84" authorId="2" shapeId="0">
      <text>
        <r>
          <rPr>
            <b/>
            <sz val="10"/>
            <color indexed="81"/>
            <rFont val="游ゴシック"/>
            <family val="3"/>
            <charset val="128"/>
          </rPr>
          <t>右側太枠内に電気事業者名、排出係数、買電量を入力してください。</t>
        </r>
      </text>
    </comment>
    <comment ref="P84" authorId="2" shapeId="0">
      <text>
        <r>
          <rPr>
            <b/>
            <sz val="9"/>
            <color indexed="81"/>
            <rFont val="游ゴシック"/>
            <family val="3"/>
            <charset val="128"/>
          </rPr>
          <t>電気事業者名を入力してください。</t>
        </r>
      </text>
    </comment>
    <comment ref="R84" authorId="2" shapeId="0">
      <text>
        <r>
          <rPr>
            <b/>
            <sz val="9"/>
            <color indexed="81"/>
            <rFont val="游ゴシック"/>
            <family val="3"/>
            <charset val="128"/>
          </rPr>
          <t>基礎排出係数を入力してください。</t>
        </r>
      </text>
    </comment>
    <comment ref="T84" authorId="2" shapeId="0">
      <text>
        <r>
          <rPr>
            <b/>
            <sz val="9"/>
            <color indexed="81"/>
            <rFont val="游ゴシック"/>
            <family val="3"/>
            <charset val="128"/>
          </rPr>
          <t>原則、有効数字３桁以上で記入してください。</t>
        </r>
      </text>
    </comment>
    <comment ref="P85" authorId="2" shapeId="0">
      <text>
        <r>
          <rPr>
            <b/>
            <sz val="9"/>
            <color indexed="81"/>
            <rFont val="游ゴシック"/>
            <family val="3"/>
            <charset val="128"/>
          </rPr>
          <t>電気事業者名を入力してください。</t>
        </r>
      </text>
    </comment>
    <comment ref="R85" authorId="2" shapeId="0">
      <text>
        <r>
          <rPr>
            <b/>
            <sz val="9"/>
            <color indexed="81"/>
            <rFont val="游ゴシック"/>
            <family val="3"/>
            <charset val="128"/>
          </rPr>
          <t>基礎排出係数を入力してください。</t>
        </r>
      </text>
    </comment>
    <comment ref="T85" authorId="2" shapeId="0">
      <text>
        <r>
          <rPr>
            <b/>
            <sz val="9"/>
            <color indexed="81"/>
            <rFont val="游ゴシック"/>
            <family val="3"/>
            <charset val="128"/>
          </rPr>
          <t>原則、有効数字３桁以上で記入してください。</t>
        </r>
      </text>
    </comment>
    <comment ref="P86" authorId="2" shapeId="0">
      <text>
        <r>
          <rPr>
            <b/>
            <sz val="9"/>
            <color indexed="81"/>
            <rFont val="游ゴシック"/>
            <family val="3"/>
            <charset val="128"/>
          </rPr>
          <t>電気事業者名を入力してください。</t>
        </r>
      </text>
    </comment>
    <comment ref="R86" authorId="2" shapeId="0">
      <text>
        <r>
          <rPr>
            <b/>
            <sz val="9"/>
            <color indexed="81"/>
            <rFont val="游ゴシック"/>
            <family val="3"/>
            <charset val="128"/>
          </rPr>
          <t>基礎排出係数を入力してください。</t>
        </r>
      </text>
    </comment>
    <comment ref="T86" authorId="2" shapeId="0">
      <text>
        <r>
          <rPr>
            <b/>
            <sz val="9"/>
            <color indexed="81"/>
            <rFont val="游ゴシック"/>
            <family val="3"/>
            <charset val="128"/>
          </rPr>
          <t>原則、有効数字３桁以上で記入してください。</t>
        </r>
      </text>
    </comment>
    <comment ref="P87" authorId="2" shapeId="0">
      <text>
        <r>
          <rPr>
            <b/>
            <sz val="9"/>
            <color indexed="81"/>
            <rFont val="游ゴシック"/>
            <family val="3"/>
            <charset val="128"/>
          </rPr>
          <t>電気事業者名を入力してください。</t>
        </r>
      </text>
    </comment>
    <comment ref="R87" authorId="2" shapeId="0">
      <text>
        <r>
          <rPr>
            <b/>
            <sz val="9"/>
            <color indexed="81"/>
            <rFont val="游ゴシック"/>
            <family val="3"/>
            <charset val="128"/>
          </rPr>
          <t>基礎排出係数を入力してください。</t>
        </r>
      </text>
    </comment>
    <comment ref="T87" authorId="2" shapeId="0">
      <text>
        <r>
          <rPr>
            <b/>
            <sz val="9"/>
            <color indexed="81"/>
            <rFont val="游ゴシック"/>
            <family val="3"/>
            <charset val="128"/>
          </rPr>
          <t>原則、有効数字３桁以上で記入してください。</t>
        </r>
      </text>
    </comment>
    <comment ref="F91" authorId="0" shapeId="0">
      <text>
        <r>
          <rPr>
            <b/>
            <sz val="10"/>
            <color indexed="81"/>
            <rFont val="游ゴシック"/>
            <family val="3"/>
            <charset val="128"/>
          </rPr>
          <t>右側太枠内に、排出係数を入力してください。原則、有効数字３桁以上で入力してください。</t>
        </r>
      </text>
    </comment>
    <comment ref="R91" authorId="0" shapeId="0">
      <text>
        <r>
          <rPr>
            <b/>
            <sz val="9"/>
            <color indexed="81"/>
            <rFont val="游ゴシック"/>
            <family val="3"/>
            <charset val="128"/>
          </rPr>
          <t>排出係数を入力してください。</t>
        </r>
      </text>
    </comment>
    <comment ref="F92" authorId="0" shapeId="0">
      <text>
        <r>
          <rPr>
            <b/>
            <sz val="10"/>
            <color indexed="81"/>
            <rFont val="游ゴシック"/>
            <family val="3"/>
            <charset val="128"/>
          </rPr>
          <t>右側太枠内に、排出係数を入力してください。原則、有効数字３桁以上で入力してください。</t>
        </r>
      </text>
    </comment>
    <comment ref="R92" authorId="0" shapeId="0">
      <text>
        <r>
          <rPr>
            <b/>
            <sz val="9"/>
            <color indexed="81"/>
            <rFont val="游ゴシック"/>
            <family val="3"/>
            <charset val="128"/>
          </rPr>
          <t>排出係数を入力してください。</t>
        </r>
      </text>
    </comment>
    <comment ref="F93" authorId="0" shapeId="0">
      <text>
        <r>
          <rPr>
            <b/>
            <sz val="10"/>
            <color indexed="81"/>
            <rFont val="游ゴシック"/>
            <family val="3"/>
            <charset val="128"/>
          </rPr>
          <t>右側太枠内に、排出係数を入力してください。原則、有効数字３桁以上で入力してください。</t>
        </r>
      </text>
    </comment>
    <comment ref="R93" authorId="0" shapeId="0">
      <text>
        <r>
          <rPr>
            <b/>
            <sz val="9"/>
            <color indexed="81"/>
            <rFont val="游ゴシック"/>
            <family val="3"/>
            <charset val="128"/>
          </rPr>
          <t>排出係数を入力してください。</t>
        </r>
      </text>
    </comment>
    <comment ref="C94" authorId="1" shapeId="0">
      <text>
        <r>
          <rPr>
            <b/>
            <sz val="10"/>
            <color indexed="81"/>
            <rFont val="游ゴシック"/>
            <family val="3"/>
            <charset val="128"/>
          </rPr>
          <t>自営線はここに記載してください。</t>
        </r>
      </text>
    </comment>
    <comment ref="F94" authorId="0" shapeId="0">
      <text>
        <r>
          <rPr>
            <b/>
            <sz val="10"/>
            <color indexed="81"/>
            <rFont val="游ゴシック"/>
            <family val="3"/>
            <charset val="128"/>
          </rPr>
          <t>右側太枠内に、排出係数を入力してください。原則、有効数字３桁以上で入力してください。</t>
        </r>
      </text>
    </comment>
    <comment ref="R94" authorId="0" shapeId="0">
      <text>
        <r>
          <rPr>
            <b/>
            <sz val="9"/>
            <color indexed="81"/>
            <rFont val="游ゴシック"/>
            <family val="3"/>
            <charset val="128"/>
          </rPr>
          <t>排出係数を入力してください。</t>
        </r>
      </text>
    </comment>
    <comment ref="F95" authorId="0" shapeId="0">
      <text>
        <r>
          <rPr>
            <b/>
            <sz val="10"/>
            <color indexed="81"/>
            <rFont val="游ゴシック"/>
            <family val="3"/>
            <charset val="128"/>
          </rPr>
          <t>原則、有効数字３桁以上で入力してください。</t>
        </r>
      </text>
    </comment>
    <comment ref="I95" authorId="0" shapeId="0">
      <text>
        <r>
          <rPr>
            <b/>
            <sz val="10"/>
            <color indexed="81"/>
            <rFont val="游ゴシック"/>
            <family val="3"/>
            <charset val="128"/>
          </rPr>
          <t>原則、有効数字３桁以上で入力してください。排出係数は右欄に入力してください。</t>
        </r>
      </text>
    </comment>
    <comment ref="F96" authorId="0" shapeId="0">
      <text>
        <r>
          <rPr>
            <b/>
            <sz val="10"/>
            <color indexed="81"/>
            <rFont val="游ゴシック"/>
            <family val="3"/>
            <charset val="128"/>
          </rPr>
          <t>原則、有効数字３桁以上で入力してください。</t>
        </r>
      </text>
    </comment>
    <comment ref="I96" authorId="0" shapeId="0">
      <text>
        <r>
          <rPr>
            <b/>
            <sz val="10"/>
            <color indexed="81"/>
            <rFont val="游ゴシック"/>
            <family val="3"/>
            <charset val="128"/>
          </rPr>
          <t>原則、有効数字３桁以上で入力してください。排出係数は右欄に入力してください。</t>
        </r>
      </text>
    </comment>
    <comment ref="F97" authorId="0" shapeId="0">
      <text>
        <r>
          <rPr>
            <b/>
            <sz val="10"/>
            <color indexed="81"/>
            <rFont val="游ゴシック"/>
            <family val="3"/>
            <charset val="128"/>
          </rPr>
          <t>原則、有効数字３桁以上で入力してください。</t>
        </r>
      </text>
    </comment>
    <comment ref="I97" authorId="0" shapeId="0">
      <text>
        <r>
          <rPr>
            <b/>
            <sz val="10"/>
            <color indexed="81"/>
            <rFont val="游ゴシック"/>
            <family val="3"/>
            <charset val="128"/>
          </rPr>
          <t>原則、有効数字３桁以上で入力してください。排出係数は右欄に入力してください。</t>
        </r>
      </text>
    </comment>
    <comment ref="F98" authorId="0" shapeId="0">
      <text>
        <r>
          <rPr>
            <b/>
            <sz val="10"/>
            <color indexed="81"/>
            <rFont val="游ゴシック"/>
            <family val="3"/>
            <charset val="128"/>
          </rPr>
          <t>原則、有効数字３桁以上で入力してください。</t>
        </r>
      </text>
    </comment>
    <comment ref="I98" authorId="0" shapeId="0">
      <text>
        <r>
          <rPr>
            <b/>
            <sz val="10"/>
            <color indexed="81"/>
            <rFont val="游ゴシック"/>
            <family val="3"/>
            <charset val="128"/>
          </rPr>
          <t>原則、有効数字３桁以上で入力してください。排出係数は右欄に入力してください。</t>
        </r>
      </text>
    </comment>
    <comment ref="F99" authorId="0" shapeId="0">
      <text>
        <r>
          <rPr>
            <b/>
            <sz val="10"/>
            <color indexed="81"/>
            <rFont val="游ゴシック"/>
            <family val="3"/>
            <charset val="128"/>
          </rPr>
          <t>原則、有効数字３桁以上で入力してください。</t>
        </r>
      </text>
    </comment>
    <comment ref="I99" authorId="0" shapeId="0">
      <text>
        <r>
          <rPr>
            <b/>
            <sz val="10"/>
            <color indexed="81"/>
            <rFont val="游ゴシック"/>
            <family val="3"/>
            <charset val="128"/>
          </rPr>
          <t>原則、有効数字３桁以上で入力してください。排出係数は右欄に入力してください。</t>
        </r>
      </text>
    </comment>
    <comment ref="R99" authorId="1" shapeId="0">
      <text>
        <r>
          <rPr>
            <b/>
            <sz val="9"/>
            <color indexed="81"/>
            <rFont val="游ゴシック"/>
            <family val="3"/>
            <charset val="128"/>
          </rPr>
          <t>排出係数を入力してください。</t>
        </r>
      </text>
    </comment>
    <comment ref="F100" authorId="0" shapeId="0">
      <text>
        <r>
          <rPr>
            <b/>
            <sz val="10"/>
            <color indexed="81"/>
            <rFont val="游ゴシック"/>
            <family val="3"/>
            <charset val="128"/>
          </rPr>
          <t>原則、有効数字３桁以上で入力してください。</t>
        </r>
      </text>
    </comment>
    <comment ref="I100" authorId="0" shapeId="0">
      <text>
        <r>
          <rPr>
            <b/>
            <sz val="10"/>
            <color indexed="81"/>
            <rFont val="游ゴシック"/>
            <family val="3"/>
            <charset val="128"/>
          </rPr>
          <t>原則、有効数字３桁以上で入力してください。排出係数は右欄に入力してください。</t>
        </r>
      </text>
    </comment>
    <comment ref="R100" authorId="1" shapeId="0">
      <text>
        <r>
          <rPr>
            <b/>
            <sz val="9"/>
            <color indexed="81"/>
            <rFont val="游ゴシック"/>
            <family val="3"/>
            <charset val="128"/>
          </rPr>
          <t>排出係数を入力してください。</t>
        </r>
      </text>
    </comment>
    <comment ref="B105" authorId="0" shapeId="0">
      <text>
        <r>
          <rPr>
            <b/>
            <sz val="10.5"/>
            <color indexed="81"/>
            <rFont val="游ゴシック"/>
            <family val="3"/>
            <charset val="128"/>
          </rPr>
          <t>計算に用いた単位発熱量・排出係数を右表から変更した場合など、何の数値を用いたかを記載してください。</t>
        </r>
      </text>
    </comment>
    <comment ref="F115" authorId="0" shapeId="0">
      <text>
        <r>
          <rPr>
            <b/>
            <sz val="10"/>
            <color indexed="81"/>
            <rFont val="游ゴシック"/>
            <family val="3"/>
            <charset val="128"/>
          </rPr>
          <t>原則、有効数字３桁以上で入力してください。</t>
        </r>
      </text>
    </comment>
    <comment ref="I115" authorId="0" shapeId="0">
      <text>
        <r>
          <rPr>
            <b/>
            <sz val="10"/>
            <color indexed="81"/>
            <rFont val="游ゴシック"/>
            <family val="3"/>
            <charset val="128"/>
          </rPr>
          <t>原則、有効数字３桁以上で入力してください。</t>
        </r>
      </text>
    </comment>
    <comment ref="F116" authorId="0" shapeId="0">
      <text>
        <r>
          <rPr>
            <b/>
            <sz val="10"/>
            <color indexed="81"/>
            <rFont val="游ゴシック"/>
            <family val="3"/>
            <charset val="128"/>
          </rPr>
          <t>原則、有効数字３桁以上で入力してください。</t>
        </r>
      </text>
    </comment>
    <comment ref="I116" authorId="0" shapeId="0">
      <text>
        <r>
          <rPr>
            <b/>
            <sz val="10"/>
            <color indexed="81"/>
            <rFont val="游ゴシック"/>
            <family val="3"/>
            <charset val="128"/>
          </rPr>
          <t>原則、有効数字３桁以上で入力してください。</t>
        </r>
      </text>
    </comment>
    <comment ref="F117" authorId="0" shapeId="0">
      <text>
        <r>
          <rPr>
            <b/>
            <sz val="10"/>
            <color indexed="81"/>
            <rFont val="游ゴシック"/>
            <family val="3"/>
            <charset val="128"/>
          </rPr>
          <t>原則、有効数字３桁以上で入力してください。</t>
        </r>
      </text>
    </comment>
    <comment ref="I117" authorId="0" shapeId="0">
      <text>
        <r>
          <rPr>
            <b/>
            <sz val="10"/>
            <color indexed="81"/>
            <rFont val="游ゴシック"/>
            <family val="3"/>
            <charset val="128"/>
          </rPr>
          <t>原則、有効数字３桁以上で入力してください。</t>
        </r>
      </text>
    </comment>
    <comment ref="F118" authorId="0" shapeId="0">
      <text>
        <r>
          <rPr>
            <b/>
            <sz val="10"/>
            <color indexed="81"/>
            <rFont val="游ゴシック"/>
            <family val="3"/>
            <charset val="128"/>
          </rPr>
          <t>原則、有効数字３桁以上で入力してください。</t>
        </r>
      </text>
    </comment>
    <comment ref="I118" authorId="0" shapeId="0">
      <text>
        <r>
          <rPr>
            <b/>
            <sz val="10"/>
            <color indexed="81"/>
            <rFont val="游ゴシック"/>
            <family val="3"/>
            <charset val="128"/>
          </rPr>
          <t>原則、有効数字３桁以上で入力してください。</t>
        </r>
      </text>
    </comment>
    <comment ref="F119" authorId="0" shapeId="0">
      <text>
        <r>
          <rPr>
            <b/>
            <sz val="10"/>
            <color indexed="81"/>
            <rFont val="游ゴシック"/>
            <family val="3"/>
            <charset val="128"/>
          </rPr>
          <t>原則、有効数字３桁以上で入力してください。</t>
        </r>
      </text>
    </comment>
    <comment ref="I119" authorId="0" shapeId="0">
      <text>
        <r>
          <rPr>
            <b/>
            <sz val="10"/>
            <color indexed="81"/>
            <rFont val="游ゴシック"/>
            <family val="3"/>
            <charset val="128"/>
          </rPr>
          <t>原則、有効数字３桁以上で入力してください。</t>
        </r>
      </text>
    </comment>
    <comment ref="F120" authorId="0" shapeId="0">
      <text>
        <r>
          <rPr>
            <b/>
            <sz val="10"/>
            <color indexed="81"/>
            <rFont val="游ゴシック"/>
            <family val="3"/>
            <charset val="128"/>
          </rPr>
          <t>原則、有効数字３桁以上で入力してください。</t>
        </r>
      </text>
    </comment>
    <comment ref="I120" authorId="0" shapeId="0">
      <text>
        <r>
          <rPr>
            <b/>
            <sz val="10"/>
            <color indexed="81"/>
            <rFont val="游ゴシック"/>
            <family val="3"/>
            <charset val="128"/>
          </rPr>
          <t>原則、有効数字３桁以上で入力してください。</t>
        </r>
      </text>
    </comment>
    <comment ref="F121" authorId="0" shapeId="0">
      <text>
        <r>
          <rPr>
            <b/>
            <sz val="10"/>
            <color indexed="81"/>
            <rFont val="游ゴシック"/>
            <family val="3"/>
            <charset val="128"/>
          </rPr>
          <t>原則、有効数字３桁以上で入力してください。</t>
        </r>
      </text>
    </comment>
    <comment ref="I121" authorId="0" shapeId="0">
      <text>
        <r>
          <rPr>
            <b/>
            <sz val="10"/>
            <color indexed="81"/>
            <rFont val="游ゴシック"/>
            <family val="3"/>
            <charset val="128"/>
          </rPr>
          <t>原則、有効数字３桁以上で入力してください。</t>
        </r>
      </text>
    </comment>
    <comment ref="F122" authorId="0" shapeId="0">
      <text>
        <r>
          <rPr>
            <b/>
            <sz val="10"/>
            <color indexed="81"/>
            <rFont val="游ゴシック"/>
            <family val="3"/>
            <charset val="128"/>
          </rPr>
          <t>原則、有効数字３桁以上で入力してください。</t>
        </r>
      </text>
    </comment>
    <comment ref="I122" authorId="0" shapeId="0">
      <text>
        <r>
          <rPr>
            <b/>
            <sz val="10"/>
            <color indexed="81"/>
            <rFont val="游ゴシック"/>
            <family val="3"/>
            <charset val="128"/>
          </rPr>
          <t>原則、有効数字３桁以上で入力してください。</t>
        </r>
      </text>
    </comment>
    <comment ref="F123" authorId="0" shapeId="0">
      <text>
        <r>
          <rPr>
            <b/>
            <sz val="10"/>
            <color indexed="81"/>
            <rFont val="游ゴシック"/>
            <family val="3"/>
            <charset val="128"/>
          </rPr>
          <t>原則、有効数字３桁以上で入力してください。</t>
        </r>
      </text>
    </comment>
    <comment ref="I123" authorId="0" shapeId="0">
      <text>
        <r>
          <rPr>
            <b/>
            <sz val="10"/>
            <color indexed="81"/>
            <rFont val="游ゴシック"/>
            <family val="3"/>
            <charset val="128"/>
          </rPr>
          <t>原則、有効数字３桁以上で入力してください。</t>
        </r>
      </text>
    </comment>
    <comment ref="F124" authorId="0" shapeId="0">
      <text>
        <r>
          <rPr>
            <b/>
            <sz val="10"/>
            <color indexed="81"/>
            <rFont val="游ゴシック"/>
            <family val="3"/>
            <charset val="128"/>
          </rPr>
          <t>原則、有効数字３桁以上で入力してください。</t>
        </r>
      </text>
    </comment>
    <comment ref="I124" authorId="0" shapeId="0">
      <text>
        <r>
          <rPr>
            <b/>
            <sz val="10"/>
            <color indexed="81"/>
            <rFont val="游ゴシック"/>
            <family val="3"/>
            <charset val="128"/>
          </rPr>
          <t>原則、有効数字３桁以上で入力してください。</t>
        </r>
      </text>
    </comment>
    <comment ref="F125" authorId="0" shapeId="0">
      <text>
        <r>
          <rPr>
            <b/>
            <sz val="10"/>
            <color indexed="81"/>
            <rFont val="游ゴシック"/>
            <family val="3"/>
            <charset val="128"/>
          </rPr>
          <t>原則、有効数字３桁以上で入力してください。</t>
        </r>
      </text>
    </comment>
    <comment ref="I125" authorId="0" shapeId="0">
      <text>
        <r>
          <rPr>
            <b/>
            <sz val="10"/>
            <color indexed="81"/>
            <rFont val="游ゴシック"/>
            <family val="3"/>
            <charset val="128"/>
          </rPr>
          <t>原則、有効数字３桁以上で入力してください。</t>
        </r>
      </text>
    </comment>
    <comment ref="F126" authorId="0" shapeId="0">
      <text>
        <r>
          <rPr>
            <b/>
            <sz val="10"/>
            <color indexed="81"/>
            <rFont val="游ゴシック"/>
            <family val="3"/>
            <charset val="128"/>
          </rPr>
          <t>原則、有効数字３桁以上で入力してください。</t>
        </r>
      </text>
    </comment>
    <comment ref="I126" authorId="0" shapeId="0">
      <text>
        <r>
          <rPr>
            <b/>
            <sz val="10"/>
            <color indexed="81"/>
            <rFont val="游ゴシック"/>
            <family val="3"/>
            <charset val="128"/>
          </rPr>
          <t>原則、有効数字３桁以上で入力してください。</t>
        </r>
      </text>
    </comment>
    <comment ref="F127" authorId="0" shapeId="0">
      <text>
        <r>
          <rPr>
            <b/>
            <sz val="10"/>
            <color indexed="81"/>
            <rFont val="游ゴシック"/>
            <family val="3"/>
            <charset val="128"/>
          </rPr>
          <t>原則、有効数字３桁以上で入力してください。</t>
        </r>
      </text>
    </comment>
    <comment ref="I127" authorId="0" shapeId="0">
      <text>
        <r>
          <rPr>
            <b/>
            <sz val="10"/>
            <color indexed="81"/>
            <rFont val="游ゴシック"/>
            <family val="3"/>
            <charset val="128"/>
          </rPr>
          <t>原則、有効数字３桁以上で入力してください。</t>
        </r>
      </text>
    </comment>
    <comment ref="F128" authorId="0" shapeId="0">
      <text>
        <r>
          <rPr>
            <b/>
            <sz val="10"/>
            <color indexed="81"/>
            <rFont val="游ゴシック"/>
            <family val="3"/>
            <charset val="128"/>
          </rPr>
          <t>原則、有効数字３桁以上で入力してください。</t>
        </r>
      </text>
    </comment>
    <comment ref="I128" authorId="0" shapeId="0">
      <text>
        <r>
          <rPr>
            <b/>
            <sz val="10"/>
            <color indexed="81"/>
            <rFont val="游ゴシック"/>
            <family val="3"/>
            <charset val="128"/>
          </rPr>
          <t>原則、有効数字３桁以上で入力してください。</t>
        </r>
      </text>
    </comment>
    <comment ref="F129" authorId="0" shapeId="0">
      <text>
        <r>
          <rPr>
            <b/>
            <sz val="10"/>
            <color indexed="81"/>
            <rFont val="游ゴシック"/>
            <family val="3"/>
            <charset val="128"/>
          </rPr>
          <t>原則、有効数字３桁以上で入力してください。</t>
        </r>
      </text>
    </comment>
    <comment ref="I129" authorId="0" shapeId="0">
      <text>
        <r>
          <rPr>
            <b/>
            <sz val="10"/>
            <color indexed="81"/>
            <rFont val="游ゴシック"/>
            <family val="3"/>
            <charset val="128"/>
          </rPr>
          <t>原則、有効数字３桁以上で入力してください。</t>
        </r>
      </text>
    </comment>
    <comment ref="F130" authorId="0" shapeId="0">
      <text>
        <r>
          <rPr>
            <b/>
            <sz val="10"/>
            <color indexed="81"/>
            <rFont val="游ゴシック"/>
            <family val="3"/>
            <charset val="128"/>
          </rPr>
          <t>原則、有効数字３桁以上で入力してください。</t>
        </r>
      </text>
    </comment>
    <comment ref="I130" authorId="0" shapeId="0">
      <text>
        <r>
          <rPr>
            <b/>
            <sz val="10"/>
            <color indexed="81"/>
            <rFont val="游ゴシック"/>
            <family val="3"/>
            <charset val="128"/>
          </rPr>
          <t>原則、有効数字３桁以上で入力してください。</t>
        </r>
      </text>
    </comment>
    <comment ref="F131" authorId="0" shapeId="0">
      <text>
        <r>
          <rPr>
            <b/>
            <sz val="10"/>
            <color indexed="81"/>
            <rFont val="游ゴシック"/>
            <family val="3"/>
            <charset val="128"/>
          </rPr>
          <t>原則、有効数字３桁以上で入力してください。</t>
        </r>
      </text>
    </comment>
    <comment ref="I131" authorId="0" shapeId="0">
      <text>
        <r>
          <rPr>
            <b/>
            <sz val="10"/>
            <color indexed="81"/>
            <rFont val="游ゴシック"/>
            <family val="3"/>
            <charset val="128"/>
          </rPr>
          <t>原則、有効数字３桁以上で入力してください。</t>
        </r>
      </text>
    </comment>
    <comment ref="F132" authorId="0" shapeId="0">
      <text>
        <r>
          <rPr>
            <b/>
            <sz val="10"/>
            <color indexed="81"/>
            <rFont val="游ゴシック"/>
            <family val="3"/>
            <charset val="128"/>
          </rPr>
          <t>原則、有効数字３桁以上で入力してください。</t>
        </r>
      </text>
    </comment>
    <comment ref="I132" authorId="0" shapeId="0">
      <text>
        <r>
          <rPr>
            <b/>
            <sz val="10"/>
            <color indexed="81"/>
            <rFont val="游ゴシック"/>
            <family val="3"/>
            <charset val="128"/>
          </rPr>
          <t>原則、有効数字３桁以上で入力してください。</t>
        </r>
      </text>
    </comment>
    <comment ref="F133" authorId="0" shapeId="0">
      <text>
        <r>
          <rPr>
            <b/>
            <sz val="10"/>
            <color indexed="81"/>
            <rFont val="游ゴシック"/>
            <family val="3"/>
            <charset val="128"/>
          </rPr>
          <t>原則、有効数字３桁以上で入力してください。</t>
        </r>
      </text>
    </comment>
    <comment ref="I133" authorId="0" shapeId="0">
      <text>
        <r>
          <rPr>
            <b/>
            <sz val="10"/>
            <color indexed="81"/>
            <rFont val="游ゴシック"/>
            <family val="3"/>
            <charset val="128"/>
          </rPr>
          <t>原則、有効数字３桁以上で入力してください。</t>
        </r>
      </text>
    </comment>
    <comment ref="F134" authorId="0" shapeId="0">
      <text>
        <r>
          <rPr>
            <b/>
            <sz val="10"/>
            <color indexed="81"/>
            <rFont val="游ゴシック"/>
            <family val="3"/>
            <charset val="128"/>
          </rPr>
          <t>原則、有効数字３桁以上で入力してください。</t>
        </r>
      </text>
    </comment>
    <comment ref="I134" authorId="0" shapeId="0">
      <text>
        <r>
          <rPr>
            <b/>
            <sz val="10"/>
            <color indexed="81"/>
            <rFont val="游ゴシック"/>
            <family val="3"/>
            <charset val="128"/>
          </rPr>
          <t>原則、有効数字３桁以上で入力してください。</t>
        </r>
      </text>
    </comment>
    <comment ref="F135" authorId="0" shapeId="0">
      <text>
        <r>
          <rPr>
            <b/>
            <sz val="10"/>
            <color indexed="81"/>
            <rFont val="游ゴシック"/>
            <family val="3"/>
            <charset val="128"/>
          </rPr>
          <t>原則、有効数字３桁以上で入力してください。</t>
        </r>
      </text>
    </comment>
    <comment ref="I135" authorId="0" shapeId="0">
      <text>
        <r>
          <rPr>
            <b/>
            <sz val="10"/>
            <color indexed="81"/>
            <rFont val="游ゴシック"/>
            <family val="3"/>
            <charset val="128"/>
          </rPr>
          <t>原則、有効数字３桁以上で入力してください。</t>
        </r>
      </text>
    </comment>
    <comment ref="F136" authorId="0" shapeId="0">
      <text>
        <r>
          <rPr>
            <b/>
            <sz val="10"/>
            <color indexed="81"/>
            <rFont val="游ゴシック"/>
            <family val="3"/>
            <charset val="128"/>
          </rPr>
          <t>原則、有効数字３桁以上で入力してください。</t>
        </r>
      </text>
    </comment>
    <comment ref="I136" authorId="0" shapeId="0">
      <text>
        <r>
          <rPr>
            <b/>
            <sz val="10"/>
            <color indexed="81"/>
            <rFont val="游ゴシック"/>
            <family val="3"/>
            <charset val="128"/>
          </rPr>
          <t>原則、有効数字３桁以上で入力してください。</t>
        </r>
      </text>
    </comment>
    <comment ref="F137" authorId="0" shapeId="0">
      <text>
        <r>
          <rPr>
            <b/>
            <sz val="10"/>
            <color indexed="81"/>
            <rFont val="游ゴシック"/>
            <family val="3"/>
            <charset val="128"/>
          </rPr>
          <t>原則、有効数字３桁以上で入力してください。</t>
        </r>
      </text>
    </comment>
    <comment ref="I137" authorId="0" shapeId="0">
      <text>
        <r>
          <rPr>
            <b/>
            <sz val="10"/>
            <color indexed="81"/>
            <rFont val="游ゴシック"/>
            <family val="3"/>
            <charset val="128"/>
          </rPr>
          <t>原則、有効数字３桁以上で入力してください。</t>
        </r>
      </text>
    </comment>
    <comment ref="F138" authorId="0" shapeId="0">
      <text>
        <r>
          <rPr>
            <b/>
            <sz val="10"/>
            <color indexed="81"/>
            <rFont val="游ゴシック"/>
            <family val="3"/>
            <charset val="128"/>
          </rPr>
          <t>原則、有効数字３桁以上で入力してください。</t>
        </r>
      </text>
    </comment>
    <comment ref="I138" authorId="0" shapeId="0">
      <text>
        <r>
          <rPr>
            <b/>
            <sz val="10"/>
            <color indexed="81"/>
            <rFont val="游ゴシック"/>
            <family val="3"/>
            <charset val="128"/>
          </rPr>
          <t>原則、有効数字３桁以上で入力してください。</t>
        </r>
      </text>
    </comment>
    <comment ref="F139" authorId="0" shapeId="0">
      <text>
        <r>
          <rPr>
            <b/>
            <sz val="10"/>
            <color indexed="81"/>
            <rFont val="游ゴシック"/>
            <family val="3"/>
            <charset val="128"/>
          </rPr>
          <t>原則、有効数字３桁以上で入力してください。</t>
        </r>
      </text>
    </comment>
    <comment ref="I139" authorId="0" shapeId="0">
      <text>
        <r>
          <rPr>
            <b/>
            <sz val="10"/>
            <color indexed="81"/>
            <rFont val="游ゴシック"/>
            <family val="3"/>
            <charset val="128"/>
          </rPr>
          <t>原則、有効数字３桁以上で入力してください。</t>
        </r>
      </text>
    </comment>
    <comment ref="F140" authorId="0" shapeId="0">
      <text>
        <r>
          <rPr>
            <b/>
            <sz val="10"/>
            <color indexed="81"/>
            <rFont val="游ゴシック"/>
            <family val="3"/>
            <charset val="128"/>
          </rPr>
          <t>原則、有効数字３桁以上で入力してください。</t>
        </r>
      </text>
    </comment>
    <comment ref="I140" authorId="0" shapeId="0">
      <text>
        <r>
          <rPr>
            <b/>
            <sz val="10"/>
            <color indexed="81"/>
            <rFont val="游ゴシック"/>
            <family val="3"/>
            <charset val="128"/>
          </rPr>
          <t>原則、有効数字３桁以上で入力してください。</t>
        </r>
      </text>
    </comment>
    <comment ref="F141" authorId="0" shapeId="0">
      <text>
        <r>
          <rPr>
            <b/>
            <sz val="10"/>
            <color indexed="81"/>
            <rFont val="游ゴシック"/>
            <family val="3"/>
            <charset val="128"/>
          </rPr>
          <t>原則、有効数字３桁以上で入力してください。</t>
        </r>
      </text>
    </comment>
    <comment ref="I141" authorId="0" shapeId="0">
      <text>
        <r>
          <rPr>
            <b/>
            <sz val="10"/>
            <color indexed="81"/>
            <rFont val="游ゴシック"/>
            <family val="3"/>
            <charset val="128"/>
          </rPr>
          <t>原則、有効数字３桁以上で入力してください。</t>
        </r>
      </text>
    </comment>
    <comment ref="B142"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142" authorId="0" shapeId="0">
      <text>
        <r>
          <rPr>
            <b/>
            <sz val="10"/>
            <color indexed="81"/>
            <rFont val="游ゴシック"/>
            <family val="3"/>
            <charset val="128"/>
          </rPr>
          <t>右側太枠内に、発熱量、排出係数を入力してください。原則、有効数字３桁以上で入力してください。</t>
        </r>
      </text>
    </comment>
    <comment ref="I142" authorId="0" shapeId="0">
      <text>
        <r>
          <rPr>
            <b/>
            <sz val="10"/>
            <color indexed="81"/>
            <rFont val="游ゴシック"/>
            <family val="3"/>
            <charset val="128"/>
          </rPr>
          <t>原則、有効数字３桁以上で入力してください。</t>
        </r>
      </text>
    </comment>
    <comment ref="F143" authorId="0" shapeId="0">
      <text>
        <r>
          <rPr>
            <b/>
            <sz val="10"/>
            <color indexed="81"/>
            <rFont val="游ゴシック"/>
            <family val="3"/>
            <charset val="128"/>
          </rPr>
          <t>右側太枠内に、発熱量、排出係数を入力してください。原則、有効数字３桁以上で入力してください。</t>
        </r>
      </text>
    </comment>
    <comment ref="I143" authorId="0" shapeId="0">
      <text>
        <r>
          <rPr>
            <b/>
            <sz val="10"/>
            <color indexed="81"/>
            <rFont val="游ゴシック"/>
            <family val="3"/>
            <charset val="128"/>
          </rPr>
          <t>原則、有効数字３桁以上で入力してください。</t>
        </r>
      </text>
    </comment>
    <comment ref="U147" authorId="2" shapeId="0">
      <text>
        <r>
          <rPr>
            <b/>
            <sz val="9"/>
            <color indexed="81"/>
            <rFont val="游ゴシック"/>
            <family val="3"/>
            <charset val="128"/>
          </rPr>
          <t>ガス事業者名を入力してください。</t>
        </r>
      </text>
    </comment>
    <comment ref="F148" authorId="0" shapeId="0">
      <text>
        <r>
          <rPr>
            <b/>
            <sz val="10"/>
            <color indexed="81"/>
            <rFont val="游ゴシック"/>
            <family val="3"/>
            <charset val="128"/>
          </rPr>
          <t>右側太枠内に、ガス事業者名、排出係数を入力してください。原則、有効数字３桁以上で入力してください。</t>
        </r>
      </text>
    </comment>
    <comment ref="I148" authorId="0" shapeId="0">
      <text>
        <r>
          <rPr>
            <b/>
            <sz val="10"/>
            <color indexed="81"/>
            <rFont val="游ゴシック"/>
            <family val="3"/>
            <charset val="128"/>
          </rPr>
          <t>原則、有効数字３桁以上で入力してください。</t>
        </r>
      </text>
    </comment>
    <comment ref="S148" authorId="1" shapeId="0">
      <text>
        <r>
          <rPr>
            <b/>
            <sz val="9"/>
            <color indexed="81"/>
            <rFont val="游ゴシック"/>
            <family val="3"/>
            <charset val="128"/>
          </rPr>
          <t>ガス事業者が公表する基礎排出係数を入力してください。</t>
        </r>
      </text>
    </comment>
    <comment ref="F153" authorId="0" shapeId="0">
      <text>
        <r>
          <rPr>
            <b/>
            <sz val="10"/>
            <color indexed="81"/>
            <rFont val="游ゴシック"/>
            <family val="3"/>
            <charset val="128"/>
          </rPr>
          <t>原則、有効数字３桁以上で入力してください。</t>
        </r>
      </text>
    </comment>
    <comment ref="I153" authorId="0" shapeId="0">
      <text>
        <r>
          <rPr>
            <b/>
            <sz val="10"/>
            <color indexed="81"/>
            <rFont val="游ゴシック"/>
            <family val="3"/>
            <charset val="128"/>
          </rPr>
          <t>原則、有効数字３桁以上で入力してください。</t>
        </r>
      </text>
    </comment>
    <comment ref="F154" authorId="0" shapeId="0">
      <text>
        <r>
          <rPr>
            <b/>
            <sz val="10"/>
            <color indexed="81"/>
            <rFont val="游ゴシック"/>
            <family val="3"/>
            <charset val="128"/>
          </rPr>
          <t>原則、有効数字３桁以上で入力してください。</t>
        </r>
      </text>
    </comment>
    <comment ref="I154" authorId="0" shapeId="0">
      <text>
        <r>
          <rPr>
            <b/>
            <sz val="10"/>
            <color indexed="81"/>
            <rFont val="游ゴシック"/>
            <family val="3"/>
            <charset val="128"/>
          </rPr>
          <t>原則、有効数字３桁以上で入力してください。</t>
        </r>
      </text>
    </comment>
    <comment ref="F155" authorId="0" shapeId="0">
      <text>
        <r>
          <rPr>
            <b/>
            <sz val="10"/>
            <color indexed="81"/>
            <rFont val="游ゴシック"/>
            <family val="3"/>
            <charset val="128"/>
          </rPr>
          <t>原則、有効数字３桁以上で入力してください。</t>
        </r>
      </text>
    </comment>
    <comment ref="I155" authorId="0" shapeId="0">
      <text>
        <r>
          <rPr>
            <b/>
            <sz val="10"/>
            <color indexed="81"/>
            <rFont val="游ゴシック"/>
            <family val="3"/>
            <charset val="128"/>
          </rPr>
          <t>原則、有効数字３桁以上で入力してください。</t>
        </r>
      </text>
    </comment>
    <comment ref="F156" authorId="0" shapeId="0">
      <text>
        <r>
          <rPr>
            <b/>
            <sz val="10"/>
            <color indexed="81"/>
            <rFont val="游ゴシック"/>
            <family val="3"/>
            <charset val="128"/>
          </rPr>
          <t>原則、有効数字３桁以上で入力してください。</t>
        </r>
      </text>
    </comment>
    <comment ref="I156" authorId="0" shapeId="0">
      <text>
        <r>
          <rPr>
            <b/>
            <sz val="10"/>
            <color indexed="81"/>
            <rFont val="游ゴシック"/>
            <family val="3"/>
            <charset val="128"/>
          </rPr>
          <t>原則、有効数字３桁以上で入力してください。</t>
        </r>
      </text>
    </comment>
    <comment ref="F157" authorId="0" shapeId="0">
      <text>
        <r>
          <rPr>
            <b/>
            <sz val="10"/>
            <color indexed="81"/>
            <rFont val="游ゴシック"/>
            <family val="3"/>
            <charset val="128"/>
          </rPr>
          <t>原則、有効数字３桁以上で入力してください。</t>
        </r>
      </text>
    </comment>
    <comment ref="I157" authorId="0" shapeId="0">
      <text>
        <r>
          <rPr>
            <b/>
            <sz val="10"/>
            <color indexed="81"/>
            <rFont val="游ゴシック"/>
            <family val="3"/>
            <charset val="128"/>
          </rPr>
          <t>原則、有効数字３桁以上で入力してください。</t>
        </r>
      </text>
    </comment>
    <comment ref="F158" authorId="0" shapeId="0">
      <text>
        <r>
          <rPr>
            <b/>
            <sz val="10"/>
            <color indexed="81"/>
            <rFont val="游ゴシック"/>
            <family val="3"/>
            <charset val="128"/>
          </rPr>
          <t>原則、有効数字３桁以上で入力してください。</t>
        </r>
      </text>
    </comment>
    <comment ref="I158" authorId="0" shapeId="0">
      <text>
        <r>
          <rPr>
            <b/>
            <sz val="10"/>
            <color indexed="81"/>
            <rFont val="游ゴシック"/>
            <family val="3"/>
            <charset val="128"/>
          </rPr>
          <t>原則、有効数字３桁以上で入力してください。</t>
        </r>
      </text>
    </comment>
    <comment ref="F159" authorId="0" shapeId="0">
      <text>
        <r>
          <rPr>
            <b/>
            <sz val="10"/>
            <color indexed="81"/>
            <rFont val="游ゴシック"/>
            <family val="3"/>
            <charset val="128"/>
          </rPr>
          <t>原則、有効数字３桁以上で入力してください。</t>
        </r>
      </text>
    </comment>
    <comment ref="I159" authorId="0" shapeId="0">
      <text>
        <r>
          <rPr>
            <b/>
            <sz val="10"/>
            <color indexed="81"/>
            <rFont val="游ゴシック"/>
            <family val="3"/>
            <charset val="128"/>
          </rPr>
          <t>原則、有効数字３桁以上で入力してください。</t>
        </r>
      </text>
    </comment>
    <comment ref="F160" authorId="0" shapeId="0">
      <text>
        <r>
          <rPr>
            <b/>
            <sz val="10"/>
            <color indexed="81"/>
            <rFont val="游ゴシック"/>
            <family val="3"/>
            <charset val="128"/>
          </rPr>
          <t>原則、有効数字３桁以上で入力してください。</t>
        </r>
      </text>
    </comment>
    <comment ref="I160" authorId="0" shapeId="0">
      <text>
        <r>
          <rPr>
            <b/>
            <sz val="10"/>
            <color indexed="81"/>
            <rFont val="游ゴシック"/>
            <family val="3"/>
            <charset val="128"/>
          </rPr>
          <t>原則、有効数字３桁以上で入力してください。</t>
        </r>
      </text>
    </comment>
    <comment ref="F161" authorId="0" shapeId="0">
      <text>
        <r>
          <rPr>
            <b/>
            <sz val="10"/>
            <color indexed="81"/>
            <rFont val="游ゴシック"/>
            <family val="3"/>
            <charset val="128"/>
          </rPr>
          <t>原則、有効数字３桁以上で入力してください。</t>
        </r>
      </text>
    </comment>
    <comment ref="I161" authorId="0" shapeId="0">
      <text>
        <r>
          <rPr>
            <b/>
            <sz val="10"/>
            <color indexed="81"/>
            <rFont val="游ゴシック"/>
            <family val="3"/>
            <charset val="128"/>
          </rPr>
          <t>原則、有効数字３桁以上で入力してください。</t>
        </r>
      </text>
    </comment>
    <comment ref="F162" authorId="0" shapeId="0">
      <text>
        <r>
          <rPr>
            <b/>
            <sz val="10"/>
            <color indexed="81"/>
            <rFont val="游ゴシック"/>
            <family val="3"/>
            <charset val="128"/>
          </rPr>
          <t>原則、有効数字３桁以上で入力してください。</t>
        </r>
      </text>
    </comment>
    <comment ref="I162" authorId="0" shapeId="0">
      <text>
        <r>
          <rPr>
            <b/>
            <sz val="10"/>
            <color indexed="81"/>
            <rFont val="游ゴシック"/>
            <family val="3"/>
            <charset val="128"/>
          </rPr>
          <t>原則、有効数字３桁以上で入力してください。</t>
        </r>
      </text>
    </comment>
    <comment ref="F163" authorId="0" shapeId="0">
      <text>
        <r>
          <rPr>
            <b/>
            <sz val="10"/>
            <color indexed="81"/>
            <rFont val="游ゴシック"/>
            <family val="3"/>
            <charset val="128"/>
          </rPr>
          <t>原則、有効数字３桁以上で入力してください。</t>
        </r>
      </text>
    </comment>
    <comment ref="I163" authorId="0" shapeId="0">
      <text>
        <r>
          <rPr>
            <b/>
            <sz val="10"/>
            <color indexed="81"/>
            <rFont val="游ゴシック"/>
            <family val="3"/>
            <charset val="128"/>
          </rPr>
          <t>原則、有効数字３桁以上で入力してください。</t>
        </r>
      </text>
    </comment>
    <comment ref="F164" authorId="0" shapeId="0">
      <text>
        <r>
          <rPr>
            <b/>
            <sz val="10"/>
            <color indexed="81"/>
            <rFont val="游ゴシック"/>
            <family val="3"/>
            <charset val="128"/>
          </rPr>
          <t>原則、有効数字３桁以上で入力してください。</t>
        </r>
      </text>
    </comment>
    <comment ref="I164" authorId="0" shapeId="0">
      <text>
        <r>
          <rPr>
            <b/>
            <sz val="10"/>
            <color indexed="81"/>
            <rFont val="游ゴシック"/>
            <family val="3"/>
            <charset val="128"/>
          </rPr>
          <t>原則、有効数字３桁以上で入力してください。</t>
        </r>
      </text>
    </comment>
    <comment ref="F165" authorId="0" shapeId="0">
      <text>
        <r>
          <rPr>
            <b/>
            <sz val="10"/>
            <color indexed="81"/>
            <rFont val="游ゴシック"/>
            <family val="3"/>
            <charset val="128"/>
          </rPr>
          <t>原則、有効数字３桁以上で入力してください。</t>
        </r>
      </text>
    </comment>
    <comment ref="I165" authorId="0" shapeId="0">
      <text>
        <r>
          <rPr>
            <b/>
            <sz val="10"/>
            <color indexed="81"/>
            <rFont val="游ゴシック"/>
            <family val="3"/>
            <charset val="128"/>
          </rPr>
          <t>原則、有効数字３桁以上で入力してください。</t>
        </r>
      </text>
    </comment>
    <comment ref="F166" authorId="0" shapeId="0">
      <text>
        <r>
          <rPr>
            <b/>
            <sz val="10"/>
            <color indexed="81"/>
            <rFont val="游ゴシック"/>
            <family val="3"/>
            <charset val="128"/>
          </rPr>
          <t>原則、有効数字３桁以上で入力してください。</t>
        </r>
      </text>
    </comment>
    <comment ref="I166" authorId="0" shapeId="0">
      <text>
        <r>
          <rPr>
            <b/>
            <sz val="10"/>
            <color indexed="81"/>
            <rFont val="游ゴシック"/>
            <family val="3"/>
            <charset val="128"/>
          </rPr>
          <t>原則、有効数字３桁以上で入力してください。</t>
        </r>
      </text>
    </comment>
    <comment ref="F167" authorId="0" shapeId="0">
      <text>
        <r>
          <rPr>
            <b/>
            <sz val="10"/>
            <color indexed="81"/>
            <rFont val="游ゴシック"/>
            <family val="3"/>
            <charset val="128"/>
          </rPr>
          <t>原則、有効数字３桁以上で入力してください。</t>
        </r>
      </text>
    </comment>
    <comment ref="I167" authorId="0" shapeId="0">
      <text>
        <r>
          <rPr>
            <b/>
            <sz val="10"/>
            <color indexed="81"/>
            <rFont val="游ゴシック"/>
            <family val="3"/>
            <charset val="128"/>
          </rPr>
          <t>原則、有効数字３桁以上で入力してください。</t>
        </r>
      </text>
    </comment>
    <comment ref="F168" authorId="0" shapeId="0">
      <text>
        <r>
          <rPr>
            <b/>
            <sz val="10"/>
            <color indexed="81"/>
            <rFont val="游ゴシック"/>
            <family val="3"/>
            <charset val="128"/>
          </rPr>
          <t>原則、有効数字３桁以上で入力してください。</t>
        </r>
      </text>
    </comment>
    <comment ref="I168" authorId="0" shapeId="0">
      <text>
        <r>
          <rPr>
            <b/>
            <sz val="10"/>
            <color indexed="81"/>
            <rFont val="游ゴシック"/>
            <family val="3"/>
            <charset val="128"/>
          </rPr>
          <t>原則、有効数字３桁以上で入力してください。</t>
        </r>
      </text>
    </comment>
    <comment ref="F169" authorId="0" shapeId="0">
      <text>
        <r>
          <rPr>
            <b/>
            <sz val="10"/>
            <color indexed="81"/>
            <rFont val="游ゴシック"/>
            <family val="3"/>
            <charset val="128"/>
          </rPr>
          <t>原則、有効数字３桁以上で入力してください。</t>
        </r>
      </text>
    </comment>
    <comment ref="I169" authorId="0" shapeId="0">
      <text>
        <r>
          <rPr>
            <b/>
            <sz val="10"/>
            <color indexed="81"/>
            <rFont val="游ゴシック"/>
            <family val="3"/>
            <charset val="128"/>
          </rPr>
          <t>原則、有効数字３桁以上で入力してください。</t>
        </r>
      </text>
    </comment>
    <comment ref="B170"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170" authorId="0" shapeId="0">
      <text>
        <r>
          <rPr>
            <b/>
            <sz val="10"/>
            <color indexed="81"/>
            <rFont val="游ゴシック"/>
            <family val="3"/>
            <charset val="128"/>
          </rPr>
          <t>右側太枠内に、発熱量、排出係数を入力してください。原則、有効数字３桁以上で入力してください。</t>
        </r>
      </text>
    </comment>
    <comment ref="I170" authorId="0" shapeId="0">
      <text>
        <r>
          <rPr>
            <b/>
            <sz val="10"/>
            <color indexed="81"/>
            <rFont val="游ゴシック"/>
            <family val="3"/>
            <charset val="128"/>
          </rPr>
          <t>原則、有効数字３桁以上で入力してください。</t>
        </r>
      </text>
    </comment>
    <comment ref="F171" authorId="0" shapeId="0">
      <text>
        <r>
          <rPr>
            <b/>
            <sz val="10"/>
            <color indexed="81"/>
            <rFont val="游ゴシック"/>
            <family val="3"/>
            <charset val="128"/>
          </rPr>
          <t>右側太枠内に、発熱量、排出係数を入力してください。原則、有効数字３桁以上で入力してください。</t>
        </r>
      </text>
    </comment>
    <comment ref="I171" authorId="0" shapeId="0">
      <text>
        <r>
          <rPr>
            <b/>
            <sz val="10"/>
            <color indexed="81"/>
            <rFont val="游ゴシック"/>
            <family val="3"/>
            <charset val="128"/>
          </rPr>
          <t>原則、有効数字３桁以上で入力してください。</t>
        </r>
      </text>
    </comment>
    <comment ref="F176" authorId="0" shapeId="0">
      <text>
        <r>
          <rPr>
            <b/>
            <sz val="10"/>
            <color indexed="81"/>
            <rFont val="游ゴシック"/>
            <family val="3"/>
            <charset val="128"/>
          </rPr>
          <t>原則、有効数字３桁以上で入力してください。</t>
        </r>
      </text>
    </comment>
    <comment ref="I176" authorId="0" shapeId="0">
      <text>
        <r>
          <rPr>
            <b/>
            <sz val="10"/>
            <color indexed="81"/>
            <rFont val="游ゴシック"/>
            <family val="3"/>
            <charset val="128"/>
          </rPr>
          <t>原則、有効数字３桁以上で入力してください。</t>
        </r>
      </text>
    </comment>
    <comment ref="F177" authorId="0" shapeId="0">
      <text>
        <r>
          <rPr>
            <b/>
            <sz val="10"/>
            <color indexed="81"/>
            <rFont val="游ゴシック"/>
            <family val="3"/>
            <charset val="128"/>
          </rPr>
          <t>右側太枠内に、排出係数を入力してください。原則、有効数字３桁以上で入力してください。</t>
        </r>
      </text>
    </comment>
    <comment ref="I177" authorId="0" shapeId="0">
      <text>
        <r>
          <rPr>
            <b/>
            <sz val="10"/>
            <color indexed="81"/>
            <rFont val="游ゴシック"/>
            <family val="3"/>
            <charset val="128"/>
          </rPr>
          <t>右側太枠内に、排出係数を入力してください。原則、有効数字３桁以上で入力してください。</t>
        </r>
      </text>
    </comment>
    <comment ref="S177" authorId="1" shapeId="0">
      <text>
        <r>
          <rPr>
            <b/>
            <sz val="9"/>
            <color indexed="81"/>
            <rFont val="游ゴシック"/>
            <family val="3"/>
            <charset val="128"/>
          </rPr>
          <t>基礎排出係数を入力してください。</t>
        </r>
      </text>
    </comment>
    <comment ref="F178" authorId="0" shapeId="0">
      <text>
        <r>
          <rPr>
            <b/>
            <sz val="10"/>
            <color indexed="81"/>
            <rFont val="游ゴシック"/>
            <family val="3"/>
            <charset val="128"/>
          </rPr>
          <t>右側太枠内に、排出係数を入力してください。原則、有効数字３桁以上で入力してください。</t>
        </r>
      </text>
    </comment>
    <comment ref="I178" authorId="0" shapeId="0">
      <text>
        <r>
          <rPr>
            <b/>
            <sz val="10"/>
            <color indexed="81"/>
            <rFont val="游ゴシック"/>
            <family val="3"/>
            <charset val="128"/>
          </rPr>
          <t>右側太枠内に、排出係数を入力してください。原則、有効数字３桁以上で入力してください。</t>
        </r>
      </text>
    </comment>
    <comment ref="S178" authorId="1" shapeId="0">
      <text>
        <r>
          <rPr>
            <b/>
            <sz val="9"/>
            <color indexed="81"/>
            <rFont val="游ゴシック"/>
            <family val="3"/>
            <charset val="128"/>
          </rPr>
          <t>基礎排出係数を入力してください。</t>
        </r>
      </text>
    </comment>
    <comment ref="F179" authorId="0" shapeId="0">
      <text>
        <r>
          <rPr>
            <b/>
            <sz val="10"/>
            <color indexed="81"/>
            <rFont val="游ゴシック"/>
            <family val="3"/>
            <charset val="128"/>
          </rPr>
          <t>右側太枠内に、排出係数を入力してください。原則、有効数字３桁以上で入力してください。</t>
        </r>
      </text>
    </comment>
    <comment ref="I179" authorId="0" shapeId="0">
      <text>
        <r>
          <rPr>
            <b/>
            <sz val="10"/>
            <color indexed="81"/>
            <rFont val="游ゴシック"/>
            <family val="3"/>
            <charset val="128"/>
          </rPr>
          <t>右側太枠内に、排出係数を入力してください。原則、有効数字３桁以上で入力してください。</t>
        </r>
      </text>
    </comment>
    <comment ref="S179" authorId="1" shapeId="0">
      <text>
        <r>
          <rPr>
            <b/>
            <sz val="9"/>
            <color indexed="81"/>
            <rFont val="游ゴシック"/>
            <family val="3"/>
            <charset val="128"/>
          </rPr>
          <t>基礎排出係数を入力してください。</t>
        </r>
      </text>
    </comment>
    <comment ref="F180" authorId="0" shapeId="0">
      <text>
        <r>
          <rPr>
            <b/>
            <sz val="10"/>
            <color indexed="81"/>
            <rFont val="游ゴシック"/>
            <family val="3"/>
            <charset val="128"/>
          </rPr>
          <t>右側太枠内に、排出係数を入力してください。原則、有効数字３桁以上で入力してください。</t>
        </r>
      </text>
    </comment>
    <comment ref="I180" authorId="0" shapeId="0">
      <text>
        <r>
          <rPr>
            <b/>
            <sz val="10"/>
            <color indexed="81"/>
            <rFont val="游ゴシック"/>
            <family val="3"/>
            <charset val="128"/>
          </rPr>
          <t>右側太枠内に、排出係数を入力してください。原則、有効数字３桁以上で入力してください。</t>
        </r>
      </text>
    </comment>
    <comment ref="S180" authorId="1" shapeId="0">
      <text>
        <r>
          <rPr>
            <b/>
            <sz val="9"/>
            <color indexed="81"/>
            <rFont val="游ゴシック"/>
            <family val="3"/>
            <charset val="128"/>
          </rPr>
          <t>基礎排出係数を入力してください。</t>
        </r>
      </text>
    </comment>
    <comment ref="F181" authorId="0" shapeId="0">
      <text>
        <r>
          <rPr>
            <b/>
            <sz val="10"/>
            <color indexed="81"/>
            <rFont val="游ゴシック"/>
            <family val="3"/>
            <charset val="128"/>
          </rPr>
          <t>原則、有効数字３桁以上で入力してください。</t>
        </r>
      </text>
    </comment>
    <comment ref="I181" authorId="0" shapeId="0">
      <text>
        <r>
          <rPr>
            <b/>
            <sz val="10"/>
            <color indexed="81"/>
            <rFont val="游ゴシック"/>
            <family val="3"/>
            <charset val="128"/>
          </rPr>
          <t>原則、有効数字３桁以上で入力してください。排出係数は右欄に入力してください。</t>
        </r>
      </text>
    </comment>
    <comment ref="F182" authorId="0" shapeId="0">
      <text>
        <r>
          <rPr>
            <b/>
            <sz val="10"/>
            <color indexed="81"/>
            <rFont val="游ゴシック"/>
            <family val="3"/>
            <charset val="128"/>
          </rPr>
          <t>原則、有効数字３桁以上で入力してください。</t>
        </r>
      </text>
    </comment>
    <comment ref="I182" authorId="0" shapeId="0">
      <text>
        <r>
          <rPr>
            <b/>
            <sz val="10"/>
            <color indexed="81"/>
            <rFont val="游ゴシック"/>
            <family val="3"/>
            <charset val="128"/>
          </rPr>
          <t>原則、有効数字３桁以上で入力してください。排出係数は右欄に入力してください。</t>
        </r>
      </text>
    </comment>
    <comment ref="F183" authorId="0" shapeId="0">
      <text>
        <r>
          <rPr>
            <b/>
            <sz val="10"/>
            <color indexed="81"/>
            <rFont val="游ゴシック"/>
            <family val="3"/>
            <charset val="128"/>
          </rPr>
          <t>原則、有効数字３桁以上で入力してください。</t>
        </r>
      </text>
    </comment>
    <comment ref="I183" authorId="0" shapeId="0">
      <text>
        <r>
          <rPr>
            <b/>
            <sz val="10"/>
            <color indexed="81"/>
            <rFont val="游ゴシック"/>
            <family val="3"/>
            <charset val="128"/>
          </rPr>
          <t>原則、有効数字３桁以上で入力してください。排出係数は右欄に入力してください。</t>
        </r>
      </text>
    </comment>
    <comment ref="F184" authorId="0" shapeId="0">
      <text>
        <r>
          <rPr>
            <b/>
            <sz val="10"/>
            <color indexed="81"/>
            <rFont val="游ゴシック"/>
            <family val="3"/>
            <charset val="128"/>
          </rPr>
          <t>原則、有効数字３桁以上で入力してください。</t>
        </r>
      </text>
    </comment>
    <comment ref="I184" authorId="0" shapeId="0">
      <text>
        <r>
          <rPr>
            <b/>
            <sz val="10"/>
            <color indexed="81"/>
            <rFont val="游ゴシック"/>
            <family val="3"/>
            <charset val="128"/>
          </rPr>
          <t>原則、有効数字３桁以上で入力してください。排出係数は右欄に入力してください。</t>
        </r>
      </text>
    </comment>
    <comment ref="F185" authorId="0" shapeId="0">
      <text>
        <r>
          <rPr>
            <b/>
            <sz val="10"/>
            <color indexed="81"/>
            <rFont val="游ゴシック"/>
            <family val="3"/>
            <charset val="128"/>
          </rPr>
          <t>原則、有効数字３桁以上で入力してください。</t>
        </r>
      </text>
    </comment>
    <comment ref="I185" authorId="0" shapeId="0">
      <text>
        <r>
          <rPr>
            <b/>
            <sz val="10"/>
            <color indexed="81"/>
            <rFont val="游ゴシック"/>
            <family val="3"/>
            <charset val="128"/>
          </rPr>
          <t>原則、有効数字３桁以上で入力してください。排出係数は右欄に入力してください。</t>
        </r>
      </text>
    </comment>
    <comment ref="S185" authorId="1" shapeId="0">
      <text>
        <r>
          <rPr>
            <b/>
            <sz val="9"/>
            <color indexed="81"/>
            <rFont val="游ゴシック"/>
            <family val="3"/>
            <charset val="128"/>
          </rPr>
          <t>排出係数を入力してください。</t>
        </r>
      </text>
    </comment>
    <comment ref="O189" authorId="2" shapeId="0">
      <text>
        <r>
          <rPr>
            <b/>
            <sz val="11"/>
            <color indexed="10"/>
            <rFont val="游ゴシック"/>
            <family val="3"/>
            <charset val="128"/>
          </rPr>
          <t>電力事業者名、排出係数、買電量をこの表の太枠内に上から順に入力してください！</t>
        </r>
      </text>
    </comment>
    <comment ref="F191" authorId="2" shapeId="0">
      <text>
        <r>
          <rPr>
            <b/>
            <sz val="10"/>
            <color indexed="81"/>
            <rFont val="游ゴシック"/>
            <family val="3"/>
            <charset val="128"/>
          </rPr>
          <t>右側太枠内に電気事業者名、排出係数、買電量を入力してください。</t>
        </r>
      </text>
    </comment>
    <comment ref="P191" authorId="2" shapeId="0">
      <text>
        <r>
          <rPr>
            <b/>
            <sz val="9"/>
            <color indexed="81"/>
            <rFont val="游ゴシック"/>
            <family val="3"/>
            <charset val="128"/>
          </rPr>
          <t>電気事業者名を入力してください。</t>
        </r>
      </text>
    </comment>
    <comment ref="R191" authorId="2" shapeId="0">
      <text>
        <r>
          <rPr>
            <b/>
            <sz val="9"/>
            <color indexed="81"/>
            <rFont val="游ゴシック"/>
            <family val="3"/>
            <charset val="128"/>
          </rPr>
          <t>基礎排出係数を入力してください。</t>
        </r>
      </text>
    </comment>
    <comment ref="T191" authorId="2" shapeId="0">
      <text>
        <r>
          <rPr>
            <b/>
            <sz val="9"/>
            <color indexed="81"/>
            <rFont val="游ゴシック"/>
            <family val="3"/>
            <charset val="128"/>
          </rPr>
          <t>原則、有効数字３桁以上で記入してください。</t>
        </r>
      </text>
    </comment>
    <comment ref="P192" authorId="2" shapeId="0">
      <text>
        <r>
          <rPr>
            <b/>
            <sz val="9"/>
            <color indexed="81"/>
            <rFont val="游ゴシック"/>
            <family val="3"/>
            <charset val="128"/>
          </rPr>
          <t>電気事業者名を入力してください。</t>
        </r>
      </text>
    </comment>
    <comment ref="R192" authorId="2" shapeId="0">
      <text>
        <r>
          <rPr>
            <b/>
            <sz val="9"/>
            <color indexed="81"/>
            <rFont val="游ゴシック"/>
            <family val="3"/>
            <charset val="128"/>
          </rPr>
          <t>基礎排出係数を入力してください。</t>
        </r>
      </text>
    </comment>
    <comment ref="T192" authorId="2" shapeId="0">
      <text>
        <r>
          <rPr>
            <b/>
            <sz val="9"/>
            <color indexed="81"/>
            <rFont val="游ゴシック"/>
            <family val="3"/>
            <charset val="128"/>
          </rPr>
          <t>原則、有効数字３桁以上で記入してください。</t>
        </r>
      </text>
    </comment>
    <comment ref="P193" authorId="2" shapeId="0">
      <text>
        <r>
          <rPr>
            <b/>
            <sz val="9"/>
            <color indexed="81"/>
            <rFont val="游ゴシック"/>
            <family val="3"/>
            <charset val="128"/>
          </rPr>
          <t>電気事業者名を入力してください。</t>
        </r>
      </text>
    </comment>
    <comment ref="R193" authorId="2" shapeId="0">
      <text>
        <r>
          <rPr>
            <b/>
            <sz val="9"/>
            <color indexed="81"/>
            <rFont val="游ゴシック"/>
            <family val="3"/>
            <charset val="128"/>
          </rPr>
          <t>基礎排出係数を入力してください。</t>
        </r>
      </text>
    </comment>
    <comment ref="T193" authorId="2" shapeId="0">
      <text>
        <r>
          <rPr>
            <b/>
            <sz val="9"/>
            <color indexed="81"/>
            <rFont val="游ゴシック"/>
            <family val="3"/>
            <charset val="128"/>
          </rPr>
          <t>原則、有効数字３桁以上で記入してください。</t>
        </r>
      </text>
    </comment>
    <comment ref="P194" authorId="2" shapeId="0">
      <text>
        <r>
          <rPr>
            <b/>
            <sz val="9"/>
            <color indexed="81"/>
            <rFont val="游ゴシック"/>
            <family val="3"/>
            <charset val="128"/>
          </rPr>
          <t>電気事業者名を入力してください。</t>
        </r>
      </text>
    </comment>
    <comment ref="R194" authorId="2" shapeId="0">
      <text>
        <r>
          <rPr>
            <b/>
            <sz val="9"/>
            <color indexed="81"/>
            <rFont val="游ゴシック"/>
            <family val="3"/>
            <charset val="128"/>
          </rPr>
          <t>基礎排出係数を入力してください。</t>
        </r>
      </text>
    </comment>
    <comment ref="T194" authorId="2" shapeId="0">
      <text>
        <r>
          <rPr>
            <b/>
            <sz val="9"/>
            <color indexed="81"/>
            <rFont val="游ゴシック"/>
            <family val="3"/>
            <charset val="128"/>
          </rPr>
          <t>原則、有効数字３桁以上で記入してください。</t>
        </r>
      </text>
    </comment>
    <comment ref="F198" authorId="0" shapeId="0">
      <text>
        <r>
          <rPr>
            <b/>
            <sz val="10"/>
            <color indexed="81"/>
            <rFont val="游ゴシック"/>
            <family val="3"/>
            <charset val="128"/>
          </rPr>
          <t>右側太枠内に、排出係数を入力してください。原則、有効数字３桁以上で入力してください。</t>
        </r>
      </text>
    </comment>
    <comment ref="R198" authorId="0" shapeId="0">
      <text>
        <r>
          <rPr>
            <b/>
            <sz val="9"/>
            <color indexed="81"/>
            <rFont val="游ゴシック"/>
            <family val="3"/>
            <charset val="128"/>
          </rPr>
          <t>排出係数を入力してください。</t>
        </r>
      </text>
    </comment>
    <comment ref="F199" authorId="0" shapeId="0">
      <text>
        <r>
          <rPr>
            <b/>
            <sz val="10"/>
            <color indexed="81"/>
            <rFont val="游ゴシック"/>
            <family val="3"/>
            <charset val="128"/>
          </rPr>
          <t>右側太枠内に、排出係数を入力してください。原則、有効数字３桁以上で入力してください。</t>
        </r>
      </text>
    </comment>
    <comment ref="R199" authorId="0" shapeId="0">
      <text>
        <r>
          <rPr>
            <b/>
            <sz val="9"/>
            <color indexed="81"/>
            <rFont val="游ゴシック"/>
            <family val="3"/>
            <charset val="128"/>
          </rPr>
          <t>排出係数を入力してください。</t>
        </r>
      </text>
    </comment>
    <comment ref="F200" authorId="0" shapeId="0">
      <text>
        <r>
          <rPr>
            <b/>
            <sz val="10"/>
            <color indexed="81"/>
            <rFont val="游ゴシック"/>
            <family val="3"/>
            <charset val="128"/>
          </rPr>
          <t>右側太枠内に、排出係数を入力してください。原則、有効数字３桁以上で入力してください。</t>
        </r>
      </text>
    </comment>
    <comment ref="R200" authorId="0" shapeId="0">
      <text>
        <r>
          <rPr>
            <b/>
            <sz val="9"/>
            <color indexed="81"/>
            <rFont val="游ゴシック"/>
            <family val="3"/>
            <charset val="128"/>
          </rPr>
          <t>排出係数を入力してください。</t>
        </r>
      </text>
    </comment>
    <comment ref="C201" authorId="1" shapeId="0">
      <text>
        <r>
          <rPr>
            <b/>
            <sz val="10"/>
            <color indexed="81"/>
            <rFont val="游ゴシック"/>
            <family val="3"/>
            <charset val="128"/>
          </rPr>
          <t>自営線はここに記載してください。</t>
        </r>
      </text>
    </comment>
    <comment ref="F201" authorId="0" shapeId="0">
      <text>
        <r>
          <rPr>
            <b/>
            <sz val="10"/>
            <color indexed="81"/>
            <rFont val="游ゴシック"/>
            <family val="3"/>
            <charset val="128"/>
          </rPr>
          <t>右側太枠内に、排出係数を入力してください。原則、有効数字３桁以上で入力してください。</t>
        </r>
      </text>
    </comment>
    <comment ref="R201" authorId="0" shapeId="0">
      <text>
        <r>
          <rPr>
            <b/>
            <sz val="9"/>
            <color indexed="81"/>
            <rFont val="游ゴシック"/>
            <family val="3"/>
            <charset val="128"/>
          </rPr>
          <t>排出係数を入力してください。</t>
        </r>
      </text>
    </comment>
    <comment ref="F202" authorId="0" shapeId="0">
      <text>
        <r>
          <rPr>
            <b/>
            <sz val="10"/>
            <color indexed="81"/>
            <rFont val="游ゴシック"/>
            <family val="3"/>
            <charset val="128"/>
          </rPr>
          <t>原則、有効数字３桁以上で入力してください。</t>
        </r>
      </text>
    </comment>
    <comment ref="I202" authorId="0" shapeId="0">
      <text>
        <r>
          <rPr>
            <b/>
            <sz val="10"/>
            <color indexed="81"/>
            <rFont val="游ゴシック"/>
            <family val="3"/>
            <charset val="128"/>
          </rPr>
          <t>原則、有効数字３桁以上で入力してください。排出係数は右欄に入力してください。</t>
        </r>
      </text>
    </comment>
    <comment ref="F203" authorId="0" shapeId="0">
      <text>
        <r>
          <rPr>
            <b/>
            <sz val="10"/>
            <color indexed="81"/>
            <rFont val="游ゴシック"/>
            <family val="3"/>
            <charset val="128"/>
          </rPr>
          <t>原則、有効数字３桁以上で入力してください。</t>
        </r>
      </text>
    </comment>
    <comment ref="I203" authorId="0" shapeId="0">
      <text>
        <r>
          <rPr>
            <b/>
            <sz val="10"/>
            <color indexed="81"/>
            <rFont val="游ゴシック"/>
            <family val="3"/>
            <charset val="128"/>
          </rPr>
          <t>原則、有効数字３桁以上で入力してください。排出係数は右欄に入力してください。</t>
        </r>
      </text>
    </comment>
    <comment ref="F204" authorId="0" shapeId="0">
      <text>
        <r>
          <rPr>
            <b/>
            <sz val="10"/>
            <color indexed="81"/>
            <rFont val="游ゴシック"/>
            <family val="3"/>
            <charset val="128"/>
          </rPr>
          <t>原則、有効数字３桁以上で入力してください。</t>
        </r>
      </text>
    </comment>
    <comment ref="I204" authorId="0" shapeId="0">
      <text>
        <r>
          <rPr>
            <b/>
            <sz val="10"/>
            <color indexed="81"/>
            <rFont val="游ゴシック"/>
            <family val="3"/>
            <charset val="128"/>
          </rPr>
          <t>原則、有効数字３桁以上で入力してください。排出係数は右欄に入力してください。</t>
        </r>
      </text>
    </comment>
    <comment ref="F205" authorId="0" shapeId="0">
      <text>
        <r>
          <rPr>
            <b/>
            <sz val="10"/>
            <color indexed="81"/>
            <rFont val="游ゴシック"/>
            <family val="3"/>
            <charset val="128"/>
          </rPr>
          <t>原則、有効数字３桁以上で入力してください。</t>
        </r>
      </text>
    </comment>
    <comment ref="I205" authorId="0" shapeId="0">
      <text>
        <r>
          <rPr>
            <b/>
            <sz val="10"/>
            <color indexed="81"/>
            <rFont val="游ゴシック"/>
            <family val="3"/>
            <charset val="128"/>
          </rPr>
          <t>原則、有効数字３桁以上で入力してください。排出係数は右欄に入力してください。</t>
        </r>
      </text>
    </comment>
    <comment ref="F206" authorId="0" shapeId="0">
      <text>
        <r>
          <rPr>
            <b/>
            <sz val="10"/>
            <color indexed="81"/>
            <rFont val="游ゴシック"/>
            <family val="3"/>
            <charset val="128"/>
          </rPr>
          <t>原則、有効数字３桁以上で入力してください。</t>
        </r>
      </text>
    </comment>
    <comment ref="I206" authorId="0" shapeId="0">
      <text>
        <r>
          <rPr>
            <b/>
            <sz val="10"/>
            <color indexed="81"/>
            <rFont val="游ゴシック"/>
            <family val="3"/>
            <charset val="128"/>
          </rPr>
          <t>原則、有効数字３桁以上で入力してください。排出係数は右欄に入力してください。</t>
        </r>
      </text>
    </comment>
    <comment ref="R206" authorId="1" shapeId="0">
      <text>
        <r>
          <rPr>
            <b/>
            <sz val="9"/>
            <color indexed="81"/>
            <rFont val="游ゴシック"/>
            <family val="3"/>
            <charset val="128"/>
          </rPr>
          <t>排出係数を入力してください。</t>
        </r>
      </text>
    </comment>
    <comment ref="F207" authorId="0" shapeId="0">
      <text>
        <r>
          <rPr>
            <b/>
            <sz val="10"/>
            <color indexed="81"/>
            <rFont val="游ゴシック"/>
            <family val="3"/>
            <charset val="128"/>
          </rPr>
          <t>原則、有効数字３桁以上で入力してください。</t>
        </r>
      </text>
    </comment>
    <comment ref="I207" authorId="0" shapeId="0">
      <text>
        <r>
          <rPr>
            <b/>
            <sz val="10"/>
            <color indexed="81"/>
            <rFont val="游ゴシック"/>
            <family val="3"/>
            <charset val="128"/>
          </rPr>
          <t>原則、有効数字３桁以上で入力してください。排出係数は右欄に入力してください。</t>
        </r>
      </text>
    </comment>
    <comment ref="R207" authorId="1" shapeId="0">
      <text>
        <r>
          <rPr>
            <b/>
            <sz val="9"/>
            <color indexed="81"/>
            <rFont val="游ゴシック"/>
            <family val="3"/>
            <charset val="128"/>
          </rPr>
          <t>排出係数を入力してください。</t>
        </r>
      </text>
    </comment>
    <comment ref="B212"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222" authorId="0" shapeId="0">
      <text>
        <r>
          <rPr>
            <b/>
            <sz val="10"/>
            <color indexed="81"/>
            <rFont val="游ゴシック"/>
            <family val="3"/>
            <charset val="128"/>
          </rPr>
          <t>原則、有効数字３桁以上で入力してください。</t>
        </r>
      </text>
    </comment>
    <comment ref="I222" authorId="0" shapeId="0">
      <text>
        <r>
          <rPr>
            <b/>
            <sz val="10"/>
            <color indexed="81"/>
            <rFont val="游ゴシック"/>
            <family val="3"/>
            <charset val="128"/>
          </rPr>
          <t>原則、有効数字３桁以上で入力してください。</t>
        </r>
      </text>
    </comment>
    <comment ref="F223" authorId="0" shapeId="0">
      <text>
        <r>
          <rPr>
            <b/>
            <sz val="10"/>
            <color indexed="81"/>
            <rFont val="游ゴシック"/>
            <family val="3"/>
            <charset val="128"/>
          </rPr>
          <t>原則、有効数字３桁以上で入力してください。</t>
        </r>
      </text>
    </comment>
    <comment ref="I223" authorId="0" shapeId="0">
      <text>
        <r>
          <rPr>
            <b/>
            <sz val="10"/>
            <color indexed="81"/>
            <rFont val="游ゴシック"/>
            <family val="3"/>
            <charset val="128"/>
          </rPr>
          <t>原則、有効数字３桁以上で入力してください。</t>
        </r>
      </text>
    </comment>
    <comment ref="F224" authorId="0" shapeId="0">
      <text>
        <r>
          <rPr>
            <b/>
            <sz val="10"/>
            <color indexed="81"/>
            <rFont val="游ゴシック"/>
            <family val="3"/>
            <charset val="128"/>
          </rPr>
          <t>原則、有効数字３桁以上で入力してください。</t>
        </r>
      </text>
    </comment>
    <comment ref="I224" authorId="0" shapeId="0">
      <text>
        <r>
          <rPr>
            <b/>
            <sz val="10"/>
            <color indexed="81"/>
            <rFont val="游ゴシック"/>
            <family val="3"/>
            <charset val="128"/>
          </rPr>
          <t>原則、有効数字３桁以上で入力してください。</t>
        </r>
      </text>
    </comment>
    <comment ref="F225" authorId="0" shapeId="0">
      <text>
        <r>
          <rPr>
            <b/>
            <sz val="10"/>
            <color indexed="81"/>
            <rFont val="游ゴシック"/>
            <family val="3"/>
            <charset val="128"/>
          </rPr>
          <t>原則、有効数字３桁以上で入力してください。</t>
        </r>
      </text>
    </comment>
    <comment ref="I225" authorId="0" shapeId="0">
      <text>
        <r>
          <rPr>
            <b/>
            <sz val="10"/>
            <color indexed="81"/>
            <rFont val="游ゴシック"/>
            <family val="3"/>
            <charset val="128"/>
          </rPr>
          <t>原則、有効数字３桁以上で入力してください。</t>
        </r>
      </text>
    </comment>
    <comment ref="F226" authorId="0" shapeId="0">
      <text>
        <r>
          <rPr>
            <b/>
            <sz val="10"/>
            <color indexed="81"/>
            <rFont val="游ゴシック"/>
            <family val="3"/>
            <charset val="128"/>
          </rPr>
          <t>原則、有効数字３桁以上で入力してください。</t>
        </r>
      </text>
    </comment>
    <comment ref="I226" authorId="0" shapeId="0">
      <text>
        <r>
          <rPr>
            <b/>
            <sz val="10"/>
            <color indexed="81"/>
            <rFont val="游ゴシック"/>
            <family val="3"/>
            <charset val="128"/>
          </rPr>
          <t>原則、有効数字３桁以上で入力してください。</t>
        </r>
      </text>
    </comment>
    <comment ref="F227" authorId="0" shapeId="0">
      <text>
        <r>
          <rPr>
            <b/>
            <sz val="10"/>
            <color indexed="81"/>
            <rFont val="游ゴシック"/>
            <family val="3"/>
            <charset val="128"/>
          </rPr>
          <t>原則、有効数字３桁以上で入力してください。</t>
        </r>
      </text>
    </comment>
    <comment ref="I227" authorId="0" shapeId="0">
      <text>
        <r>
          <rPr>
            <b/>
            <sz val="10"/>
            <color indexed="81"/>
            <rFont val="游ゴシック"/>
            <family val="3"/>
            <charset val="128"/>
          </rPr>
          <t>原則、有効数字３桁以上で入力してください。</t>
        </r>
      </text>
    </comment>
    <comment ref="F228" authorId="0" shapeId="0">
      <text>
        <r>
          <rPr>
            <b/>
            <sz val="10"/>
            <color indexed="81"/>
            <rFont val="游ゴシック"/>
            <family val="3"/>
            <charset val="128"/>
          </rPr>
          <t>原則、有効数字３桁以上で入力してください。</t>
        </r>
      </text>
    </comment>
    <comment ref="I228" authorId="0" shapeId="0">
      <text>
        <r>
          <rPr>
            <b/>
            <sz val="10"/>
            <color indexed="81"/>
            <rFont val="游ゴシック"/>
            <family val="3"/>
            <charset val="128"/>
          </rPr>
          <t>原則、有効数字３桁以上で入力してください。</t>
        </r>
      </text>
    </comment>
    <comment ref="F229" authorId="0" shapeId="0">
      <text>
        <r>
          <rPr>
            <b/>
            <sz val="10"/>
            <color indexed="81"/>
            <rFont val="游ゴシック"/>
            <family val="3"/>
            <charset val="128"/>
          </rPr>
          <t>原則、有効数字３桁以上で入力してください。</t>
        </r>
      </text>
    </comment>
    <comment ref="I229" authorId="0" shapeId="0">
      <text>
        <r>
          <rPr>
            <b/>
            <sz val="10"/>
            <color indexed="81"/>
            <rFont val="游ゴシック"/>
            <family val="3"/>
            <charset val="128"/>
          </rPr>
          <t>原則、有効数字３桁以上で入力してください。</t>
        </r>
      </text>
    </comment>
    <comment ref="F230" authorId="0" shapeId="0">
      <text>
        <r>
          <rPr>
            <b/>
            <sz val="10"/>
            <color indexed="81"/>
            <rFont val="游ゴシック"/>
            <family val="3"/>
            <charset val="128"/>
          </rPr>
          <t>原則、有効数字３桁以上で入力してください。</t>
        </r>
      </text>
    </comment>
    <comment ref="I230" authorId="0" shapeId="0">
      <text>
        <r>
          <rPr>
            <b/>
            <sz val="10"/>
            <color indexed="81"/>
            <rFont val="游ゴシック"/>
            <family val="3"/>
            <charset val="128"/>
          </rPr>
          <t>原則、有効数字３桁以上で入力してください。</t>
        </r>
      </text>
    </comment>
    <comment ref="F231" authorId="0" shapeId="0">
      <text>
        <r>
          <rPr>
            <b/>
            <sz val="10"/>
            <color indexed="81"/>
            <rFont val="游ゴシック"/>
            <family val="3"/>
            <charset val="128"/>
          </rPr>
          <t>原則、有効数字３桁以上で入力してください。</t>
        </r>
      </text>
    </comment>
    <comment ref="I231" authorId="0" shapeId="0">
      <text>
        <r>
          <rPr>
            <b/>
            <sz val="10"/>
            <color indexed="81"/>
            <rFont val="游ゴシック"/>
            <family val="3"/>
            <charset val="128"/>
          </rPr>
          <t>原則、有効数字３桁以上で入力してください。</t>
        </r>
      </text>
    </comment>
    <comment ref="F232" authorId="0" shapeId="0">
      <text>
        <r>
          <rPr>
            <b/>
            <sz val="10"/>
            <color indexed="81"/>
            <rFont val="游ゴシック"/>
            <family val="3"/>
            <charset val="128"/>
          </rPr>
          <t>原則、有効数字３桁以上で入力してください。</t>
        </r>
      </text>
    </comment>
    <comment ref="I232" authorId="0" shapeId="0">
      <text>
        <r>
          <rPr>
            <b/>
            <sz val="10"/>
            <color indexed="81"/>
            <rFont val="游ゴシック"/>
            <family val="3"/>
            <charset val="128"/>
          </rPr>
          <t>原則、有効数字３桁以上で入力してください。</t>
        </r>
      </text>
    </comment>
    <comment ref="F233" authorId="0" shapeId="0">
      <text>
        <r>
          <rPr>
            <b/>
            <sz val="10"/>
            <color indexed="81"/>
            <rFont val="游ゴシック"/>
            <family val="3"/>
            <charset val="128"/>
          </rPr>
          <t>原則、有効数字３桁以上で入力してください。</t>
        </r>
      </text>
    </comment>
    <comment ref="I233" authorId="0" shapeId="0">
      <text>
        <r>
          <rPr>
            <b/>
            <sz val="10"/>
            <color indexed="81"/>
            <rFont val="游ゴシック"/>
            <family val="3"/>
            <charset val="128"/>
          </rPr>
          <t>原則、有効数字３桁以上で入力してください。</t>
        </r>
      </text>
    </comment>
    <comment ref="F234" authorId="0" shapeId="0">
      <text>
        <r>
          <rPr>
            <b/>
            <sz val="10"/>
            <color indexed="81"/>
            <rFont val="游ゴシック"/>
            <family val="3"/>
            <charset val="128"/>
          </rPr>
          <t>原則、有効数字３桁以上で入力してください。</t>
        </r>
      </text>
    </comment>
    <comment ref="I234" authorId="0" shapeId="0">
      <text>
        <r>
          <rPr>
            <b/>
            <sz val="10"/>
            <color indexed="81"/>
            <rFont val="游ゴシック"/>
            <family val="3"/>
            <charset val="128"/>
          </rPr>
          <t>原則、有効数字３桁以上で入力してください。</t>
        </r>
      </text>
    </comment>
    <comment ref="F235" authorId="0" shapeId="0">
      <text>
        <r>
          <rPr>
            <b/>
            <sz val="10"/>
            <color indexed="81"/>
            <rFont val="游ゴシック"/>
            <family val="3"/>
            <charset val="128"/>
          </rPr>
          <t>原則、有効数字３桁以上で入力してください。</t>
        </r>
      </text>
    </comment>
    <comment ref="I235" authorId="0" shapeId="0">
      <text>
        <r>
          <rPr>
            <b/>
            <sz val="10"/>
            <color indexed="81"/>
            <rFont val="游ゴシック"/>
            <family val="3"/>
            <charset val="128"/>
          </rPr>
          <t>原則、有効数字３桁以上で入力してください。</t>
        </r>
      </text>
    </comment>
    <comment ref="F236" authorId="0" shapeId="0">
      <text>
        <r>
          <rPr>
            <b/>
            <sz val="10"/>
            <color indexed="81"/>
            <rFont val="游ゴシック"/>
            <family val="3"/>
            <charset val="128"/>
          </rPr>
          <t>原則、有効数字３桁以上で入力してください。</t>
        </r>
      </text>
    </comment>
    <comment ref="I236" authorId="0" shapeId="0">
      <text>
        <r>
          <rPr>
            <b/>
            <sz val="10"/>
            <color indexed="81"/>
            <rFont val="游ゴシック"/>
            <family val="3"/>
            <charset val="128"/>
          </rPr>
          <t>原則、有効数字３桁以上で入力してください。</t>
        </r>
      </text>
    </comment>
    <comment ref="F237" authorId="0" shapeId="0">
      <text>
        <r>
          <rPr>
            <b/>
            <sz val="10"/>
            <color indexed="81"/>
            <rFont val="游ゴシック"/>
            <family val="3"/>
            <charset val="128"/>
          </rPr>
          <t>原則、有効数字３桁以上で入力してください。</t>
        </r>
      </text>
    </comment>
    <comment ref="I237" authorId="0" shapeId="0">
      <text>
        <r>
          <rPr>
            <b/>
            <sz val="10"/>
            <color indexed="81"/>
            <rFont val="游ゴシック"/>
            <family val="3"/>
            <charset val="128"/>
          </rPr>
          <t>原則、有効数字３桁以上で入力してください。</t>
        </r>
      </text>
    </comment>
    <comment ref="F238" authorId="0" shapeId="0">
      <text>
        <r>
          <rPr>
            <b/>
            <sz val="10"/>
            <color indexed="81"/>
            <rFont val="游ゴシック"/>
            <family val="3"/>
            <charset val="128"/>
          </rPr>
          <t>原則、有効数字３桁以上で入力してください。</t>
        </r>
      </text>
    </comment>
    <comment ref="I238" authorId="0" shapeId="0">
      <text>
        <r>
          <rPr>
            <b/>
            <sz val="10"/>
            <color indexed="81"/>
            <rFont val="游ゴシック"/>
            <family val="3"/>
            <charset val="128"/>
          </rPr>
          <t>原則、有効数字３桁以上で入力してください。</t>
        </r>
      </text>
    </comment>
    <comment ref="F239" authorId="0" shapeId="0">
      <text>
        <r>
          <rPr>
            <b/>
            <sz val="10"/>
            <color indexed="81"/>
            <rFont val="游ゴシック"/>
            <family val="3"/>
            <charset val="128"/>
          </rPr>
          <t>原則、有効数字３桁以上で入力してください。</t>
        </r>
      </text>
    </comment>
    <comment ref="I239" authorId="0" shapeId="0">
      <text>
        <r>
          <rPr>
            <b/>
            <sz val="10"/>
            <color indexed="81"/>
            <rFont val="游ゴシック"/>
            <family val="3"/>
            <charset val="128"/>
          </rPr>
          <t>原則、有効数字３桁以上で入力してください。</t>
        </r>
      </text>
    </comment>
    <comment ref="F240" authorId="0" shapeId="0">
      <text>
        <r>
          <rPr>
            <b/>
            <sz val="10"/>
            <color indexed="81"/>
            <rFont val="游ゴシック"/>
            <family val="3"/>
            <charset val="128"/>
          </rPr>
          <t>原則、有効数字３桁以上で入力してください。</t>
        </r>
      </text>
    </comment>
    <comment ref="I240" authorId="0" shapeId="0">
      <text>
        <r>
          <rPr>
            <b/>
            <sz val="10"/>
            <color indexed="81"/>
            <rFont val="游ゴシック"/>
            <family val="3"/>
            <charset val="128"/>
          </rPr>
          <t>原則、有効数字３桁以上で入力してください。</t>
        </r>
      </text>
    </comment>
    <comment ref="F241" authorId="0" shapeId="0">
      <text>
        <r>
          <rPr>
            <b/>
            <sz val="10"/>
            <color indexed="81"/>
            <rFont val="游ゴシック"/>
            <family val="3"/>
            <charset val="128"/>
          </rPr>
          <t>原則、有効数字３桁以上で入力してください。</t>
        </r>
      </text>
    </comment>
    <comment ref="I241" authorId="0" shapeId="0">
      <text>
        <r>
          <rPr>
            <b/>
            <sz val="10"/>
            <color indexed="81"/>
            <rFont val="游ゴシック"/>
            <family val="3"/>
            <charset val="128"/>
          </rPr>
          <t>原則、有効数字３桁以上で入力してください。</t>
        </r>
      </text>
    </comment>
    <comment ref="F242" authorId="0" shapeId="0">
      <text>
        <r>
          <rPr>
            <b/>
            <sz val="10"/>
            <color indexed="81"/>
            <rFont val="游ゴシック"/>
            <family val="3"/>
            <charset val="128"/>
          </rPr>
          <t>原則、有効数字３桁以上で入力してください。</t>
        </r>
      </text>
    </comment>
    <comment ref="I242" authorId="0" shapeId="0">
      <text>
        <r>
          <rPr>
            <b/>
            <sz val="10"/>
            <color indexed="81"/>
            <rFont val="游ゴシック"/>
            <family val="3"/>
            <charset val="128"/>
          </rPr>
          <t>原則、有効数字３桁以上で入力してください。</t>
        </r>
      </text>
    </comment>
    <comment ref="F243" authorId="0" shapeId="0">
      <text>
        <r>
          <rPr>
            <b/>
            <sz val="10"/>
            <color indexed="81"/>
            <rFont val="游ゴシック"/>
            <family val="3"/>
            <charset val="128"/>
          </rPr>
          <t>原則、有効数字３桁以上で入力してください。</t>
        </r>
      </text>
    </comment>
    <comment ref="I243" authorId="0" shapeId="0">
      <text>
        <r>
          <rPr>
            <b/>
            <sz val="10"/>
            <color indexed="81"/>
            <rFont val="游ゴシック"/>
            <family val="3"/>
            <charset val="128"/>
          </rPr>
          <t>原則、有効数字３桁以上で入力してください。</t>
        </r>
      </text>
    </comment>
    <comment ref="F244" authorId="0" shapeId="0">
      <text>
        <r>
          <rPr>
            <b/>
            <sz val="10"/>
            <color indexed="81"/>
            <rFont val="游ゴシック"/>
            <family val="3"/>
            <charset val="128"/>
          </rPr>
          <t>原則、有効数字３桁以上で入力してください。</t>
        </r>
      </text>
    </comment>
    <comment ref="I244" authorId="0" shapeId="0">
      <text>
        <r>
          <rPr>
            <b/>
            <sz val="10"/>
            <color indexed="81"/>
            <rFont val="游ゴシック"/>
            <family val="3"/>
            <charset val="128"/>
          </rPr>
          <t>原則、有効数字３桁以上で入力してください。</t>
        </r>
      </text>
    </comment>
    <comment ref="F245" authorId="0" shapeId="0">
      <text>
        <r>
          <rPr>
            <b/>
            <sz val="10"/>
            <color indexed="81"/>
            <rFont val="游ゴシック"/>
            <family val="3"/>
            <charset val="128"/>
          </rPr>
          <t>原則、有効数字３桁以上で入力してください。</t>
        </r>
      </text>
    </comment>
    <comment ref="I245" authorId="0" shapeId="0">
      <text>
        <r>
          <rPr>
            <b/>
            <sz val="10"/>
            <color indexed="81"/>
            <rFont val="游ゴシック"/>
            <family val="3"/>
            <charset val="128"/>
          </rPr>
          <t>原則、有効数字３桁以上で入力してください。</t>
        </r>
      </text>
    </comment>
    <comment ref="F246" authorId="0" shapeId="0">
      <text>
        <r>
          <rPr>
            <b/>
            <sz val="10"/>
            <color indexed="81"/>
            <rFont val="游ゴシック"/>
            <family val="3"/>
            <charset val="128"/>
          </rPr>
          <t>原則、有効数字３桁以上で入力してください。</t>
        </r>
      </text>
    </comment>
    <comment ref="I246" authorId="0" shapeId="0">
      <text>
        <r>
          <rPr>
            <b/>
            <sz val="10"/>
            <color indexed="81"/>
            <rFont val="游ゴシック"/>
            <family val="3"/>
            <charset val="128"/>
          </rPr>
          <t>原則、有効数字３桁以上で入力してください。</t>
        </r>
      </text>
    </comment>
    <comment ref="F247" authorId="0" shapeId="0">
      <text>
        <r>
          <rPr>
            <b/>
            <sz val="10"/>
            <color indexed="81"/>
            <rFont val="游ゴシック"/>
            <family val="3"/>
            <charset val="128"/>
          </rPr>
          <t>原則、有効数字３桁以上で入力してください。</t>
        </r>
      </text>
    </comment>
    <comment ref="I247" authorId="0" shapeId="0">
      <text>
        <r>
          <rPr>
            <b/>
            <sz val="10"/>
            <color indexed="81"/>
            <rFont val="游ゴシック"/>
            <family val="3"/>
            <charset val="128"/>
          </rPr>
          <t>原則、有効数字３桁以上で入力してください。</t>
        </r>
      </text>
    </comment>
    <comment ref="F248" authorId="0" shapeId="0">
      <text>
        <r>
          <rPr>
            <b/>
            <sz val="10"/>
            <color indexed="81"/>
            <rFont val="游ゴシック"/>
            <family val="3"/>
            <charset val="128"/>
          </rPr>
          <t>原則、有効数字３桁以上で入力してください。</t>
        </r>
      </text>
    </comment>
    <comment ref="I248" authorId="0" shapeId="0">
      <text>
        <r>
          <rPr>
            <b/>
            <sz val="10"/>
            <color indexed="81"/>
            <rFont val="游ゴシック"/>
            <family val="3"/>
            <charset val="128"/>
          </rPr>
          <t>原則、有効数字３桁以上で入力してください。</t>
        </r>
      </text>
    </comment>
    <comment ref="B249"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249" authorId="0" shapeId="0">
      <text>
        <r>
          <rPr>
            <b/>
            <sz val="10"/>
            <color indexed="81"/>
            <rFont val="游ゴシック"/>
            <family val="3"/>
            <charset val="128"/>
          </rPr>
          <t>右側太枠内に、発熱量、排出係数を入力してください。原則、有効数字３桁以上で入力してください。</t>
        </r>
      </text>
    </comment>
    <comment ref="I249" authorId="0" shapeId="0">
      <text>
        <r>
          <rPr>
            <b/>
            <sz val="10"/>
            <color indexed="81"/>
            <rFont val="游ゴシック"/>
            <family val="3"/>
            <charset val="128"/>
          </rPr>
          <t>原則、有効数字３桁以上で入力してください。</t>
        </r>
      </text>
    </comment>
    <comment ref="F250" authorId="0" shapeId="0">
      <text>
        <r>
          <rPr>
            <b/>
            <sz val="10"/>
            <color indexed="81"/>
            <rFont val="游ゴシック"/>
            <family val="3"/>
            <charset val="128"/>
          </rPr>
          <t>右側太枠内に、発熱量、排出係数を入力してください。原則、有効数字３桁以上で入力してください。</t>
        </r>
      </text>
    </comment>
    <comment ref="I250" authorId="0" shapeId="0">
      <text>
        <r>
          <rPr>
            <b/>
            <sz val="10"/>
            <color indexed="81"/>
            <rFont val="游ゴシック"/>
            <family val="3"/>
            <charset val="128"/>
          </rPr>
          <t>原則、有効数字３桁以上で入力してください。</t>
        </r>
      </text>
    </comment>
    <comment ref="U254" authorId="2" shapeId="0">
      <text>
        <r>
          <rPr>
            <b/>
            <sz val="9"/>
            <color indexed="81"/>
            <rFont val="游ゴシック"/>
            <family val="3"/>
            <charset val="128"/>
          </rPr>
          <t>ガス事業者名を入力してください。</t>
        </r>
      </text>
    </comment>
    <comment ref="F255" authorId="0" shapeId="0">
      <text>
        <r>
          <rPr>
            <b/>
            <sz val="10"/>
            <color indexed="81"/>
            <rFont val="游ゴシック"/>
            <family val="3"/>
            <charset val="128"/>
          </rPr>
          <t>右側太枠内に、ガス事業者名、排出係数を入力してください。原則、有効数字３桁以上で入力してください。</t>
        </r>
      </text>
    </comment>
    <comment ref="I255" authorId="0" shapeId="0">
      <text>
        <r>
          <rPr>
            <b/>
            <sz val="10"/>
            <color indexed="81"/>
            <rFont val="游ゴシック"/>
            <family val="3"/>
            <charset val="128"/>
          </rPr>
          <t>原則、有効数字３桁以上で入力してください。</t>
        </r>
      </text>
    </comment>
    <comment ref="S255" authorId="1" shapeId="0">
      <text>
        <r>
          <rPr>
            <b/>
            <sz val="9"/>
            <color indexed="81"/>
            <rFont val="游ゴシック"/>
            <family val="3"/>
            <charset val="128"/>
          </rPr>
          <t>ガス事業者が公表する基礎排出係数を入力してください。</t>
        </r>
      </text>
    </comment>
    <comment ref="F260" authorId="0" shapeId="0">
      <text>
        <r>
          <rPr>
            <b/>
            <sz val="10"/>
            <color indexed="81"/>
            <rFont val="游ゴシック"/>
            <family val="3"/>
            <charset val="128"/>
          </rPr>
          <t>原則、有効数字３桁以上で入力してください。</t>
        </r>
      </text>
    </comment>
    <comment ref="I260" authorId="0" shapeId="0">
      <text>
        <r>
          <rPr>
            <b/>
            <sz val="10"/>
            <color indexed="81"/>
            <rFont val="游ゴシック"/>
            <family val="3"/>
            <charset val="128"/>
          </rPr>
          <t>原則、有効数字３桁以上で入力してください。</t>
        </r>
      </text>
    </comment>
    <comment ref="F261" authorId="0" shapeId="0">
      <text>
        <r>
          <rPr>
            <b/>
            <sz val="10"/>
            <color indexed="81"/>
            <rFont val="游ゴシック"/>
            <family val="3"/>
            <charset val="128"/>
          </rPr>
          <t>原則、有効数字３桁以上で入力してください。</t>
        </r>
      </text>
    </comment>
    <comment ref="I261" authorId="0" shapeId="0">
      <text>
        <r>
          <rPr>
            <b/>
            <sz val="10"/>
            <color indexed="81"/>
            <rFont val="游ゴシック"/>
            <family val="3"/>
            <charset val="128"/>
          </rPr>
          <t>原則、有効数字３桁以上で入力してください。</t>
        </r>
      </text>
    </comment>
    <comment ref="F262" authorId="0" shapeId="0">
      <text>
        <r>
          <rPr>
            <b/>
            <sz val="10"/>
            <color indexed="81"/>
            <rFont val="游ゴシック"/>
            <family val="3"/>
            <charset val="128"/>
          </rPr>
          <t>原則、有効数字３桁以上で入力してください。</t>
        </r>
      </text>
    </comment>
    <comment ref="I262" authorId="0" shapeId="0">
      <text>
        <r>
          <rPr>
            <b/>
            <sz val="10"/>
            <color indexed="81"/>
            <rFont val="游ゴシック"/>
            <family val="3"/>
            <charset val="128"/>
          </rPr>
          <t>原則、有効数字３桁以上で入力してください。</t>
        </r>
      </text>
    </comment>
    <comment ref="F263" authorId="0" shapeId="0">
      <text>
        <r>
          <rPr>
            <b/>
            <sz val="10"/>
            <color indexed="81"/>
            <rFont val="游ゴシック"/>
            <family val="3"/>
            <charset val="128"/>
          </rPr>
          <t>原則、有効数字３桁以上で入力してください。</t>
        </r>
      </text>
    </comment>
    <comment ref="I263" authorId="0" shapeId="0">
      <text>
        <r>
          <rPr>
            <b/>
            <sz val="10"/>
            <color indexed="81"/>
            <rFont val="游ゴシック"/>
            <family val="3"/>
            <charset val="128"/>
          </rPr>
          <t>原則、有効数字３桁以上で入力してください。</t>
        </r>
      </text>
    </comment>
    <comment ref="F264" authorId="0" shapeId="0">
      <text>
        <r>
          <rPr>
            <b/>
            <sz val="10"/>
            <color indexed="81"/>
            <rFont val="游ゴシック"/>
            <family val="3"/>
            <charset val="128"/>
          </rPr>
          <t>原則、有効数字３桁以上で入力してください。</t>
        </r>
      </text>
    </comment>
    <comment ref="I264" authorId="0" shapeId="0">
      <text>
        <r>
          <rPr>
            <b/>
            <sz val="10"/>
            <color indexed="81"/>
            <rFont val="游ゴシック"/>
            <family val="3"/>
            <charset val="128"/>
          </rPr>
          <t>原則、有効数字３桁以上で入力してください。</t>
        </r>
      </text>
    </comment>
    <comment ref="F265" authorId="0" shapeId="0">
      <text>
        <r>
          <rPr>
            <b/>
            <sz val="10"/>
            <color indexed="81"/>
            <rFont val="游ゴシック"/>
            <family val="3"/>
            <charset val="128"/>
          </rPr>
          <t>原則、有効数字３桁以上で入力してください。</t>
        </r>
      </text>
    </comment>
    <comment ref="I265" authorId="0" shapeId="0">
      <text>
        <r>
          <rPr>
            <b/>
            <sz val="10"/>
            <color indexed="81"/>
            <rFont val="游ゴシック"/>
            <family val="3"/>
            <charset val="128"/>
          </rPr>
          <t>原則、有効数字３桁以上で入力してください。</t>
        </r>
      </text>
    </comment>
    <comment ref="F266" authorId="0" shapeId="0">
      <text>
        <r>
          <rPr>
            <b/>
            <sz val="10"/>
            <color indexed="81"/>
            <rFont val="游ゴシック"/>
            <family val="3"/>
            <charset val="128"/>
          </rPr>
          <t>原則、有効数字３桁以上で入力してください。</t>
        </r>
      </text>
    </comment>
    <comment ref="I266" authorId="0" shapeId="0">
      <text>
        <r>
          <rPr>
            <b/>
            <sz val="10"/>
            <color indexed="81"/>
            <rFont val="游ゴシック"/>
            <family val="3"/>
            <charset val="128"/>
          </rPr>
          <t>原則、有効数字３桁以上で入力してください。</t>
        </r>
      </text>
    </comment>
    <comment ref="F267" authorId="0" shapeId="0">
      <text>
        <r>
          <rPr>
            <b/>
            <sz val="10"/>
            <color indexed="81"/>
            <rFont val="游ゴシック"/>
            <family val="3"/>
            <charset val="128"/>
          </rPr>
          <t>原則、有効数字３桁以上で入力してください。</t>
        </r>
      </text>
    </comment>
    <comment ref="I267" authorId="0" shapeId="0">
      <text>
        <r>
          <rPr>
            <b/>
            <sz val="10"/>
            <color indexed="81"/>
            <rFont val="游ゴシック"/>
            <family val="3"/>
            <charset val="128"/>
          </rPr>
          <t>原則、有効数字３桁以上で入力してください。</t>
        </r>
      </text>
    </comment>
    <comment ref="F268" authorId="0" shapeId="0">
      <text>
        <r>
          <rPr>
            <b/>
            <sz val="10"/>
            <color indexed="81"/>
            <rFont val="游ゴシック"/>
            <family val="3"/>
            <charset val="128"/>
          </rPr>
          <t>原則、有効数字３桁以上で入力してください。</t>
        </r>
      </text>
    </comment>
    <comment ref="I268" authorId="0" shapeId="0">
      <text>
        <r>
          <rPr>
            <b/>
            <sz val="10"/>
            <color indexed="81"/>
            <rFont val="游ゴシック"/>
            <family val="3"/>
            <charset val="128"/>
          </rPr>
          <t>原則、有効数字３桁以上で入力してください。</t>
        </r>
      </text>
    </comment>
    <comment ref="F269" authorId="0" shapeId="0">
      <text>
        <r>
          <rPr>
            <b/>
            <sz val="10"/>
            <color indexed="81"/>
            <rFont val="游ゴシック"/>
            <family val="3"/>
            <charset val="128"/>
          </rPr>
          <t>原則、有効数字３桁以上で入力してください。</t>
        </r>
      </text>
    </comment>
    <comment ref="I269" authorId="0" shapeId="0">
      <text>
        <r>
          <rPr>
            <b/>
            <sz val="10"/>
            <color indexed="81"/>
            <rFont val="游ゴシック"/>
            <family val="3"/>
            <charset val="128"/>
          </rPr>
          <t>原則、有効数字３桁以上で入力してください。</t>
        </r>
      </text>
    </comment>
    <comment ref="F270" authorId="0" shapeId="0">
      <text>
        <r>
          <rPr>
            <b/>
            <sz val="10"/>
            <color indexed="81"/>
            <rFont val="游ゴシック"/>
            <family val="3"/>
            <charset val="128"/>
          </rPr>
          <t>原則、有効数字３桁以上で入力してください。</t>
        </r>
      </text>
    </comment>
    <comment ref="I270" authorId="0" shapeId="0">
      <text>
        <r>
          <rPr>
            <b/>
            <sz val="10"/>
            <color indexed="81"/>
            <rFont val="游ゴシック"/>
            <family val="3"/>
            <charset val="128"/>
          </rPr>
          <t>原則、有効数字３桁以上で入力してください。</t>
        </r>
      </text>
    </comment>
    <comment ref="F271" authorId="0" shapeId="0">
      <text>
        <r>
          <rPr>
            <b/>
            <sz val="10"/>
            <color indexed="81"/>
            <rFont val="游ゴシック"/>
            <family val="3"/>
            <charset val="128"/>
          </rPr>
          <t>原則、有効数字３桁以上で入力してください。</t>
        </r>
      </text>
    </comment>
    <comment ref="I271" authorId="0" shapeId="0">
      <text>
        <r>
          <rPr>
            <b/>
            <sz val="10"/>
            <color indexed="81"/>
            <rFont val="游ゴシック"/>
            <family val="3"/>
            <charset val="128"/>
          </rPr>
          <t>原則、有効数字３桁以上で入力してください。</t>
        </r>
      </text>
    </comment>
    <comment ref="F272" authorId="0" shapeId="0">
      <text>
        <r>
          <rPr>
            <b/>
            <sz val="10"/>
            <color indexed="81"/>
            <rFont val="游ゴシック"/>
            <family val="3"/>
            <charset val="128"/>
          </rPr>
          <t>原則、有効数字３桁以上で入力してください。</t>
        </r>
      </text>
    </comment>
    <comment ref="I272" authorId="0" shapeId="0">
      <text>
        <r>
          <rPr>
            <b/>
            <sz val="10"/>
            <color indexed="81"/>
            <rFont val="游ゴシック"/>
            <family val="3"/>
            <charset val="128"/>
          </rPr>
          <t>原則、有効数字３桁以上で入力してください。</t>
        </r>
      </text>
    </comment>
    <comment ref="F273" authorId="0" shapeId="0">
      <text>
        <r>
          <rPr>
            <b/>
            <sz val="10"/>
            <color indexed="81"/>
            <rFont val="游ゴシック"/>
            <family val="3"/>
            <charset val="128"/>
          </rPr>
          <t>原則、有効数字３桁以上で入力してください。</t>
        </r>
      </text>
    </comment>
    <comment ref="I273" authorId="0" shapeId="0">
      <text>
        <r>
          <rPr>
            <b/>
            <sz val="10"/>
            <color indexed="81"/>
            <rFont val="游ゴシック"/>
            <family val="3"/>
            <charset val="128"/>
          </rPr>
          <t>原則、有効数字３桁以上で入力してください。</t>
        </r>
      </text>
    </comment>
    <comment ref="F274" authorId="0" shapeId="0">
      <text>
        <r>
          <rPr>
            <b/>
            <sz val="10"/>
            <color indexed="81"/>
            <rFont val="游ゴシック"/>
            <family val="3"/>
            <charset val="128"/>
          </rPr>
          <t>原則、有効数字３桁以上で入力してください。</t>
        </r>
      </text>
    </comment>
    <comment ref="I274" authorId="0" shapeId="0">
      <text>
        <r>
          <rPr>
            <b/>
            <sz val="10"/>
            <color indexed="81"/>
            <rFont val="游ゴシック"/>
            <family val="3"/>
            <charset val="128"/>
          </rPr>
          <t>原則、有効数字３桁以上で入力してください。</t>
        </r>
      </text>
    </comment>
    <comment ref="F275" authorId="0" shapeId="0">
      <text>
        <r>
          <rPr>
            <b/>
            <sz val="10"/>
            <color indexed="81"/>
            <rFont val="游ゴシック"/>
            <family val="3"/>
            <charset val="128"/>
          </rPr>
          <t>原則、有効数字３桁以上で入力してください。</t>
        </r>
      </text>
    </comment>
    <comment ref="I275" authorId="0" shapeId="0">
      <text>
        <r>
          <rPr>
            <b/>
            <sz val="10"/>
            <color indexed="81"/>
            <rFont val="游ゴシック"/>
            <family val="3"/>
            <charset val="128"/>
          </rPr>
          <t>原則、有効数字３桁以上で入力してください。</t>
        </r>
      </text>
    </comment>
    <comment ref="F276" authorId="0" shapeId="0">
      <text>
        <r>
          <rPr>
            <b/>
            <sz val="10"/>
            <color indexed="81"/>
            <rFont val="游ゴシック"/>
            <family val="3"/>
            <charset val="128"/>
          </rPr>
          <t>原則、有効数字３桁以上で入力してください。</t>
        </r>
      </text>
    </comment>
    <comment ref="I276" authorId="0" shapeId="0">
      <text>
        <r>
          <rPr>
            <b/>
            <sz val="10"/>
            <color indexed="81"/>
            <rFont val="游ゴシック"/>
            <family val="3"/>
            <charset val="128"/>
          </rPr>
          <t>原則、有効数字３桁以上で入力してください。</t>
        </r>
      </text>
    </comment>
    <comment ref="B277"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277" authorId="0" shapeId="0">
      <text>
        <r>
          <rPr>
            <b/>
            <sz val="10"/>
            <color indexed="81"/>
            <rFont val="游ゴシック"/>
            <family val="3"/>
            <charset val="128"/>
          </rPr>
          <t>右側太枠内に、発熱量、排出係数を入力してください。原則、有効数字３桁以上で入力してください。</t>
        </r>
      </text>
    </comment>
    <comment ref="I277" authorId="0" shapeId="0">
      <text>
        <r>
          <rPr>
            <b/>
            <sz val="10"/>
            <color indexed="81"/>
            <rFont val="游ゴシック"/>
            <family val="3"/>
            <charset val="128"/>
          </rPr>
          <t>原則、有効数字３桁以上で入力してください。</t>
        </r>
      </text>
    </comment>
    <comment ref="F278" authorId="0" shapeId="0">
      <text>
        <r>
          <rPr>
            <b/>
            <sz val="10"/>
            <color indexed="81"/>
            <rFont val="游ゴシック"/>
            <family val="3"/>
            <charset val="128"/>
          </rPr>
          <t>右側太枠内に、発熱量、排出係数を入力してください。原則、有効数字３桁以上で入力してください。</t>
        </r>
      </text>
    </comment>
    <comment ref="I278" authorId="0" shapeId="0">
      <text>
        <r>
          <rPr>
            <b/>
            <sz val="10"/>
            <color indexed="81"/>
            <rFont val="游ゴシック"/>
            <family val="3"/>
            <charset val="128"/>
          </rPr>
          <t>原則、有効数字３桁以上で入力してください。</t>
        </r>
      </text>
    </comment>
    <comment ref="F283" authorId="0" shapeId="0">
      <text>
        <r>
          <rPr>
            <b/>
            <sz val="10"/>
            <color indexed="81"/>
            <rFont val="游ゴシック"/>
            <family val="3"/>
            <charset val="128"/>
          </rPr>
          <t>原則、有効数字３桁以上で入力してください。</t>
        </r>
      </text>
    </comment>
    <comment ref="I283" authorId="0" shapeId="0">
      <text>
        <r>
          <rPr>
            <b/>
            <sz val="10"/>
            <color indexed="81"/>
            <rFont val="游ゴシック"/>
            <family val="3"/>
            <charset val="128"/>
          </rPr>
          <t>原則、有効数字３桁以上で入力してください。</t>
        </r>
      </text>
    </comment>
    <comment ref="F284" authorId="0" shapeId="0">
      <text>
        <r>
          <rPr>
            <b/>
            <sz val="10"/>
            <color indexed="81"/>
            <rFont val="游ゴシック"/>
            <family val="3"/>
            <charset val="128"/>
          </rPr>
          <t>右側太枠内に、排出係数を入力してください。原則、有効数字３桁以上で入力してください。</t>
        </r>
      </text>
    </comment>
    <comment ref="I284" authorId="0" shapeId="0">
      <text>
        <r>
          <rPr>
            <b/>
            <sz val="10"/>
            <color indexed="81"/>
            <rFont val="游ゴシック"/>
            <family val="3"/>
            <charset val="128"/>
          </rPr>
          <t>右側太枠内に、排出係数を入力してください。原則、有効数字３桁以上で入力してください。</t>
        </r>
      </text>
    </comment>
    <comment ref="S284" authorId="1" shapeId="0">
      <text>
        <r>
          <rPr>
            <b/>
            <sz val="9"/>
            <color indexed="81"/>
            <rFont val="游ゴシック"/>
            <family val="3"/>
            <charset val="128"/>
          </rPr>
          <t>基礎排出係数を入力してください。</t>
        </r>
      </text>
    </comment>
    <comment ref="F285" authorId="0" shapeId="0">
      <text>
        <r>
          <rPr>
            <b/>
            <sz val="10"/>
            <color indexed="81"/>
            <rFont val="游ゴシック"/>
            <family val="3"/>
            <charset val="128"/>
          </rPr>
          <t>右側太枠内に、排出係数を入力してください。原則、有効数字３桁以上で入力してください。</t>
        </r>
      </text>
    </comment>
    <comment ref="I285" authorId="0" shapeId="0">
      <text>
        <r>
          <rPr>
            <b/>
            <sz val="10"/>
            <color indexed="81"/>
            <rFont val="游ゴシック"/>
            <family val="3"/>
            <charset val="128"/>
          </rPr>
          <t>右側太枠内に、排出係数を入力してください。原則、有効数字３桁以上で入力してください。</t>
        </r>
      </text>
    </comment>
    <comment ref="S285" authorId="1" shapeId="0">
      <text>
        <r>
          <rPr>
            <b/>
            <sz val="9"/>
            <color indexed="81"/>
            <rFont val="游ゴシック"/>
            <family val="3"/>
            <charset val="128"/>
          </rPr>
          <t>基礎排出係数を入力してください。</t>
        </r>
      </text>
    </comment>
    <comment ref="F286" authorId="0" shapeId="0">
      <text>
        <r>
          <rPr>
            <b/>
            <sz val="10"/>
            <color indexed="81"/>
            <rFont val="游ゴシック"/>
            <family val="3"/>
            <charset val="128"/>
          </rPr>
          <t>右側太枠内に、排出係数を入力してください。原則、有効数字３桁以上で入力してください。</t>
        </r>
      </text>
    </comment>
    <comment ref="I286" authorId="0" shapeId="0">
      <text>
        <r>
          <rPr>
            <b/>
            <sz val="10"/>
            <color indexed="81"/>
            <rFont val="游ゴシック"/>
            <family val="3"/>
            <charset val="128"/>
          </rPr>
          <t>右側太枠内に、排出係数を入力してください。原則、有効数字３桁以上で入力してください。</t>
        </r>
      </text>
    </comment>
    <comment ref="S286" authorId="1" shapeId="0">
      <text>
        <r>
          <rPr>
            <b/>
            <sz val="9"/>
            <color indexed="81"/>
            <rFont val="游ゴシック"/>
            <family val="3"/>
            <charset val="128"/>
          </rPr>
          <t>基礎排出係数を入力してください。</t>
        </r>
      </text>
    </comment>
    <comment ref="F287" authorId="0" shapeId="0">
      <text>
        <r>
          <rPr>
            <b/>
            <sz val="10"/>
            <color indexed="81"/>
            <rFont val="游ゴシック"/>
            <family val="3"/>
            <charset val="128"/>
          </rPr>
          <t>右側太枠内に、排出係数を入力してください。原則、有効数字３桁以上で入力してください。</t>
        </r>
      </text>
    </comment>
    <comment ref="I287" authorId="0" shapeId="0">
      <text>
        <r>
          <rPr>
            <b/>
            <sz val="10"/>
            <color indexed="81"/>
            <rFont val="游ゴシック"/>
            <family val="3"/>
            <charset val="128"/>
          </rPr>
          <t>右側太枠内に、排出係数を入力してください。原則、有効数字３桁以上で入力してください。</t>
        </r>
      </text>
    </comment>
    <comment ref="S287" authorId="1" shapeId="0">
      <text>
        <r>
          <rPr>
            <b/>
            <sz val="9"/>
            <color indexed="81"/>
            <rFont val="游ゴシック"/>
            <family val="3"/>
            <charset val="128"/>
          </rPr>
          <t>基礎排出係数を入力してください。</t>
        </r>
      </text>
    </comment>
    <comment ref="F288" authorId="0" shapeId="0">
      <text>
        <r>
          <rPr>
            <b/>
            <sz val="10"/>
            <color indexed="81"/>
            <rFont val="游ゴシック"/>
            <family val="3"/>
            <charset val="128"/>
          </rPr>
          <t>原則、有効数字３桁以上で入力してください。</t>
        </r>
      </text>
    </comment>
    <comment ref="I288" authorId="0" shapeId="0">
      <text>
        <r>
          <rPr>
            <b/>
            <sz val="10"/>
            <color indexed="81"/>
            <rFont val="游ゴシック"/>
            <family val="3"/>
            <charset val="128"/>
          </rPr>
          <t>原則、有効数字３桁以上で入力してください。排出係数は右欄に入力してください。</t>
        </r>
      </text>
    </comment>
    <comment ref="F289" authorId="0" shapeId="0">
      <text>
        <r>
          <rPr>
            <b/>
            <sz val="10"/>
            <color indexed="81"/>
            <rFont val="游ゴシック"/>
            <family val="3"/>
            <charset val="128"/>
          </rPr>
          <t>原則、有効数字３桁以上で入力してください。</t>
        </r>
      </text>
    </comment>
    <comment ref="I289" authorId="0" shapeId="0">
      <text>
        <r>
          <rPr>
            <b/>
            <sz val="10"/>
            <color indexed="81"/>
            <rFont val="游ゴシック"/>
            <family val="3"/>
            <charset val="128"/>
          </rPr>
          <t>原則、有効数字３桁以上で入力してください。排出係数は右欄に入力してください。</t>
        </r>
      </text>
    </comment>
    <comment ref="F290" authorId="0" shapeId="0">
      <text>
        <r>
          <rPr>
            <b/>
            <sz val="10"/>
            <color indexed="81"/>
            <rFont val="游ゴシック"/>
            <family val="3"/>
            <charset val="128"/>
          </rPr>
          <t>原則、有効数字３桁以上で入力してください。</t>
        </r>
      </text>
    </comment>
    <comment ref="I290" authorId="0" shapeId="0">
      <text>
        <r>
          <rPr>
            <b/>
            <sz val="10"/>
            <color indexed="81"/>
            <rFont val="游ゴシック"/>
            <family val="3"/>
            <charset val="128"/>
          </rPr>
          <t>原則、有効数字３桁以上で入力してください。排出係数は右欄に入力してください。</t>
        </r>
      </text>
    </comment>
    <comment ref="F291" authorId="0" shapeId="0">
      <text>
        <r>
          <rPr>
            <b/>
            <sz val="10"/>
            <color indexed="81"/>
            <rFont val="游ゴシック"/>
            <family val="3"/>
            <charset val="128"/>
          </rPr>
          <t>原則、有効数字３桁以上で入力してください。</t>
        </r>
      </text>
    </comment>
    <comment ref="I291" authorId="0" shapeId="0">
      <text>
        <r>
          <rPr>
            <b/>
            <sz val="10"/>
            <color indexed="81"/>
            <rFont val="游ゴシック"/>
            <family val="3"/>
            <charset val="128"/>
          </rPr>
          <t>原則、有効数字３桁以上で入力してください。排出係数は右欄に入力してください。</t>
        </r>
      </text>
    </comment>
    <comment ref="F292" authorId="0" shapeId="0">
      <text>
        <r>
          <rPr>
            <b/>
            <sz val="10"/>
            <color indexed="81"/>
            <rFont val="游ゴシック"/>
            <family val="3"/>
            <charset val="128"/>
          </rPr>
          <t>原則、有効数字３桁以上で入力してください。</t>
        </r>
      </text>
    </comment>
    <comment ref="I292" authorId="0" shapeId="0">
      <text>
        <r>
          <rPr>
            <b/>
            <sz val="10"/>
            <color indexed="81"/>
            <rFont val="游ゴシック"/>
            <family val="3"/>
            <charset val="128"/>
          </rPr>
          <t>原則、有効数字３桁以上で入力してください。排出係数は右欄に入力してください。</t>
        </r>
      </text>
    </comment>
    <comment ref="S292" authorId="1" shapeId="0">
      <text>
        <r>
          <rPr>
            <b/>
            <sz val="9"/>
            <color indexed="81"/>
            <rFont val="游ゴシック"/>
            <family val="3"/>
            <charset val="128"/>
          </rPr>
          <t>排出係数を入力してください。</t>
        </r>
      </text>
    </comment>
    <comment ref="O296" authorId="2" shapeId="0">
      <text>
        <r>
          <rPr>
            <b/>
            <sz val="11"/>
            <color indexed="10"/>
            <rFont val="游ゴシック"/>
            <family val="3"/>
            <charset val="128"/>
          </rPr>
          <t>電力事業者名、排出係数、買電量をこの表の太枠内に上から順に入力してください！</t>
        </r>
      </text>
    </comment>
    <comment ref="F298" authorId="2" shapeId="0">
      <text>
        <r>
          <rPr>
            <b/>
            <sz val="10"/>
            <color indexed="81"/>
            <rFont val="游ゴシック"/>
            <family val="3"/>
            <charset val="128"/>
          </rPr>
          <t>右側太枠内に電気事業者名、排出係数、買電量を入力してください。</t>
        </r>
      </text>
    </comment>
    <comment ref="P298" authorId="2" shapeId="0">
      <text>
        <r>
          <rPr>
            <b/>
            <sz val="9"/>
            <color indexed="81"/>
            <rFont val="游ゴシック"/>
            <family val="3"/>
            <charset val="128"/>
          </rPr>
          <t>電気事業者名を入力してください。</t>
        </r>
      </text>
    </comment>
    <comment ref="R298" authorId="2" shapeId="0">
      <text>
        <r>
          <rPr>
            <b/>
            <sz val="9"/>
            <color indexed="81"/>
            <rFont val="游ゴシック"/>
            <family val="3"/>
            <charset val="128"/>
          </rPr>
          <t>基礎排出係数を入力してください。</t>
        </r>
      </text>
    </comment>
    <comment ref="T298" authorId="2" shapeId="0">
      <text>
        <r>
          <rPr>
            <b/>
            <sz val="9"/>
            <color indexed="81"/>
            <rFont val="游ゴシック"/>
            <family val="3"/>
            <charset val="128"/>
          </rPr>
          <t>原則、有効数字３桁以上で記入してください。</t>
        </r>
      </text>
    </comment>
    <comment ref="P299" authorId="2" shapeId="0">
      <text>
        <r>
          <rPr>
            <b/>
            <sz val="9"/>
            <color indexed="81"/>
            <rFont val="游ゴシック"/>
            <family val="3"/>
            <charset val="128"/>
          </rPr>
          <t>電気事業者名を入力してください。</t>
        </r>
      </text>
    </comment>
    <comment ref="R299" authorId="2" shapeId="0">
      <text>
        <r>
          <rPr>
            <b/>
            <sz val="9"/>
            <color indexed="81"/>
            <rFont val="游ゴシック"/>
            <family val="3"/>
            <charset val="128"/>
          </rPr>
          <t>基礎排出係数を入力してください。</t>
        </r>
      </text>
    </comment>
    <comment ref="T299" authorId="2" shapeId="0">
      <text>
        <r>
          <rPr>
            <b/>
            <sz val="9"/>
            <color indexed="81"/>
            <rFont val="游ゴシック"/>
            <family val="3"/>
            <charset val="128"/>
          </rPr>
          <t>原則、有効数字３桁以上で記入してください。</t>
        </r>
      </text>
    </comment>
    <comment ref="P300" authorId="2" shapeId="0">
      <text>
        <r>
          <rPr>
            <b/>
            <sz val="9"/>
            <color indexed="81"/>
            <rFont val="游ゴシック"/>
            <family val="3"/>
            <charset val="128"/>
          </rPr>
          <t>電気事業者名を入力してください。</t>
        </r>
      </text>
    </comment>
    <comment ref="R300" authorId="2" shapeId="0">
      <text>
        <r>
          <rPr>
            <b/>
            <sz val="9"/>
            <color indexed="81"/>
            <rFont val="游ゴシック"/>
            <family val="3"/>
            <charset val="128"/>
          </rPr>
          <t>基礎排出係数を入力してください。</t>
        </r>
      </text>
    </comment>
    <comment ref="T300" authorId="2" shapeId="0">
      <text>
        <r>
          <rPr>
            <b/>
            <sz val="9"/>
            <color indexed="81"/>
            <rFont val="游ゴシック"/>
            <family val="3"/>
            <charset val="128"/>
          </rPr>
          <t>原則、有効数字３桁以上で記入してください。</t>
        </r>
      </text>
    </comment>
    <comment ref="P301" authorId="2" shapeId="0">
      <text>
        <r>
          <rPr>
            <b/>
            <sz val="9"/>
            <color indexed="81"/>
            <rFont val="游ゴシック"/>
            <family val="3"/>
            <charset val="128"/>
          </rPr>
          <t>電気事業者名を入力してください。</t>
        </r>
      </text>
    </comment>
    <comment ref="R301" authorId="2" shapeId="0">
      <text>
        <r>
          <rPr>
            <b/>
            <sz val="9"/>
            <color indexed="81"/>
            <rFont val="游ゴシック"/>
            <family val="3"/>
            <charset val="128"/>
          </rPr>
          <t>基礎排出係数を入力してください。</t>
        </r>
      </text>
    </comment>
    <comment ref="T301" authorId="2" shapeId="0">
      <text>
        <r>
          <rPr>
            <b/>
            <sz val="9"/>
            <color indexed="81"/>
            <rFont val="游ゴシック"/>
            <family val="3"/>
            <charset val="128"/>
          </rPr>
          <t>原則、有効数字３桁以上で記入してください。</t>
        </r>
      </text>
    </comment>
    <comment ref="F305" authorId="0" shapeId="0">
      <text>
        <r>
          <rPr>
            <b/>
            <sz val="10"/>
            <color indexed="81"/>
            <rFont val="游ゴシック"/>
            <family val="3"/>
            <charset val="128"/>
          </rPr>
          <t>右側太枠内に、排出係数を入力してください。原則、有効数字３桁以上で入力してください。</t>
        </r>
      </text>
    </comment>
    <comment ref="R305" authorId="0" shapeId="0">
      <text>
        <r>
          <rPr>
            <b/>
            <sz val="9"/>
            <color indexed="81"/>
            <rFont val="游ゴシック"/>
            <family val="3"/>
            <charset val="128"/>
          </rPr>
          <t>排出係数を入力してください。</t>
        </r>
      </text>
    </comment>
    <comment ref="F306" authorId="0" shapeId="0">
      <text>
        <r>
          <rPr>
            <b/>
            <sz val="10"/>
            <color indexed="81"/>
            <rFont val="游ゴシック"/>
            <family val="3"/>
            <charset val="128"/>
          </rPr>
          <t>右側太枠内に、排出係数を入力してください。原則、有効数字３桁以上で入力してください。</t>
        </r>
      </text>
    </comment>
    <comment ref="R306" authorId="0" shapeId="0">
      <text>
        <r>
          <rPr>
            <b/>
            <sz val="9"/>
            <color indexed="81"/>
            <rFont val="游ゴシック"/>
            <family val="3"/>
            <charset val="128"/>
          </rPr>
          <t>排出係数を入力してください。</t>
        </r>
      </text>
    </comment>
    <comment ref="F307" authorId="0" shapeId="0">
      <text>
        <r>
          <rPr>
            <b/>
            <sz val="10"/>
            <color indexed="81"/>
            <rFont val="游ゴシック"/>
            <family val="3"/>
            <charset val="128"/>
          </rPr>
          <t>右側太枠内に、排出係数を入力してください。原則、有効数字３桁以上で入力してください。</t>
        </r>
      </text>
    </comment>
    <comment ref="R307" authorId="0" shapeId="0">
      <text>
        <r>
          <rPr>
            <b/>
            <sz val="9"/>
            <color indexed="81"/>
            <rFont val="游ゴシック"/>
            <family val="3"/>
            <charset val="128"/>
          </rPr>
          <t>排出係数を入力してください。</t>
        </r>
      </text>
    </comment>
    <comment ref="C308" authorId="1" shapeId="0">
      <text>
        <r>
          <rPr>
            <b/>
            <sz val="10"/>
            <color indexed="81"/>
            <rFont val="游ゴシック"/>
            <family val="3"/>
            <charset val="128"/>
          </rPr>
          <t>自営線はここに記載してください。</t>
        </r>
      </text>
    </comment>
    <comment ref="F308" authorId="0" shapeId="0">
      <text>
        <r>
          <rPr>
            <b/>
            <sz val="10"/>
            <color indexed="81"/>
            <rFont val="游ゴシック"/>
            <family val="3"/>
            <charset val="128"/>
          </rPr>
          <t>右側太枠内に、排出係数を入力してください。原則、有効数字３桁以上で入力してください。</t>
        </r>
      </text>
    </comment>
    <comment ref="R308" authorId="0" shapeId="0">
      <text>
        <r>
          <rPr>
            <b/>
            <sz val="9"/>
            <color indexed="81"/>
            <rFont val="游ゴシック"/>
            <family val="3"/>
            <charset val="128"/>
          </rPr>
          <t>排出係数を入力してください。</t>
        </r>
      </text>
    </comment>
    <comment ref="F309" authorId="0" shapeId="0">
      <text>
        <r>
          <rPr>
            <b/>
            <sz val="10"/>
            <color indexed="81"/>
            <rFont val="游ゴシック"/>
            <family val="3"/>
            <charset val="128"/>
          </rPr>
          <t>原則、有効数字３桁以上で入力してください。</t>
        </r>
      </text>
    </comment>
    <comment ref="I309" authorId="0" shapeId="0">
      <text>
        <r>
          <rPr>
            <b/>
            <sz val="10"/>
            <color indexed="81"/>
            <rFont val="游ゴシック"/>
            <family val="3"/>
            <charset val="128"/>
          </rPr>
          <t>原則、有効数字３桁以上で入力してください。排出係数は右欄に入力してください。</t>
        </r>
      </text>
    </comment>
    <comment ref="F310" authorId="0" shapeId="0">
      <text>
        <r>
          <rPr>
            <b/>
            <sz val="10"/>
            <color indexed="81"/>
            <rFont val="游ゴシック"/>
            <family val="3"/>
            <charset val="128"/>
          </rPr>
          <t>原則、有効数字３桁以上で入力してください。</t>
        </r>
      </text>
    </comment>
    <comment ref="I310" authorId="0" shapeId="0">
      <text>
        <r>
          <rPr>
            <b/>
            <sz val="10"/>
            <color indexed="81"/>
            <rFont val="游ゴシック"/>
            <family val="3"/>
            <charset val="128"/>
          </rPr>
          <t>原則、有効数字３桁以上で入力してください。排出係数は右欄に入力してください。</t>
        </r>
      </text>
    </comment>
    <comment ref="F311" authorId="0" shapeId="0">
      <text>
        <r>
          <rPr>
            <b/>
            <sz val="10"/>
            <color indexed="81"/>
            <rFont val="游ゴシック"/>
            <family val="3"/>
            <charset val="128"/>
          </rPr>
          <t>原則、有効数字３桁以上で入力してください。</t>
        </r>
      </text>
    </comment>
    <comment ref="I311" authorId="0" shapeId="0">
      <text>
        <r>
          <rPr>
            <b/>
            <sz val="10"/>
            <color indexed="81"/>
            <rFont val="游ゴシック"/>
            <family val="3"/>
            <charset val="128"/>
          </rPr>
          <t>原則、有効数字３桁以上で入力してください。排出係数は右欄に入力してください。</t>
        </r>
      </text>
    </comment>
    <comment ref="F312" authorId="0" shapeId="0">
      <text>
        <r>
          <rPr>
            <b/>
            <sz val="10"/>
            <color indexed="81"/>
            <rFont val="游ゴシック"/>
            <family val="3"/>
            <charset val="128"/>
          </rPr>
          <t>原則、有効数字３桁以上で入力してください。</t>
        </r>
      </text>
    </comment>
    <comment ref="I312" authorId="0" shapeId="0">
      <text>
        <r>
          <rPr>
            <b/>
            <sz val="10"/>
            <color indexed="81"/>
            <rFont val="游ゴシック"/>
            <family val="3"/>
            <charset val="128"/>
          </rPr>
          <t>原則、有効数字３桁以上で入力してください。排出係数は右欄に入力してください。</t>
        </r>
      </text>
    </comment>
    <comment ref="F313" authorId="0" shapeId="0">
      <text>
        <r>
          <rPr>
            <b/>
            <sz val="10"/>
            <color indexed="81"/>
            <rFont val="游ゴシック"/>
            <family val="3"/>
            <charset val="128"/>
          </rPr>
          <t>原則、有効数字３桁以上で入力してください。</t>
        </r>
      </text>
    </comment>
    <comment ref="I313" authorId="0" shapeId="0">
      <text>
        <r>
          <rPr>
            <b/>
            <sz val="10"/>
            <color indexed="81"/>
            <rFont val="游ゴシック"/>
            <family val="3"/>
            <charset val="128"/>
          </rPr>
          <t>原則、有効数字３桁以上で入力してください。排出係数は右欄に入力してください。</t>
        </r>
      </text>
    </comment>
    <comment ref="R313" authorId="1" shapeId="0">
      <text>
        <r>
          <rPr>
            <b/>
            <sz val="9"/>
            <color indexed="81"/>
            <rFont val="游ゴシック"/>
            <family val="3"/>
            <charset val="128"/>
          </rPr>
          <t>排出係数を入力してください。</t>
        </r>
      </text>
    </comment>
    <comment ref="F314" authorId="0" shapeId="0">
      <text>
        <r>
          <rPr>
            <b/>
            <sz val="10"/>
            <color indexed="81"/>
            <rFont val="游ゴシック"/>
            <family val="3"/>
            <charset val="128"/>
          </rPr>
          <t>原則、有効数字３桁以上で入力してください。</t>
        </r>
      </text>
    </comment>
    <comment ref="I314" authorId="0" shapeId="0">
      <text>
        <r>
          <rPr>
            <b/>
            <sz val="10"/>
            <color indexed="81"/>
            <rFont val="游ゴシック"/>
            <family val="3"/>
            <charset val="128"/>
          </rPr>
          <t>原則、有効数字３桁以上で入力してください。排出係数は右欄に入力してください。</t>
        </r>
      </text>
    </comment>
    <comment ref="R314" authorId="1" shapeId="0">
      <text>
        <r>
          <rPr>
            <b/>
            <sz val="9"/>
            <color indexed="81"/>
            <rFont val="游ゴシック"/>
            <family val="3"/>
            <charset val="128"/>
          </rPr>
          <t>排出係数を入力してください。</t>
        </r>
      </text>
    </comment>
    <comment ref="B319"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329" authorId="0" shapeId="0">
      <text>
        <r>
          <rPr>
            <b/>
            <sz val="10"/>
            <color indexed="81"/>
            <rFont val="游ゴシック"/>
            <family val="3"/>
            <charset val="128"/>
          </rPr>
          <t>原則、有効数字３桁以上で入力してください。</t>
        </r>
      </text>
    </comment>
    <comment ref="I329" authorId="0" shapeId="0">
      <text>
        <r>
          <rPr>
            <b/>
            <sz val="10"/>
            <color indexed="81"/>
            <rFont val="游ゴシック"/>
            <family val="3"/>
            <charset val="128"/>
          </rPr>
          <t>原則、有効数字３桁以上で入力してください。</t>
        </r>
      </text>
    </comment>
    <comment ref="F330" authorId="0" shapeId="0">
      <text>
        <r>
          <rPr>
            <b/>
            <sz val="10"/>
            <color indexed="81"/>
            <rFont val="游ゴシック"/>
            <family val="3"/>
            <charset val="128"/>
          </rPr>
          <t>原則、有効数字３桁以上で入力してください。</t>
        </r>
      </text>
    </comment>
    <comment ref="I330" authorId="0" shapeId="0">
      <text>
        <r>
          <rPr>
            <b/>
            <sz val="10"/>
            <color indexed="81"/>
            <rFont val="游ゴシック"/>
            <family val="3"/>
            <charset val="128"/>
          </rPr>
          <t>原則、有効数字３桁以上で入力してください。</t>
        </r>
      </text>
    </comment>
    <comment ref="F331" authorId="0" shapeId="0">
      <text>
        <r>
          <rPr>
            <b/>
            <sz val="10"/>
            <color indexed="81"/>
            <rFont val="游ゴシック"/>
            <family val="3"/>
            <charset val="128"/>
          </rPr>
          <t>原則、有効数字３桁以上で入力してください。</t>
        </r>
      </text>
    </comment>
    <comment ref="I331" authorId="0" shapeId="0">
      <text>
        <r>
          <rPr>
            <b/>
            <sz val="10"/>
            <color indexed="81"/>
            <rFont val="游ゴシック"/>
            <family val="3"/>
            <charset val="128"/>
          </rPr>
          <t>原則、有効数字３桁以上で入力してください。</t>
        </r>
      </text>
    </comment>
    <comment ref="F332" authorId="0" shapeId="0">
      <text>
        <r>
          <rPr>
            <b/>
            <sz val="10"/>
            <color indexed="81"/>
            <rFont val="游ゴシック"/>
            <family val="3"/>
            <charset val="128"/>
          </rPr>
          <t>原則、有効数字３桁以上で入力してください。</t>
        </r>
      </text>
    </comment>
    <comment ref="I332" authorId="0" shapeId="0">
      <text>
        <r>
          <rPr>
            <b/>
            <sz val="10"/>
            <color indexed="81"/>
            <rFont val="游ゴシック"/>
            <family val="3"/>
            <charset val="128"/>
          </rPr>
          <t>原則、有効数字３桁以上で入力してください。</t>
        </r>
      </text>
    </comment>
    <comment ref="F333" authorId="0" shapeId="0">
      <text>
        <r>
          <rPr>
            <b/>
            <sz val="10"/>
            <color indexed="81"/>
            <rFont val="游ゴシック"/>
            <family val="3"/>
            <charset val="128"/>
          </rPr>
          <t>原則、有効数字３桁以上で入力してください。</t>
        </r>
      </text>
    </comment>
    <comment ref="I333" authorId="0" shapeId="0">
      <text>
        <r>
          <rPr>
            <b/>
            <sz val="10"/>
            <color indexed="81"/>
            <rFont val="游ゴシック"/>
            <family val="3"/>
            <charset val="128"/>
          </rPr>
          <t>原則、有効数字３桁以上で入力してください。</t>
        </r>
      </text>
    </comment>
    <comment ref="F334" authorId="0" shapeId="0">
      <text>
        <r>
          <rPr>
            <b/>
            <sz val="10"/>
            <color indexed="81"/>
            <rFont val="游ゴシック"/>
            <family val="3"/>
            <charset val="128"/>
          </rPr>
          <t>原則、有効数字３桁以上で入力してください。</t>
        </r>
      </text>
    </comment>
    <comment ref="I334" authorId="0" shapeId="0">
      <text>
        <r>
          <rPr>
            <b/>
            <sz val="10"/>
            <color indexed="81"/>
            <rFont val="游ゴシック"/>
            <family val="3"/>
            <charset val="128"/>
          </rPr>
          <t>原則、有効数字３桁以上で入力してください。</t>
        </r>
      </text>
    </comment>
    <comment ref="F335" authorId="0" shapeId="0">
      <text>
        <r>
          <rPr>
            <b/>
            <sz val="10"/>
            <color indexed="81"/>
            <rFont val="游ゴシック"/>
            <family val="3"/>
            <charset val="128"/>
          </rPr>
          <t>原則、有効数字３桁以上で入力してください。</t>
        </r>
      </text>
    </comment>
    <comment ref="I335" authorId="0" shapeId="0">
      <text>
        <r>
          <rPr>
            <b/>
            <sz val="10"/>
            <color indexed="81"/>
            <rFont val="游ゴシック"/>
            <family val="3"/>
            <charset val="128"/>
          </rPr>
          <t>原則、有効数字３桁以上で入力してください。</t>
        </r>
      </text>
    </comment>
    <comment ref="F336" authorId="0" shapeId="0">
      <text>
        <r>
          <rPr>
            <b/>
            <sz val="10"/>
            <color indexed="81"/>
            <rFont val="游ゴシック"/>
            <family val="3"/>
            <charset val="128"/>
          </rPr>
          <t>原則、有効数字３桁以上で入力してください。</t>
        </r>
      </text>
    </comment>
    <comment ref="I336" authorId="0" shapeId="0">
      <text>
        <r>
          <rPr>
            <b/>
            <sz val="10"/>
            <color indexed="81"/>
            <rFont val="游ゴシック"/>
            <family val="3"/>
            <charset val="128"/>
          </rPr>
          <t>原則、有効数字３桁以上で入力してください。</t>
        </r>
      </text>
    </comment>
    <comment ref="F337" authorId="0" shapeId="0">
      <text>
        <r>
          <rPr>
            <b/>
            <sz val="10"/>
            <color indexed="81"/>
            <rFont val="游ゴシック"/>
            <family val="3"/>
            <charset val="128"/>
          </rPr>
          <t>原則、有効数字３桁以上で入力してください。</t>
        </r>
      </text>
    </comment>
    <comment ref="I337" authorId="0" shapeId="0">
      <text>
        <r>
          <rPr>
            <b/>
            <sz val="10"/>
            <color indexed="81"/>
            <rFont val="游ゴシック"/>
            <family val="3"/>
            <charset val="128"/>
          </rPr>
          <t>原則、有効数字３桁以上で入力してください。</t>
        </r>
      </text>
    </comment>
    <comment ref="F338" authorId="0" shapeId="0">
      <text>
        <r>
          <rPr>
            <b/>
            <sz val="10"/>
            <color indexed="81"/>
            <rFont val="游ゴシック"/>
            <family val="3"/>
            <charset val="128"/>
          </rPr>
          <t>原則、有効数字３桁以上で入力してください。</t>
        </r>
      </text>
    </comment>
    <comment ref="I338" authorId="0" shapeId="0">
      <text>
        <r>
          <rPr>
            <b/>
            <sz val="10"/>
            <color indexed="81"/>
            <rFont val="游ゴシック"/>
            <family val="3"/>
            <charset val="128"/>
          </rPr>
          <t>原則、有効数字３桁以上で入力してください。</t>
        </r>
      </text>
    </comment>
    <comment ref="F339" authorId="0" shapeId="0">
      <text>
        <r>
          <rPr>
            <b/>
            <sz val="10"/>
            <color indexed="81"/>
            <rFont val="游ゴシック"/>
            <family val="3"/>
            <charset val="128"/>
          </rPr>
          <t>原則、有効数字３桁以上で入力してください。</t>
        </r>
      </text>
    </comment>
    <comment ref="I339" authorId="0" shapeId="0">
      <text>
        <r>
          <rPr>
            <b/>
            <sz val="10"/>
            <color indexed="81"/>
            <rFont val="游ゴシック"/>
            <family val="3"/>
            <charset val="128"/>
          </rPr>
          <t>原則、有効数字３桁以上で入力してください。</t>
        </r>
      </text>
    </comment>
    <comment ref="F340" authorId="0" shapeId="0">
      <text>
        <r>
          <rPr>
            <b/>
            <sz val="10"/>
            <color indexed="81"/>
            <rFont val="游ゴシック"/>
            <family val="3"/>
            <charset val="128"/>
          </rPr>
          <t>原則、有効数字３桁以上で入力してください。</t>
        </r>
      </text>
    </comment>
    <comment ref="I340" authorId="0" shapeId="0">
      <text>
        <r>
          <rPr>
            <b/>
            <sz val="10"/>
            <color indexed="81"/>
            <rFont val="游ゴシック"/>
            <family val="3"/>
            <charset val="128"/>
          </rPr>
          <t>原則、有効数字３桁以上で入力してください。</t>
        </r>
      </text>
    </comment>
    <comment ref="F341" authorId="0" shapeId="0">
      <text>
        <r>
          <rPr>
            <b/>
            <sz val="10"/>
            <color indexed="81"/>
            <rFont val="游ゴシック"/>
            <family val="3"/>
            <charset val="128"/>
          </rPr>
          <t>原則、有効数字３桁以上で入力してください。</t>
        </r>
      </text>
    </comment>
    <comment ref="I341" authorId="0" shapeId="0">
      <text>
        <r>
          <rPr>
            <b/>
            <sz val="10"/>
            <color indexed="81"/>
            <rFont val="游ゴシック"/>
            <family val="3"/>
            <charset val="128"/>
          </rPr>
          <t>原則、有効数字３桁以上で入力してください。</t>
        </r>
      </text>
    </comment>
    <comment ref="F342" authorId="0" shapeId="0">
      <text>
        <r>
          <rPr>
            <b/>
            <sz val="10"/>
            <color indexed="81"/>
            <rFont val="游ゴシック"/>
            <family val="3"/>
            <charset val="128"/>
          </rPr>
          <t>原則、有効数字３桁以上で入力してください。</t>
        </r>
      </text>
    </comment>
    <comment ref="I342" authorId="0" shapeId="0">
      <text>
        <r>
          <rPr>
            <b/>
            <sz val="10"/>
            <color indexed="81"/>
            <rFont val="游ゴシック"/>
            <family val="3"/>
            <charset val="128"/>
          </rPr>
          <t>原則、有効数字３桁以上で入力してください。</t>
        </r>
      </text>
    </comment>
    <comment ref="F343" authorId="0" shapeId="0">
      <text>
        <r>
          <rPr>
            <b/>
            <sz val="10"/>
            <color indexed="81"/>
            <rFont val="游ゴシック"/>
            <family val="3"/>
            <charset val="128"/>
          </rPr>
          <t>原則、有効数字３桁以上で入力してください。</t>
        </r>
      </text>
    </comment>
    <comment ref="I343" authorId="0" shapeId="0">
      <text>
        <r>
          <rPr>
            <b/>
            <sz val="10"/>
            <color indexed="81"/>
            <rFont val="游ゴシック"/>
            <family val="3"/>
            <charset val="128"/>
          </rPr>
          <t>原則、有効数字３桁以上で入力してください。</t>
        </r>
      </text>
    </comment>
    <comment ref="F344" authorId="0" shapeId="0">
      <text>
        <r>
          <rPr>
            <b/>
            <sz val="10"/>
            <color indexed="81"/>
            <rFont val="游ゴシック"/>
            <family val="3"/>
            <charset val="128"/>
          </rPr>
          <t>原則、有効数字３桁以上で入力してください。</t>
        </r>
      </text>
    </comment>
    <comment ref="I344" authorId="0" shapeId="0">
      <text>
        <r>
          <rPr>
            <b/>
            <sz val="10"/>
            <color indexed="81"/>
            <rFont val="游ゴシック"/>
            <family val="3"/>
            <charset val="128"/>
          </rPr>
          <t>原則、有効数字３桁以上で入力してください。</t>
        </r>
      </text>
    </comment>
    <comment ref="F345" authorId="0" shapeId="0">
      <text>
        <r>
          <rPr>
            <b/>
            <sz val="10"/>
            <color indexed="81"/>
            <rFont val="游ゴシック"/>
            <family val="3"/>
            <charset val="128"/>
          </rPr>
          <t>原則、有効数字３桁以上で入力してください。</t>
        </r>
      </text>
    </comment>
    <comment ref="I345" authorId="0" shapeId="0">
      <text>
        <r>
          <rPr>
            <b/>
            <sz val="10"/>
            <color indexed="81"/>
            <rFont val="游ゴシック"/>
            <family val="3"/>
            <charset val="128"/>
          </rPr>
          <t>原則、有効数字３桁以上で入力してください。</t>
        </r>
      </text>
    </comment>
    <comment ref="F346" authorId="0" shapeId="0">
      <text>
        <r>
          <rPr>
            <b/>
            <sz val="10"/>
            <color indexed="81"/>
            <rFont val="游ゴシック"/>
            <family val="3"/>
            <charset val="128"/>
          </rPr>
          <t>原則、有効数字３桁以上で入力してください。</t>
        </r>
      </text>
    </comment>
    <comment ref="I346" authorId="0" shapeId="0">
      <text>
        <r>
          <rPr>
            <b/>
            <sz val="10"/>
            <color indexed="81"/>
            <rFont val="游ゴシック"/>
            <family val="3"/>
            <charset val="128"/>
          </rPr>
          <t>原則、有効数字３桁以上で入力してください。</t>
        </r>
      </text>
    </comment>
    <comment ref="F347" authorId="0" shapeId="0">
      <text>
        <r>
          <rPr>
            <b/>
            <sz val="10"/>
            <color indexed="81"/>
            <rFont val="游ゴシック"/>
            <family val="3"/>
            <charset val="128"/>
          </rPr>
          <t>原則、有効数字３桁以上で入力してください。</t>
        </r>
      </text>
    </comment>
    <comment ref="I347" authorId="0" shapeId="0">
      <text>
        <r>
          <rPr>
            <b/>
            <sz val="10"/>
            <color indexed="81"/>
            <rFont val="游ゴシック"/>
            <family val="3"/>
            <charset val="128"/>
          </rPr>
          <t>原則、有効数字３桁以上で入力してください。</t>
        </r>
      </text>
    </comment>
    <comment ref="F348" authorId="0" shapeId="0">
      <text>
        <r>
          <rPr>
            <b/>
            <sz val="10"/>
            <color indexed="81"/>
            <rFont val="游ゴシック"/>
            <family val="3"/>
            <charset val="128"/>
          </rPr>
          <t>原則、有効数字３桁以上で入力してください。</t>
        </r>
      </text>
    </comment>
    <comment ref="I348" authorId="0" shapeId="0">
      <text>
        <r>
          <rPr>
            <b/>
            <sz val="10"/>
            <color indexed="81"/>
            <rFont val="游ゴシック"/>
            <family val="3"/>
            <charset val="128"/>
          </rPr>
          <t>原則、有効数字３桁以上で入力してください。</t>
        </r>
      </text>
    </comment>
    <comment ref="F349" authorId="0" shapeId="0">
      <text>
        <r>
          <rPr>
            <b/>
            <sz val="10"/>
            <color indexed="81"/>
            <rFont val="游ゴシック"/>
            <family val="3"/>
            <charset val="128"/>
          </rPr>
          <t>原則、有効数字３桁以上で入力してください。</t>
        </r>
      </text>
    </comment>
    <comment ref="I349" authorId="0" shapeId="0">
      <text>
        <r>
          <rPr>
            <b/>
            <sz val="10"/>
            <color indexed="81"/>
            <rFont val="游ゴシック"/>
            <family val="3"/>
            <charset val="128"/>
          </rPr>
          <t>原則、有効数字３桁以上で入力してください。</t>
        </r>
      </text>
    </comment>
    <comment ref="F350" authorId="0" shapeId="0">
      <text>
        <r>
          <rPr>
            <b/>
            <sz val="10"/>
            <color indexed="81"/>
            <rFont val="游ゴシック"/>
            <family val="3"/>
            <charset val="128"/>
          </rPr>
          <t>原則、有効数字３桁以上で入力してください。</t>
        </r>
      </text>
    </comment>
    <comment ref="I350" authorId="0" shapeId="0">
      <text>
        <r>
          <rPr>
            <b/>
            <sz val="10"/>
            <color indexed="81"/>
            <rFont val="游ゴシック"/>
            <family val="3"/>
            <charset val="128"/>
          </rPr>
          <t>原則、有効数字３桁以上で入力してください。</t>
        </r>
      </text>
    </comment>
    <comment ref="F351" authorId="0" shapeId="0">
      <text>
        <r>
          <rPr>
            <b/>
            <sz val="10"/>
            <color indexed="81"/>
            <rFont val="游ゴシック"/>
            <family val="3"/>
            <charset val="128"/>
          </rPr>
          <t>原則、有効数字３桁以上で入力してください。</t>
        </r>
      </text>
    </comment>
    <comment ref="I351" authorId="0" shapeId="0">
      <text>
        <r>
          <rPr>
            <b/>
            <sz val="10"/>
            <color indexed="81"/>
            <rFont val="游ゴシック"/>
            <family val="3"/>
            <charset val="128"/>
          </rPr>
          <t>原則、有効数字３桁以上で入力してください。</t>
        </r>
      </text>
    </comment>
    <comment ref="F352" authorId="0" shapeId="0">
      <text>
        <r>
          <rPr>
            <b/>
            <sz val="10"/>
            <color indexed="81"/>
            <rFont val="游ゴシック"/>
            <family val="3"/>
            <charset val="128"/>
          </rPr>
          <t>原則、有効数字３桁以上で入力してください。</t>
        </r>
      </text>
    </comment>
    <comment ref="I352" authorId="0" shapeId="0">
      <text>
        <r>
          <rPr>
            <b/>
            <sz val="10"/>
            <color indexed="81"/>
            <rFont val="游ゴシック"/>
            <family val="3"/>
            <charset val="128"/>
          </rPr>
          <t>原則、有効数字３桁以上で入力してください。</t>
        </r>
      </text>
    </comment>
    <comment ref="F353" authorId="0" shapeId="0">
      <text>
        <r>
          <rPr>
            <b/>
            <sz val="10"/>
            <color indexed="81"/>
            <rFont val="游ゴシック"/>
            <family val="3"/>
            <charset val="128"/>
          </rPr>
          <t>原則、有効数字３桁以上で入力してください。</t>
        </r>
      </text>
    </comment>
    <comment ref="I353" authorId="0" shapeId="0">
      <text>
        <r>
          <rPr>
            <b/>
            <sz val="10"/>
            <color indexed="81"/>
            <rFont val="游ゴシック"/>
            <family val="3"/>
            <charset val="128"/>
          </rPr>
          <t>原則、有効数字３桁以上で入力してください。</t>
        </r>
      </text>
    </comment>
    <comment ref="F354" authorId="0" shapeId="0">
      <text>
        <r>
          <rPr>
            <b/>
            <sz val="10"/>
            <color indexed="81"/>
            <rFont val="游ゴシック"/>
            <family val="3"/>
            <charset val="128"/>
          </rPr>
          <t>原則、有効数字３桁以上で入力してください。</t>
        </r>
      </text>
    </comment>
    <comment ref="I354" authorId="0" shapeId="0">
      <text>
        <r>
          <rPr>
            <b/>
            <sz val="10"/>
            <color indexed="81"/>
            <rFont val="游ゴシック"/>
            <family val="3"/>
            <charset val="128"/>
          </rPr>
          <t>原則、有効数字３桁以上で入力してください。</t>
        </r>
      </text>
    </comment>
    <comment ref="F355" authorId="0" shapeId="0">
      <text>
        <r>
          <rPr>
            <b/>
            <sz val="10"/>
            <color indexed="81"/>
            <rFont val="游ゴシック"/>
            <family val="3"/>
            <charset val="128"/>
          </rPr>
          <t>原則、有効数字３桁以上で入力してください。</t>
        </r>
      </text>
    </comment>
    <comment ref="I355" authorId="0" shapeId="0">
      <text>
        <r>
          <rPr>
            <b/>
            <sz val="10"/>
            <color indexed="81"/>
            <rFont val="游ゴシック"/>
            <family val="3"/>
            <charset val="128"/>
          </rPr>
          <t>原則、有効数字３桁以上で入力してください。</t>
        </r>
      </text>
    </comment>
    <comment ref="B356"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356" authorId="0" shapeId="0">
      <text>
        <r>
          <rPr>
            <b/>
            <sz val="10"/>
            <color indexed="81"/>
            <rFont val="游ゴシック"/>
            <family val="3"/>
            <charset val="128"/>
          </rPr>
          <t>右側太枠内に、発熱量、排出係数を入力してください。原則、有効数字３桁以上で入力してください。</t>
        </r>
      </text>
    </comment>
    <comment ref="I356" authorId="0" shapeId="0">
      <text>
        <r>
          <rPr>
            <b/>
            <sz val="10"/>
            <color indexed="81"/>
            <rFont val="游ゴシック"/>
            <family val="3"/>
            <charset val="128"/>
          </rPr>
          <t>原則、有効数字３桁以上で入力してください。</t>
        </r>
      </text>
    </comment>
    <comment ref="F357" authorId="0" shapeId="0">
      <text>
        <r>
          <rPr>
            <b/>
            <sz val="10"/>
            <color indexed="81"/>
            <rFont val="游ゴシック"/>
            <family val="3"/>
            <charset val="128"/>
          </rPr>
          <t>右側太枠内に、発熱量、排出係数を入力してください。原則、有効数字３桁以上で入力してください。</t>
        </r>
      </text>
    </comment>
    <comment ref="I357" authorId="0" shapeId="0">
      <text>
        <r>
          <rPr>
            <b/>
            <sz val="10"/>
            <color indexed="81"/>
            <rFont val="游ゴシック"/>
            <family val="3"/>
            <charset val="128"/>
          </rPr>
          <t>原則、有効数字３桁以上で入力してください。</t>
        </r>
      </text>
    </comment>
    <comment ref="U361" authorId="2" shapeId="0">
      <text>
        <r>
          <rPr>
            <b/>
            <sz val="9"/>
            <color indexed="81"/>
            <rFont val="游ゴシック"/>
            <family val="3"/>
            <charset val="128"/>
          </rPr>
          <t>ガス事業者名を入力してください。</t>
        </r>
      </text>
    </comment>
    <comment ref="F362" authorId="0" shapeId="0">
      <text>
        <r>
          <rPr>
            <b/>
            <sz val="10"/>
            <color indexed="81"/>
            <rFont val="游ゴシック"/>
            <family val="3"/>
            <charset val="128"/>
          </rPr>
          <t>右側太枠内に、ガス事業者名、排出係数を入力してください。原則、有効数字３桁以上で入力してください。</t>
        </r>
      </text>
    </comment>
    <comment ref="I362" authorId="0" shapeId="0">
      <text>
        <r>
          <rPr>
            <b/>
            <sz val="10"/>
            <color indexed="81"/>
            <rFont val="游ゴシック"/>
            <family val="3"/>
            <charset val="128"/>
          </rPr>
          <t>原則、有効数字３桁以上で入力してください。</t>
        </r>
      </text>
    </comment>
    <comment ref="S362" authorId="1" shapeId="0">
      <text>
        <r>
          <rPr>
            <b/>
            <sz val="9"/>
            <color indexed="81"/>
            <rFont val="游ゴシック"/>
            <family val="3"/>
            <charset val="128"/>
          </rPr>
          <t>ガス事業者が公表する基礎排出係数を入力してください。</t>
        </r>
      </text>
    </comment>
    <comment ref="F367" authorId="0" shapeId="0">
      <text>
        <r>
          <rPr>
            <b/>
            <sz val="10"/>
            <color indexed="81"/>
            <rFont val="游ゴシック"/>
            <family val="3"/>
            <charset val="128"/>
          </rPr>
          <t>原則、有効数字３桁以上で入力してください。</t>
        </r>
      </text>
    </comment>
    <comment ref="I367" authorId="0" shapeId="0">
      <text>
        <r>
          <rPr>
            <b/>
            <sz val="10"/>
            <color indexed="81"/>
            <rFont val="游ゴシック"/>
            <family val="3"/>
            <charset val="128"/>
          </rPr>
          <t>原則、有効数字３桁以上で入力してください。</t>
        </r>
      </text>
    </comment>
    <comment ref="F368" authorId="0" shapeId="0">
      <text>
        <r>
          <rPr>
            <b/>
            <sz val="10"/>
            <color indexed="81"/>
            <rFont val="游ゴシック"/>
            <family val="3"/>
            <charset val="128"/>
          </rPr>
          <t>原則、有効数字３桁以上で入力してください。</t>
        </r>
      </text>
    </comment>
    <comment ref="I368" authorId="0" shapeId="0">
      <text>
        <r>
          <rPr>
            <b/>
            <sz val="10"/>
            <color indexed="81"/>
            <rFont val="游ゴシック"/>
            <family val="3"/>
            <charset val="128"/>
          </rPr>
          <t>原則、有効数字３桁以上で入力してください。</t>
        </r>
      </text>
    </comment>
    <comment ref="F369" authorId="0" shapeId="0">
      <text>
        <r>
          <rPr>
            <b/>
            <sz val="10"/>
            <color indexed="81"/>
            <rFont val="游ゴシック"/>
            <family val="3"/>
            <charset val="128"/>
          </rPr>
          <t>原則、有効数字３桁以上で入力してください。</t>
        </r>
      </text>
    </comment>
    <comment ref="I369" authorId="0" shapeId="0">
      <text>
        <r>
          <rPr>
            <b/>
            <sz val="10"/>
            <color indexed="81"/>
            <rFont val="游ゴシック"/>
            <family val="3"/>
            <charset val="128"/>
          </rPr>
          <t>原則、有効数字３桁以上で入力してください。</t>
        </r>
      </text>
    </comment>
    <comment ref="F370" authorId="0" shapeId="0">
      <text>
        <r>
          <rPr>
            <b/>
            <sz val="10"/>
            <color indexed="81"/>
            <rFont val="游ゴシック"/>
            <family val="3"/>
            <charset val="128"/>
          </rPr>
          <t>原則、有効数字３桁以上で入力してください。</t>
        </r>
      </text>
    </comment>
    <comment ref="I370" authorId="0" shapeId="0">
      <text>
        <r>
          <rPr>
            <b/>
            <sz val="10"/>
            <color indexed="81"/>
            <rFont val="游ゴシック"/>
            <family val="3"/>
            <charset val="128"/>
          </rPr>
          <t>原則、有効数字３桁以上で入力してください。</t>
        </r>
      </text>
    </comment>
    <comment ref="F371" authorId="0" shapeId="0">
      <text>
        <r>
          <rPr>
            <b/>
            <sz val="10"/>
            <color indexed="81"/>
            <rFont val="游ゴシック"/>
            <family val="3"/>
            <charset val="128"/>
          </rPr>
          <t>原則、有効数字３桁以上で入力してください。</t>
        </r>
      </text>
    </comment>
    <comment ref="I371" authorId="0" shapeId="0">
      <text>
        <r>
          <rPr>
            <b/>
            <sz val="10"/>
            <color indexed="81"/>
            <rFont val="游ゴシック"/>
            <family val="3"/>
            <charset val="128"/>
          </rPr>
          <t>原則、有効数字３桁以上で入力してください。</t>
        </r>
      </text>
    </comment>
    <comment ref="F372" authorId="0" shapeId="0">
      <text>
        <r>
          <rPr>
            <b/>
            <sz val="10"/>
            <color indexed="81"/>
            <rFont val="游ゴシック"/>
            <family val="3"/>
            <charset val="128"/>
          </rPr>
          <t>原則、有効数字３桁以上で入力してください。</t>
        </r>
      </text>
    </comment>
    <comment ref="I372" authorId="0" shapeId="0">
      <text>
        <r>
          <rPr>
            <b/>
            <sz val="10"/>
            <color indexed="81"/>
            <rFont val="游ゴシック"/>
            <family val="3"/>
            <charset val="128"/>
          </rPr>
          <t>原則、有効数字３桁以上で入力してください。</t>
        </r>
      </text>
    </comment>
    <comment ref="F373" authorId="0" shapeId="0">
      <text>
        <r>
          <rPr>
            <b/>
            <sz val="10"/>
            <color indexed="81"/>
            <rFont val="游ゴシック"/>
            <family val="3"/>
            <charset val="128"/>
          </rPr>
          <t>原則、有効数字３桁以上で入力してください。</t>
        </r>
      </text>
    </comment>
    <comment ref="I373" authorId="0" shapeId="0">
      <text>
        <r>
          <rPr>
            <b/>
            <sz val="10"/>
            <color indexed="81"/>
            <rFont val="游ゴシック"/>
            <family val="3"/>
            <charset val="128"/>
          </rPr>
          <t>原則、有効数字３桁以上で入力してください。</t>
        </r>
      </text>
    </comment>
    <comment ref="F374" authorId="0" shapeId="0">
      <text>
        <r>
          <rPr>
            <b/>
            <sz val="10"/>
            <color indexed="81"/>
            <rFont val="游ゴシック"/>
            <family val="3"/>
            <charset val="128"/>
          </rPr>
          <t>原則、有効数字３桁以上で入力してください。</t>
        </r>
      </text>
    </comment>
    <comment ref="I374" authorId="0" shapeId="0">
      <text>
        <r>
          <rPr>
            <b/>
            <sz val="10"/>
            <color indexed="81"/>
            <rFont val="游ゴシック"/>
            <family val="3"/>
            <charset val="128"/>
          </rPr>
          <t>原則、有効数字３桁以上で入力してください。</t>
        </r>
      </text>
    </comment>
    <comment ref="F375" authorId="0" shapeId="0">
      <text>
        <r>
          <rPr>
            <b/>
            <sz val="10"/>
            <color indexed="81"/>
            <rFont val="游ゴシック"/>
            <family val="3"/>
            <charset val="128"/>
          </rPr>
          <t>原則、有効数字３桁以上で入力してください。</t>
        </r>
      </text>
    </comment>
    <comment ref="I375" authorId="0" shapeId="0">
      <text>
        <r>
          <rPr>
            <b/>
            <sz val="10"/>
            <color indexed="81"/>
            <rFont val="游ゴシック"/>
            <family val="3"/>
            <charset val="128"/>
          </rPr>
          <t>原則、有効数字３桁以上で入力してください。</t>
        </r>
      </text>
    </comment>
    <comment ref="F376" authorId="0" shapeId="0">
      <text>
        <r>
          <rPr>
            <b/>
            <sz val="10"/>
            <color indexed="81"/>
            <rFont val="游ゴシック"/>
            <family val="3"/>
            <charset val="128"/>
          </rPr>
          <t>原則、有効数字３桁以上で入力してください。</t>
        </r>
      </text>
    </comment>
    <comment ref="I376" authorId="0" shapeId="0">
      <text>
        <r>
          <rPr>
            <b/>
            <sz val="10"/>
            <color indexed="81"/>
            <rFont val="游ゴシック"/>
            <family val="3"/>
            <charset val="128"/>
          </rPr>
          <t>原則、有効数字３桁以上で入力してください。</t>
        </r>
      </text>
    </comment>
    <comment ref="F377" authorId="0" shapeId="0">
      <text>
        <r>
          <rPr>
            <b/>
            <sz val="10"/>
            <color indexed="81"/>
            <rFont val="游ゴシック"/>
            <family val="3"/>
            <charset val="128"/>
          </rPr>
          <t>原則、有効数字３桁以上で入力してください。</t>
        </r>
      </text>
    </comment>
    <comment ref="I377" authorId="0" shapeId="0">
      <text>
        <r>
          <rPr>
            <b/>
            <sz val="10"/>
            <color indexed="81"/>
            <rFont val="游ゴシック"/>
            <family val="3"/>
            <charset val="128"/>
          </rPr>
          <t>原則、有効数字３桁以上で入力してください。</t>
        </r>
      </text>
    </comment>
    <comment ref="F378" authorId="0" shapeId="0">
      <text>
        <r>
          <rPr>
            <b/>
            <sz val="10"/>
            <color indexed="81"/>
            <rFont val="游ゴシック"/>
            <family val="3"/>
            <charset val="128"/>
          </rPr>
          <t>原則、有効数字３桁以上で入力してください。</t>
        </r>
      </text>
    </comment>
    <comment ref="I378" authorId="0" shapeId="0">
      <text>
        <r>
          <rPr>
            <b/>
            <sz val="10"/>
            <color indexed="81"/>
            <rFont val="游ゴシック"/>
            <family val="3"/>
            <charset val="128"/>
          </rPr>
          <t>原則、有効数字３桁以上で入力してください。</t>
        </r>
      </text>
    </comment>
    <comment ref="F379" authorId="0" shapeId="0">
      <text>
        <r>
          <rPr>
            <b/>
            <sz val="10"/>
            <color indexed="81"/>
            <rFont val="游ゴシック"/>
            <family val="3"/>
            <charset val="128"/>
          </rPr>
          <t>原則、有効数字３桁以上で入力してください。</t>
        </r>
      </text>
    </comment>
    <comment ref="I379" authorId="0" shapeId="0">
      <text>
        <r>
          <rPr>
            <b/>
            <sz val="10"/>
            <color indexed="81"/>
            <rFont val="游ゴシック"/>
            <family val="3"/>
            <charset val="128"/>
          </rPr>
          <t>原則、有効数字３桁以上で入力してください。</t>
        </r>
      </text>
    </comment>
    <comment ref="F380" authorId="0" shapeId="0">
      <text>
        <r>
          <rPr>
            <b/>
            <sz val="10"/>
            <color indexed="81"/>
            <rFont val="游ゴシック"/>
            <family val="3"/>
            <charset val="128"/>
          </rPr>
          <t>原則、有効数字３桁以上で入力してください。</t>
        </r>
      </text>
    </comment>
    <comment ref="I380" authorId="0" shapeId="0">
      <text>
        <r>
          <rPr>
            <b/>
            <sz val="10"/>
            <color indexed="81"/>
            <rFont val="游ゴシック"/>
            <family val="3"/>
            <charset val="128"/>
          </rPr>
          <t>原則、有効数字３桁以上で入力してください。</t>
        </r>
      </text>
    </comment>
    <comment ref="F381" authorId="0" shapeId="0">
      <text>
        <r>
          <rPr>
            <b/>
            <sz val="10"/>
            <color indexed="81"/>
            <rFont val="游ゴシック"/>
            <family val="3"/>
            <charset val="128"/>
          </rPr>
          <t>原則、有効数字３桁以上で入力してください。</t>
        </r>
      </text>
    </comment>
    <comment ref="I381" authorId="0" shapeId="0">
      <text>
        <r>
          <rPr>
            <b/>
            <sz val="10"/>
            <color indexed="81"/>
            <rFont val="游ゴシック"/>
            <family val="3"/>
            <charset val="128"/>
          </rPr>
          <t>原則、有効数字３桁以上で入力してください。</t>
        </r>
      </text>
    </comment>
    <comment ref="F382" authorId="0" shapeId="0">
      <text>
        <r>
          <rPr>
            <b/>
            <sz val="10"/>
            <color indexed="81"/>
            <rFont val="游ゴシック"/>
            <family val="3"/>
            <charset val="128"/>
          </rPr>
          <t>原則、有効数字３桁以上で入力してください。</t>
        </r>
      </text>
    </comment>
    <comment ref="I382" authorId="0" shapeId="0">
      <text>
        <r>
          <rPr>
            <b/>
            <sz val="10"/>
            <color indexed="81"/>
            <rFont val="游ゴシック"/>
            <family val="3"/>
            <charset val="128"/>
          </rPr>
          <t>原則、有効数字３桁以上で入力してください。</t>
        </r>
      </text>
    </comment>
    <comment ref="F383" authorId="0" shapeId="0">
      <text>
        <r>
          <rPr>
            <b/>
            <sz val="10"/>
            <color indexed="81"/>
            <rFont val="游ゴシック"/>
            <family val="3"/>
            <charset val="128"/>
          </rPr>
          <t>原則、有効数字３桁以上で入力してください。</t>
        </r>
      </text>
    </comment>
    <comment ref="I383" authorId="0" shapeId="0">
      <text>
        <r>
          <rPr>
            <b/>
            <sz val="10"/>
            <color indexed="81"/>
            <rFont val="游ゴシック"/>
            <family val="3"/>
            <charset val="128"/>
          </rPr>
          <t>原則、有効数字３桁以上で入力してください。</t>
        </r>
      </text>
    </comment>
    <comment ref="B384"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384" authorId="0" shapeId="0">
      <text>
        <r>
          <rPr>
            <b/>
            <sz val="10"/>
            <color indexed="81"/>
            <rFont val="游ゴシック"/>
            <family val="3"/>
            <charset val="128"/>
          </rPr>
          <t>右側太枠内に、発熱量、排出係数を入力してください。原則、有効数字３桁以上で入力してください。</t>
        </r>
      </text>
    </comment>
    <comment ref="I384" authorId="0" shapeId="0">
      <text>
        <r>
          <rPr>
            <b/>
            <sz val="10"/>
            <color indexed="81"/>
            <rFont val="游ゴシック"/>
            <family val="3"/>
            <charset val="128"/>
          </rPr>
          <t>原則、有効数字３桁以上で入力してください。</t>
        </r>
      </text>
    </comment>
    <comment ref="F385" authorId="0" shapeId="0">
      <text>
        <r>
          <rPr>
            <b/>
            <sz val="10"/>
            <color indexed="81"/>
            <rFont val="游ゴシック"/>
            <family val="3"/>
            <charset val="128"/>
          </rPr>
          <t>右側太枠内に、発熱量、排出係数を入力してください。原則、有効数字３桁以上で入力してください。</t>
        </r>
      </text>
    </comment>
    <comment ref="I385" authorId="0" shapeId="0">
      <text>
        <r>
          <rPr>
            <b/>
            <sz val="10"/>
            <color indexed="81"/>
            <rFont val="游ゴシック"/>
            <family val="3"/>
            <charset val="128"/>
          </rPr>
          <t>原則、有効数字３桁以上で入力してください。</t>
        </r>
      </text>
    </comment>
    <comment ref="F390" authorId="0" shapeId="0">
      <text>
        <r>
          <rPr>
            <b/>
            <sz val="10"/>
            <color indexed="81"/>
            <rFont val="游ゴシック"/>
            <family val="3"/>
            <charset val="128"/>
          </rPr>
          <t>原則、有効数字３桁以上で入力してください。</t>
        </r>
      </text>
    </comment>
    <comment ref="I390" authorId="0" shapeId="0">
      <text>
        <r>
          <rPr>
            <b/>
            <sz val="10"/>
            <color indexed="81"/>
            <rFont val="游ゴシック"/>
            <family val="3"/>
            <charset val="128"/>
          </rPr>
          <t>原則、有効数字３桁以上で入力してください。</t>
        </r>
      </text>
    </comment>
    <comment ref="F391" authorId="0" shapeId="0">
      <text>
        <r>
          <rPr>
            <b/>
            <sz val="10"/>
            <color indexed="81"/>
            <rFont val="游ゴシック"/>
            <family val="3"/>
            <charset val="128"/>
          </rPr>
          <t>右側太枠内に、排出係数を入力してください。原則、有効数字３桁以上で入力してください。</t>
        </r>
      </text>
    </comment>
    <comment ref="I391" authorId="0" shapeId="0">
      <text>
        <r>
          <rPr>
            <b/>
            <sz val="10"/>
            <color indexed="81"/>
            <rFont val="游ゴシック"/>
            <family val="3"/>
            <charset val="128"/>
          </rPr>
          <t>右側太枠内に、排出係数を入力してください。原則、有効数字３桁以上で入力してください。</t>
        </r>
      </text>
    </comment>
    <comment ref="S391" authorId="1" shapeId="0">
      <text>
        <r>
          <rPr>
            <b/>
            <sz val="9"/>
            <color indexed="81"/>
            <rFont val="游ゴシック"/>
            <family val="3"/>
            <charset val="128"/>
          </rPr>
          <t>基礎排出係数を入力してください。</t>
        </r>
      </text>
    </comment>
    <comment ref="F392" authorId="0" shapeId="0">
      <text>
        <r>
          <rPr>
            <b/>
            <sz val="10"/>
            <color indexed="81"/>
            <rFont val="游ゴシック"/>
            <family val="3"/>
            <charset val="128"/>
          </rPr>
          <t>右側太枠内に、排出係数を入力してください。原則、有効数字３桁以上で入力してください。</t>
        </r>
      </text>
    </comment>
    <comment ref="I392" authorId="0" shapeId="0">
      <text>
        <r>
          <rPr>
            <b/>
            <sz val="10"/>
            <color indexed="81"/>
            <rFont val="游ゴシック"/>
            <family val="3"/>
            <charset val="128"/>
          </rPr>
          <t>右側太枠内に、排出係数を入力してください。原則、有効数字３桁以上で入力してください。</t>
        </r>
      </text>
    </comment>
    <comment ref="S392" authorId="1" shapeId="0">
      <text>
        <r>
          <rPr>
            <b/>
            <sz val="9"/>
            <color indexed="81"/>
            <rFont val="游ゴシック"/>
            <family val="3"/>
            <charset val="128"/>
          </rPr>
          <t>基礎排出係数を入力してください。</t>
        </r>
      </text>
    </comment>
    <comment ref="F393" authorId="0" shapeId="0">
      <text>
        <r>
          <rPr>
            <b/>
            <sz val="10"/>
            <color indexed="81"/>
            <rFont val="游ゴシック"/>
            <family val="3"/>
            <charset val="128"/>
          </rPr>
          <t>右側太枠内に、排出係数を入力してください。原則、有効数字３桁以上で入力してください。</t>
        </r>
      </text>
    </comment>
    <comment ref="I393" authorId="0" shapeId="0">
      <text>
        <r>
          <rPr>
            <b/>
            <sz val="10"/>
            <color indexed="81"/>
            <rFont val="游ゴシック"/>
            <family val="3"/>
            <charset val="128"/>
          </rPr>
          <t>右側太枠内に、排出係数を入力してください。原則、有効数字３桁以上で入力してください。</t>
        </r>
      </text>
    </comment>
    <comment ref="S393" authorId="1" shapeId="0">
      <text>
        <r>
          <rPr>
            <b/>
            <sz val="9"/>
            <color indexed="81"/>
            <rFont val="游ゴシック"/>
            <family val="3"/>
            <charset val="128"/>
          </rPr>
          <t>基礎排出係数を入力してください。</t>
        </r>
      </text>
    </comment>
    <comment ref="F394" authorId="0" shapeId="0">
      <text>
        <r>
          <rPr>
            <b/>
            <sz val="10"/>
            <color indexed="81"/>
            <rFont val="游ゴシック"/>
            <family val="3"/>
            <charset val="128"/>
          </rPr>
          <t>右側太枠内に、排出係数を入力してください。原則、有効数字３桁以上で入力してください。</t>
        </r>
      </text>
    </comment>
    <comment ref="I394" authorId="0" shapeId="0">
      <text>
        <r>
          <rPr>
            <b/>
            <sz val="10"/>
            <color indexed="81"/>
            <rFont val="游ゴシック"/>
            <family val="3"/>
            <charset val="128"/>
          </rPr>
          <t>右側太枠内に、排出係数を入力してください。原則、有効数字３桁以上で入力してください。</t>
        </r>
      </text>
    </comment>
    <comment ref="S394" authorId="1" shapeId="0">
      <text>
        <r>
          <rPr>
            <b/>
            <sz val="9"/>
            <color indexed="81"/>
            <rFont val="游ゴシック"/>
            <family val="3"/>
            <charset val="128"/>
          </rPr>
          <t>基礎排出係数を入力してください。</t>
        </r>
      </text>
    </comment>
    <comment ref="F395" authorId="0" shapeId="0">
      <text>
        <r>
          <rPr>
            <b/>
            <sz val="10"/>
            <color indexed="81"/>
            <rFont val="游ゴシック"/>
            <family val="3"/>
            <charset val="128"/>
          </rPr>
          <t>原則、有効数字３桁以上で入力してください。</t>
        </r>
      </text>
    </comment>
    <comment ref="I395" authorId="0" shapeId="0">
      <text>
        <r>
          <rPr>
            <b/>
            <sz val="10"/>
            <color indexed="81"/>
            <rFont val="游ゴシック"/>
            <family val="3"/>
            <charset val="128"/>
          </rPr>
          <t>原則、有効数字３桁以上で入力してください。排出係数は右欄に入力してください。</t>
        </r>
      </text>
    </comment>
    <comment ref="F396" authorId="0" shapeId="0">
      <text>
        <r>
          <rPr>
            <b/>
            <sz val="10"/>
            <color indexed="81"/>
            <rFont val="游ゴシック"/>
            <family val="3"/>
            <charset val="128"/>
          </rPr>
          <t>原則、有効数字３桁以上で入力してください。</t>
        </r>
      </text>
    </comment>
    <comment ref="I396" authorId="0" shapeId="0">
      <text>
        <r>
          <rPr>
            <b/>
            <sz val="10"/>
            <color indexed="81"/>
            <rFont val="游ゴシック"/>
            <family val="3"/>
            <charset val="128"/>
          </rPr>
          <t>原則、有効数字３桁以上で入力してください。排出係数は右欄に入力してください。</t>
        </r>
      </text>
    </comment>
    <comment ref="F397" authorId="0" shapeId="0">
      <text>
        <r>
          <rPr>
            <b/>
            <sz val="10"/>
            <color indexed="81"/>
            <rFont val="游ゴシック"/>
            <family val="3"/>
            <charset val="128"/>
          </rPr>
          <t>原則、有効数字３桁以上で入力してください。</t>
        </r>
      </text>
    </comment>
    <comment ref="I397" authorId="0" shapeId="0">
      <text>
        <r>
          <rPr>
            <b/>
            <sz val="10"/>
            <color indexed="81"/>
            <rFont val="游ゴシック"/>
            <family val="3"/>
            <charset val="128"/>
          </rPr>
          <t>原則、有効数字３桁以上で入力してください。排出係数は右欄に入力してください。</t>
        </r>
      </text>
    </comment>
    <comment ref="F398" authorId="0" shapeId="0">
      <text>
        <r>
          <rPr>
            <b/>
            <sz val="10"/>
            <color indexed="81"/>
            <rFont val="游ゴシック"/>
            <family val="3"/>
            <charset val="128"/>
          </rPr>
          <t>原則、有効数字３桁以上で入力してください。</t>
        </r>
      </text>
    </comment>
    <comment ref="I398" authorId="0" shapeId="0">
      <text>
        <r>
          <rPr>
            <b/>
            <sz val="10"/>
            <color indexed="81"/>
            <rFont val="游ゴシック"/>
            <family val="3"/>
            <charset val="128"/>
          </rPr>
          <t>原則、有効数字３桁以上で入力してください。排出係数は右欄に入力してください。</t>
        </r>
      </text>
    </comment>
    <comment ref="F399" authorId="0" shapeId="0">
      <text>
        <r>
          <rPr>
            <b/>
            <sz val="10"/>
            <color indexed="81"/>
            <rFont val="游ゴシック"/>
            <family val="3"/>
            <charset val="128"/>
          </rPr>
          <t>原則、有効数字３桁以上で入力してください。</t>
        </r>
      </text>
    </comment>
    <comment ref="I399" authorId="0" shapeId="0">
      <text>
        <r>
          <rPr>
            <b/>
            <sz val="10"/>
            <color indexed="81"/>
            <rFont val="游ゴシック"/>
            <family val="3"/>
            <charset val="128"/>
          </rPr>
          <t>原則、有効数字３桁以上で入力してください。排出係数は右欄に入力してください。</t>
        </r>
      </text>
    </comment>
    <comment ref="S399" authorId="1" shapeId="0">
      <text>
        <r>
          <rPr>
            <b/>
            <sz val="9"/>
            <color indexed="81"/>
            <rFont val="游ゴシック"/>
            <family val="3"/>
            <charset val="128"/>
          </rPr>
          <t>排出係数を入力してください。</t>
        </r>
      </text>
    </comment>
    <comment ref="O403" authorId="2" shapeId="0">
      <text>
        <r>
          <rPr>
            <b/>
            <sz val="11"/>
            <color indexed="10"/>
            <rFont val="游ゴシック"/>
            <family val="3"/>
            <charset val="128"/>
          </rPr>
          <t>電力事業者名、排出係数、買電量をこの表の太枠内に上から順に入力してください！</t>
        </r>
      </text>
    </comment>
    <comment ref="F405" authorId="2" shapeId="0">
      <text>
        <r>
          <rPr>
            <b/>
            <sz val="10"/>
            <color indexed="81"/>
            <rFont val="游ゴシック"/>
            <family val="3"/>
            <charset val="128"/>
          </rPr>
          <t>右側太枠内に電気事業者名、排出係数、買電量を入力してください。</t>
        </r>
      </text>
    </comment>
    <comment ref="P405" authorId="2" shapeId="0">
      <text>
        <r>
          <rPr>
            <b/>
            <sz val="9"/>
            <color indexed="81"/>
            <rFont val="游ゴシック"/>
            <family val="3"/>
            <charset val="128"/>
          </rPr>
          <t>電気事業者名を入力してください。</t>
        </r>
      </text>
    </comment>
    <comment ref="R405" authorId="2" shapeId="0">
      <text>
        <r>
          <rPr>
            <b/>
            <sz val="9"/>
            <color indexed="81"/>
            <rFont val="游ゴシック"/>
            <family val="3"/>
            <charset val="128"/>
          </rPr>
          <t>基礎排出係数を入力してください。</t>
        </r>
      </text>
    </comment>
    <comment ref="T405" authorId="2" shapeId="0">
      <text>
        <r>
          <rPr>
            <b/>
            <sz val="9"/>
            <color indexed="81"/>
            <rFont val="游ゴシック"/>
            <family val="3"/>
            <charset val="128"/>
          </rPr>
          <t>原則、有効数字３桁以上で記入してください。</t>
        </r>
      </text>
    </comment>
    <comment ref="P406" authorId="2" shapeId="0">
      <text>
        <r>
          <rPr>
            <b/>
            <sz val="9"/>
            <color indexed="81"/>
            <rFont val="游ゴシック"/>
            <family val="3"/>
            <charset val="128"/>
          </rPr>
          <t>電気事業者名を入力してください。</t>
        </r>
      </text>
    </comment>
    <comment ref="R406" authorId="2" shapeId="0">
      <text>
        <r>
          <rPr>
            <b/>
            <sz val="9"/>
            <color indexed="81"/>
            <rFont val="游ゴシック"/>
            <family val="3"/>
            <charset val="128"/>
          </rPr>
          <t>基礎排出係数を入力してください。</t>
        </r>
      </text>
    </comment>
    <comment ref="T406" authorId="2" shapeId="0">
      <text>
        <r>
          <rPr>
            <b/>
            <sz val="9"/>
            <color indexed="81"/>
            <rFont val="游ゴシック"/>
            <family val="3"/>
            <charset val="128"/>
          </rPr>
          <t>原則、有効数字３桁以上で記入してください。</t>
        </r>
      </text>
    </comment>
    <comment ref="P407" authorId="2" shapeId="0">
      <text>
        <r>
          <rPr>
            <b/>
            <sz val="9"/>
            <color indexed="81"/>
            <rFont val="游ゴシック"/>
            <family val="3"/>
            <charset val="128"/>
          </rPr>
          <t>電気事業者名を入力してください。</t>
        </r>
      </text>
    </comment>
    <comment ref="R407" authorId="2" shapeId="0">
      <text>
        <r>
          <rPr>
            <b/>
            <sz val="9"/>
            <color indexed="81"/>
            <rFont val="游ゴシック"/>
            <family val="3"/>
            <charset val="128"/>
          </rPr>
          <t>基礎排出係数を入力してください。</t>
        </r>
      </text>
    </comment>
    <comment ref="T407" authorId="2" shapeId="0">
      <text>
        <r>
          <rPr>
            <b/>
            <sz val="9"/>
            <color indexed="81"/>
            <rFont val="游ゴシック"/>
            <family val="3"/>
            <charset val="128"/>
          </rPr>
          <t>原則、有効数字３桁以上で記入してください。</t>
        </r>
      </text>
    </comment>
    <comment ref="P408" authorId="2" shapeId="0">
      <text>
        <r>
          <rPr>
            <b/>
            <sz val="9"/>
            <color indexed="81"/>
            <rFont val="游ゴシック"/>
            <family val="3"/>
            <charset val="128"/>
          </rPr>
          <t>電気事業者名を入力してください。</t>
        </r>
      </text>
    </comment>
    <comment ref="R408" authorId="2" shapeId="0">
      <text>
        <r>
          <rPr>
            <b/>
            <sz val="9"/>
            <color indexed="81"/>
            <rFont val="游ゴシック"/>
            <family val="3"/>
            <charset val="128"/>
          </rPr>
          <t>基礎排出係数を入力してください。</t>
        </r>
      </text>
    </comment>
    <comment ref="T408" authorId="2" shapeId="0">
      <text>
        <r>
          <rPr>
            <b/>
            <sz val="9"/>
            <color indexed="81"/>
            <rFont val="游ゴシック"/>
            <family val="3"/>
            <charset val="128"/>
          </rPr>
          <t>原則、有効数字３桁以上で記入してください。</t>
        </r>
      </text>
    </comment>
    <comment ref="F412" authorId="0" shapeId="0">
      <text>
        <r>
          <rPr>
            <b/>
            <sz val="10"/>
            <color indexed="81"/>
            <rFont val="游ゴシック"/>
            <family val="3"/>
            <charset val="128"/>
          </rPr>
          <t>右側太枠内に、排出係数を入力してください。原則、有効数字３桁以上で入力してください。</t>
        </r>
      </text>
    </comment>
    <comment ref="R412" authorId="0" shapeId="0">
      <text>
        <r>
          <rPr>
            <b/>
            <sz val="9"/>
            <color indexed="81"/>
            <rFont val="游ゴシック"/>
            <family val="3"/>
            <charset val="128"/>
          </rPr>
          <t>排出係数を入力してください。</t>
        </r>
      </text>
    </comment>
    <comment ref="F413" authorId="0" shapeId="0">
      <text>
        <r>
          <rPr>
            <b/>
            <sz val="10"/>
            <color indexed="81"/>
            <rFont val="游ゴシック"/>
            <family val="3"/>
            <charset val="128"/>
          </rPr>
          <t>右側太枠内に、排出係数を入力してください。原則、有効数字３桁以上で入力してください。</t>
        </r>
      </text>
    </comment>
    <comment ref="R413" authorId="0" shapeId="0">
      <text>
        <r>
          <rPr>
            <b/>
            <sz val="9"/>
            <color indexed="81"/>
            <rFont val="游ゴシック"/>
            <family val="3"/>
            <charset val="128"/>
          </rPr>
          <t>排出係数を入力してください。</t>
        </r>
      </text>
    </comment>
    <comment ref="F414" authorId="0" shapeId="0">
      <text>
        <r>
          <rPr>
            <b/>
            <sz val="10"/>
            <color indexed="81"/>
            <rFont val="游ゴシック"/>
            <family val="3"/>
            <charset val="128"/>
          </rPr>
          <t>右側太枠内に、排出係数を入力してください。原則、有効数字３桁以上で入力してください。</t>
        </r>
      </text>
    </comment>
    <comment ref="R414" authorId="0" shapeId="0">
      <text>
        <r>
          <rPr>
            <b/>
            <sz val="9"/>
            <color indexed="81"/>
            <rFont val="游ゴシック"/>
            <family val="3"/>
            <charset val="128"/>
          </rPr>
          <t>排出係数を入力してください。</t>
        </r>
      </text>
    </comment>
    <comment ref="C415" authorId="1" shapeId="0">
      <text>
        <r>
          <rPr>
            <b/>
            <sz val="10"/>
            <color indexed="81"/>
            <rFont val="游ゴシック"/>
            <family val="3"/>
            <charset val="128"/>
          </rPr>
          <t>自営線はここに記載してください。</t>
        </r>
      </text>
    </comment>
    <comment ref="F415" authorId="0" shapeId="0">
      <text>
        <r>
          <rPr>
            <b/>
            <sz val="10"/>
            <color indexed="81"/>
            <rFont val="游ゴシック"/>
            <family val="3"/>
            <charset val="128"/>
          </rPr>
          <t>右側太枠内に、排出係数を入力してください。原則、有効数字３桁以上で入力してください。</t>
        </r>
      </text>
    </comment>
    <comment ref="R415" authorId="0" shapeId="0">
      <text>
        <r>
          <rPr>
            <b/>
            <sz val="9"/>
            <color indexed="81"/>
            <rFont val="游ゴシック"/>
            <family val="3"/>
            <charset val="128"/>
          </rPr>
          <t>排出係数を入力してください。</t>
        </r>
      </text>
    </comment>
    <comment ref="F416" authorId="0" shapeId="0">
      <text>
        <r>
          <rPr>
            <b/>
            <sz val="10"/>
            <color indexed="81"/>
            <rFont val="游ゴシック"/>
            <family val="3"/>
            <charset val="128"/>
          </rPr>
          <t>原則、有効数字３桁以上で入力してください。</t>
        </r>
      </text>
    </comment>
    <comment ref="I416" authorId="0" shapeId="0">
      <text>
        <r>
          <rPr>
            <b/>
            <sz val="10"/>
            <color indexed="81"/>
            <rFont val="游ゴシック"/>
            <family val="3"/>
            <charset val="128"/>
          </rPr>
          <t>原則、有効数字３桁以上で入力してください。排出係数は右欄に入力してください。</t>
        </r>
      </text>
    </comment>
    <comment ref="F417" authorId="0" shapeId="0">
      <text>
        <r>
          <rPr>
            <b/>
            <sz val="10"/>
            <color indexed="81"/>
            <rFont val="游ゴシック"/>
            <family val="3"/>
            <charset val="128"/>
          </rPr>
          <t>原則、有効数字３桁以上で入力してください。</t>
        </r>
      </text>
    </comment>
    <comment ref="I417" authorId="0" shapeId="0">
      <text>
        <r>
          <rPr>
            <b/>
            <sz val="10"/>
            <color indexed="81"/>
            <rFont val="游ゴシック"/>
            <family val="3"/>
            <charset val="128"/>
          </rPr>
          <t>原則、有効数字３桁以上で入力してください。排出係数は右欄に入力してください。</t>
        </r>
      </text>
    </comment>
    <comment ref="F418" authorId="0" shapeId="0">
      <text>
        <r>
          <rPr>
            <b/>
            <sz val="10"/>
            <color indexed="81"/>
            <rFont val="游ゴシック"/>
            <family val="3"/>
            <charset val="128"/>
          </rPr>
          <t>原則、有効数字３桁以上で入力してください。</t>
        </r>
      </text>
    </comment>
    <comment ref="I418" authorId="0" shapeId="0">
      <text>
        <r>
          <rPr>
            <b/>
            <sz val="10"/>
            <color indexed="81"/>
            <rFont val="游ゴシック"/>
            <family val="3"/>
            <charset val="128"/>
          </rPr>
          <t>原則、有効数字３桁以上で入力してください。排出係数は右欄に入力してください。</t>
        </r>
      </text>
    </comment>
    <comment ref="F419" authorId="0" shapeId="0">
      <text>
        <r>
          <rPr>
            <b/>
            <sz val="10"/>
            <color indexed="81"/>
            <rFont val="游ゴシック"/>
            <family val="3"/>
            <charset val="128"/>
          </rPr>
          <t>原則、有効数字３桁以上で入力してください。</t>
        </r>
      </text>
    </comment>
    <comment ref="I419" authorId="0" shapeId="0">
      <text>
        <r>
          <rPr>
            <b/>
            <sz val="10"/>
            <color indexed="81"/>
            <rFont val="游ゴシック"/>
            <family val="3"/>
            <charset val="128"/>
          </rPr>
          <t>原則、有効数字３桁以上で入力してください。排出係数は右欄に入力してください。</t>
        </r>
      </text>
    </comment>
    <comment ref="F420" authorId="0" shapeId="0">
      <text>
        <r>
          <rPr>
            <b/>
            <sz val="10"/>
            <color indexed="81"/>
            <rFont val="游ゴシック"/>
            <family val="3"/>
            <charset val="128"/>
          </rPr>
          <t>原則、有効数字３桁以上で入力してください。</t>
        </r>
      </text>
    </comment>
    <comment ref="I420" authorId="0" shapeId="0">
      <text>
        <r>
          <rPr>
            <b/>
            <sz val="10"/>
            <color indexed="81"/>
            <rFont val="游ゴシック"/>
            <family val="3"/>
            <charset val="128"/>
          </rPr>
          <t>原則、有効数字３桁以上で入力してください。排出係数は右欄に入力してください。</t>
        </r>
      </text>
    </comment>
    <comment ref="R420" authorId="1" shapeId="0">
      <text>
        <r>
          <rPr>
            <b/>
            <sz val="9"/>
            <color indexed="81"/>
            <rFont val="游ゴシック"/>
            <family val="3"/>
            <charset val="128"/>
          </rPr>
          <t>排出係数を入力してください。</t>
        </r>
      </text>
    </comment>
    <comment ref="F421" authorId="0" shapeId="0">
      <text>
        <r>
          <rPr>
            <b/>
            <sz val="10"/>
            <color indexed="81"/>
            <rFont val="游ゴシック"/>
            <family val="3"/>
            <charset val="128"/>
          </rPr>
          <t>原則、有効数字３桁以上で入力してください。</t>
        </r>
      </text>
    </comment>
    <comment ref="I421" authorId="0" shapeId="0">
      <text>
        <r>
          <rPr>
            <b/>
            <sz val="10"/>
            <color indexed="81"/>
            <rFont val="游ゴシック"/>
            <family val="3"/>
            <charset val="128"/>
          </rPr>
          <t>原則、有効数字３桁以上で入力してください。排出係数は右欄に入力してください。</t>
        </r>
      </text>
    </comment>
    <comment ref="R421" authorId="1" shapeId="0">
      <text>
        <r>
          <rPr>
            <b/>
            <sz val="9"/>
            <color indexed="81"/>
            <rFont val="游ゴシック"/>
            <family val="3"/>
            <charset val="128"/>
          </rPr>
          <t>排出係数を入力してください。</t>
        </r>
      </text>
    </comment>
    <comment ref="B426"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436" authorId="0" shapeId="0">
      <text>
        <r>
          <rPr>
            <b/>
            <sz val="10"/>
            <color indexed="81"/>
            <rFont val="游ゴシック"/>
            <family val="3"/>
            <charset val="128"/>
          </rPr>
          <t>原則、有効数字３桁以上で入力してください。</t>
        </r>
      </text>
    </comment>
    <comment ref="I436" authorId="0" shapeId="0">
      <text>
        <r>
          <rPr>
            <b/>
            <sz val="10"/>
            <color indexed="81"/>
            <rFont val="游ゴシック"/>
            <family val="3"/>
            <charset val="128"/>
          </rPr>
          <t>原則、有効数字３桁以上で入力してください。</t>
        </r>
      </text>
    </comment>
    <comment ref="F437" authorId="0" shapeId="0">
      <text>
        <r>
          <rPr>
            <b/>
            <sz val="10"/>
            <color indexed="81"/>
            <rFont val="游ゴシック"/>
            <family val="3"/>
            <charset val="128"/>
          </rPr>
          <t>原則、有効数字３桁以上で入力してください。</t>
        </r>
      </text>
    </comment>
    <comment ref="I437" authorId="0" shapeId="0">
      <text>
        <r>
          <rPr>
            <b/>
            <sz val="10"/>
            <color indexed="81"/>
            <rFont val="游ゴシック"/>
            <family val="3"/>
            <charset val="128"/>
          </rPr>
          <t>原則、有効数字３桁以上で入力してください。</t>
        </r>
      </text>
    </comment>
    <comment ref="F438" authorId="0" shapeId="0">
      <text>
        <r>
          <rPr>
            <b/>
            <sz val="10"/>
            <color indexed="81"/>
            <rFont val="游ゴシック"/>
            <family val="3"/>
            <charset val="128"/>
          </rPr>
          <t>原則、有効数字３桁以上で入力してください。</t>
        </r>
      </text>
    </comment>
    <comment ref="I438" authorId="0" shapeId="0">
      <text>
        <r>
          <rPr>
            <b/>
            <sz val="10"/>
            <color indexed="81"/>
            <rFont val="游ゴシック"/>
            <family val="3"/>
            <charset val="128"/>
          </rPr>
          <t>原則、有効数字３桁以上で入力してください。</t>
        </r>
      </text>
    </comment>
    <comment ref="F439" authorId="0" shapeId="0">
      <text>
        <r>
          <rPr>
            <b/>
            <sz val="10"/>
            <color indexed="81"/>
            <rFont val="游ゴシック"/>
            <family val="3"/>
            <charset val="128"/>
          </rPr>
          <t>原則、有効数字３桁以上で入力してください。</t>
        </r>
      </text>
    </comment>
    <comment ref="I439" authorId="0" shapeId="0">
      <text>
        <r>
          <rPr>
            <b/>
            <sz val="10"/>
            <color indexed="81"/>
            <rFont val="游ゴシック"/>
            <family val="3"/>
            <charset val="128"/>
          </rPr>
          <t>原則、有効数字３桁以上で入力してください。</t>
        </r>
      </text>
    </comment>
    <comment ref="F440" authorId="0" shapeId="0">
      <text>
        <r>
          <rPr>
            <b/>
            <sz val="10"/>
            <color indexed="81"/>
            <rFont val="游ゴシック"/>
            <family val="3"/>
            <charset val="128"/>
          </rPr>
          <t>原則、有効数字３桁以上で入力してください。</t>
        </r>
      </text>
    </comment>
    <comment ref="I440" authorId="0" shapeId="0">
      <text>
        <r>
          <rPr>
            <b/>
            <sz val="10"/>
            <color indexed="81"/>
            <rFont val="游ゴシック"/>
            <family val="3"/>
            <charset val="128"/>
          </rPr>
          <t>原則、有効数字３桁以上で入力してください。</t>
        </r>
      </text>
    </comment>
    <comment ref="F441" authorId="0" shapeId="0">
      <text>
        <r>
          <rPr>
            <b/>
            <sz val="10"/>
            <color indexed="81"/>
            <rFont val="游ゴシック"/>
            <family val="3"/>
            <charset val="128"/>
          </rPr>
          <t>原則、有効数字３桁以上で入力してください。</t>
        </r>
      </text>
    </comment>
    <comment ref="I441" authorId="0" shapeId="0">
      <text>
        <r>
          <rPr>
            <b/>
            <sz val="10"/>
            <color indexed="81"/>
            <rFont val="游ゴシック"/>
            <family val="3"/>
            <charset val="128"/>
          </rPr>
          <t>原則、有効数字３桁以上で入力してください。</t>
        </r>
      </text>
    </comment>
    <comment ref="F442" authorId="0" shapeId="0">
      <text>
        <r>
          <rPr>
            <b/>
            <sz val="10"/>
            <color indexed="81"/>
            <rFont val="游ゴシック"/>
            <family val="3"/>
            <charset val="128"/>
          </rPr>
          <t>原則、有効数字３桁以上で入力してください。</t>
        </r>
      </text>
    </comment>
    <comment ref="I442" authorId="0" shapeId="0">
      <text>
        <r>
          <rPr>
            <b/>
            <sz val="10"/>
            <color indexed="81"/>
            <rFont val="游ゴシック"/>
            <family val="3"/>
            <charset val="128"/>
          </rPr>
          <t>原則、有効数字３桁以上で入力してください。</t>
        </r>
      </text>
    </comment>
    <comment ref="F443" authorId="0" shapeId="0">
      <text>
        <r>
          <rPr>
            <b/>
            <sz val="10"/>
            <color indexed="81"/>
            <rFont val="游ゴシック"/>
            <family val="3"/>
            <charset val="128"/>
          </rPr>
          <t>原則、有効数字３桁以上で入力してください。</t>
        </r>
      </text>
    </comment>
    <comment ref="I443" authorId="0" shapeId="0">
      <text>
        <r>
          <rPr>
            <b/>
            <sz val="10"/>
            <color indexed="81"/>
            <rFont val="游ゴシック"/>
            <family val="3"/>
            <charset val="128"/>
          </rPr>
          <t>原則、有効数字３桁以上で入力してください。</t>
        </r>
      </text>
    </comment>
    <comment ref="F444" authorId="0" shapeId="0">
      <text>
        <r>
          <rPr>
            <b/>
            <sz val="10"/>
            <color indexed="81"/>
            <rFont val="游ゴシック"/>
            <family val="3"/>
            <charset val="128"/>
          </rPr>
          <t>原則、有効数字３桁以上で入力してください。</t>
        </r>
      </text>
    </comment>
    <comment ref="I444" authorId="0" shapeId="0">
      <text>
        <r>
          <rPr>
            <b/>
            <sz val="10"/>
            <color indexed="81"/>
            <rFont val="游ゴシック"/>
            <family val="3"/>
            <charset val="128"/>
          </rPr>
          <t>原則、有効数字３桁以上で入力してください。</t>
        </r>
      </text>
    </comment>
    <comment ref="F445" authorId="0" shapeId="0">
      <text>
        <r>
          <rPr>
            <b/>
            <sz val="10"/>
            <color indexed="81"/>
            <rFont val="游ゴシック"/>
            <family val="3"/>
            <charset val="128"/>
          </rPr>
          <t>原則、有効数字３桁以上で入力してください。</t>
        </r>
      </text>
    </comment>
    <comment ref="I445" authorId="0" shapeId="0">
      <text>
        <r>
          <rPr>
            <b/>
            <sz val="10"/>
            <color indexed="81"/>
            <rFont val="游ゴシック"/>
            <family val="3"/>
            <charset val="128"/>
          </rPr>
          <t>原則、有効数字３桁以上で入力してください。</t>
        </r>
      </text>
    </comment>
    <comment ref="F446" authorId="0" shapeId="0">
      <text>
        <r>
          <rPr>
            <b/>
            <sz val="10"/>
            <color indexed="81"/>
            <rFont val="游ゴシック"/>
            <family val="3"/>
            <charset val="128"/>
          </rPr>
          <t>原則、有効数字３桁以上で入力してください。</t>
        </r>
      </text>
    </comment>
    <comment ref="I446" authorId="0" shapeId="0">
      <text>
        <r>
          <rPr>
            <b/>
            <sz val="10"/>
            <color indexed="81"/>
            <rFont val="游ゴシック"/>
            <family val="3"/>
            <charset val="128"/>
          </rPr>
          <t>原則、有効数字３桁以上で入力してください。</t>
        </r>
      </text>
    </comment>
    <comment ref="F447" authorId="0" shapeId="0">
      <text>
        <r>
          <rPr>
            <b/>
            <sz val="10"/>
            <color indexed="81"/>
            <rFont val="游ゴシック"/>
            <family val="3"/>
            <charset val="128"/>
          </rPr>
          <t>原則、有効数字３桁以上で入力してください。</t>
        </r>
      </text>
    </comment>
    <comment ref="I447" authorId="0" shapeId="0">
      <text>
        <r>
          <rPr>
            <b/>
            <sz val="10"/>
            <color indexed="81"/>
            <rFont val="游ゴシック"/>
            <family val="3"/>
            <charset val="128"/>
          </rPr>
          <t>原則、有効数字３桁以上で入力してください。</t>
        </r>
      </text>
    </comment>
    <comment ref="F448" authorId="0" shapeId="0">
      <text>
        <r>
          <rPr>
            <b/>
            <sz val="10"/>
            <color indexed="81"/>
            <rFont val="游ゴシック"/>
            <family val="3"/>
            <charset val="128"/>
          </rPr>
          <t>原則、有効数字３桁以上で入力してください。</t>
        </r>
      </text>
    </comment>
    <comment ref="I448" authorId="0" shapeId="0">
      <text>
        <r>
          <rPr>
            <b/>
            <sz val="10"/>
            <color indexed="81"/>
            <rFont val="游ゴシック"/>
            <family val="3"/>
            <charset val="128"/>
          </rPr>
          <t>原則、有効数字３桁以上で入力してください。</t>
        </r>
      </text>
    </comment>
    <comment ref="F449" authorId="0" shapeId="0">
      <text>
        <r>
          <rPr>
            <b/>
            <sz val="10"/>
            <color indexed="81"/>
            <rFont val="游ゴシック"/>
            <family val="3"/>
            <charset val="128"/>
          </rPr>
          <t>原則、有効数字３桁以上で入力してください。</t>
        </r>
      </text>
    </comment>
    <comment ref="I449" authorId="0" shapeId="0">
      <text>
        <r>
          <rPr>
            <b/>
            <sz val="10"/>
            <color indexed="81"/>
            <rFont val="游ゴシック"/>
            <family val="3"/>
            <charset val="128"/>
          </rPr>
          <t>原則、有効数字３桁以上で入力してください。</t>
        </r>
      </text>
    </comment>
    <comment ref="F450" authorId="0" shapeId="0">
      <text>
        <r>
          <rPr>
            <b/>
            <sz val="10"/>
            <color indexed="81"/>
            <rFont val="游ゴシック"/>
            <family val="3"/>
            <charset val="128"/>
          </rPr>
          <t>原則、有効数字３桁以上で入力してください。</t>
        </r>
      </text>
    </comment>
    <comment ref="I450" authorId="0" shapeId="0">
      <text>
        <r>
          <rPr>
            <b/>
            <sz val="10"/>
            <color indexed="81"/>
            <rFont val="游ゴシック"/>
            <family val="3"/>
            <charset val="128"/>
          </rPr>
          <t>原則、有効数字３桁以上で入力してください。</t>
        </r>
      </text>
    </comment>
    <comment ref="F451" authorId="0" shapeId="0">
      <text>
        <r>
          <rPr>
            <b/>
            <sz val="10"/>
            <color indexed="81"/>
            <rFont val="游ゴシック"/>
            <family val="3"/>
            <charset val="128"/>
          </rPr>
          <t>原則、有効数字３桁以上で入力してください。</t>
        </r>
      </text>
    </comment>
    <comment ref="I451" authorId="0" shapeId="0">
      <text>
        <r>
          <rPr>
            <b/>
            <sz val="10"/>
            <color indexed="81"/>
            <rFont val="游ゴシック"/>
            <family val="3"/>
            <charset val="128"/>
          </rPr>
          <t>原則、有効数字３桁以上で入力してください。</t>
        </r>
      </text>
    </comment>
    <comment ref="F452" authorId="0" shapeId="0">
      <text>
        <r>
          <rPr>
            <b/>
            <sz val="10"/>
            <color indexed="81"/>
            <rFont val="游ゴシック"/>
            <family val="3"/>
            <charset val="128"/>
          </rPr>
          <t>原則、有効数字３桁以上で入力してください。</t>
        </r>
      </text>
    </comment>
    <comment ref="I452" authorId="0" shapeId="0">
      <text>
        <r>
          <rPr>
            <b/>
            <sz val="10"/>
            <color indexed="81"/>
            <rFont val="游ゴシック"/>
            <family val="3"/>
            <charset val="128"/>
          </rPr>
          <t>原則、有効数字３桁以上で入力してください。</t>
        </r>
      </text>
    </comment>
    <comment ref="F453" authorId="0" shapeId="0">
      <text>
        <r>
          <rPr>
            <b/>
            <sz val="10"/>
            <color indexed="81"/>
            <rFont val="游ゴシック"/>
            <family val="3"/>
            <charset val="128"/>
          </rPr>
          <t>原則、有効数字３桁以上で入力してください。</t>
        </r>
      </text>
    </comment>
    <comment ref="I453" authorId="0" shapeId="0">
      <text>
        <r>
          <rPr>
            <b/>
            <sz val="10"/>
            <color indexed="81"/>
            <rFont val="游ゴシック"/>
            <family val="3"/>
            <charset val="128"/>
          </rPr>
          <t>原則、有効数字３桁以上で入力してください。</t>
        </r>
      </text>
    </comment>
    <comment ref="F454" authorId="0" shapeId="0">
      <text>
        <r>
          <rPr>
            <b/>
            <sz val="10"/>
            <color indexed="81"/>
            <rFont val="游ゴシック"/>
            <family val="3"/>
            <charset val="128"/>
          </rPr>
          <t>原則、有効数字３桁以上で入力してください。</t>
        </r>
      </text>
    </comment>
    <comment ref="I454" authorId="0" shapeId="0">
      <text>
        <r>
          <rPr>
            <b/>
            <sz val="10"/>
            <color indexed="81"/>
            <rFont val="游ゴシック"/>
            <family val="3"/>
            <charset val="128"/>
          </rPr>
          <t>原則、有効数字３桁以上で入力してください。</t>
        </r>
      </text>
    </comment>
    <comment ref="F455" authorId="0" shapeId="0">
      <text>
        <r>
          <rPr>
            <b/>
            <sz val="10"/>
            <color indexed="81"/>
            <rFont val="游ゴシック"/>
            <family val="3"/>
            <charset val="128"/>
          </rPr>
          <t>原則、有効数字３桁以上で入力してください。</t>
        </r>
      </text>
    </comment>
    <comment ref="I455" authorId="0" shapeId="0">
      <text>
        <r>
          <rPr>
            <b/>
            <sz val="10"/>
            <color indexed="81"/>
            <rFont val="游ゴシック"/>
            <family val="3"/>
            <charset val="128"/>
          </rPr>
          <t>原則、有効数字３桁以上で入力してください。</t>
        </r>
      </text>
    </comment>
    <comment ref="F456" authorId="0" shapeId="0">
      <text>
        <r>
          <rPr>
            <b/>
            <sz val="10"/>
            <color indexed="81"/>
            <rFont val="游ゴシック"/>
            <family val="3"/>
            <charset val="128"/>
          </rPr>
          <t>原則、有効数字３桁以上で入力してください。</t>
        </r>
      </text>
    </comment>
    <comment ref="I456" authorId="0" shapeId="0">
      <text>
        <r>
          <rPr>
            <b/>
            <sz val="10"/>
            <color indexed="81"/>
            <rFont val="游ゴシック"/>
            <family val="3"/>
            <charset val="128"/>
          </rPr>
          <t>原則、有効数字３桁以上で入力してください。</t>
        </r>
      </text>
    </comment>
    <comment ref="F457" authorId="0" shapeId="0">
      <text>
        <r>
          <rPr>
            <b/>
            <sz val="10"/>
            <color indexed="81"/>
            <rFont val="游ゴシック"/>
            <family val="3"/>
            <charset val="128"/>
          </rPr>
          <t>原則、有効数字３桁以上で入力してください。</t>
        </r>
      </text>
    </comment>
    <comment ref="I457" authorId="0" shapeId="0">
      <text>
        <r>
          <rPr>
            <b/>
            <sz val="10"/>
            <color indexed="81"/>
            <rFont val="游ゴシック"/>
            <family val="3"/>
            <charset val="128"/>
          </rPr>
          <t>原則、有効数字３桁以上で入力してください。</t>
        </r>
      </text>
    </comment>
    <comment ref="F458" authorId="0" shapeId="0">
      <text>
        <r>
          <rPr>
            <b/>
            <sz val="10"/>
            <color indexed="81"/>
            <rFont val="游ゴシック"/>
            <family val="3"/>
            <charset val="128"/>
          </rPr>
          <t>原則、有効数字３桁以上で入力してください。</t>
        </r>
      </text>
    </comment>
    <comment ref="I458" authorId="0" shapeId="0">
      <text>
        <r>
          <rPr>
            <b/>
            <sz val="10"/>
            <color indexed="81"/>
            <rFont val="游ゴシック"/>
            <family val="3"/>
            <charset val="128"/>
          </rPr>
          <t>原則、有効数字３桁以上で入力してください。</t>
        </r>
      </text>
    </comment>
    <comment ref="F459" authorId="0" shapeId="0">
      <text>
        <r>
          <rPr>
            <b/>
            <sz val="10"/>
            <color indexed="81"/>
            <rFont val="游ゴシック"/>
            <family val="3"/>
            <charset val="128"/>
          </rPr>
          <t>原則、有効数字３桁以上で入力してください。</t>
        </r>
      </text>
    </comment>
    <comment ref="I459" authorId="0" shapeId="0">
      <text>
        <r>
          <rPr>
            <b/>
            <sz val="10"/>
            <color indexed="81"/>
            <rFont val="游ゴシック"/>
            <family val="3"/>
            <charset val="128"/>
          </rPr>
          <t>原則、有効数字３桁以上で入力してください。</t>
        </r>
      </text>
    </comment>
    <comment ref="F460" authorId="0" shapeId="0">
      <text>
        <r>
          <rPr>
            <b/>
            <sz val="10"/>
            <color indexed="81"/>
            <rFont val="游ゴシック"/>
            <family val="3"/>
            <charset val="128"/>
          </rPr>
          <t>原則、有効数字３桁以上で入力してください。</t>
        </r>
      </text>
    </comment>
    <comment ref="I460" authorId="0" shapeId="0">
      <text>
        <r>
          <rPr>
            <b/>
            <sz val="10"/>
            <color indexed="81"/>
            <rFont val="游ゴシック"/>
            <family val="3"/>
            <charset val="128"/>
          </rPr>
          <t>原則、有効数字３桁以上で入力してください。</t>
        </r>
      </text>
    </comment>
    <comment ref="F461" authorId="0" shapeId="0">
      <text>
        <r>
          <rPr>
            <b/>
            <sz val="10"/>
            <color indexed="81"/>
            <rFont val="游ゴシック"/>
            <family val="3"/>
            <charset val="128"/>
          </rPr>
          <t>原則、有効数字３桁以上で入力してください。</t>
        </r>
      </text>
    </comment>
    <comment ref="I461" authorId="0" shapeId="0">
      <text>
        <r>
          <rPr>
            <b/>
            <sz val="10"/>
            <color indexed="81"/>
            <rFont val="游ゴシック"/>
            <family val="3"/>
            <charset val="128"/>
          </rPr>
          <t>原則、有効数字３桁以上で入力してください。</t>
        </r>
      </text>
    </comment>
    <comment ref="F462" authorId="0" shapeId="0">
      <text>
        <r>
          <rPr>
            <b/>
            <sz val="10"/>
            <color indexed="81"/>
            <rFont val="游ゴシック"/>
            <family val="3"/>
            <charset val="128"/>
          </rPr>
          <t>原則、有効数字３桁以上で入力してください。</t>
        </r>
      </text>
    </comment>
    <comment ref="I462" authorId="0" shapeId="0">
      <text>
        <r>
          <rPr>
            <b/>
            <sz val="10"/>
            <color indexed="81"/>
            <rFont val="游ゴシック"/>
            <family val="3"/>
            <charset val="128"/>
          </rPr>
          <t>原則、有効数字３桁以上で入力してください。</t>
        </r>
      </text>
    </comment>
    <comment ref="B463"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463" authorId="0" shapeId="0">
      <text>
        <r>
          <rPr>
            <b/>
            <sz val="10"/>
            <color indexed="81"/>
            <rFont val="游ゴシック"/>
            <family val="3"/>
            <charset val="128"/>
          </rPr>
          <t>右側太枠内に、発熱量、排出係数を入力してください。原則、有効数字３桁以上で入力してください。</t>
        </r>
      </text>
    </comment>
    <comment ref="I463" authorId="0" shapeId="0">
      <text>
        <r>
          <rPr>
            <b/>
            <sz val="10"/>
            <color indexed="81"/>
            <rFont val="游ゴシック"/>
            <family val="3"/>
            <charset val="128"/>
          </rPr>
          <t>原則、有効数字３桁以上で入力してください。</t>
        </r>
      </text>
    </comment>
    <comment ref="F464" authorId="0" shapeId="0">
      <text>
        <r>
          <rPr>
            <b/>
            <sz val="10"/>
            <color indexed="81"/>
            <rFont val="游ゴシック"/>
            <family val="3"/>
            <charset val="128"/>
          </rPr>
          <t>右側太枠内に、発熱量、排出係数を入力してください。原則、有効数字３桁以上で入力してください。</t>
        </r>
      </text>
    </comment>
    <comment ref="I464" authorId="0" shapeId="0">
      <text>
        <r>
          <rPr>
            <b/>
            <sz val="10"/>
            <color indexed="81"/>
            <rFont val="游ゴシック"/>
            <family val="3"/>
            <charset val="128"/>
          </rPr>
          <t>原則、有効数字３桁以上で入力してください。</t>
        </r>
      </text>
    </comment>
    <comment ref="U468" authorId="2" shapeId="0">
      <text>
        <r>
          <rPr>
            <b/>
            <sz val="9"/>
            <color indexed="81"/>
            <rFont val="游ゴシック"/>
            <family val="3"/>
            <charset val="128"/>
          </rPr>
          <t>ガス事業者名を入力してください。</t>
        </r>
      </text>
    </comment>
    <comment ref="F469" authorId="0" shapeId="0">
      <text>
        <r>
          <rPr>
            <b/>
            <sz val="10"/>
            <color indexed="81"/>
            <rFont val="游ゴシック"/>
            <family val="3"/>
            <charset val="128"/>
          </rPr>
          <t>右側太枠内に、ガス事業者名、排出係数を入力してください。原則、有効数字３桁以上で入力してください。</t>
        </r>
      </text>
    </comment>
    <comment ref="I469" authorId="0" shapeId="0">
      <text>
        <r>
          <rPr>
            <b/>
            <sz val="10"/>
            <color indexed="81"/>
            <rFont val="游ゴシック"/>
            <family val="3"/>
            <charset val="128"/>
          </rPr>
          <t>原則、有効数字３桁以上で入力してください。</t>
        </r>
      </text>
    </comment>
    <comment ref="S469" authorId="1" shapeId="0">
      <text>
        <r>
          <rPr>
            <b/>
            <sz val="9"/>
            <color indexed="81"/>
            <rFont val="游ゴシック"/>
            <family val="3"/>
            <charset val="128"/>
          </rPr>
          <t>ガス事業者が公表する基礎排出係数を入力してください。</t>
        </r>
      </text>
    </comment>
    <comment ref="F474" authorId="0" shapeId="0">
      <text>
        <r>
          <rPr>
            <b/>
            <sz val="10"/>
            <color indexed="81"/>
            <rFont val="游ゴシック"/>
            <family val="3"/>
            <charset val="128"/>
          </rPr>
          <t>原則、有効数字３桁以上で入力してください。</t>
        </r>
      </text>
    </comment>
    <comment ref="I474" authorId="0" shapeId="0">
      <text>
        <r>
          <rPr>
            <b/>
            <sz val="10"/>
            <color indexed="81"/>
            <rFont val="游ゴシック"/>
            <family val="3"/>
            <charset val="128"/>
          </rPr>
          <t>原則、有効数字３桁以上で入力してください。</t>
        </r>
      </text>
    </comment>
    <comment ref="F475" authorId="0" shapeId="0">
      <text>
        <r>
          <rPr>
            <b/>
            <sz val="10"/>
            <color indexed="81"/>
            <rFont val="游ゴシック"/>
            <family val="3"/>
            <charset val="128"/>
          </rPr>
          <t>原則、有効数字３桁以上で入力してください。</t>
        </r>
      </text>
    </comment>
    <comment ref="I475" authorId="0" shapeId="0">
      <text>
        <r>
          <rPr>
            <b/>
            <sz val="10"/>
            <color indexed="81"/>
            <rFont val="游ゴシック"/>
            <family val="3"/>
            <charset val="128"/>
          </rPr>
          <t>原則、有効数字３桁以上で入力してください。</t>
        </r>
      </text>
    </comment>
    <comment ref="F476" authorId="0" shapeId="0">
      <text>
        <r>
          <rPr>
            <b/>
            <sz val="10"/>
            <color indexed="81"/>
            <rFont val="游ゴシック"/>
            <family val="3"/>
            <charset val="128"/>
          </rPr>
          <t>原則、有効数字３桁以上で入力してください。</t>
        </r>
      </text>
    </comment>
    <comment ref="I476" authorId="0" shapeId="0">
      <text>
        <r>
          <rPr>
            <b/>
            <sz val="10"/>
            <color indexed="81"/>
            <rFont val="游ゴシック"/>
            <family val="3"/>
            <charset val="128"/>
          </rPr>
          <t>原則、有効数字３桁以上で入力してください。</t>
        </r>
      </text>
    </comment>
    <comment ref="F477" authorId="0" shapeId="0">
      <text>
        <r>
          <rPr>
            <b/>
            <sz val="10"/>
            <color indexed="81"/>
            <rFont val="游ゴシック"/>
            <family val="3"/>
            <charset val="128"/>
          </rPr>
          <t>原則、有効数字３桁以上で入力してください。</t>
        </r>
      </text>
    </comment>
    <comment ref="I477" authorId="0" shapeId="0">
      <text>
        <r>
          <rPr>
            <b/>
            <sz val="10"/>
            <color indexed="81"/>
            <rFont val="游ゴシック"/>
            <family val="3"/>
            <charset val="128"/>
          </rPr>
          <t>原則、有効数字３桁以上で入力してください。</t>
        </r>
      </text>
    </comment>
    <comment ref="F478" authorId="0" shapeId="0">
      <text>
        <r>
          <rPr>
            <b/>
            <sz val="10"/>
            <color indexed="81"/>
            <rFont val="游ゴシック"/>
            <family val="3"/>
            <charset val="128"/>
          </rPr>
          <t>原則、有効数字３桁以上で入力してください。</t>
        </r>
      </text>
    </comment>
    <comment ref="I478" authorId="0" shapeId="0">
      <text>
        <r>
          <rPr>
            <b/>
            <sz val="10"/>
            <color indexed="81"/>
            <rFont val="游ゴシック"/>
            <family val="3"/>
            <charset val="128"/>
          </rPr>
          <t>原則、有効数字３桁以上で入力してください。</t>
        </r>
      </text>
    </comment>
    <comment ref="F479" authorId="0" shapeId="0">
      <text>
        <r>
          <rPr>
            <b/>
            <sz val="10"/>
            <color indexed="81"/>
            <rFont val="游ゴシック"/>
            <family val="3"/>
            <charset val="128"/>
          </rPr>
          <t>原則、有効数字３桁以上で入力してください。</t>
        </r>
      </text>
    </comment>
    <comment ref="I479" authorId="0" shapeId="0">
      <text>
        <r>
          <rPr>
            <b/>
            <sz val="10"/>
            <color indexed="81"/>
            <rFont val="游ゴシック"/>
            <family val="3"/>
            <charset val="128"/>
          </rPr>
          <t>原則、有効数字３桁以上で入力してください。</t>
        </r>
      </text>
    </comment>
    <comment ref="F480" authorId="0" shapeId="0">
      <text>
        <r>
          <rPr>
            <b/>
            <sz val="10"/>
            <color indexed="81"/>
            <rFont val="游ゴシック"/>
            <family val="3"/>
            <charset val="128"/>
          </rPr>
          <t>原則、有効数字３桁以上で入力してください。</t>
        </r>
      </text>
    </comment>
    <comment ref="I480" authorId="0" shapeId="0">
      <text>
        <r>
          <rPr>
            <b/>
            <sz val="10"/>
            <color indexed="81"/>
            <rFont val="游ゴシック"/>
            <family val="3"/>
            <charset val="128"/>
          </rPr>
          <t>原則、有効数字３桁以上で入力してください。</t>
        </r>
      </text>
    </comment>
    <comment ref="F481" authorId="0" shapeId="0">
      <text>
        <r>
          <rPr>
            <b/>
            <sz val="10"/>
            <color indexed="81"/>
            <rFont val="游ゴシック"/>
            <family val="3"/>
            <charset val="128"/>
          </rPr>
          <t>原則、有効数字３桁以上で入力してください。</t>
        </r>
      </text>
    </comment>
    <comment ref="I481" authorId="0" shapeId="0">
      <text>
        <r>
          <rPr>
            <b/>
            <sz val="10"/>
            <color indexed="81"/>
            <rFont val="游ゴシック"/>
            <family val="3"/>
            <charset val="128"/>
          </rPr>
          <t>原則、有効数字３桁以上で入力してください。</t>
        </r>
      </text>
    </comment>
    <comment ref="F482" authorId="0" shapeId="0">
      <text>
        <r>
          <rPr>
            <b/>
            <sz val="10"/>
            <color indexed="81"/>
            <rFont val="游ゴシック"/>
            <family val="3"/>
            <charset val="128"/>
          </rPr>
          <t>原則、有効数字３桁以上で入力してください。</t>
        </r>
      </text>
    </comment>
    <comment ref="I482" authorId="0" shapeId="0">
      <text>
        <r>
          <rPr>
            <b/>
            <sz val="10"/>
            <color indexed="81"/>
            <rFont val="游ゴシック"/>
            <family val="3"/>
            <charset val="128"/>
          </rPr>
          <t>原則、有効数字３桁以上で入力してください。</t>
        </r>
      </text>
    </comment>
    <comment ref="F483" authorId="0" shapeId="0">
      <text>
        <r>
          <rPr>
            <b/>
            <sz val="10"/>
            <color indexed="81"/>
            <rFont val="游ゴシック"/>
            <family val="3"/>
            <charset val="128"/>
          </rPr>
          <t>原則、有効数字３桁以上で入力してください。</t>
        </r>
      </text>
    </comment>
    <comment ref="I483" authorId="0" shapeId="0">
      <text>
        <r>
          <rPr>
            <b/>
            <sz val="10"/>
            <color indexed="81"/>
            <rFont val="游ゴシック"/>
            <family val="3"/>
            <charset val="128"/>
          </rPr>
          <t>原則、有効数字３桁以上で入力してください。</t>
        </r>
      </text>
    </comment>
    <comment ref="F484" authorId="0" shapeId="0">
      <text>
        <r>
          <rPr>
            <b/>
            <sz val="10"/>
            <color indexed="81"/>
            <rFont val="游ゴシック"/>
            <family val="3"/>
            <charset val="128"/>
          </rPr>
          <t>原則、有効数字３桁以上で入力してください。</t>
        </r>
      </text>
    </comment>
    <comment ref="I484" authorId="0" shapeId="0">
      <text>
        <r>
          <rPr>
            <b/>
            <sz val="10"/>
            <color indexed="81"/>
            <rFont val="游ゴシック"/>
            <family val="3"/>
            <charset val="128"/>
          </rPr>
          <t>原則、有効数字３桁以上で入力してください。</t>
        </r>
      </text>
    </comment>
    <comment ref="F485" authorId="0" shapeId="0">
      <text>
        <r>
          <rPr>
            <b/>
            <sz val="10"/>
            <color indexed="81"/>
            <rFont val="游ゴシック"/>
            <family val="3"/>
            <charset val="128"/>
          </rPr>
          <t>原則、有効数字３桁以上で入力してください。</t>
        </r>
      </text>
    </comment>
    <comment ref="I485" authorId="0" shapeId="0">
      <text>
        <r>
          <rPr>
            <b/>
            <sz val="10"/>
            <color indexed="81"/>
            <rFont val="游ゴシック"/>
            <family val="3"/>
            <charset val="128"/>
          </rPr>
          <t>原則、有効数字３桁以上で入力してください。</t>
        </r>
      </text>
    </comment>
    <comment ref="F486" authorId="0" shapeId="0">
      <text>
        <r>
          <rPr>
            <b/>
            <sz val="10"/>
            <color indexed="81"/>
            <rFont val="游ゴシック"/>
            <family val="3"/>
            <charset val="128"/>
          </rPr>
          <t>原則、有効数字３桁以上で入力してください。</t>
        </r>
      </text>
    </comment>
    <comment ref="I486" authorId="0" shapeId="0">
      <text>
        <r>
          <rPr>
            <b/>
            <sz val="10"/>
            <color indexed="81"/>
            <rFont val="游ゴシック"/>
            <family val="3"/>
            <charset val="128"/>
          </rPr>
          <t>原則、有効数字３桁以上で入力してください。</t>
        </r>
      </text>
    </comment>
    <comment ref="F487" authorId="0" shapeId="0">
      <text>
        <r>
          <rPr>
            <b/>
            <sz val="10"/>
            <color indexed="81"/>
            <rFont val="游ゴシック"/>
            <family val="3"/>
            <charset val="128"/>
          </rPr>
          <t>原則、有効数字３桁以上で入力してください。</t>
        </r>
      </text>
    </comment>
    <comment ref="I487" authorId="0" shapeId="0">
      <text>
        <r>
          <rPr>
            <b/>
            <sz val="10"/>
            <color indexed="81"/>
            <rFont val="游ゴシック"/>
            <family val="3"/>
            <charset val="128"/>
          </rPr>
          <t>原則、有効数字３桁以上で入力してください。</t>
        </r>
      </text>
    </comment>
    <comment ref="F488" authorId="0" shapeId="0">
      <text>
        <r>
          <rPr>
            <b/>
            <sz val="10"/>
            <color indexed="81"/>
            <rFont val="游ゴシック"/>
            <family val="3"/>
            <charset val="128"/>
          </rPr>
          <t>原則、有効数字３桁以上で入力してください。</t>
        </r>
      </text>
    </comment>
    <comment ref="I488" authorId="0" shapeId="0">
      <text>
        <r>
          <rPr>
            <b/>
            <sz val="10"/>
            <color indexed="81"/>
            <rFont val="游ゴシック"/>
            <family val="3"/>
            <charset val="128"/>
          </rPr>
          <t>原則、有効数字３桁以上で入力してください。</t>
        </r>
      </text>
    </comment>
    <comment ref="F489" authorId="0" shapeId="0">
      <text>
        <r>
          <rPr>
            <b/>
            <sz val="10"/>
            <color indexed="81"/>
            <rFont val="游ゴシック"/>
            <family val="3"/>
            <charset val="128"/>
          </rPr>
          <t>原則、有効数字３桁以上で入力してください。</t>
        </r>
      </text>
    </comment>
    <comment ref="I489" authorId="0" shapeId="0">
      <text>
        <r>
          <rPr>
            <b/>
            <sz val="10"/>
            <color indexed="81"/>
            <rFont val="游ゴシック"/>
            <family val="3"/>
            <charset val="128"/>
          </rPr>
          <t>原則、有効数字３桁以上で入力してください。</t>
        </r>
      </text>
    </comment>
    <comment ref="F490" authorId="0" shapeId="0">
      <text>
        <r>
          <rPr>
            <b/>
            <sz val="10"/>
            <color indexed="81"/>
            <rFont val="游ゴシック"/>
            <family val="3"/>
            <charset val="128"/>
          </rPr>
          <t>原則、有効数字３桁以上で入力してください。</t>
        </r>
      </text>
    </comment>
    <comment ref="I490" authorId="0" shapeId="0">
      <text>
        <r>
          <rPr>
            <b/>
            <sz val="10"/>
            <color indexed="81"/>
            <rFont val="游ゴシック"/>
            <family val="3"/>
            <charset val="128"/>
          </rPr>
          <t>原則、有効数字３桁以上で入力してください。</t>
        </r>
      </text>
    </comment>
    <comment ref="B491"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491" authorId="0" shapeId="0">
      <text>
        <r>
          <rPr>
            <b/>
            <sz val="10"/>
            <color indexed="81"/>
            <rFont val="游ゴシック"/>
            <family val="3"/>
            <charset val="128"/>
          </rPr>
          <t>右側太枠内に、発熱量、排出係数を入力してください。原則、有効数字３桁以上で入力してください。</t>
        </r>
      </text>
    </comment>
    <comment ref="I491" authorId="0" shapeId="0">
      <text>
        <r>
          <rPr>
            <b/>
            <sz val="10"/>
            <color indexed="81"/>
            <rFont val="游ゴシック"/>
            <family val="3"/>
            <charset val="128"/>
          </rPr>
          <t>原則、有効数字３桁以上で入力してください。</t>
        </r>
      </text>
    </comment>
    <comment ref="F492" authorId="0" shapeId="0">
      <text>
        <r>
          <rPr>
            <b/>
            <sz val="10"/>
            <color indexed="81"/>
            <rFont val="游ゴシック"/>
            <family val="3"/>
            <charset val="128"/>
          </rPr>
          <t>右側太枠内に、発熱量、排出係数を入力してください。原則、有効数字３桁以上で入力してください。</t>
        </r>
      </text>
    </comment>
    <comment ref="I492" authorId="0" shapeId="0">
      <text>
        <r>
          <rPr>
            <b/>
            <sz val="10"/>
            <color indexed="81"/>
            <rFont val="游ゴシック"/>
            <family val="3"/>
            <charset val="128"/>
          </rPr>
          <t>原則、有効数字３桁以上で入力してください。</t>
        </r>
      </text>
    </comment>
    <comment ref="F497" authorId="0" shapeId="0">
      <text>
        <r>
          <rPr>
            <b/>
            <sz val="10"/>
            <color indexed="81"/>
            <rFont val="游ゴシック"/>
            <family val="3"/>
            <charset val="128"/>
          </rPr>
          <t>原則、有効数字３桁以上で入力してください。</t>
        </r>
      </text>
    </comment>
    <comment ref="I497" authorId="0" shapeId="0">
      <text>
        <r>
          <rPr>
            <b/>
            <sz val="10"/>
            <color indexed="81"/>
            <rFont val="游ゴシック"/>
            <family val="3"/>
            <charset val="128"/>
          </rPr>
          <t>原則、有効数字３桁以上で入力してください。</t>
        </r>
      </text>
    </comment>
    <comment ref="F498" authorId="0" shapeId="0">
      <text>
        <r>
          <rPr>
            <b/>
            <sz val="10"/>
            <color indexed="81"/>
            <rFont val="游ゴシック"/>
            <family val="3"/>
            <charset val="128"/>
          </rPr>
          <t>右側太枠内に、排出係数を入力してください。原則、有効数字３桁以上で入力してください。</t>
        </r>
      </text>
    </comment>
    <comment ref="I498" authorId="0" shapeId="0">
      <text>
        <r>
          <rPr>
            <b/>
            <sz val="10"/>
            <color indexed="81"/>
            <rFont val="游ゴシック"/>
            <family val="3"/>
            <charset val="128"/>
          </rPr>
          <t>右側太枠内に、排出係数を入力してください。原則、有効数字３桁以上で入力してください。</t>
        </r>
      </text>
    </comment>
    <comment ref="S498" authorId="1" shapeId="0">
      <text>
        <r>
          <rPr>
            <b/>
            <sz val="9"/>
            <color indexed="81"/>
            <rFont val="游ゴシック"/>
            <family val="3"/>
            <charset val="128"/>
          </rPr>
          <t>基礎排出係数を入力してください。</t>
        </r>
      </text>
    </comment>
    <comment ref="F499" authorId="0" shapeId="0">
      <text>
        <r>
          <rPr>
            <b/>
            <sz val="10"/>
            <color indexed="81"/>
            <rFont val="游ゴシック"/>
            <family val="3"/>
            <charset val="128"/>
          </rPr>
          <t>右側太枠内に、排出係数を入力してください。原則、有効数字３桁以上で入力してください。</t>
        </r>
      </text>
    </comment>
    <comment ref="I499" authorId="0" shapeId="0">
      <text>
        <r>
          <rPr>
            <b/>
            <sz val="10"/>
            <color indexed="81"/>
            <rFont val="游ゴシック"/>
            <family val="3"/>
            <charset val="128"/>
          </rPr>
          <t>右側太枠内に、排出係数を入力してください。原則、有効数字３桁以上で入力してください。</t>
        </r>
      </text>
    </comment>
    <comment ref="S499" authorId="1" shapeId="0">
      <text>
        <r>
          <rPr>
            <b/>
            <sz val="9"/>
            <color indexed="81"/>
            <rFont val="游ゴシック"/>
            <family val="3"/>
            <charset val="128"/>
          </rPr>
          <t>基礎排出係数を入力してください。</t>
        </r>
      </text>
    </comment>
    <comment ref="F500" authorId="0" shapeId="0">
      <text>
        <r>
          <rPr>
            <b/>
            <sz val="10"/>
            <color indexed="81"/>
            <rFont val="游ゴシック"/>
            <family val="3"/>
            <charset val="128"/>
          </rPr>
          <t>右側太枠内に、排出係数を入力してください。原則、有効数字３桁以上で入力してください。</t>
        </r>
      </text>
    </comment>
    <comment ref="I500" authorId="0" shapeId="0">
      <text>
        <r>
          <rPr>
            <b/>
            <sz val="10"/>
            <color indexed="81"/>
            <rFont val="游ゴシック"/>
            <family val="3"/>
            <charset val="128"/>
          </rPr>
          <t>右側太枠内に、排出係数を入力してください。原則、有効数字３桁以上で入力してください。</t>
        </r>
      </text>
    </comment>
    <comment ref="S500" authorId="1" shapeId="0">
      <text>
        <r>
          <rPr>
            <b/>
            <sz val="9"/>
            <color indexed="81"/>
            <rFont val="游ゴシック"/>
            <family val="3"/>
            <charset val="128"/>
          </rPr>
          <t>基礎排出係数を入力してください。</t>
        </r>
      </text>
    </comment>
    <comment ref="F501" authorId="0" shapeId="0">
      <text>
        <r>
          <rPr>
            <b/>
            <sz val="10"/>
            <color indexed="81"/>
            <rFont val="游ゴシック"/>
            <family val="3"/>
            <charset val="128"/>
          </rPr>
          <t>右側太枠内に、排出係数を入力してください。原則、有効数字３桁以上で入力してください。</t>
        </r>
      </text>
    </comment>
    <comment ref="I501" authorId="0" shapeId="0">
      <text>
        <r>
          <rPr>
            <b/>
            <sz val="10"/>
            <color indexed="81"/>
            <rFont val="游ゴシック"/>
            <family val="3"/>
            <charset val="128"/>
          </rPr>
          <t>右側太枠内に、排出係数を入力してください。原則、有効数字３桁以上で入力してください。</t>
        </r>
      </text>
    </comment>
    <comment ref="S501" authorId="1" shapeId="0">
      <text>
        <r>
          <rPr>
            <b/>
            <sz val="9"/>
            <color indexed="81"/>
            <rFont val="游ゴシック"/>
            <family val="3"/>
            <charset val="128"/>
          </rPr>
          <t>基礎排出係数を入力してください。</t>
        </r>
      </text>
    </comment>
    <comment ref="F502" authorId="0" shapeId="0">
      <text>
        <r>
          <rPr>
            <b/>
            <sz val="10"/>
            <color indexed="81"/>
            <rFont val="游ゴシック"/>
            <family val="3"/>
            <charset val="128"/>
          </rPr>
          <t>原則、有効数字３桁以上で入力してください。</t>
        </r>
      </text>
    </comment>
    <comment ref="I502" authorId="0" shapeId="0">
      <text>
        <r>
          <rPr>
            <b/>
            <sz val="10"/>
            <color indexed="81"/>
            <rFont val="游ゴシック"/>
            <family val="3"/>
            <charset val="128"/>
          </rPr>
          <t>原則、有効数字３桁以上で入力してください。排出係数は右欄に入力してください。</t>
        </r>
      </text>
    </comment>
    <comment ref="F503" authorId="0" shapeId="0">
      <text>
        <r>
          <rPr>
            <b/>
            <sz val="10"/>
            <color indexed="81"/>
            <rFont val="游ゴシック"/>
            <family val="3"/>
            <charset val="128"/>
          </rPr>
          <t>原則、有効数字３桁以上で入力してください。</t>
        </r>
      </text>
    </comment>
    <comment ref="I503" authorId="0" shapeId="0">
      <text>
        <r>
          <rPr>
            <b/>
            <sz val="10"/>
            <color indexed="81"/>
            <rFont val="游ゴシック"/>
            <family val="3"/>
            <charset val="128"/>
          </rPr>
          <t>原則、有効数字３桁以上で入力してください。排出係数は右欄に入力してください。</t>
        </r>
      </text>
    </comment>
    <comment ref="F504" authorId="0" shapeId="0">
      <text>
        <r>
          <rPr>
            <b/>
            <sz val="10"/>
            <color indexed="81"/>
            <rFont val="游ゴシック"/>
            <family val="3"/>
            <charset val="128"/>
          </rPr>
          <t>原則、有効数字３桁以上で入力してください。</t>
        </r>
      </text>
    </comment>
    <comment ref="I504" authorId="0" shapeId="0">
      <text>
        <r>
          <rPr>
            <b/>
            <sz val="10"/>
            <color indexed="81"/>
            <rFont val="游ゴシック"/>
            <family val="3"/>
            <charset val="128"/>
          </rPr>
          <t>原則、有効数字３桁以上で入力してください。排出係数は右欄に入力してください。</t>
        </r>
      </text>
    </comment>
    <comment ref="F505" authorId="0" shapeId="0">
      <text>
        <r>
          <rPr>
            <b/>
            <sz val="10"/>
            <color indexed="81"/>
            <rFont val="游ゴシック"/>
            <family val="3"/>
            <charset val="128"/>
          </rPr>
          <t>原則、有効数字３桁以上で入力してください。</t>
        </r>
      </text>
    </comment>
    <comment ref="I505" authorId="0" shapeId="0">
      <text>
        <r>
          <rPr>
            <b/>
            <sz val="10"/>
            <color indexed="81"/>
            <rFont val="游ゴシック"/>
            <family val="3"/>
            <charset val="128"/>
          </rPr>
          <t>原則、有効数字３桁以上で入力してください。排出係数は右欄に入力してください。</t>
        </r>
      </text>
    </comment>
    <comment ref="F506" authorId="0" shapeId="0">
      <text>
        <r>
          <rPr>
            <b/>
            <sz val="10"/>
            <color indexed="81"/>
            <rFont val="游ゴシック"/>
            <family val="3"/>
            <charset val="128"/>
          </rPr>
          <t>原則、有効数字３桁以上で入力してください。</t>
        </r>
      </text>
    </comment>
    <comment ref="I506" authorId="0" shapeId="0">
      <text>
        <r>
          <rPr>
            <b/>
            <sz val="10"/>
            <color indexed="81"/>
            <rFont val="游ゴシック"/>
            <family val="3"/>
            <charset val="128"/>
          </rPr>
          <t>原則、有効数字３桁以上で入力してください。排出係数は右欄に入力してください。</t>
        </r>
      </text>
    </comment>
    <comment ref="S506" authorId="1" shapeId="0">
      <text>
        <r>
          <rPr>
            <b/>
            <sz val="9"/>
            <color indexed="81"/>
            <rFont val="游ゴシック"/>
            <family val="3"/>
            <charset val="128"/>
          </rPr>
          <t>排出係数を入力してください。</t>
        </r>
      </text>
    </comment>
    <comment ref="O510" authorId="2" shapeId="0">
      <text>
        <r>
          <rPr>
            <b/>
            <sz val="11"/>
            <color indexed="10"/>
            <rFont val="游ゴシック"/>
            <family val="3"/>
            <charset val="128"/>
          </rPr>
          <t>電力事業者名、排出係数、買電量をこの表の太枠内に上から順に入力してください！</t>
        </r>
      </text>
    </comment>
    <comment ref="F512" authorId="2" shapeId="0">
      <text>
        <r>
          <rPr>
            <b/>
            <sz val="10"/>
            <color indexed="81"/>
            <rFont val="游ゴシック"/>
            <family val="3"/>
            <charset val="128"/>
          </rPr>
          <t>右側太枠内に電気事業者名、排出係数、買電量を入力してください。</t>
        </r>
      </text>
    </comment>
    <comment ref="P512" authorId="2" shapeId="0">
      <text>
        <r>
          <rPr>
            <b/>
            <sz val="9"/>
            <color indexed="81"/>
            <rFont val="游ゴシック"/>
            <family val="3"/>
            <charset val="128"/>
          </rPr>
          <t>電気事業者名を入力してください。</t>
        </r>
      </text>
    </comment>
    <comment ref="R512" authorId="2" shapeId="0">
      <text>
        <r>
          <rPr>
            <b/>
            <sz val="9"/>
            <color indexed="81"/>
            <rFont val="游ゴシック"/>
            <family val="3"/>
            <charset val="128"/>
          </rPr>
          <t>基礎排出係数を入力してください。</t>
        </r>
      </text>
    </comment>
    <comment ref="T512" authorId="2" shapeId="0">
      <text>
        <r>
          <rPr>
            <b/>
            <sz val="9"/>
            <color indexed="81"/>
            <rFont val="游ゴシック"/>
            <family val="3"/>
            <charset val="128"/>
          </rPr>
          <t>原則、有効数字３桁以上で記入してください。</t>
        </r>
      </text>
    </comment>
    <comment ref="P513" authorId="2" shapeId="0">
      <text>
        <r>
          <rPr>
            <b/>
            <sz val="9"/>
            <color indexed="81"/>
            <rFont val="游ゴシック"/>
            <family val="3"/>
            <charset val="128"/>
          </rPr>
          <t>電気事業者名を入力してください。</t>
        </r>
      </text>
    </comment>
    <comment ref="R513" authorId="2" shapeId="0">
      <text>
        <r>
          <rPr>
            <b/>
            <sz val="9"/>
            <color indexed="81"/>
            <rFont val="游ゴシック"/>
            <family val="3"/>
            <charset val="128"/>
          </rPr>
          <t>基礎排出係数を入力してください。</t>
        </r>
      </text>
    </comment>
    <comment ref="T513" authorId="2" shapeId="0">
      <text>
        <r>
          <rPr>
            <b/>
            <sz val="9"/>
            <color indexed="81"/>
            <rFont val="游ゴシック"/>
            <family val="3"/>
            <charset val="128"/>
          </rPr>
          <t>原則、有効数字３桁以上で記入してください。</t>
        </r>
      </text>
    </comment>
    <comment ref="P514" authorId="2" shapeId="0">
      <text>
        <r>
          <rPr>
            <b/>
            <sz val="9"/>
            <color indexed="81"/>
            <rFont val="游ゴシック"/>
            <family val="3"/>
            <charset val="128"/>
          </rPr>
          <t>電気事業者名を入力してください。</t>
        </r>
      </text>
    </comment>
    <comment ref="R514" authorId="2" shapeId="0">
      <text>
        <r>
          <rPr>
            <b/>
            <sz val="9"/>
            <color indexed="81"/>
            <rFont val="游ゴシック"/>
            <family val="3"/>
            <charset val="128"/>
          </rPr>
          <t>基礎排出係数を入力してください。</t>
        </r>
      </text>
    </comment>
    <comment ref="T514" authorId="2" shapeId="0">
      <text>
        <r>
          <rPr>
            <b/>
            <sz val="9"/>
            <color indexed="81"/>
            <rFont val="游ゴシック"/>
            <family val="3"/>
            <charset val="128"/>
          </rPr>
          <t>原則、有効数字３桁以上で記入してください。</t>
        </r>
      </text>
    </comment>
    <comment ref="P515" authorId="2" shapeId="0">
      <text>
        <r>
          <rPr>
            <b/>
            <sz val="9"/>
            <color indexed="81"/>
            <rFont val="游ゴシック"/>
            <family val="3"/>
            <charset val="128"/>
          </rPr>
          <t>電気事業者名を入力してください。</t>
        </r>
      </text>
    </comment>
    <comment ref="R515" authorId="2" shapeId="0">
      <text>
        <r>
          <rPr>
            <b/>
            <sz val="9"/>
            <color indexed="81"/>
            <rFont val="游ゴシック"/>
            <family val="3"/>
            <charset val="128"/>
          </rPr>
          <t>基礎排出係数を入力してください。</t>
        </r>
      </text>
    </comment>
    <comment ref="T515" authorId="2" shapeId="0">
      <text>
        <r>
          <rPr>
            <b/>
            <sz val="9"/>
            <color indexed="81"/>
            <rFont val="游ゴシック"/>
            <family val="3"/>
            <charset val="128"/>
          </rPr>
          <t>原則、有効数字３桁以上で記入してください。</t>
        </r>
      </text>
    </comment>
    <comment ref="F519" authorId="0" shapeId="0">
      <text>
        <r>
          <rPr>
            <b/>
            <sz val="10"/>
            <color indexed="81"/>
            <rFont val="游ゴシック"/>
            <family val="3"/>
            <charset val="128"/>
          </rPr>
          <t>右側太枠内に、排出係数を入力してください。原則、有効数字３桁以上で入力してください。</t>
        </r>
      </text>
    </comment>
    <comment ref="R519" authorId="0" shapeId="0">
      <text>
        <r>
          <rPr>
            <b/>
            <sz val="9"/>
            <color indexed="81"/>
            <rFont val="游ゴシック"/>
            <family val="3"/>
            <charset val="128"/>
          </rPr>
          <t>排出係数を入力してください。</t>
        </r>
      </text>
    </comment>
    <comment ref="F520" authorId="0" shapeId="0">
      <text>
        <r>
          <rPr>
            <b/>
            <sz val="10"/>
            <color indexed="81"/>
            <rFont val="游ゴシック"/>
            <family val="3"/>
            <charset val="128"/>
          </rPr>
          <t>右側太枠内に、排出係数を入力してください。原則、有効数字３桁以上で入力してください。</t>
        </r>
      </text>
    </comment>
    <comment ref="R520" authorId="0" shapeId="0">
      <text>
        <r>
          <rPr>
            <b/>
            <sz val="9"/>
            <color indexed="81"/>
            <rFont val="游ゴシック"/>
            <family val="3"/>
            <charset val="128"/>
          </rPr>
          <t>排出係数を入力してください。</t>
        </r>
      </text>
    </comment>
    <comment ref="F521" authorId="0" shapeId="0">
      <text>
        <r>
          <rPr>
            <b/>
            <sz val="10"/>
            <color indexed="81"/>
            <rFont val="游ゴシック"/>
            <family val="3"/>
            <charset val="128"/>
          </rPr>
          <t>右側太枠内に、排出係数を入力してください。原則、有効数字３桁以上で入力してください。</t>
        </r>
      </text>
    </comment>
    <comment ref="R521" authorId="0" shapeId="0">
      <text>
        <r>
          <rPr>
            <b/>
            <sz val="9"/>
            <color indexed="81"/>
            <rFont val="游ゴシック"/>
            <family val="3"/>
            <charset val="128"/>
          </rPr>
          <t>排出係数を入力してください。</t>
        </r>
      </text>
    </comment>
    <comment ref="C522" authorId="1" shapeId="0">
      <text>
        <r>
          <rPr>
            <b/>
            <sz val="10"/>
            <color indexed="81"/>
            <rFont val="游ゴシック"/>
            <family val="3"/>
            <charset val="128"/>
          </rPr>
          <t>自営線はここに記載してください。</t>
        </r>
      </text>
    </comment>
    <comment ref="F522" authorId="0" shapeId="0">
      <text>
        <r>
          <rPr>
            <b/>
            <sz val="10"/>
            <color indexed="81"/>
            <rFont val="游ゴシック"/>
            <family val="3"/>
            <charset val="128"/>
          </rPr>
          <t>右側太枠内に、排出係数を入力してください。原則、有効数字３桁以上で入力してください。</t>
        </r>
      </text>
    </comment>
    <comment ref="R522" authorId="0" shapeId="0">
      <text>
        <r>
          <rPr>
            <b/>
            <sz val="9"/>
            <color indexed="81"/>
            <rFont val="游ゴシック"/>
            <family val="3"/>
            <charset val="128"/>
          </rPr>
          <t>排出係数を入力してください。</t>
        </r>
      </text>
    </comment>
    <comment ref="F523" authorId="0" shapeId="0">
      <text>
        <r>
          <rPr>
            <b/>
            <sz val="10"/>
            <color indexed="81"/>
            <rFont val="游ゴシック"/>
            <family val="3"/>
            <charset val="128"/>
          </rPr>
          <t>原則、有効数字３桁以上で入力してください。</t>
        </r>
      </text>
    </comment>
    <comment ref="I523" authorId="0" shapeId="0">
      <text>
        <r>
          <rPr>
            <b/>
            <sz val="10"/>
            <color indexed="81"/>
            <rFont val="游ゴシック"/>
            <family val="3"/>
            <charset val="128"/>
          </rPr>
          <t>原則、有効数字３桁以上で入力してください。排出係数は右欄に入力してください。</t>
        </r>
      </text>
    </comment>
    <comment ref="F524" authorId="0" shapeId="0">
      <text>
        <r>
          <rPr>
            <b/>
            <sz val="10"/>
            <color indexed="81"/>
            <rFont val="游ゴシック"/>
            <family val="3"/>
            <charset val="128"/>
          </rPr>
          <t>原則、有効数字３桁以上で入力してください。</t>
        </r>
      </text>
    </comment>
    <comment ref="I524" authorId="0" shapeId="0">
      <text>
        <r>
          <rPr>
            <b/>
            <sz val="10"/>
            <color indexed="81"/>
            <rFont val="游ゴシック"/>
            <family val="3"/>
            <charset val="128"/>
          </rPr>
          <t>原則、有効数字３桁以上で入力してください。排出係数は右欄に入力してください。</t>
        </r>
      </text>
    </comment>
    <comment ref="F525" authorId="0" shapeId="0">
      <text>
        <r>
          <rPr>
            <b/>
            <sz val="10"/>
            <color indexed="81"/>
            <rFont val="游ゴシック"/>
            <family val="3"/>
            <charset val="128"/>
          </rPr>
          <t>原則、有効数字３桁以上で入力してください。</t>
        </r>
      </text>
    </comment>
    <comment ref="I525" authorId="0" shapeId="0">
      <text>
        <r>
          <rPr>
            <b/>
            <sz val="10"/>
            <color indexed="81"/>
            <rFont val="游ゴシック"/>
            <family val="3"/>
            <charset val="128"/>
          </rPr>
          <t>原則、有効数字３桁以上で入力してください。排出係数は右欄に入力してください。</t>
        </r>
      </text>
    </comment>
    <comment ref="F526" authorId="0" shapeId="0">
      <text>
        <r>
          <rPr>
            <b/>
            <sz val="10"/>
            <color indexed="81"/>
            <rFont val="游ゴシック"/>
            <family val="3"/>
            <charset val="128"/>
          </rPr>
          <t>原則、有効数字３桁以上で入力してください。</t>
        </r>
      </text>
    </comment>
    <comment ref="I526" authorId="0" shapeId="0">
      <text>
        <r>
          <rPr>
            <b/>
            <sz val="10"/>
            <color indexed="81"/>
            <rFont val="游ゴシック"/>
            <family val="3"/>
            <charset val="128"/>
          </rPr>
          <t>原則、有効数字３桁以上で入力してください。排出係数は右欄に入力してください。</t>
        </r>
      </text>
    </comment>
    <comment ref="F527" authorId="0" shapeId="0">
      <text>
        <r>
          <rPr>
            <b/>
            <sz val="10"/>
            <color indexed="81"/>
            <rFont val="游ゴシック"/>
            <family val="3"/>
            <charset val="128"/>
          </rPr>
          <t>原則、有効数字３桁以上で入力してください。</t>
        </r>
      </text>
    </comment>
    <comment ref="I527" authorId="0" shapeId="0">
      <text>
        <r>
          <rPr>
            <b/>
            <sz val="10"/>
            <color indexed="81"/>
            <rFont val="游ゴシック"/>
            <family val="3"/>
            <charset val="128"/>
          </rPr>
          <t>原則、有効数字３桁以上で入力してください。排出係数は右欄に入力してください。</t>
        </r>
      </text>
    </comment>
    <comment ref="R527" authorId="1" shapeId="0">
      <text>
        <r>
          <rPr>
            <b/>
            <sz val="9"/>
            <color indexed="81"/>
            <rFont val="游ゴシック"/>
            <family val="3"/>
            <charset val="128"/>
          </rPr>
          <t>排出係数を入力してください。</t>
        </r>
      </text>
    </comment>
    <comment ref="F528" authorId="0" shapeId="0">
      <text>
        <r>
          <rPr>
            <b/>
            <sz val="10"/>
            <color indexed="81"/>
            <rFont val="游ゴシック"/>
            <family val="3"/>
            <charset val="128"/>
          </rPr>
          <t>原則、有効数字３桁以上で入力してください。</t>
        </r>
      </text>
    </comment>
    <comment ref="I528" authorId="0" shapeId="0">
      <text>
        <r>
          <rPr>
            <b/>
            <sz val="10"/>
            <color indexed="81"/>
            <rFont val="游ゴシック"/>
            <family val="3"/>
            <charset val="128"/>
          </rPr>
          <t>原則、有効数字３桁以上で入力してください。排出係数は右欄に入力してください。</t>
        </r>
      </text>
    </comment>
    <comment ref="R528" authorId="1" shapeId="0">
      <text>
        <r>
          <rPr>
            <b/>
            <sz val="9"/>
            <color indexed="81"/>
            <rFont val="游ゴシック"/>
            <family val="3"/>
            <charset val="128"/>
          </rPr>
          <t>排出係数を入力してください。</t>
        </r>
      </text>
    </comment>
    <comment ref="B533" authorId="0" shapeId="0">
      <text>
        <r>
          <rPr>
            <b/>
            <sz val="9"/>
            <color indexed="81"/>
            <rFont val="游ゴシック"/>
            <family val="3"/>
            <charset val="128"/>
          </rPr>
          <t>計算に用いた単位発熱量・排出係数を右表から変更した場合など、何の数値を用いたかを記載してください。</t>
        </r>
      </text>
    </comment>
    <comment ref="F543" authorId="0" shapeId="0">
      <text>
        <r>
          <rPr>
            <b/>
            <sz val="10"/>
            <color indexed="81"/>
            <rFont val="游ゴシック"/>
            <family val="3"/>
            <charset val="128"/>
          </rPr>
          <t>原則、有効数字３桁以上で入力してください。</t>
        </r>
      </text>
    </comment>
    <comment ref="I543" authorId="0" shapeId="0">
      <text>
        <r>
          <rPr>
            <b/>
            <sz val="10"/>
            <color indexed="81"/>
            <rFont val="游ゴシック"/>
            <family val="3"/>
            <charset val="128"/>
          </rPr>
          <t>原則、有効数字３桁以上で入力してください。</t>
        </r>
      </text>
    </comment>
    <comment ref="F544" authorId="0" shapeId="0">
      <text>
        <r>
          <rPr>
            <b/>
            <sz val="10"/>
            <color indexed="81"/>
            <rFont val="游ゴシック"/>
            <family val="3"/>
            <charset val="128"/>
          </rPr>
          <t>原則、有効数字３桁以上で入力してください。</t>
        </r>
      </text>
    </comment>
    <comment ref="I544" authorId="0" shapeId="0">
      <text>
        <r>
          <rPr>
            <b/>
            <sz val="10"/>
            <color indexed="81"/>
            <rFont val="游ゴシック"/>
            <family val="3"/>
            <charset val="128"/>
          </rPr>
          <t>原則、有効数字３桁以上で入力してください。</t>
        </r>
      </text>
    </comment>
    <comment ref="F545" authorId="0" shapeId="0">
      <text>
        <r>
          <rPr>
            <b/>
            <sz val="10"/>
            <color indexed="81"/>
            <rFont val="游ゴシック"/>
            <family val="3"/>
            <charset val="128"/>
          </rPr>
          <t>原則、有効数字３桁以上で入力してください。</t>
        </r>
      </text>
    </comment>
    <comment ref="I545" authorId="0" shapeId="0">
      <text>
        <r>
          <rPr>
            <b/>
            <sz val="10"/>
            <color indexed="81"/>
            <rFont val="游ゴシック"/>
            <family val="3"/>
            <charset val="128"/>
          </rPr>
          <t>原則、有効数字３桁以上で入力してください。</t>
        </r>
      </text>
    </comment>
    <comment ref="F546" authorId="0" shapeId="0">
      <text>
        <r>
          <rPr>
            <b/>
            <sz val="10"/>
            <color indexed="81"/>
            <rFont val="游ゴシック"/>
            <family val="3"/>
            <charset val="128"/>
          </rPr>
          <t>原則、有効数字３桁以上で入力してください。</t>
        </r>
      </text>
    </comment>
    <comment ref="I546" authorId="0" shapeId="0">
      <text>
        <r>
          <rPr>
            <b/>
            <sz val="10"/>
            <color indexed="81"/>
            <rFont val="游ゴシック"/>
            <family val="3"/>
            <charset val="128"/>
          </rPr>
          <t>原則、有効数字３桁以上で入力してください。</t>
        </r>
      </text>
    </comment>
    <comment ref="F547" authorId="0" shapeId="0">
      <text>
        <r>
          <rPr>
            <b/>
            <sz val="10"/>
            <color indexed="81"/>
            <rFont val="游ゴシック"/>
            <family val="3"/>
            <charset val="128"/>
          </rPr>
          <t>原則、有効数字３桁以上で入力してください。</t>
        </r>
      </text>
    </comment>
    <comment ref="I547" authorId="0" shapeId="0">
      <text>
        <r>
          <rPr>
            <b/>
            <sz val="10"/>
            <color indexed="81"/>
            <rFont val="游ゴシック"/>
            <family val="3"/>
            <charset val="128"/>
          </rPr>
          <t>原則、有効数字３桁以上で入力してください。</t>
        </r>
      </text>
    </comment>
    <comment ref="F548" authorId="0" shapeId="0">
      <text>
        <r>
          <rPr>
            <b/>
            <sz val="10"/>
            <color indexed="81"/>
            <rFont val="游ゴシック"/>
            <family val="3"/>
            <charset val="128"/>
          </rPr>
          <t>原則、有効数字３桁以上で入力してください。</t>
        </r>
      </text>
    </comment>
    <comment ref="I548" authorId="0" shapeId="0">
      <text>
        <r>
          <rPr>
            <b/>
            <sz val="10"/>
            <color indexed="81"/>
            <rFont val="游ゴシック"/>
            <family val="3"/>
            <charset val="128"/>
          </rPr>
          <t>原則、有効数字３桁以上で入力してください。</t>
        </r>
      </text>
    </comment>
    <comment ref="F549" authorId="0" shapeId="0">
      <text>
        <r>
          <rPr>
            <b/>
            <sz val="10"/>
            <color indexed="81"/>
            <rFont val="游ゴシック"/>
            <family val="3"/>
            <charset val="128"/>
          </rPr>
          <t>原則、有効数字３桁以上で入力してください。</t>
        </r>
      </text>
    </comment>
    <comment ref="I549" authorId="0" shapeId="0">
      <text>
        <r>
          <rPr>
            <b/>
            <sz val="10"/>
            <color indexed="81"/>
            <rFont val="游ゴシック"/>
            <family val="3"/>
            <charset val="128"/>
          </rPr>
          <t>原則、有効数字３桁以上で入力してください。</t>
        </r>
      </text>
    </comment>
    <comment ref="F550" authorId="0" shapeId="0">
      <text>
        <r>
          <rPr>
            <b/>
            <sz val="10"/>
            <color indexed="81"/>
            <rFont val="游ゴシック"/>
            <family val="3"/>
            <charset val="128"/>
          </rPr>
          <t>原則、有効数字３桁以上で入力してください。</t>
        </r>
      </text>
    </comment>
    <comment ref="I550" authorId="0" shapeId="0">
      <text>
        <r>
          <rPr>
            <b/>
            <sz val="10"/>
            <color indexed="81"/>
            <rFont val="游ゴシック"/>
            <family val="3"/>
            <charset val="128"/>
          </rPr>
          <t>原則、有効数字３桁以上で入力してください。</t>
        </r>
      </text>
    </comment>
    <comment ref="F551" authorId="0" shapeId="0">
      <text>
        <r>
          <rPr>
            <b/>
            <sz val="10"/>
            <color indexed="81"/>
            <rFont val="游ゴシック"/>
            <family val="3"/>
            <charset val="128"/>
          </rPr>
          <t>原則、有効数字３桁以上で入力してください。</t>
        </r>
      </text>
    </comment>
    <comment ref="I551" authorId="0" shapeId="0">
      <text>
        <r>
          <rPr>
            <b/>
            <sz val="10"/>
            <color indexed="81"/>
            <rFont val="游ゴシック"/>
            <family val="3"/>
            <charset val="128"/>
          </rPr>
          <t>原則、有効数字３桁以上で入力してください。</t>
        </r>
      </text>
    </comment>
    <comment ref="F552" authorId="0" shapeId="0">
      <text>
        <r>
          <rPr>
            <b/>
            <sz val="10"/>
            <color indexed="81"/>
            <rFont val="游ゴシック"/>
            <family val="3"/>
            <charset val="128"/>
          </rPr>
          <t>原則、有効数字３桁以上で入力してください。</t>
        </r>
      </text>
    </comment>
    <comment ref="I552" authorId="0" shapeId="0">
      <text>
        <r>
          <rPr>
            <b/>
            <sz val="10"/>
            <color indexed="81"/>
            <rFont val="游ゴシック"/>
            <family val="3"/>
            <charset val="128"/>
          </rPr>
          <t>原則、有効数字３桁以上で入力してください。</t>
        </r>
      </text>
    </comment>
    <comment ref="F553" authorId="0" shapeId="0">
      <text>
        <r>
          <rPr>
            <b/>
            <sz val="10"/>
            <color indexed="81"/>
            <rFont val="游ゴシック"/>
            <family val="3"/>
            <charset val="128"/>
          </rPr>
          <t>原則、有効数字３桁以上で入力してください。</t>
        </r>
      </text>
    </comment>
    <comment ref="I553" authorId="0" shapeId="0">
      <text>
        <r>
          <rPr>
            <b/>
            <sz val="10"/>
            <color indexed="81"/>
            <rFont val="游ゴシック"/>
            <family val="3"/>
            <charset val="128"/>
          </rPr>
          <t>原則、有効数字３桁以上で入力してください。</t>
        </r>
      </text>
    </comment>
    <comment ref="F554" authorId="0" shapeId="0">
      <text>
        <r>
          <rPr>
            <b/>
            <sz val="10"/>
            <color indexed="81"/>
            <rFont val="游ゴシック"/>
            <family val="3"/>
            <charset val="128"/>
          </rPr>
          <t>原則、有効数字３桁以上で入力してください。</t>
        </r>
      </text>
    </comment>
    <comment ref="I554" authorId="0" shapeId="0">
      <text>
        <r>
          <rPr>
            <b/>
            <sz val="10"/>
            <color indexed="81"/>
            <rFont val="游ゴシック"/>
            <family val="3"/>
            <charset val="128"/>
          </rPr>
          <t>原則、有効数字３桁以上で入力してください。</t>
        </r>
      </text>
    </comment>
    <comment ref="F555" authorId="0" shapeId="0">
      <text>
        <r>
          <rPr>
            <b/>
            <sz val="10"/>
            <color indexed="81"/>
            <rFont val="游ゴシック"/>
            <family val="3"/>
            <charset val="128"/>
          </rPr>
          <t>原則、有効数字３桁以上で入力してください。</t>
        </r>
      </text>
    </comment>
    <comment ref="I555" authorId="0" shapeId="0">
      <text>
        <r>
          <rPr>
            <b/>
            <sz val="10"/>
            <color indexed="81"/>
            <rFont val="游ゴシック"/>
            <family val="3"/>
            <charset val="128"/>
          </rPr>
          <t>原則、有効数字３桁以上で入力してください。</t>
        </r>
      </text>
    </comment>
    <comment ref="F556" authorId="0" shapeId="0">
      <text>
        <r>
          <rPr>
            <b/>
            <sz val="10"/>
            <color indexed="81"/>
            <rFont val="游ゴシック"/>
            <family val="3"/>
            <charset val="128"/>
          </rPr>
          <t>原則、有効数字３桁以上で入力してください。</t>
        </r>
      </text>
    </comment>
    <comment ref="I556" authorId="0" shapeId="0">
      <text>
        <r>
          <rPr>
            <b/>
            <sz val="10"/>
            <color indexed="81"/>
            <rFont val="游ゴシック"/>
            <family val="3"/>
            <charset val="128"/>
          </rPr>
          <t>原則、有効数字３桁以上で入力してください。</t>
        </r>
      </text>
    </comment>
    <comment ref="F557" authorId="0" shapeId="0">
      <text>
        <r>
          <rPr>
            <b/>
            <sz val="10"/>
            <color indexed="81"/>
            <rFont val="游ゴシック"/>
            <family val="3"/>
            <charset val="128"/>
          </rPr>
          <t>原則、有効数字３桁以上で入力してください。</t>
        </r>
      </text>
    </comment>
    <comment ref="I557" authorId="0" shapeId="0">
      <text>
        <r>
          <rPr>
            <b/>
            <sz val="10"/>
            <color indexed="81"/>
            <rFont val="游ゴシック"/>
            <family val="3"/>
            <charset val="128"/>
          </rPr>
          <t>原則、有効数字３桁以上で入力してください。</t>
        </r>
      </text>
    </comment>
    <comment ref="F558" authorId="0" shapeId="0">
      <text>
        <r>
          <rPr>
            <b/>
            <sz val="10"/>
            <color indexed="81"/>
            <rFont val="游ゴシック"/>
            <family val="3"/>
            <charset val="128"/>
          </rPr>
          <t>原則、有効数字３桁以上で入力してください。</t>
        </r>
      </text>
    </comment>
    <comment ref="I558" authorId="0" shapeId="0">
      <text>
        <r>
          <rPr>
            <b/>
            <sz val="10"/>
            <color indexed="81"/>
            <rFont val="游ゴシック"/>
            <family val="3"/>
            <charset val="128"/>
          </rPr>
          <t>原則、有効数字３桁以上で入力してください。</t>
        </r>
      </text>
    </comment>
    <comment ref="F559" authorId="0" shapeId="0">
      <text>
        <r>
          <rPr>
            <b/>
            <sz val="10"/>
            <color indexed="81"/>
            <rFont val="游ゴシック"/>
            <family val="3"/>
            <charset val="128"/>
          </rPr>
          <t>原則、有効数字３桁以上で入力してください。</t>
        </r>
      </text>
    </comment>
    <comment ref="I559" authorId="0" shapeId="0">
      <text>
        <r>
          <rPr>
            <b/>
            <sz val="10"/>
            <color indexed="81"/>
            <rFont val="游ゴシック"/>
            <family val="3"/>
            <charset val="128"/>
          </rPr>
          <t>原則、有効数字３桁以上で入力してください。</t>
        </r>
      </text>
    </comment>
    <comment ref="F560" authorId="0" shapeId="0">
      <text>
        <r>
          <rPr>
            <b/>
            <sz val="10"/>
            <color indexed="81"/>
            <rFont val="游ゴシック"/>
            <family val="3"/>
            <charset val="128"/>
          </rPr>
          <t>原則、有効数字３桁以上で入力してください。</t>
        </r>
      </text>
    </comment>
    <comment ref="I560" authorId="0" shapeId="0">
      <text>
        <r>
          <rPr>
            <b/>
            <sz val="10"/>
            <color indexed="81"/>
            <rFont val="游ゴシック"/>
            <family val="3"/>
            <charset val="128"/>
          </rPr>
          <t>原則、有効数字３桁以上で入力してください。</t>
        </r>
      </text>
    </comment>
    <comment ref="F561" authorId="0" shapeId="0">
      <text>
        <r>
          <rPr>
            <b/>
            <sz val="10"/>
            <color indexed="81"/>
            <rFont val="游ゴシック"/>
            <family val="3"/>
            <charset val="128"/>
          </rPr>
          <t>原則、有効数字３桁以上で入力してください。</t>
        </r>
      </text>
    </comment>
    <comment ref="I561" authorId="0" shapeId="0">
      <text>
        <r>
          <rPr>
            <b/>
            <sz val="10"/>
            <color indexed="81"/>
            <rFont val="游ゴシック"/>
            <family val="3"/>
            <charset val="128"/>
          </rPr>
          <t>原則、有効数字３桁以上で入力してください。</t>
        </r>
      </text>
    </comment>
    <comment ref="F562" authorId="0" shapeId="0">
      <text>
        <r>
          <rPr>
            <b/>
            <sz val="10"/>
            <color indexed="81"/>
            <rFont val="游ゴシック"/>
            <family val="3"/>
            <charset val="128"/>
          </rPr>
          <t>原則、有効数字３桁以上で入力してください。</t>
        </r>
      </text>
    </comment>
    <comment ref="I562" authorId="0" shapeId="0">
      <text>
        <r>
          <rPr>
            <b/>
            <sz val="10"/>
            <color indexed="81"/>
            <rFont val="游ゴシック"/>
            <family val="3"/>
            <charset val="128"/>
          </rPr>
          <t>原則、有効数字３桁以上で入力してください。</t>
        </r>
      </text>
    </comment>
    <comment ref="F563" authorId="0" shapeId="0">
      <text>
        <r>
          <rPr>
            <b/>
            <sz val="10"/>
            <color indexed="81"/>
            <rFont val="游ゴシック"/>
            <family val="3"/>
            <charset val="128"/>
          </rPr>
          <t>原則、有効数字３桁以上で入力してください。</t>
        </r>
      </text>
    </comment>
    <comment ref="I563" authorId="0" shapeId="0">
      <text>
        <r>
          <rPr>
            <b/>
            <sz val="10"/>
            <color indexed="81"/>
            <rFont val="游ゴシック"/>
            <family val="3"/>
            <charset val="128"/>
          </rPr>
          <t>原則、有効数字３桁以上で入力してください。</t>
        </r>
      </text>
    </comment>
    <comment ref="F564" authorId="0" shapeId="0">
      <text>
        <r>
          <rPr>
            <b/>
            <sz val="10"/>
            <color indexed="81"/>
            <rFont val="游ゴシック"/>
            <family val="3"/>
            <charset val="128"/>
          </rPr>
          <t>原則、有効数字３桁以上で入力してください。</t>
        </r>
      </text>
    </comment>
    <comment ref="I564" authorId="0" shapeId="0">
      <text>
        <r>
          <rPr>
            <b/>
            <sz val="10"/>
            <color indexed="81"/>
            <rFont val="游ゴシック"/>
            <family val="3"/>
            <charset val="128"/>
          </rPr>
          <t>原則、有効数字３桁以上で入力してください。</t>
        </r>
      </text>
    </comment>
    <comment ref="F565" authorId="0" shapeId="0">
      <text>
        <r>
          <rPr>
            <b/>
            <sz val="10"/>
            <color indexed="81"/>
            <rFont val="游ゴシック"/>
            <family val="3"/>
            <charset val="128"/>
          </rPr>
          <t>原則、有効数字３桁以上で入力してください。</t>
        </r>
      </text>
    </comment>
    <comment ref="I565" authorId="0" shapeId="0">
      <text>
        <r>
          <rPr>
            <b/>
            <sz val="10"/>
            <color indexed="81"/>
            <rFont val="游ゴシック"/>
            <family val="3"/>
            <charset val="128"/>
          </rPr>
          <t>原則、有効数字３桁以上で入力してください。</t>
        </r>
      </text>
    </comment>
    <comment ref="F566" authorId="0" shapeId="0">
      <text>
        <r>
          <rPr>
            <b/>
            <sz val="10"/>
            <color indexed="81"/>
            <rFont val="游ゴシック"/>
            <family val="3"/>
            <charset val="128"/>
          </rPr>
          <t>原則、有効数字３桁以上で入力してください。</t>
        </r>
      </text>
    </comment>
    <comment ref="I566" authorId="0" shapeId="0">
      <text>
        <r>
          <rPr>
            <b/>
            <sz val="10"/>
            <color indexed="81"/>
            <rFont val="游ゴシック"/>
            <family val="3"/>
            <charset val="128"/>
          </rPr>
          <t>原則、有効数字３桁以上で入力してください。</t>
        </r>
      </text>
    </comment>
    <comment ref="F567" authorId="0" shapeId="0">
      <text>
        <r>
          <rPr>
            <b/>
            <sz val="10"/>
            <color indexed="81"/>
            <rFont val="游ゴシック"/>
            <family val="3"/>
            <charset val="128"/>
          </rPr>
          <t>原則、有効数字３桁以上で入力してください。</t>
        </r>
      </text>
    </comment>
    <comment ref="I567" authorId="0" shapeId="0">
      <text>
        <r>
          <rPr>
            <b/>
            <sz val="10"/>
            <color indexed="81"/>
            <rFont val="游ゴシック"/>
            <family val="3"/>
            <charset val="128"/>
          </rPr>
          <t>原則、有効数字３桁以上で入力してください。</t>
        </r>
      </text>
    </comment>
    <comment ref="F568" authorId="0" shapeId="0">
      <text>
        <r>
          <rPr>
            <b/>
            <sz val="10"/>
            <color indexed="81"/>
            <rFont val="游ゴシック"/>
            <family val="3"/>
            <charset val="128"/>
          </rPr>
          <t>原則、有効数字３桁以上で入力してください。</t>
        </r>
      </text>
    </comment>
    <comment ref="I568" authorId="0" shapeId="0">
      <text>
        <r>
          <rPr>
            <b/>
            <sz val="10"/>
            <color indexed="81"/>
            <rFont val="游ゴシック"/>
            <family val="3"/>
            <charset val="128"/>
          </rPr>
          <t>原則、有効数字３桁以上で入力してください。</t>
        </r>
      </text>
    </comment>
    <comment ref="F569" authorId="0" shapeId="0">
      <text>
        <r>
          <rPr>
            <b/>
            <sz val="10"/>
            <color indexed="81"/>
            <rFont val="游ゴシック"/>
            <family val="3"/>
            <charset val="128"/>
          </rPr>
          <t>原則、有効数字３桁以上で入力してください。</t>
        </r>
      </text>
    </comment>
    <comment ref="I569" authorId="0" shapeId="0">
      <text>
        <r>
          <rPr>
            <b/>
            <sz val="10"/>
            <color indexed="81"/>
            <rFont val="游ゴシック"/>
            <family val="3"/>
            <charset val="128"/>
          </rPr>
          <t>原則、有効数字３桁以上で入力してください。</t>
        </r>
      </text>
    </comment>
    <comment ref="B570" authorId="1" shapeId="0">
      <text>
        <r>
          <rPr>
            <b/>
            <sz val="9"/>
            <color indexed="81"/>
            <rFont val="游ゴシック"/>
            <family val="3"/>
            <charset val="128"/>
          </rPr>
          <t>温対法で二酸化炭素排出量の報告が求められているFCCコークや潤滑油は、こちらに記入してください。</t>
        </r>
        <r>
          <rPr>
            <sz val="9"/>
            <color indexed="81"/>
            <rFont val="MS P ゴシック"/>
            <family val="3"/>
            <charset val="128"/>
          </rPr>
          <t xml:space="preserve">
</t>
        </r>
      </text>
    </comment>
    <comment ref="F570" authorId="0" shapeId="0">
      <text>
        <r>
          <rPr>
            <b/>
            <sz val="10"/>
            <color indexed="81"/>
            <rFont val="游ゴシック"/>
            <family val="3"/>
            <charset val="128"/>
          </rPr>
          <t>右側太枠内に、発熱量、排出係数を入力してください。原則、有効数字３桁以上で入力してください。</t>
        </r>
      </text>
    </comment>
    <comment ref="I570" authorId="0" shapeId="0">
      <text>
        <r>
          <rPr>
            <b/>
            <sz val="10"/>
            <color indexed="81"/>
            <rFont val="游ゴシック"/>
            <family val="3"/>
            <charset val="128"/>
          </rPr>
          <t>原則、有効数字３桁以上で入力してください。</t>
        </r>
      </text>
    </comment>
    <comment ref="F571" authorId="0" shapeId="0">
      <text>
        <r>
          <rPr>
            <b/>
            <sz val="10"/>
            <color indexed="81"/>
            <rFont val="游ゴシック"/>
            <family val="3"/>
            <charset val="128"/>
          </rPr>
          <t>右側太枠内に、発熱量、排出係数を入力してください。原則、有効数字３桁以上で入力してください。</t>
        </r>
      </text>
    </comment>
    <comment ref="I571" authorId="0" shapeId="0">
      <text>
        <r>
          <rPr>
            <b/>
            <sz val="10"/>
            <color indexed="81"/>
            <rFont val="游ゴシック"/>
            <family val="3"/>
            <charset val="128"/>
          </rPr>
          <t>原則、有効数字３桁以上で入力してください。</t>
        </r>
      </text>
    </comment>
    <comment ref="U575" authorId="2" shapeId="0">
      <text>
        <r>
          <rPr>
            <b/>
            <sz val="9"/>
            <color indexed="81"/>
            <rFont val="游ゴシック"/>
            <family val="3"/>
            <charset val="128"/>
          </rPr>
          <t>ガス事業者名を入力してください。</t>
        </r>
      </text>
    </comment>
    <comment ref="F576" authorId="0" shapeId="0">
      <text>
        <r>
          <rPr>
            <b/>
            <sz val="10"/>
            <color indexed="81"/>
            <rFont val="游ゴシック"/>
            <family val="3"/>
            <charset val="128"/>
          </rPr>
          <t>右側太枠内に、ガス事業者名、排出係数を入力してください。原則、有効数字３桁以上で入力してください。</t>
        </r>
      </text>
    </comment>
    <comment ref="I576" authorId="0" shapeId="0">
      <text>
        <r>
          <rPr>
            <b/>
            <sz val="10"/>
            <color indexed="81"/>
            <rFont val="游ゴシック"/>
            <family val="3"/>
            <charset val="128"/>
          </rPr>
          <t>原則、有効数字３桁以上で入力してください。</t>
        </r>
      </text>
    </comment>
    <comment ref="S576" authorId="1" shapeId="0">
      <text>
        <r>
          <rPr>
            <b/>
            <sz val="9"/>
            <color indexed="81"/>
            <rFont val="游ゴシック"/>
            <family val="3"/>
            <charset val="128"/>
          </rPr>
          <t>ガス事業者が公表する基礎排出係数を入力してください。</t>
        </r>
      </text>
    </comment>
    <comment ref="F581" authorId="0" shapeId="0">
      <text>
        <r>
          <rPr>
            <b/>
            <sz val="10"/>
            <color indexed="81"/>
            <rFont val="游ゴシック"/>
            <family val="3"/>
            <charset val="128"/>
          </rPr>
          <t>原則、有効数字３桁以上で入力してください。</t>
        </r>
      </text>
    </comment>
    <comment ref="I581" authorId="0" shapeId="0">
      <text>
        <r>
          <rPr>
            <b/>
            <sz val="10"/>
            <color indexed="81"/>
            <rFont val="游ゴシック"/>
            <family val="3"/>
            <charset val="128"/>
          </rPr>
          <t>原則、有効数字３桁以上で入力してください。</t>
        </r>
      </text>
    </comment>
    <comment ref="F582" authorId="0" shapeId="0">
      <text>
        <r>
          <rPr>
            <b/>
            <sz val="10"/>
            <color indexed="81"/>
            <rFont val="游ゴシック"/>
            <family val="3"/>
            <charset val="128"/>
          </rPr>
          <t>原則、有効数字３桁以上で入力してください。</t>
        </r>
      </text>
    </comment>
    <comment ref="I582" authorId="0" shapeId="0">
      <text>
        <r>
          <rPr>
            <b/>
            <sz val="10"/>
            <color indexed="81"/>
            <rFont val="游ゴシック"/>
            <family val="3"/>
            <charset val="128"/>
          </rPr>
          <t>原則、有効数字３桁以上で入力してください。</t>
        </r>
      </text>
    </comment>
    <comment ref="F583" authorId="0" shapeId="0">
      <text>
        <r>
          <rPr>
            <b/>
            <sz val="10"/>
            <color indexed="81"/>
            <rFont val="游ゴシック"/>
            <family val="3"/>
            <charset val="128"/>
          </rPr>
          <t>原則、有効数字３桁以上で入力してください。</t>
        </r>
      </text>
    </comment>
    <comment ref="I583" authorId="0" shapeId="0">
      <text>
        <r>
          <rPr>
            <b/>
            <sz val="10"/>
            <color indexed="81"/>
            <rFont val="游ゴシック"/>
            <family val="3"/>
            <charset val="128"/>
          </rPr>
          <t>原則、有効数字３桁以上で入力してください。</t>
        </r>
      </text>
    </comment>
    <comment ref="F584" authorId="0" shapeId="0">
      <text>
        <r>
          <rPr>
            <b/>
            <sz val="10"/>
            <color indexed="81"/>
            <rFont val="游ゴシック"/>
            <family val="3"/>
            <charset val="128"/>
          </rPr>
          <t>原則、有効数字３桁以上で入力してください。</t>
        </r>
      </text>
    </comment>
    <comment ref="I584" authorId="0" shapeId="0">
      <text>
        <r>
          <rPr>
            <b/>
            <sz val="10"/>
            <color indexed="81"/>
            <rFont val="游ゴシック"/>
            <family val="3"/>
            <charset val="128"/>
          </rPr>
          <t>原則、有効数字３桁以上で入力してください。</t>
        </r>
      </text>
    </comment>
    <comment ref="F585" authorId="0" shapeId="0">
      <text>
        <r>
          <rPr>
            <b/>
            <sz val="10"/>
            <color indexed="81"/>
            <rFont val="游ゴシック"/>
            <family val="3"/>
            <charset val="128"/>
          </rPr>
          <t>原則、有効数字３桁以上で入力してください。</t>
        </r>
      </text>
    </comment>
    <comment ref="I585" authorId="0" shapeId="0">
      <text>
        <r>
          <rPr>
            <b/>
            <sz val="10"/>
            <color indexed="81"/>
            <rFont val="游ゴシック"/>
            <family val="3"/>
            <charset val="128"/>
          </rPr>
          <t>原則、有効数字３桁以上で入力してください。</t>
        </r>
      </text>
    </comment>
    <comment ref="F586" authorId="0" shapeId="0">
      <text>
        <r>
          <rPr>
            <b/>
            <sz val="10"/>
            <color indexed="81"/>
            <rFont val="游ゴシック"/>
            <family val="3"/>
            <charset val="128"/>
          </rPr>
          <t>原則、有効数字３桁以上で入力してください。</t>
        </r>
      </text>
    </comment>
    <comment ref="I586" authorId="0" shapeId="0">
      <text>
        <r>
          <rPr>
            <b/>
            <sz val="10"/>
            <color indexed="81"/>
            <rFont val="游ゴシック"/>
            <family val="3"/>
            <charset val="128"/>
          </rPr>
          <t>原則、有効数字３桁以上で入力してください。</t>
        </r>
      </text>
    </comment>
    <comment ref="F587" authorId="0" shapeId="0">
      <text>
        <r>
          <rPr>
            <b/>
            <sz val="10"/>
            <color indexed="81"/>
            <rFont val="游ゴシック"/>
            <family val="3"/>
            <charset val="128"/>
          </rPr>
          <t>原則、有効数字３桁以上で入力してください。</t>
        </r>
      </text>
    </comment>
    <comment ref="I587" authorId="0" shapeId="0">
      <text>
        <r>
          <rPr>
            <b/>
            <sz val="10"/>
            <color indexed="81"/>
            <rFont val="游ゴシック"/>
            <family val="3"/>
            <charset val="128"/>
          </rPr>
          <t>原則、有効数字３桁以上で入力してください。</t>
        </r>
      </text>
    </comment>
    <comment ref="F588" authorId="0" shapeId="0">
      <text>
        <r>
          <rPr>
            <b/>
            <sz val="10"/>
            <color indexed="81"/>
            <rFont val="游ゴシック"/>
            <family val="3"/>
            <charset val="128"/>
          </rPr>
          <t>原則、有効数字３桁以上で入力してください。</t>
        </r>
      </text>
    </comment>
    <comment ref="I588" authorId="0" shapeId="0">
      <text>
        <r>
          <rPr>
            <b/>
            <sz val="10"/>
            <color indexed="81"/>
            <rFont val="游ゴシック"/>
            <family val="3"/>
            <charset val="128"/>
          </rPr>
          <t>原則、有効数字３桁以上で入力してください。</t>
        </r>
      </text>
    </comment>
    <comment ref="F589" authorId="0" shapeId="0">
      <text>
        <r>
          <rPr>
            <b/>
            <sz val="10"/>
            <color indexed="81"/>
            <rFont val="游ゴシック"/>
            <family val="3"/>
            <charset val="128"/>
          </rPr>
          <t>原則、有効数字３桁以上で入力してください。</t>
        </r>
      </text>
    </comment>
    <comment ref="I589" authorId="0" shapeId="0">
      <text>
        <r>
          <rPr>
            <b/>
            <sz val="10"/>
            <color indexed="81"/>
            <rFont val="游ゴシック"/>
            <family val="3"/>
            <charset val="128"/>
          </rPr>
          <t>原則、有効数字３桁以上で入力してください。</t>
        </r>
      </text>
    </comment>
    <comment ref="F590" authorId="0" shapeId="0">
      <text>
        <r>
          <rPr>
            <b/>
            <sz val="10"/>
            <color indexed="81"/>
            <rFont val="游ゴシック"/>
            <family val="3"/>
            <charset val="128"/>
          </rPr>
          <t>原則、有効数字３桁以上で入力してください。</t>
        </r>
      </text>
    </comment>
    <comment ref="I590" authorId="0" shapeId="0">
      <text>
        <r>
          <rPr>
            <b/>
            <sz val="10"/>
            <color indexed="81"/>
            <rFont val="游ゴシック"/>
            <family val="3"/>
            <charset val="128"/>
          </rPr>
          <t>原則、有効数字３桁以上で入力してください。</t>
        </r>
      </text>
    </comment>
    <comment ref="F591" authorId="0" shapeId="0">
      <text>
        <r>
          <rPr>
            <b/>
            <sz val="10"/>
            <color indexed="81"/>
            <rFont val="游ゴシック"/>
            <family val="3"/>
            <charset val="128"/>
          </rPr>
          <t>原則、有効数字３桁以上で入力してください。</t>
        </r>
      </text>
    </comment>
    <comment ref="I591" authorId="0" shapeId="0">
      <text>
        <r>
          <rPr>
            <b/>
            <sz val="10"/>
            <color indexed="81"/>
            <rFont val="游ゴシック"/>
            <family val="3"/>
            <charset val="128"/>
          </rPr>
          <t>原則、有効数字３桁以上で入力してください。</t>
        </r>
      </text>
    </comment>
    <comment ref="F592" authorId="0" shapeId="0">
      <text>
        <r>
          <rPr>
            <b/>
            <sz val="10"/>
            <color indexed="81"/>
            <rFont val="游ゴシック"/>
            <family val="3"/>
            <charset val="128"/>
          </rPr>
          <t>原則、有効数字３桁以上で入力してください。</t>
        </r>
      </text>
    </comment>
    <comment ref="I592" authorId="0" shapeId="0">
      <text>
        <r>
          <rPr>
            <b/>
            <sz val="10"/>
            <color indexed="81"/>
            <rFont val="游ゴシック"/>
            <family val="3"/>
            <charset val="128"/>
          </rPr>
          <t>原則、有効数字３桁以上で入力してください。</t>
        </r>
      </text>
    </comment>
    <comment ref="F593" authorId="0" shapeId="0">
      <text>
        <r>
          <rPr>
            <b/>
            <sz val="10"/>
            <color indexed="81"/>
            <rFont val="游ゴシック"/>
            <family val="3"/>
            <charset val="128"/>
          </rPr>
          <t>原則、有効数字３桁以上で入力してください。</t>
        </r>
      </text>
    </comment>
    <comment ref="I593" authorId="0" shapeId="0">
      <text>
        <r>
          <rPr>
            <b/>
            <sz val="10"/>
            <color indexed="81"/>
            <rFont val="游ゴシック"/>
            <family val="3"/>
            <charset val="128"/>
          </rPr>
          <t>原則、有効数字３桁以上で入力してください。</t>
        </r>
      </text>
    </comment>
    <comment ref="F594" authorId="0" shapeId="0">
      <text>
        <r>
          <rPr>
            <b/>
            <sz val="10"/>
            <color indexed="81"/>
            <rFont val="游ゴシック"/>
            <family val="3"/>
            <charset val="128"/>
          </rPr>
          <t>原則、有効数字３桁以上で入力してください。</t>
        </r>
      </text>
    </comment>
    <comment ref="I594" authorId="0" shapeId="0">
      <text>
        <r>
          <rPr>
            <b/>
            <sz val="10"/>
            <color indexed="81"/>
            <rFont val="游ゴシック"/>
            <family val="3"/>
            <charset val="128"/>
          </rPr>
          <t>原則、有効数字３桁以上で入力してください。</t>
        </r>
      </text>
    </comment>
    <comment ref="F595" authorId="0" shapeId="0">
      <text>
        <r>
          <rPr>
            <b/>
            <sz val="10"/>
            <color indexed="81"/>
            <rFont val="游ゴシック"/>
            <family val="3"/>
            <charset val="128"/>
          </rPr>
          <t>原則、有効数字３桁以上で入力してください。</t>
        </r>
      </text>
    </comment>
    <comment ref="I595" authorId="0" shapeId="0">
      <text>
        <r>
          <rPr>
            <b/>
            <sz val="10"/>
            <color indexed="81"/>
            <rFont val="游ゴシック"/>
            <family val="3"/>
            <charset val="128"/>
          </rPr>
          <t>原則、有効数字３桁以上で入力してください。</t>
        </r>
      </text>
    </comment>
    <comment ref="F596" authorId="0" shapeId="0">
      <text>
        <r>
          <rPr>
            <b/>
            <sz val="10"/>
            <color indexed="81"/>
            <rFont val="游ゴシック"/>
            <family val="3"/>
            <charset val="128"/>
          </rPr>
          <t>原則、有効数字３桁以上で入力してください。</t>
        </r>
      </text>
    </comment>
    <comment ref="I596" authorId="0" shapeId="0">
      <text>
        <r>
          <rPr>
            <b/>
            <sz val="10"/>
            <color indexed="81"/>
            <rFont val="游ゴシック"/>
            <family val="3"/>
            <charset val="128"/>
          </rPr>
          <t>原則、有効数字３桁以上で入力してください。</t>
        </r>
      </text>
    </comment>
    <comment ref="F597" authorId="0" shapeId="0">
      <text>
        <r>
          <rPr>
            <b/>
            <sz val="10"/>
            <color indexed="81"/>
            <rFont val="游ゴシック"/>
            <family val="3"/>
            <charset val="128"/>
          </rPr>
          <t>原則、有効数字３桁以上で入力してください。</t>
        </r>
      </text>
    </comment>
    <comment ref="I597" authorId="0" shapeId="0">
      <text>
        <r>
          <rPr>
            <b/>
            <sz val="10"/>
            <color indexed="81"/>
            <rFont val="游ゴシック"/>
            <family val="3"/>
            <charset val="128"/>
          </rPr>
          <t>原則、有効数字３桁以上で入力してください。</t>
        </r>
      </text>
    </comment>
    <comment ref="B598" authorId="1" shapeId="0">
      <text>
        <r>
          <rPr>
            <b/>
            <sz val="9"/>
            <color indexed="81"/>
            <rFont val="游ゴシック"/>
            <family val="3"/>
            <charset val="128"/>
          </rPr>
          <t>温対法で二酸化炭素排出量の報告が求められている廃プラスチック塁から製造された燃料炭化水素油はこちらに記入してください。</t>
        </r>
      </text>
    </comment>
    <comment ref="F598" authorId="0" shapeId="0">
      <text>
        <r>
          <rPr>
            <b/>
            <sz val="10"/>
            <color indexed="81"/>
            <rFont val="游ゴシック"/>
            <family val="3"/>
            <charset val="128"/>
          </rPr>
          <t>右側太枠内に、発熱量、排出係数を入力してください。原則、有効数字３桁以上で入力してください。</t>
        </r>
      </text>
    </comment>
    <comment ref="I598" authorId="0" shapeId="0">
      <text>
        <r>
          <rPr>
            <b/>
            <sz val="10"/>
            <color indexed="81"/>
            <rFont val="游ゴシック"/>
            <family val="3"/>
            <charset val="128"/>
          </rPr>
          <t>原則、有効数字３桁以上で入力してください。</t>
        </r>
      </text>
    </comment>
    <comment ref="F599" authorId="0" shapeId="0">
      <text>
        <r>
          <rPr>
            <b/>
            <sz val="10"/>
            <color indexed="81"/>
            <rFont val="游ゴシック"/>
            <family val="3"/>
            <charset val="128"/>
          </rPr>
          <t>右側太枠内に、発熱量、排出係数を入力してください。原則、有効数字３桁以上で入力してください。</t>
        </r>
      </text>
    </comment>
    <comment ref="I599" authorId="0" shapeId="0">
      <text>
        <r>
          <rPr>
            <b/>
            <sz val="10"/>
            <color indexed="81"/>
            <rFont val="游ゴシック"/>
            <family val="3"/>
            <charset val="128"/>
          </rPr>
          <t>原則、有効数字３桁以上で入力してください。</t>
        </r>
      </text>
    </comment>
    <comment ref="F604" authorId="0" shapeId="0">
      <text>
        <r>
          <rPr>
            <b/>
            <sz val="10"/>
            <color indexed="81"/>
            <rFont val="游ゴシック"/>
            <family val="3"/>
            <charset val="128"/>
          </rPr>
          <t>原則、有効数字３桁以上で入力してください。</t>
        </r>
      </text>
    </comment>
    <comment ref="I604" authorId="0" shapeId="0">
      <text>
        <r>
          <rPr>
            <b/>
            <sz val="10"/>
            <color indexed="81"/>
            <rFont val="游ゴシック"/>
            <family val="3"/>
            <charset val="128"/>
          </rPr>
          <t>原則、有効数字３桁以上で入力してください。</t>
        </r>
      </text>
    </comment>
    <comment ref="F605" authorId="0" shapeId="0">
      <text>
        <r>
          <rPr>
            <b/>
            <sz val="10"/>
            <color indexed="81"/>
            <rFont val="游ゴシック"/>
            <family val="3"/>
            <charset val="128"/>
          </rPr>
          <t>右側太枠内に、排出係数を入力してください。原則、有効数字３桁以上で入力してください。</t>
        </r>
      </text>
    </comment>
    <comment ref="I605" authorId="0" shapeId="0">
      <text>
        <r>
          <rPr>
            <b/>
            <sz val="10"/>
            <color indexed="81"/>
            <rFont val="游ゴシック"/>
            <family val="3"/>
            <charset val="128"/>
          </rPr>
          <t>右側太枠内に、排出係数を入力してください。原則、有効数字３桁以上で入力してください。</t>
        </r>
      </text>
    </comment>
    <comment ref="S605" authorId="1" shapeId="0">
      <text>
        <r>
          <rPr>
            <b/>
            <sz val="9"/>
            <color indexed="81"/>
            <rFont val="游ゴシック"/>
            <family val="3"/>
            <charset val="128"/>
          </rPr>
          <t>基礎排出係数を入力してください。</t>
        </r>
      </text>
    </comment>
    <comment ref="F606" authorId="0" shapeId="0">
      <text>
        <r>
          <rPr>
            <b/>
            <sz val="10"/>
            <color indexed="81"/>
            <rFont val="游ゴシック"/>
            <family val="3"/>
            <charset val="128"/>
          </rPr>
          <t>右側太枠内に、排出係数を入力してください。原則、有効数字３桁以上で入力してください。</t>
        </r>
      </text>
    </comment>
    <comment ref="I606" authorId="0" shapeId="0">
      <text>
        <r>
          <rPr>
            <b/>
            <sz val="10"/>
            <color indexed="81"/>
            <rFont val="游ゴシック"/>
            <family val="3"/>
            <charset val="128"/>
          </rPr>
          <t>右側太枠内に、排出係数を入力してください。原則、有効数字３桁以上で入力してください。</t>
        </r>
      </text>
    </comment>
    <comment ref="S606" authorId="1" shapeId="0">
      <text>
        <r>
          <rPr>
            <b/>
            <sz val="9"/>
            <color indexed="81"/>
            <rFont val="游ゴシック"/>
            <family val="3"/>
            <charset val="128"/>
          </rPr>
          <t>基礎排出係数を入力してください。</t>
        </r>
      </text>
    </comment>
    <comment ref="F607" authorId="0" shapeId="0">
      <text>
        <r>
          <rPr>
            <b/>
            <sz val="10"/>
            <color indexed="81"/>
            <rFont val="游ゴシック"/>
            <family val="3"/>
            <charset val="128"/>
          </rPr>
          <t>右側太枠内に、排出係数を入力してください。原則、有効数字３桁以上で入力してください。</t>
        </r>
      </text>
    </comment>
    <comment ref="I607" authorId="0" shapeId="0">
      <text>
        <r>
          <rPr>
            <b/>
            <sz val="10"/>
            <color indexed="81"/>
            <rFont val="游ゴシック"/>
            <family val="3"/>
            <charset val="128"/>
          </rPr>
          <t>右側太枠内に、排出係数を入力してください。原則、有効数字３桁以上で入力してください。</t>
        </r>
      </text>
    </comment>
    <comment ref="S607" authorId="1" shapeId="0">
      <text>
        <r>
          <rPr>
            <b/>
            <sz val="9"/>
            <color indexed="81"/>
            <rFont val="游ゴシック"/>
            <family val="3"/>
            <charset val="128"/>
          </rPr>
          <t>基礎排出係数を入力してください。</t>
        </r>
      </text>
    </comment>
    <comment ref="F608" authorId="0" shapeId="0">
      <text>
        <r>
          <rPr>
            <b/>
            <sz val="10"/>
            <color indexed="81"/>
            <rFont val="游ゴシック"/>
            <family val="3"/>
            <charset val="128"/>
          </rPr>
          <t>右側太枠内に、排出係数を入力してください。原則、有効数字３桁以上で入力してください。</t>
        </r>
      </text>
    </comment>
    <comment ref="I608" authorId="0" shapeId="0">
      <text>
        <r>
          <rPr>
            <b/>
            <sz val="10"/>
            <color indexed="81"/>
            <rFont val="游ゴシック"/>
            <family val="3"/>
            <charset val="128"/>
          </rPr>
          <t>右側太枠内に、排出係数を入力してください。原則、有効数字３桁以上で入力してください。</t>
        </r>
      </text>
    </comment>
    <comment ref="S608" authorId="1" shapeId="0">
      <text>
        <r>
          <rPr>
            <b/>
            <sz val="9"/>
            <color indexed="81"/>
            <rFont val="游ゴシック"/>
            <family val="3"/>
            <charset val="128"/>
          </rPr>
          <t>基礎排出係数を入力してください。</t>
        </r>
      </text>
    </comment>
    <comment ref="F609" authorId="0" shapeId="0">
      <text>
        <r>
          <rPr>
            <b/>
            <sz val="10"/>
            <color indexed="81"/>
            <rFont val="游ゴシック"/>
            <family val="3"/>
            <charset val="128"/>
          </rPr>
          <t>原則、有効数字３桁以上で入力してください。</t>
        </r>
      </text>
    </comment>
    <comment ref="I609" authorId="0" shapeId="0">
      <text>
        <r>
          <rPr>
            <b/>
            <sz val="10"/>
            <color indexed="81"/>
            <rFont val="游ゴシック"/>
            <family val="3"/>
            <charset val="128"/>
          </rPr>
          <t>原則、有効数字３桁以上で入力してください。排出係数は右欄に入力してください。</t>
        </r>
      </text>
    </comment>
    <comment ref="F610" authorId="0" shapeId="0">
      <text>
        <r>
          <rPr>
            <b/>
            <sz val="10"/>
            <color indexed="81"/>
            <rFont val="游ゴシック"/>
            <family val="3"/>
            <charset val="128"/>
          </rPr>
          <t>原則、有効数字３桁以上で入力してください。</t>
        </r>
      </text>
    </comment>
    <comment ref="I610" authorId="0" shapeId="0">
      <text>
        <r>
          <rPr>
            <b/>
            <sz val="10"/>
            <color indexed="81"/>
            <rFont val="游ゴシック"/>
            <family val="3"/>
            <charset val="128"/>
          </rPr>
          <t>原則、有効数字３桁以上で入力してください。排出係数は右欄に入力してください。</t>
        </r>
      </text>
    </comment>
    <comment ref="F611" authorId="0" shapeId="0">
      <text>
        <r>
          <rPr>
            <b/>
            <sz val="10"/>
            <color indexed="81"/>
            <rFont val="游ゴシック"/>
            <family val="3"/>
            <charset val="128"/>
          </rPr>
          <t>原則、有効数字３桁以上で入力してください。</t>
        </r>
      </text>
    </comment>
    <comment ref="I611" authorId="0" shapeId="0">
      <text>
        <r>
          <rPr>
            <b/>
            <sz val="10"/>
            <color indexed="81"/>
            <rFont val="游ゴシック"/>
            <family val="3"/>
            <charset val="128"/>
          </rPr>
          <t>原則、有効数字３桁以上で入力してください。排出係数は右欄に入力してください。</t>
        </r>
      </text>
    </comment>
    <comment ref="F612" authorId="0" shapeId="0">
      <text>
        <r>
          <rPr>
            <b/>
            <sz val="10"/>
            <color indexed="81"/>
            <rFont val="游ゴシック"/>
            <family val="3"/>
            <charset val="128"/>
          </rPr>
          <t>原則、有効数字３桁以上で入力してください。</t>
        </r>
      </text>
    </comment>
    <comment ref="I612" authorId="0" shapeId="0">
      <text>
        <r>
          <rPr>
            <b/>
            <sz val="10"/>
            <color indexed="81"/>
            <rFont val="游ゴシック"/>
            <family val="3"/>
            <charset val="128"/>
          </rPr>
          <t>原則、有効数字３桁以上で入力してください。排出係数は右欄に入力してください。</t>
        </r>
      </text>
    </comment>
    <comment ref="F613" authorId="0" shapeId="0">
      <text>
        <r>
          <rPr>
            <b/>
            <sz val="10"/>
            <color indexed="81"/>
            <rFont val="游ゴシック"/>
            <family val="3"/>
            <charset val="128"/>
          </rPr>
          <t>原則、有効数字３桁以上で入力してください。</t>
        </r>
      </text>
    </comment>
    <comment ref="I613" authorId="0" shapeId="0">
      <text>
        <r>
          <rPr>
            <b/>
            <sz val="10"/>
            <color indexed="81"/>
            <rFont val="游ゴシック"/>
            <family val="3"/>
            <charset val="128"/>
          </rPr>
          <t>原則、有効数字３桁以上で入力してください。排出係数は右欄に入力してください。</t>
        </r>
      </text>
    </comment>
    <comment ref="S613" authorId="1" shapeId="0">
      <text>
        <r>
          <rPr>
            <b/>
            <sz val="9"/>
            <color indexed="81"/>
            <rFont val="游ゴシック"/>
            <family val="3"/>
            <charset val="128"/>
          </rPr>
          <t>排出係数を入力してください。</t>
        </r>
      </text>
    </comment>
    <comment ref="O617" authorId="2" shapeId="0">
      <text>
        <r>
          <rPr>
            <b/>
            <sz val="11"/>
            <color indexed="10"/>
            <rFont val="游ゴシック"/>
            <family val="3"/>
            <charset val="128"/>
          </rPr>
          <t>電力事業者名、排出係数、買電量をこの表の太枠内に上から順に入力してください！</t>
        </r>
      </text>
    </comment>
    <comment ref="F619" authorId="2" shapeId="0">
      <text>
        <r>
          <rPr>
            <b/>
            <sz val="10"/>
            <color indexed="81"/>
            <rFont val="游ゴシック"/>
            <family val="3"/>
            <charset val="128"/>
          </rPr>
          <t>右側太枠内に電気事業者名、排出係数、買電量を入力してください。</t>
        </r>
      </text>
    </comment>
    <comment ref="P619" authorId="2" shapeId="0">
      <text>
        <r>
          <rPr>
            <b/>
            <sz val="9"/>
            <color indexed="81"/>
            <rFont val="游ゴシック"/>
            <family val="3"/>
            <charset val="128"/>
          </rPr>
          <t>電気事業者名を入力してください。</t>
        </r>
      </text>
    </comment>
    <comment ref="R619" authorId="2" shapeId="0">
      <text>
        <r>
          <rPr>
            <b/>
            <sz val="9"/>
            <color indexed="81"/>
            <rFont val="游ゴシック"/>
            <family val="3"/>
            <charset val="128"/>
          </rPr>
          <t>基礎排出係数を入力してください。</t>
        </r>
      </text>
    </comment>
    <comment ref="T619" authorId="2" shapeId="0">
      <text>
        <r>
          <rPr>
            <b/>
            <sz val="9"/>
            <color indexed="81"/>
            <rFont val="游ゴシック"/>
            <family val="3"/>
            <charset val="128"/>
          </rPr>
          <t>原則、有効数字３桁以上で記入してください。</t>
        </r>
      </text>
    </comment>
    <comment ref="P620" authorId="2" shapeId="0">
      <text>
        <r>
          <rPr>
            <b/>
            <sz val="9"/>
            <color indexed="81"/>
            <rFont val="游ゴシック"/>
            <family val="3"/>
            <charset val="128"/>
          </rPr>
          <t>電気事業者名を入力してください。</t>
        </r>
      </text>
    </comment>
    <comment ref="R620" authorId="2" shapeId="0">
      <text>
        <r>
          <rPr>
            <b/>
            <sz val="9"/>
            <color indexed="81"/>
            <rFont val="游ゴシック"/>
            <family val="3"/>
            <charset val="128"/>
          </rPr>
          <t>基礎排出係数を入力してください。</t>
        </r>
      </text>
    </comment>
    <comment ref="T620" authorId="2" shapeId="0">
      <text>
        <r>
          <rPr>
            <b/>
            <sz val="9"/>
            <color indexed="81"/>
            <rFont val="游ゴシック"/>
            <family val="3"/>
            <charset val="128"/>
          </rPr>
          <t>原則、有効数字３桁以上で記入してください。</t>
        </r>
      </text>
    </comment>
    <comment ref="P621" authorId="2" shapeId="0">
      <text>
        <r>
          <rPr>
            <b/>
            <sz val="9"/>
            <color indexed="81"/>
            <rFont val="游ゴシック"/>
            <family val="3"/>
            <charset val="128"/>
          </rPr>
          <t>電気事業者名を入力してください。</t>
        </r>
      </text>
    </comment>
    <comment ref="R621" authorId="2" shapeId="0">
      <text>
        <r>
          <rPr>
            <b/>
            <sz val="9"/>
            <color indexed="81"/>
            <rFont val="游ゴシック"/>
            <family val="3"/>
            <charset val="128"/>
          </rPr>
          <t>基礎排出係数を入力してください。</t>
        </r>
      </text>
    </comment>
    <comment ref="T621" authorId="2" shapeId="0">
      <text>
        <r>
          <rPr>
            <b/>
            <sz val="9"/>
            <color indexed="81"/>
            <rFont val="游ゴシック"/>
            <family val="3"/>
            <charset val="128"/>
          </rPr>
          <t>原則、有効数字３桁以上で記入してください。</t>
        </r>
      </text>
    </comment>
    <comment ref="P622" authorId="2" shapeId="0">
      <text>
        <r>
          <rPr>
            <b/>
            <sz val="9"/>
            <color indexed="81"/>
            <rFont val="游ゴシック"/>
            <family val="3"/>
            <charset val="128"/>
          </rPr>
          <t>電気事業者名を入力してください。</t>
        </r>
      </text>
    </comment>
    <comment ref="R622" authorId="2" shapeId="0">
      <text>
        <r>
          <rPr>
            <b/>
            <sz val="9"/>
            <color indexed="81"/>
            <rFont val="游ゴシック"/>
            <family val="3"/>
            <charset val="128"/>
          </rPr>
          <t>基礎排出係数を入力してください。</t>
        </r>
      </text>
    </comment>
    <comment ref="T622" authorId="2" shapeId="0">
      <text>
        <r>
          <rPr>
            <b/>
            <sz val="9"/>
            <color indexed="81"/>
            <rFont val="游ゴシック"/>
            <family val="3"/>
            <charset val="128"/>
          </rPr>
          <t>原則、有効数字３桁以上で記入してください。</t>
        </r>
      </text>
    </comment>
    <comment ref="F626" authorId="0" shapeId="0">
      <text>
        <r>
          <rPr>
            <b/>
            <sz val="10"/>
            <color indexed="81"/>
            <rFont val="游ゴシック"/>
            <family val="3"/>
            <charset val="128"/>
          </rPr>
          <t>右側太枠内に、排出係数を入力してください。原則、有効数字３桁以上で入力してください。</t>
        </r>
      </text>
    </comment>
    <comment ref="R626" authorId="0" shapeId="0">
      <text>
        <r>
          <rPr>
            <b/>
            <sz val="9"/>
            <color indexed="81"/>
            <rFont val="游ゴシック"/>
            <family val="3"/>
            <charset val="128"/>
          </rPr>
          <t>排出係数を入力してください。</t>
        </r>
      </text>
    </comment>
    <comment ref="F627" authorId="0" shapeId="0">
      <text>
        <r>
          <rPr>
            <b/>
            <sz val="10"/>
            <color indexed="81"/>
            <rFont val="游ゴシック"/>
            <family val="3"/>
            <charset val="128"/>
          </rPr>
          <t>右側太枠内に、排出係数を入力してください。原則、有効数字３桁以上で入力してください。</t>
        </r>
      </text>
    </comment>
    <comment ref="R627" authorId="0" shapeId="0">
      <text>
        <r>
          <rPr>
            <b/>
            <sz val="9"/>
            <color indexed="81"/>
            <rFont val="游ゴシック"/>
            <family val="3"/>
            <charset val="128"/>
          </rPr>
          <t>排出係数を入力してください。</t>
        </r>
      </text>
    </comment>
    <comment ref="F628" authorId="0" shapeId="0">
      <text>
        <r>
          <rPr>
            <b/>
            <sz val="10"/>
            <color indexed="81"/>
            <rFont val="游ゴシック"/>
            <family val="3"/>
            <charset val="128"/>
          </rPr>
          <t>右側太枠内に、排出係数を入力してください。原則、有効数字３桁以上で入力してください。</t>
        </r>
      </text>
    </comment>
    <comment ref="R628" authorId="0" shapeId="0">
      <text>
        <r>
          <rPr>
            <b/>
            <sz val="9"/>
            <color indexed="81"/>
            <rFont val="游ゴシック"/>
            <family val="3"/>
            <charset val="128"/>
          </rPr>
          <t>排出係数を入力してください。</t>
        </r>
      </text>
    </comment>
    <comment ref="C629" authorId="1" shapeId="0">
      <text>
        <r>
          <rPr>
            <b/>
            <sz val="10"/>
            <color indexed="81"/>
            <rFont val="游ゴシック"/>
            <family val="3"/>
            <charset val="128"/>
          </rPr>
          <t>自営線はここに記載してください。</t>
        </r>
      </text>
    </comment>
    <comment ref="F629" authorId="0" shapeId="0">
      <text>
        <r>
          <rPr>
            <b/>
            <sz val="10"/>
            <color indexed="81"/>
            <rFont val="游ゴシック"/>
            <family val="3"/>
            <charset val="128"/>
          </rPr>
          <t>右側太枠内に、排出係数を入力してください。原則、有効数字３桁以上で入力してください。</t>
        </r>
      </text>
    </comment>
    <comment ref="R629" authorId="0" shapeId="0">
      <text>
        <r>
          <rPr>
            <b/>
            <sz val="9"/>
            <color indexed="81"/>
            <rFont val="游ゴシック"/>
            <family val="3"/>
            <charset val="128"/>
          </rPr>
          <t>排出係数を入力してください。</t>
        </r>
      </text>
    </comment>
    <comment ref="F630" authorId="0" shapeId="0">
      <text>
        <r>
          <rPr>
            <b/>
            <sz val="10"/>
            <color indexed="81"/>
            <rFont val="游ゴシック"/>
            <family val="3"/>
            <charset val="128"/>
          </rPr>
          <t>原則、有効数字３桁以上で入力してください。</t>
        </r>
      </text>
    </comment>
    <comment ref="I630" authorId="0" shapeId="0">
      <text>
        <r>
          <rPr>
            <b/>
            <sz val="10"/>
            <color indexed="81"/>
            <rFont val="游ゴシック"/>
            <family val="3"/>
            <charset val="128"/>
          </rPr>
          <t>原則、有効数字３桁以上で入力してください。排出係数は右欄に入力してください。</t>
        </r>
      </text>
    </comment>
    <comment ref="F631" authorId="0" shapeId="0">
      <text>
        <r>
          <rPr>
            <b/>
            <sz val="10"/>
            <color indexed="81"/>
            <rFont val="游ゴシック"/>
            <family val="3"/>
            <charset val="128"/>
          </rPr>
          <t>原則、有効数字３桁以上で入力してください。</t>
        </r>
      </text>
    </comment>
    <comment ref="I631" authorId="0" shapeId="0">
      <text>
        <r>
          <rPr>
            <b/>
            <sz val="10"/>
            <color indexed="81"/>
            <rFont val="游ゴシック"/>
            <family val="3"/>
            <charset val="128"/>
          </rPr>
          <t>原則、有効数字３桁以上で入力してください。排出係数は右欄に入力してください。</t>
        </r>
      </text>
    </comment>
    <comment ref="F632" authorId="0" shapeId="0">
      <text>
        <r>
          <rPr>
            <b/>
            <sz val="10"/>
            <color indexed="81"/>
            <rFont val="游ゴシック"/>
            <family val="3"/>
            <charset val="128"/>
          </rPr>
          <t>原則、有効数字３桁以上で入力してください。</t>
        </r>
      </text>
    </comment>
    <comment ref="I632" authorId="0" shapeId="0">
      <text>
        <r>
          <rPr>
            <b/>
            <sz val="10"/>
            <color indexed="81"/>
            <rFont val="游ゴシック"/>
            <family val="3"/>
            <charset val="128"/>
          </rPr>
          <t>原則、有効数字３桁以上で入力してください。排出係数は右欄に入力してください。</t>
        </r>
      </text>
    </comment>
    <comment ref="F633" authorId="0" shapeId="0">
      <text>
        <r>
          <rPr>
            <b/>
            <sz val="10"/>
            <color indexed="81"/>
            <rFont val="游ゴシック"/>
            <family val="3"/>
            <charset val="128"/>
          </rPr>
          <t>原則、有効数字３桁以上で入力してください。</t>
        </r>
      </text>
    </comment>
    <comment ref="I633" authorId="0" shapeId="0">
      <text>
        <r>
          <rPr>
            <b/>
            <sz val="10"/>
            <color indexed="81"/>
            <rFont val="游ゴシック"/>
            <family val="3"/>
            <charset val="128"/>
          </rPr>
          <t>原則、有効数字３桁以上で入力してください。排出係数は右欄に入力してください。</t>
        </r>
      </text>
    </comment>
    <comment ref="F634" authorId="0" shapeId="0">
      <text>
        <r>
          <rPr>
            <b/>
            <sz val="10"/>
            <color indexed="81"/>
            <rFont val="游ゴシック"/>
            <family val="3"/>
            <charset val="128"/>
          </rPr>
          <t>原則、有効数字３桁以上で入力してください。</t>
        </r>
      </text>
    </comment>
    <comment ref="I634" authorId="0" shapeId="0">
      <text>
        <r>
          <rPr>
            <b/>
            <sz val="10"/>
            <color indexed="81"/>
            <rFont val="游ゴシック"/>
            <family val="3"/>
            <charset val="128"/>
          </rPr>
          <t>原則、有効数字３桁以上で入力してください。排出係数は右欄に入力してください。</t>
        </r>
      </text>
    </comment>
    <comment ref="R634" authorId="1" shapeId="0">
      <text>
        <r>
          <rPr>
            <b/>
            <sz val="9"/>
            <color indexed="81"/>
            <rFont val="游ゴシック"/>
            <family val="3"/>
            <charset val="128"/>
          </rPr>
          <t>排出係数を入力してください。</t>
        </r>
      </text>
    </comment>
    <comment ref="F635" authorId="0" shapeId="0">
      <text>
        <r>
          <rPr>
            <b/>
            <sz val="10"/>
            <color indexed="81"/>
            <rFont val="游ゴシック"/>
            <family val="3"/>
            <charset val="128"/>
          </rPr>
          <t>原則、有効数字３桁以上で入力してください。</t>
        </r>
      </text>
    </comment>
    <comment ref="I635" authorId="0" shapeId="0">
      <text>
        <r>
          <rPr>
            <b/>
            <sz val="10"/>
            <color indexed="81"/>
            <rFont val="游ゴシック"/>
            <family val="3"/>
            <charset val="128"/>
          </rPr>
          <t>原則、有効数字３桁以上で入力してください。排出係数は右欄に入力してください。</t>
        </r>
      </text>
    </comment>
    <comment ref="R635" authorId="1" shapeId="0">
      <text>
        <r>
          <rPr>
            <b/>
            <sz val="9"/>
            <color indexed="81"/>
            <rFont val="游ゴシック"/>
            <family val="3"/>
            <charset val="128"/>
          </rPr>
          <t>排出係数を入力してください。</t>
        </r>
      </text>
    </comment>
    <comment ref="B640" authorId="0" shapeId="0">
      <text>
        <r>
          <rPr>
            <b/>
            <sz val="9"/>
            <color indexed="81"/>
            <rFont val="游ゴシック"/>
            <family val="3"/>
            <charset val="128"/>
          </rPr>
          <t>計算に用いた単位発熱量・排出係数を右表から変更した場合など、何の数値を用いたかを記載してください。</t>
        </r>
      </text>
    </comment>
  </commentList>
</comments>
</file>

<file path=xl/comments7.xml><?xml version="1.0" encoding="utf-8"?>
<comments xmlns="http://schemas.openxmlformats.org/spreadsheetml/2006/main">
  <authors>
    <author>Chihiro Morimoto</author>
    <author>C14-1498</author>
    <author>SG17213のC20-3041</author>
  </authors>
  <commentList>
    <comment ref="P4" authorId="0" shapeId="0">
      <text>
        <r>
          <rPr>
            <b/>
            <sz val="9"/>
            <color indexed="81"/>
            <rFont val="游ゴシック"/>
            <family val="3"/>
            <charset val="128"/>
          </rPr>
          <t>エネルギーの種類を記入してください。</t>
        </r>
      </text>
    </comment>
    <comment ref="O5" authorId="0" shapeId="0">
      <text>
        <r>
          <rPr>
            <b/>
            <sz val="9"/>
            <color indexed="81"/>
            <rFont val="游ゴシック"/>
            <family val="3"/>
            <charset val="128"/>
          </rPr>
          <t>単位を記入してください。</t>
        </r>
      </text>
    </comment>
    <comment ref="C10" authorId="1" shapeId="0">
      <text>
        <r>
          <rPr>
            <b/>
            <sz val="9"/>
            <color indexed="81"/>
            <rFont val="游ゴシック"/>
            <family val="3"/>
            <charset val="128"/>
          </rPr>
          <t>原則、有効数字３桁以上で入力してください。</t>
        </r>
      </text>
    </comment>
    <comment ref="F10" authorId="1" shapeId="0">
      <text>
        <r>
          <rPr>
            <b/>
            <sz val="9"/>
            <color indexed="81"/>
            <rFont val="游ゴシック"/>
            <family val="3"/>
            <charset val="128"/>
          </rPr>
          <t>原則、有効数字３桁以上で入力してください。</t>
        </r>
      </text>
    </comment>
    <comment ref="I10" authorId="1" shapeId="0">
      <text>
        <r>
          <rPr>
            <b/>
            <sz val="9"/>
            <color indexed="81"/>
            <rFont val="游ゴシック"/>
            <family val="3"/>
            <charset val="128"/>
          </rPr>
          <t>原則、有効数字３桁以上で入力してください。</t>
        </r>
      </text>
    </comment>
    <comment ref="L10" authorId="1" shapeId="0">
      <text>
        <r>
          <rPr>
            <b/>
            <sz val="9"/>
            <color indexed="81"/>
            <rFont val="游ゴシック"/>
            <family val="3"/>
            <charset val="128"/>
          </rPr>
          <t>原則、有効数字３桁以上で入力してください。</t>
        </r>
      </text>
    </comment>
    <comment ref="O10" authorId="1" shapeId="0">
      <text>
        <r>
          <rPr>
            <b/>
            <sz val="9"/>
            <color indexed="81"/>
            <rFont val="游ゴシック"/>
            <family val="3"/>
            <charset val="128"/>
          </rPr>
          <t>原則、有効数字３桁以上で入力してください。</t>
        </r>
      </text>
    </comment>
    <comment ref="C11" authorId="1" shapeId="0">
      <text>
        <r>
          <rPr>
            <b/>
            <sz val="9"/>
            <color indexed="81"/>
            <rFont val="游ゴシック"/>
            <family val="3"/>
            <charset val="128"/>
          </rPr>
          <t>原則、有効数字３桁以上で入力してください。</t>
        </r>
      </text>
    </comment>
    <comment ref="F11" authorId="1" shapeId="0">
      <text>
        <r>
          <rPr>
            <b/>
            <sz val="9"/>
            <color indexed="81"/>
            <rFont val="游ゴシック"/>
            <family val="3"/>
            <charset val="128"/>
          </rPr>
          <t>原則、有効数字３桁以上で入力してください。</t>
        </r>
      </text>
    </comment>
    <comment ref="I11" authorId="1" shapeId="0">
      <text>
        <r>
          <rPr>
            <b/>
            <sz val="9"/>
            <color indexed="81"/>
            <rFont val="游ゴシック"/>
            <family val="3"/>
            <charset val="128"/>
          </rPr>
          <t>原則、有効数字３桁以上で入力してください。</t>
        </r>
      </text>
    </comment>
    <comment ref="L11" authorId="1" shapeId="0">
      <text>
        <r>
          <rPr>
            <b/>
            <sz val="9"/>
            <color indexed="81"/>
            <rFont val="游ゴシック"/>
            <family val="3"/>
            <charset val="128"/>
          </rPr>
          <t>原則、有効数字３桁以上で入力してください。</t>
        </r>
      </text>
    </comment>
    <comment ref="O11" authorId="1" shapeId="0">
      <text>
        <r>
          <rPr>
            <b/>
            <sz val="9"/>
            <color indexed="81"/>
            <rFont val="游ゴシック"/>
            <family val="3"/>
            <charset val="128"/>
          </rPr>
          <t>原則、有効数字３桁以上で入力してください。</t>
        </r>
      </text>
    </comment>
    <comment ref="C12" authorId="1" shapeId="0">
      <text>
        <r>
          <rPr>
            <b/>
            <sz val="9"/>
            <color indexed="81"/>
            <rFont val="游ゴシック"/>
            <family val="3"/>
            <charset val="128"/>
          </rPr>
          <t>原則、有効数字３桁以上で入力してください。</t>
        </r>
      </text>
    </comment>
    <comment ref="F12" authorId="1" shapeId="0">
      <text>
        <r>
          <rPr>
            <b/>
            <sz val="9"/>
            <color indexed="81"/>
            <rFont val="游ゴシック"/>
            <family val="3"/>
            <charset val="128"/>
          </rPr>
          <t>原則、有効数字３桁以上で入力してください。</t>
        </r>
      </text>
    </comment>
    <comment ref="I12" authorId="1" shapeId="0">
      <text>
        <r>
          <rPr>
            <b/>
            <sz val="9"/>
            <color indexed="81"/>
            <rFont val="游ゴシック"/>
            <family val="3"/>
            <charset val="128"/>
          </rPr>
          <t>原則、有効数字３桁以上で入力してください。</t>
        </r>
      </text>
    </comment>
    <comment ref="L12" authorId="1" shapeId="0">
      <text>
        <r>
          <rPr>
            <b/>
            <sz val="9"/>
            <color indexed="81"/>
            <rFont val="游ゴシック"/>
            <family val="3"/>
            <charset val="128"/>
          </rPr>
          <t>原則、有効数字３桁以上で入力してください。</t>
        </r>
      </text>
    </comment>
    <comment ref="O12" authorId="1" shapeId="0">
      <text>
        <r>
          <rPr>
            <b/>
            <sz val="9"/>
            <color indexed="81"/>
            <rFont val="游ゴシック"/>
            <family val="3"/>
            <charset val="128"/>
          </rPr>
          <t>原則、有効数字３桁以上で入力してください。</t>
        </r>
      </text>
    </comment>
    <comment ref="C13" authorId="1" shapeId="0">
      <text>
        <r>
          <rPr>
            <b/>
            <sz val="9"/>
            <color indexed="81"/>
            <rFont val="游ゴシック"/>
            <family val="3"/>
            <charset val="128"/>
          </rPr>
          <t>原則、有効数字３桁以上で入力してください。</t>
        </r>
      </text>
    </comment>
    <comment ref="F13" authorId="1" shapeId="0">
      <text>
        <r>
          <rPr>
            <b/>
            <sz val="9"/>
            <color indexed="81"/>
            <rFont val="游ゴシック"/>
            <family val="3"/>
            <charset val="128"/>
          </rPr>
          <t>原則、有効数字３桁以上で入力してください。</t>
        </r>
      </text>
    </comment>
    <comment ref="I13" authorId="1" shapeId="0">
      <text>
        <r>
          <rPr>
            <b/>
            <sz val="9"/>
            <color indexed="81"/>
            <rFont val="游ゴシック"/>
            <family val="3"/>
            <charset val="128"/>
          </rPr>
          <t>原則、有効数字３桁以上で入力してください。</t>
        </r>
      </text>
    </comment>
    <comment ref="L13" authorId="1" shapeId="0">
      <text>
        <r>
          <rPr>
            <b/>
            <sz val="9"/>
            <color indexed="81"/>
            <rFont val="游ゴシック"/>
            <family val="3"/>
            <charset val="128"/>
          </rPr>
          <t>原則、有効数字３桁以上で入力してください。</t>
        </r>
      </text>
    </comment>
    <comment ref="O13" authorId="1" shapeId="0">
      <text>
        <r>
          <rPr>
            <b/>
            <sz val="9"/>
            <color indexed="81"/>
            <rFont val="游ゴシック"/>
            <family val="3"/>
            <charset val="128"/>
          </rPr>
          <t>原則、有効数字３桁以上で入力してください。</t>
        </r>
      </text>
    </comment>
    <comment ref="C14" authorId="1" shapeId="0">
      <text>
        <r>
          <rPr>
            <b/>
            <sz val="9"/>
            <color indexed="81"/>
            <rFont val="游ゴシック"/>
            <family val="3"/>
            <charset val="128"/>
          </rPr>
          <t>原則、有効数字３桁以上で入力してください。</t>
        </r>
      </text>
    </comment>
    <comment ref="F14" authorId="1" shapeId="0">
      <text>
        <r>
          <rPr>
            <b/>
            <sz val="9"/>
            <color indexed="81"/>
            <rFont val="游ゴシック"/>
            <family val="3"/>
            <charset val="128"/>
          </rPr>
          <t>原則、有効数字３桁以上で入力してください。</t>
        </r>
      </text>
    </comment>
    <comment ref="I14" authorId="1" shapeId="0">
      <text>
        <r>
          <rPr>
            <b/>
            <sz val="9"/>
            <color indexed="81"/>
            <rFont val="游ゴシック"/>
            <family val="3"/>
            <charset val="128"/>
          </rPr>
          <t>原則、有効数字３桁以上で入力してください。</t>
        </r>
      </text>
    </comment>
    <comment ref="L14" authorId="1" shapeId="0">
      <text>
        <r>
          <rPr>
            <b/>
            <sz val="9"/>
            <color indexed="81"/>
            <rFont val="游ゴシック"/>
            <family val="3"/>
            <charset val="128"/>
          </rPr>
          <t>原則、有効数字３桁以上で入力してください。</t>
        </r>
      </text>
    </comment>
    <comment ref="O14" authorId="1" shapeId="0">
      <text>
        <r>
          <rPr>
            <b/>
            <sz val="9"/>
            <color indexed="81"/>
            <rFont val="游ゴシック"/>
            <family val="3"/>
            <charset val="128"/>
          </rPr>
          <t>原則、有効数字３桁以上で入力してください。</t>
        </r>
      </text>
    </comment>
    <comment ref="C15" authorId="1" shapeId="0">
      <text>
        <r>
          <rPr>
            <b/>
            <sz val="9"/>
            <color indexed="81"/>
            <rFont val="游ゴシック"/>
            <family val="3"/>
            <charset val="128"/>
          </rPr>
          <t>原則、有効数字３桁以上で入力してください。</t>
        </r>
      </text>
    </comment>
    <comment ref="F15" authorId="1" shapeId="0">
      <text>
        <r>
          <rPr>
            <b/>
            <sz val="9"/>
            <color indexed="81"/>
            <rFont val="游ゴシック"/>
            <family val="3"/>
            <charset val="128"/>
          </rPr>
          <t>原則、有効数字３桁以上で入力してください。</t>
        </r>
      </text>
    </comment>
    <comment ref="I15" authorId="1" shapeId="0">
      <text>
        <r>
          <rPr>
            <b/>
            <sz val="9"/>
            <color indexed="81"/>
            <rFont val="游ゴシック"/>
            <family val="3"/>
            <charset val="128"/>
          </rPr>
          <t>原則、有効数字３桁以上で入力してください。</t>
        </r>
      </text>
    </comment>
    <comment ref="L15" authorId="1" shapeId="0">
      <text>
        <r>
          <rPr>
            <b/>
            <sz val="9"/>
            <color indexed="81"/>
            <rFont val="游ゴシック"/>
            <family val="3"/>
            <charset val="128"/>
          </rPr>
          <t>原則、有効数字３桁以上で入力してください。</t>
        </r>
      </text>
    </comment>
    <comment ref="O15" authorId="1" shapeId="0">
      <text>
        <r>
          <rPr>
            <b/>
            <sz val="9"/>
            <color indexed="81"/>
            <rFont val="游ゴシック"/>
            <family val="3"/>
            <charset val="128"/>
          </rPr>
          <t>原則、有効数字３桁以上で入力してください。</t>
        </r>
      </text>
    </comment>
    <comment ref="C16" authorId="1" shapeId="0">
      <text>
        <r>
          <rPr>
            <b/>
            <sz val="9"/>
            <color indexed="81"/>
            <rFont val="游ゴシック"/>
            <family val="3"/>
            <charset val="128"/>
          </rPr>
          <t>原則、有効数字３桁以上で入力してください。</t>
        </r>
      </text>
    </comment>
    <comment ref="F16" authorId="1" shapeId="0">
      <text>
        <r>
          <rPr>
            <b/>
            <sz val="9"/>
            <color indexed="81"/>
            <rFont val="游ゴシック"/>
            <family val="3"/>
            <charset val="128"/>
          </rPr>
          <t>原則、有効数字３桁以上で入力してください。</t>
        </r>
      </text>
    </comment>
    <comment ref="I16" authorId="1" shapeId="0">
      <text>
        <r>
          <rPr>
            <b/>
            <sz val="9"/>
            <color indexed="81"/>
            <rFont val="游ゴシック"/>
            <family val="3"/>
            <charset val="128"/>
          </rPr>
          <t>原則、有効数字３桁以上で入力してください。</t>
        </r>
      </text>
    </comment>
    <comment ref="L16" authorId="1" shapeId="0">
      <text>
        <r>
          <rPr>
            <b/>
            <sz val="9"/>
            <color indexed="81"/>
            <rFont val="游ゴシック"/>
            <family val="3"/>
            <charset val="128"/>
          </rPr>
          <t>原則、有効数字３桁以上で入力してください。</t>
        </r>
      </text>
    </comment>
    <comment ref="O16" authorId="1" shapeId="0">
      <text>
        <r>
          <rPr>
            <b/>
            <sz val="9"/>
            <color indexed="81"/>
            <rFont val="游ゴシック"/>
            <family val="3"/>
            <charset val="128"/>
          </rPr>
          <t>原則、有効数字３桁以上で入力してください。</t>
        </r>
      </text>
    </comment>
    <comment ref="C17" authorId="1" shapeId="0">
      <text>
        <r>
          <rPr>
            <b/>
            <sz val="9"/>
            <color indexed="81"/>
            <rFont val="游ゴシック"/>
            <family val="3"/>
            <charset val="128"/>
          </rPr>
          <t>原則、有効数字３桁以上で入力してください。</t>
        </r>
      </text>
    </comment>
    <comment ref="F17" authorId="1" shapeId="0">
      <text>
        <r>
          <rPr>
            <b/>
            <sz val="9"/>
            <color indexed="81"/>
            <rFont val="游ゴシック"/>
            <family val="3"/>
            <charset val="128"/>
          </rPr>
          <t>原則、有効数字３桁以上で入力してください。</t>
        </r>
      </text>
    </comment>
    <comment ref="I17" authorId="1" shapeId="0">
      <text>
        <r>
          <rPr>
            <b/>
            <sz val="9"/>
            <color indexed="81"/>
            <rFont val="游ゴシック"/>
            <family val="3"/>
            <charset val="128"/>
          </rPr>
          <t>原則、有効数字３桁以上で入力してください。</t>
        </r>
      </text>
    </comment>
    <comment ref="L17" authorId="1" shapeId="0">
      <text>
        <r>
          <rPr>
            <b/>
            <sz val="9"/>
            <color indexed="81"/>
            <rFont val="游ゴシック"/>
            <family val="3"/>
            <charset val="128"/>
          </rPr>
          <t>原則、有効数字３桁以上で入力してください。</t>
        </r>
      </text>
    </comment>
    <comment ref="O17" authorId="1" shapeId="0">
      <text>
        <r>
          <rPr>
            <b/>
            <sz val="9"/>
            <color indexed="81"/>
            <rFont val="游ゴシック"/>
            <family val="3"/>
            <charset val="128"/>
          </rPr>
          <t>原則、有効数字３桁以上で入力してください。</t>
        </r>
      </text>
    </comment>
    <comment ref="C18" authorId="1" shapeId="0">
      <text>
        <r>
          <rPr>
            <b/>
            <sz val="9"/>
            <color indexed="81"/>
            <rFont val="游ゴシック"/>
            <family val="3"/>
            <charset val="128"/>
          </rPr>
          <t>原則、有効数字３桁以上で入力してください。</t>
        </r>
      </text>
    </comment>
    <comment ref="F18" authorId="1" shapeId="0">
      <text>
        <r>
          <rPr>
            <b/>
            <sz val="9"/>
            <color indexed="81"/>
            <rFont val="游ゴシック"/>
            <family val="3"/>
            <charset val="128"/>
          </rPr>
          <t>原則、有効数字３桁以上で入力してください。</t>
        </r>
      </text>
    </comment>
    <comment ref="I18" authorId="1" shapeId="0">
      <text>
        <r>
          <rPr>
            <b/>
            <sz val="9"/>
            <color indexed="81"/>
            <rFont val="游ゴシック"/>
            <family val="3"/>
            <charset val="128"/>
          </rPr>
          <t>原則、有効数字３桁以上で入力してください。</t>
        </r>
      </text>
    </comment>
    <comment ref="L18" authorId="1" shapeId="0">
      <text>
        <r>
          <rPr>
            <b/>
            <sz val="9"/>
            <color indexed="81"/>
            <rFont val="游ゴシック"/>
            <family val="3"/>
            <charset val="128"/>
          </rPr>
          <t>原則、有効数字３桁以上で入力してください。</t>
        </r>
      </text>
    </comment>
    <comment ref="O18" authorId="1" shapeId="0">
      <text>
        <r>
          <rPr>
            <b/>
            <sz val="9"/>
            <color indexed="81"/>
            <rFont val="游ゴシック"/>
            <family val="3"/>
            <charset val="128"/>
          </rPr>
          <t>原則、有効数字３桁以上で入力してください。</t>
        </r>
      </text>
    </comment>
    <comment ref="I30" authorId="2" shapeId="0">
      <text>
        <r>
          <rPr>
            <b/>
            <sz val="9"/>
            <color indexed="81"/>
            <rFont val="游ゴシック"/>
            <family val="3"/>
            <charset val="128"/>
          </rPr>
          <t>最新の値を確認し、「排出係数」の数値を入力してください。</t>
        </r>
      </text>
    </comment>
    <comment ref="L31" authorId="0" shapeId="0">
      <text>
        <r>
          <rPr>
            <b/>
            <sz val="9"/>
            <color indexed="81"/>
            <rFont val="游ゴシック"/>
            <family val="3"/>
            <charset val="128"/>
          </rPr>
          <t>別表５においてガソリン、軽油、LPG、都市ガス（CNG）以外のエネルギーの種類を入力した場合に、二酸化炭素排出量を入力してください。</t>
        </r>
      </text>
    </comment>
    <comment ref="A36" authorId="1" shapeId="0">
      <text>
        <r>
          <rPr>
            <b/>
            <sz val="9"/>
            <color indexed="81"/>
            <rFont val="游ゴシック"/>
            <family val="3"/>
            <charset val="128"/>
          </rPr>
          <t>いずれかにチェックをいれてください。</t>
        </r>
      </text>
    </comment>
    <comment ref="B45" authorId="1" shapeId="0">
      <text>
        <r>
          <rPr>
            <b/>
            <sz val="9"/>
            <color indexed="81"/>
            <rFont val="游ゴシック"/>
            <family val="3"/>
            <charset val="128"/>
          </rPr>
          <t>該当するものを選択してください。</t>
        </r>
      </text>
    </comment>
    <comment ref="J45" authorId="1" shapeId="0">
      <text>
        <r>
          <rPr>
            <b/>
            <sz val="9"/>
            <color indexed="81"/>
            <rFont val="游ゴシック"/>
            <family val="3"/>
            <charset val="128"/>
          </rPr>
          <t>原則排出係数の有効桁数以上の有効桁数で入力してください。</t>
        </r>
      </text>
    </comment>
    <comment ref="B46" authorId="1" shapeId="0">
      <text>
        <r>
          <rPr>
            <b/>
            <sz val="9"/>
            <color indexed="81"/>
            <rFont val="游ゴシック"/>
            <family val="3"/>
            <charset val="128"/>
          </rPr>
          <t>該当するものを選択してください。</t>
        </r>
      </text>
    </comment>
    <comment ref="J46" authorId="1" shapeId="0">
      <text>
        <r>
          <rPr>
            <b/>
            <sz val="9"/>
            <color indexed="81"/>
            <rFont val="游ゴシック"/>
            <family val="3"/>
            <charset val="128"/>
          </rPr>
          <t>原則排出係数の有効桁数以上の有効桁数で入力してください。</t>
        </r>
      </text>
    </comment>
    <comment ref="B47" authorId="1" shapeId="0">
      <text>
        <r>
          <rPr>
            <b/>
            <sz val="9"/>
            <color indexed="81"/>
            <rFont val="游ゴシック"/>
            <family val="3"/>
            <charset val="128"/>
          </rPr>
          <t>該当するものを選択してください。</t>
        </r>
      </text>
    </comment>
    <comment ref="J47" authorId="1" shapeId="0">
      <text>
        <r>
          <rPr>
            <b/>
            <sz val="9"/>
            <color indexed="81"/>
            <rFont val="游ゴシック"/>
            <family val="3"/>
            <charset val="128"/>
          </rPr>
          <t>原則排出係数の有効桁数以上の有効桁数で入力してください。</t>
        </r>
      </text>
    </comment>
    <comment ref="B48" authorId="1" shapeId="0">
      <text>
        <r>
          <rPr>
            <b/>
            <sz val="9"/>
            <color indexed="81"/>
            <rFont val="游ゴシック"/>
            <family val="3"/>
            <charset val="128"/>
          </rPr>
          <t>該当するものを選択してください。</t>
        </r>
      </text>
    </comment>
    <comment ref="J48" authorId="1" shapeId="0">
      <text>
        <r>
          <rPr>
            <b/>
            <sz val="9"/>
            <color indexed="81"/>
            <rFont val="游ゴシック"/>
            <family val="3"/>
            <charset val="128"/>
          </rPr>
          <t>原則排出係数の有効桁数以上の有効桁数で入力してください。</t>
        </r>
      </text>
    </comment>
    <comment ref="B49" authorId="1" shapeId="0">
      <text>
        <r>
          <rPr>
            <b/>
            <sz val="9"/>
            <color indexed="81"/>
            <rFont val="游ゴシック"/>
            <family val="3"/>
            <charset val="128"/>
          </rPr>
          <t>該当するものを選択してください。</t>
        </r>
      </text>
    </comment>
    <comment ref="J49" authorId="1" shapeId="0">
      <text>
        <r>
          <rPr>
            <b/>
            <sz val="9"/>
            <color indexed="81"/>
            <rFont val="游ゴシック"/>
            <family val="3"/>
            <charset val="128"/>
          </rPr>
          <t>原則排出係数の有効桁数以上の有効桁数で入力してください。</t>
        </r>
      </text>
    </comment>
    <comment ref="B50" authorId="1" shapeId="0">
      <text>
        <r>
          <rPr>
            <b/>
            <sz val="9"/>
            <color indexed="81"/>
            <rFont val="游ゴシック"/>
            <family val="3"/>
            <charset val="128"/>
          </rPr>
          <t>該当するものを選択してください。</t>
        </r>
      </text>
    </comment>
    <comment ref="J50" authorId="1" shapeId="0">
      <text>
        <r>
          <rPr>
            <b/>
            <sz val="9"/>
            <color indexed="81"/>
            <rFont val="游ゴシック"/>
            <family val="3"/>
            <charset val="128"/>
          </rPr>
          <t>原則排出係数の有効桁数以上の有効桁数で入力してください。</t>
        </r>
      </text>
    </comment>
    <comment ref="B51" authorId="1" shapeId="0">
      <text>
        <r>
          <rPr>
            <b/>
            <sz val="9"/>
            <color indexed="81"/>
            <rFont val="游ゴシック"/>
            <family val="3"/>
            <charset val="128"/>
          </rPr>
          <t>該当するものを選択してください。</t>
        </r>
      </text>
    </comment>
    <comment ref="J51" authorId="1" shapeId="0">
      <text>
        <r>
          <rPr>
            <b/>
            <sz val="9"/>
            <color indexed="81"/>
            <rFont val="游ゴシック"/>
            <family val="3"/>
            <charset val="128"/>
          </rPr>
          <t>原則排出係数の有効桁数以上の有効桁数で入力してください。</t>
        </r>
      </text>
    </comment>
  </commentList>
</comments>
</file>

<file path=xl/sharedStrings.xml><?xml version="1.0" encoding="utf-8"?>
<sst xmlns="http://schemas.openxmlformats.org/spreadsheetml/2006/main" count="7351" uniqueCount="530">
  <si>
    <t>エネルギーの種類</t>
  </si>
  <si>
    <t>エネルギー使用量</t>
  </si>
  <si>
    <t>単位発熱量</t>
  </si>
  <si>
    <t>数値</t>
  </si>
  <si>
    <t>熱量（GJ）</t>
  </si>
  <si>
    <t>Ｃ</t>
  </si>
  <si>
    <t>原油のうちコンデンセート(NGL)</t>
  </si>
  <si>
    <t>ナフサ</t>
  </si>
  <si>
    <t>灯油</t>
  </si>
  <si>
    <t>軽油</t>
  </si>
  <si>
    <t>A重油</t>
  </si>
  <si>
    <t>B･C重油</t>
  </si>
  <si>
    <t>石油アスファルト</t>
  </si>
  <si>
    <t>ｔ</t>
  </si>
  <si>
    <t>GJ/ｔ</t>
  </si>
  <si>
    <t>石油コークス</t>
  </si>
  <si>
    <t>石油ガス</t>
  </si>
  <si>
    <t>液化石油ガス(LPG)</t>
  </si>
  <si>
    <t>石油系炭化水素ガス</t>
  </si>
  <si>
    <t>液化天然ガス(LNG)</t>
  </si>
  <si>
    <t>石炭</t>
  </si>
  <si>
    <t>石炭コークス</t>
  </si>
  <si>
    <t>コールタール</t>
  </si>
  <si>
    <t>コークス炉ガス</t>
  </si>
  <si>
    <t>高炉ガス</t>
  </si>
  <si>
    <t>転炉ガス</t>
  </si>
  <si>
    <t>都市ガス</t>
  </si>
  <si>
    <t>産業用蒸気</t>
  </si>
  <si>
    <t>GJ</t>
  </si>
  <si>
    <t>GJ/GJ</t>
  </si>
  <si>
    <t>産業用以外の蒸気</t>
  </si>
  <si>
    <t>温水</t>
  </si>
  <si>
    <t>冷水</t>
  </si>
  <si>
    <t>電気</t>
  </si>
  <si>
    <t>販売されたエネルギーの量</t>
  </si>
  <si>
    <t>単位</t>
  </si>
  <si>
    <t>熱量(GJ)</t>
  </si>
  <si>
    <t>その他可燃性天然ガス</t>
  </si>
  <si>
    <t>熱</t>
  </si>
  <si>
    <t>H=D-F</t>
  </si>
  <si>
    <t>(千kWh)</t>
  </si>
  <si>
    <t>揮発油（ガソリン）</t>
  </si>
  <si>
    <t>小計 ①</t>
    <phoneticPr fontId="2"/>
  </si>
  <si>
    <t>小計 ②</t>
    <phoneticPr fontId="2"/>
  </si>
  <si>
    <t>ｔ-C/GJ</t>
  </si>
  <si>
    <t>排出係数</t>
    <rPh sb="0" eb="2">
      <t>ハイシュツ</t>
    </rPh>
    <rPh sb="2" eb="4">
      <t>ケイスウ</t>
    </rPh>
    <phoneticPr fontId="2"/>
  </si>
  <si>
    <t>事 業 所 名</t>
  </si>
  <si>
    <t>自動車  エネルギー使用量・台数</t>
  </si>
  <si>
    <t>台数(台)</t>
  </si>
  <si>
    <t>総台数</t>
  </si>
  <si>
    <t>軽自動車除く</t>
  </si>
  <si>
    <t>合  計</t>
  </si>
  <si>
    <t>ガソリン</t>
  </si>
  <si>
    <t>GJ/t</t>
  </si>
  <si>
    <r>
      <t>千m</t>
    </r>
    <r>
      <rPr>
        <vertAlign val="superscript"/>
        <sz val="12"/>
        <rFont val="ＭＳ 明朝"/>
        <family val="1"/>
        <charset val="128"/>
      </rPr>
      <t>3</t>
    </r>
    <phoneticPr fontId="2"/>
  </si>
  <si>
    <t>D</t>
    <phoneticPr fontId="2"/>
  </si>
  <si>
    <t>E=D×C</t>
    <phoneticPr fontId="2"/>
  </si>
  <si>
    <t>F</t>
    <phoneticPr fontId="2"/>
  </si>
  <si>
    <t>G=F×C</t>
    <phoneticPr fontId="2"/>
  </si>
  <si>
    <t>H=E-G</t>
    <phoneticPr fontId="2"/>
  </si>
  <si>
    <t>合計</t>
    <rPh sb="0" eb="2">
      <t>ゴウケイ</t>
    </rPh>
    <phoneticPr fontId="2"/>
  </si>
  <si>
    <t>二酸化炭素排出量</t>
    <phoneticPr fontId="2"/>
  </si>
  <si>
    <t xml:space="preserve">単位
</t>
    <phoneticPr fontId="2"/>
  </si>
  <si>
    <r>
      <t>GJ/千m</t>
    </r>
    <r>
      <rPr>
        <vertAlign val="superscript"/>
        <sz val="12"/>
        <rFont val="ＭＳ 明朝"/>
        <family val="1"/>
        <charset val="128"/>
      </rPr>
      <t>3</t>
    </r>
    <phoneticPr fontId="2"/>
  </si>
  <si>
    <t>（数値把握の方法）</t>
    <rPh sb="1" eb="3">
      <t>スウチ</t>
    </rPh>
    <rPh sb="3" eb="5">
      <t>ハアク</t>
    </rPh>
    <rPh sb="6" eb="8">
      <t>ホウホウ</t>
    </rPh>
    <phoneticPr fontId="2"/>
  </si>
  <si>
    <t>燃料法（直接、燃料使用量を把握する方法）によるもの</t>
    <rPh sb="0" eb="2">
      <t>ネンリョウ</t>
    </rPh>
    <rPh sb="2" eb="3">
      <t>ホウ</t>
    </rPh>
    <rPh sb="4" eb="6">
      <t>チョクセツ</t>
    </rPh>
    <rPh sb="7" eb="9">
      <t>ネンリョウ</t>
    </rPh>
    <rPh sb="9" eb="12">
      <t>シヨウリョウ</t>
    </rPh>
    <rPh sb="13" eb="15">
      <t>ハアク</t>
    </rPh>
    <rPh sb="17" eb="19">
      <t>ホウホウ</t>
    </rPh>
    <phoneticPr fontId="2"/>
  </si>
  <si>
    <t>燃費法（車両の燃費と走行距離により燃料使用量を把握する方法）によるもの</t>
    <rPh sb="0" eb="2">
      <t>ネンピ</t>
    </rPh>
    <rPh sb="2" eb="3">
      <t>ホウ</t>
    </rPh>
    <rPh sb="4" eb="6">
      <t>シャリョウ</t>
    </rPh>
    <rPh sb="7" eb="9">
      <t>ネンピ</t>
    </rPh>
    <rPh sb="10" eb="12">
      <t>ソウコウ</t>
    </rPh>
    <rPh sb="12" eb="14">
      <t>キョリ</t>
    </rPh>
    <rPh sb="17" eb="19">
      <t>ネンリョウ</t>
    </rPh>
    <rPh sb="19" eb="22">
      <t>シヨウリョウ</t>
    </rPh>
    <rPh sb="23" eb="25">
      <t>ハアク</t>
    </rPh>
    <rPh sb="27" eb="29">
      <t>ホウホウ</t>
    </rPh>
    <phoneticPr fontId="2"/>
  </si>
  <si>
    <t>集計表</t>
    <rPh sb="0" eb="2">
      <t>シュウケイ</t>
    </rPh>
    <rPh sb="2" eb="3">
      <t>ヒョウ</t>
    </rPh>
    <phoneticPr fontId="2"/>
  </si>
  <si>
    <t>区分</t>
    <rPh sb="0" eb="2">
      <t>クブン</t>
    </rPh>
    <phoneticPr fontId="2"/>
  </si>
  <si>
    <t>単位</t>
    <phoneticPr fontId="2"/>
  </si>
  <si>
    <t>A</t>
    <phoneticPr fontId="2"/>
  </si>
  <si>
    <t>C</t>
    <phoneticPr fontId="2"/>
  </si>
  <si>
    <t>B＝A×C</t>
    <phoneticPr fontId="2"/>
  </si>
  <si>
    <t>揮発油（ガソリン）</t>
    <phoneticPr fontId="2"/>
  </si>
  <si>
    <t>GJ/t</t>
    <phoneticPr fontId="2"/>
  </si>
  <si>
    <t>千kWh</t>
    <phoneticPr fontId="2"/>
  </si>
  <si>
    <t>GJ/千kWh</t>
    <phoneticPr fontId="2"/>
  </si>
  <si>
    <t>エネルギー起源二酸化炭素以外の温室効果ガスの排出量</t>
    <rPh sb="5" eb="7">
      <t>キゲン</t>
    </rPh>
    <rPh sb="7" eb="10">
      <t>ニサンカ</t>
    </rPh>
    <rPh sb="10" eb="12">
      <t>タンソ</t>
    </rPh>
    <rPh sb="12" eb="14">
      <t>イガイ</t>
    </rPh>
    <rPh sb="15" eb="17">
      <t>オンシツ</t>
    </rPh>
    <rPh sb="17" eb="19">
      <t>コウカ</t>
    </rPh>
    <rPh sb="22" eb="24">
      <t>ハイシュツ</t>
    </rPh>
    <rPh sb="24" eb="25">
      <t>リョウ</t>
    </rPh>
    <phoneticPr fontId="2"/>
  </si>
  <si>
    <t>【別表５】</t>
    <rPh sb="1" eb="3">
      <t>ベッピョウ</t>
    </rPh>
    <phoneticPr fontId="2"/>
  </si>
  <si>
    <t>自動車の使用に伴って発生する二酸化炭素の排出量（別表５）</t>
    <rPh sb="0" eb="3">
      <t>ジドウシャ</t>
    </rPh>
    <rPh sb="4" eb="6">
      <t>シヨウ</t>
    </rPh>
    <rPh sb="7" eb="8">
      <t>トモナ</t>
    </rPh>
    <rPh sb="10" eb="12">
      <t>ハッセイ</t>
    </rPh>
    <rPh sb="14" eb="17">
      <t>ニサンカ</t>
    </rPh>
    <rPh sb="17" eb="19">
      <t>タンソ</t>
    </rPh>
    <rPh sb="20" eb="22">
      <t>ハイシュツ</t>
    </rPh>
    <rPh sb="22" eb="23">
      <t>リョウ</t>
    </rPh>
    <rPh sb="24" eb="26">
      <t>ベッピョウ</t>
    </rPh>
    <phoneticPr fontId="2"/>
  </si>
  <si>
    <t>(GJ)</t>
    <phoneticPr fontId="2"/>
  </si>
  <si>
    <t>原油（コンデンセートを除く）</t>
    <phoneticPr fontId="2"/>
  </si>
  <si>
    <t>灯油</t>
    <rPh sb="0" eb="2">
      <t>トウユ</t>
    </rPh>
    <phoneticPr fontId="2"/>
  </si>
  <si>
    <t>No.</t>
    <phoneticPr fontId="2"/>
  </si>
  <si>
    <t>名称</t>
    <rPh sb="0" eb="2">
      <t>メイショウ</t>
    </rPh>
    <phoneticPr fontId="2"/>
  </si>
  <si>
    <t>所在地</t>
    <rPh sb="0" eb="3">
      <t>ショザイチ</t>
    </rPh>
    <phoneticPr fontId="2"/>
  </si>
  <si>
    <t>年度）</t>
    <rPh sb="0" eb="2">
      <t>ネンド</t>
    </rPh>
    <phoneticPr fontId="2"/>
  </si>
  <si>
    <t>事業所名</t>
    <rPh sb="0" eb="2">
      <t>ジギョウ</t>
    </rPh>
    <rPh sb="2" eb="3">
      <t>ショ</t>
    </rPh>
    <rPh sb="3" eb="4">
      <t>メイ</t>
    </rPh>
    <phoneticPr fontId="2"/>
  </si>
  <si>
    <t>種類</t>
    <rPh sb="0" eb="2">
      <t>シュルイ</t>
    </rPh>
    <phoneticPr fontId="2"/>
  </si>
  <si>
    <t>***</t>
    <phoneticPr fontId="2"/>
  </si>
  <si>
    <t>事業所の名称及び所在地</t>
    <rPh sb="0" eb="2">
      <t>ジギョウ</t>
    </rPh>
    <rPh sb="2" eb="3">
      <t>ショ</t>
    </rPh>
    <rPh sb="4" eb="6">
      <t>メイショウ</t>
    </rPh>
    <rPh sb="6" eb="7">
      <t>オヨ</t>
    </rPh>
    <rPh sb="8" eb="11">
      <t>ショザイチ</t>
    </rPh>
    <phoneticPr fontId="2"/>
  </si>
  <si>
    <t>原油（コンデンセートを除く。）</t>
    <phoneticPr fontId="2"/>
  </si>
  <si>
    <t>変更根拠必要</t>
    <rPh sb="0" eb="2">
      <t>ヘンコウ</t>
    </rPh>
    <rPh sb="2" eb="4">
      <t>コンキョ</t>
    </rPh>
    <rPh sb="4" eb="6">
      <t>ヒツヨウ</t>
    </rPh>
    <phoneticPr fontId="2"/>
  </si>
  <si>
    <t>ｴﾈﾙｷﾞｰ管理指定工場等</t>
    <phoneticPr fontId="2"/>
  </si>
  <si>
    <t>GJ</t>
    <phoneticPr fontId="2"/>
  </si>
  <si>
    <t>kL</t>
    <phoneticPr fontId="2"/>
  </si>
  <si>
    <t>ｴﾈﾙｷﾞｰ使用量</t>
    <rPh sb="6" eb="9">
      <t>シヨウリョウ</t>
    </rPh>
    <phoneticPr fontId="2"/>
  </si>
  <si>
    <t>原油換算</t>
    <rPh sb="0" eb="2">
      <t>ゲンユ</t>
    </rPh>
    <rPh sb="2" eb="4">
      <t>カンサン</t>
    </rPh>
    <phoneticPr fontId="2"/>
  </si>
  <si>
    <t>）</t>
    <phoneticPr fontId="2"/>
  </si>
  <si>
    <t>エネルギー起源二酸化炭素以外の二酸化炭素</t>
    <rPh sb="5" eb="7">
      <t>キゲン</t>
    </rPh>
    <rPh sb="7" eb="10">
      <t>ニサンカ</t>
    </rPh>
    <rPh sb="10" eb="12">
      <t>タンソ</t>
    </rPh>
    <rPh sb="12" eb="14">
      <t>イガイ</t>
    </rPh>
    <rPh sb="15" eb="18">
      <t>ニサンカ</t>
    </rPh>
    <rPh sb="18" eb="20">
      <t>タンソ</t>
    </rPh>
    <phoneticPr fontId="2"/>
  </si>
  <si>
    <t>メタン</t>
    <phoneticPr fontId="2"/>
  </si>
  <si>
    <t>一酸化二窒素</t>
    <phoneticPr fontId="2"/>
  </si>
  <si>
    <t>ハイドロフルオロカーボン</t>
    <phoneticPr fontId="2"/>
  </si>
  <si>
    <t>パーフルオロカーボン</t>
    <phoneticPr fontId="2"/>
  </si>
  <si>
    <t>六ふっ化硫黄</t>
    <phoneticPr fontId="2"/>
  </si>
  <si>
    <t>年度</t>
    <rPh sb="0" eb="2">
      <t>ネンド</t>
    </rPh>
    <phoneticPr fontId="2"/>
  </si>
  <si>
    <t>事業者の主たる業種</t>
  </si>
  <si>
    <t>事業者の種類</t>
  </si>
  <si>
    <t>事業の概要</t>
  </si>
  <si>
    <t>事業所の名称及び所在地</t>
  </si>
  <si>
    <t>温室効果ガスの排出の抑制等に関する目標</t>
  </si>
  <si>
    <t>温室効果ガスの排出の抑制等に関する事項</t>
  </si>
  <si>
    <t>計画期間</t>
  </si>
  <si>
    <t>計画の公表予定年月日</t>
  </si>
  <si>
    <t>計画の公表の方法</t>
  </si>
  <si>
    <t>連絡先</t>
  </si>
  <si>
    <t>担当部署</t>
  </si>
  <si>
    <t>担当者</t>
  </si>
  <si>
    <t>電話番号</t>
  </si>
  <si>
    <t>ＦＡＸ番号</t>
  </si>
  <si>
    <t>電子メールアドレス</t>
  </si>
  <si>
    <t>年</t>
    <rPh sb="0" eb="1">
      <t>ネン</t>
    </rPh>
    <phoneticPr fontId="2"/>
  </si>
  <si>
    <t>月</t>
    <rPh sb="0" eb="1">
      <t>ガツ</t>
    </rPh>
    <phoneticPr fontId="2"/>
  </si>
  <si>
    <t>日</t>
    <rPh sb="0" eb="1">
      <t>ニチ</t>
    </rPh>
    <phoneticPr fontId="2"/>
  </si>
  <si>
    <t>提出者</t>
    <phoneticPr fontId="2"/>
  </si>
  <si>
    <t>99　分類不能の産業</t>
  </si>
  <si>
    <t>01　農業</t>
  </si>
  <si>
    <t>02　林業</t>
  </si>
  <si>
    <t>03　漁業（水産養殖業を除く）</t>
  </si>
  <si>
    <t>04　水産養殖業</t>
  </si>
  <si>
    <t>05　鉱業，採石業，砂利採取業</t>
  </si>
  <si>
    <t>06　総合工事業</t>
  </si>
  <si>
    <t>07　職別工事業(設備工事業を除く)</t>
  </si>
  <si>
    <t>08　設備工事業</t>
  </si>
  <si>
    <t>09　食料品製造業</t>
  </si>
  <si>
    <t>10　飲料・たばこ・飼料製造業</t>
  </si>
  <si>
    <t>11　繊維工業</t>
  </si>
  <si>
    <t>12　木材・木製品製造業（家具を除く）</t>
  </si>
  <si>
    <t>13　家具・装備品製造業</t>
  </si>
  <si>
    <t>14　パルプ・紙・紙加工品製造業</t>
  </si>
  <si>
    <t>15　印刷・同関連業</t>
  </si>
  <si>
    <t>16　化学工業</t>
  </si>
  <si>
    <t>17　石油製品・石炭製品製造業</t>
  </si>
  <si>
    <t>18　プラスチック製品製造業（別掲を除く）</t>
  </si>
  <si>
    <t>19　ゴム製品製造業</t>
  </si>
  <si>
    <t>20　なめし革・同製品・毛皮製造業</t>
  </si>
  <si>
    <t>21　窯業・土石製品製造業</t>
  </si>
  <si>
    <t>22　鉄鋼業</t>
  </si>
  <si>
    <t>23　非鉄金属製造業</t>
  </si>
  <si>
    <t>24　金属製品製造業</t>
  </si>
  <si>
    <t>25　はん用機械器具製造業</t>
  </si>
  <si>
    <t>26　生産用機械器具製造業</t>
  </si>
  <si>
    <t>27　業務用機械器具製造業</t>
  </si>
  <si>
    <t>28　電子部品・デバイス・電子回路製造業</t>
  </si>
  <si>
    <t>29　電気機械器具製造業</t>
  </si>
  <si>
    <t>30　情報通信機械器具製造業</t>
  </si>
  <si>
    <t>31　輸送用機械器具製造業</t>
  </si>
  <si>
    <t>32　その他の製造業</t>
  </si>
  <si>
    <t>33　電気業</t>
  </si>
  <si>
    <t>34　ガス業</t>
  </si>
  <si>
    <t>35　熱供給業</t>
  </si>
  <si>
    <t>36　水道業</t>
  </si>
  <si>
    <t>37　通信業</t>
  </si>
  <si>
    <t>38　放送業</t>
  </si>
  <si>
    <t>39　情報サービス業</t>
  </si>
  <si>
    <t>40　インターネット附随サービス業</t>
  </si>
  <si>
    <t>41　映像・音声・文字情報制作業</t>
  </si>
  <si>
    <t>42　鉄道業</t>
  </si>
  <si>
    <t>43　道路旅客運送業</t>
  </si>
  <si>
    <t>44　道路貨物運送業</t>
  </si>
  <si>
    <t>45　水運業</t>
  </si>
  <si>
    <t>46　航空運輸業</t>
  </si>
  <si>
    <t>47　倉庫業</t>
  </si>
  <si>
    <t>48　運輸に附帯するサービス業</t>
  </si>
  <si>
    <t>49　郵便業（信書便事業を含む）</t>
  </si>
  <si>
    <t>50　各種商品卸売業</t>
  </si>
  <si>
    <t>51　繊維・衣服等卸売業</t>
  </si>
  <si>
    <t>52　飲食料品卸売業</t>
  </si>
  <si>
    <t>53　建築材料，鉱物・金属材料等卸売業</t>
  </si>
  <si>
    <t>54　機械器具卸売業</t>
  </si>
  <si>
    <t>55　その他の卸売業</t>
  </si>
  <si>
    <t>56　各種商品小売業</t>
  </si>
  <si>
    <t>57　織物・衣服・身の回り品小売業</t>
  </si>
  <si>
    <t>58　飲食料品小売業</t>
  </si>
  <si>
    <t>59　機械器具小売業</t>
  </si>
  <si>
    <t>60　その他の小売業</t>
  </si>
  <si>
    <t>61　無店舗小売業</t>
  </si>
  <si>
    <t>62　銀行業</t>
  </si>
  <si>
    <t>63　協同組織金融業</t>
  </si>
  <si>
    <t>64　貸金業，クレジットカード業等非預金信用機関</t>
  </si>
  <si>
    <t>65　金融商品取引業，商品先物取引業</t>
  </si>
  <si>
    <t>66　補助的金融業等</t>
  </si>
  <si>
    <t>67　保険業（保険媒介代理業，保険サービス業を含む）</t>
  </si>
  <si>
    <t>68　不動産取引業</t>
  </si>
  <si>
    <t>69　不動産賃貸業・管理業</t>
  </si>
  <si>
    <t>70　物品賃貸業</t>
  </si>
  <si>
    <t>71　学術・開発研究機関</t>
  </si>
  <si>
    <t>72　専門サービス業（他に分類されないもの）</t>
  </si>
  <si>
    <t>73　広告業</t>
  </si>
  <si>
    <t>74　技術サービス業（他に分類されないもの）</t>
  </si>
  <si>
    <t>75　宿泊業</t>
  </si>
  <si>
    <t>76　飲食店</t>
  </si>
  <si>
    <t>77　持ち帰り・配達飲食サービス業</t>
  </si>
  <si>
    <t>78　洗濯・理容・美容・浴場業</t>
  </si>
  <si>
    <t>79　その他の生活関連サービス業</t>
  </si>
  <si>
    <t>80　娯楽業</t>
  </si>
  <si>
    <t>81　学校教育</t>
  </si>
  <si>
    <t>82　その他の教育，学習支援業</t>
  </si>
  <si>
    <t>83　医療業</t>
  </si>
  <si>
    <t>84　保健衛生</t>
  </si>
  <si>
    <t>85　社会保険・社会福祉・介護事業</t>
  </si>
  <si>
    <t>86　郵便局</t>
  </si>
  <si>
    <t>87　協同組合（他に分類されないもの）</t>
  </si>
  <si>
    <t>88　廃棄物処理業</t>
  </si>
  <si>
    <t>89　自動車整備業</t>
  </si>
  <si>
    <t>90　機械等修理業（別掲を除く）</t>
  </si>
  <si>
    <t>91　職業紹介・労働者派遣業</t>
  </si>
  <si>
    <t>92　その他の事業サービス業</t>
  </si>
  <si>
    <t>93　政治・経済・文化団体</t>
  </si>
  <si>
    <t>94　宗教</t>
  </si>
  <si>
    <t>95　その他のサービス業</t>
  </si>
  <si>
    <t>96　外国公務</t>
  </si>
  <si>
    <t>97　国家公務</t>
  </si>
  <si>
    <t>98　地方公務</t>
  </si>
  <si>
    <t>インターネットの利用により公表する。</t>
    <rPh sb="8" eb="10">
      <t>リヨウ</t>
    </rPh>
    <rPh sb="13" eb="15">
      <t>コウヒョウ</t>
    </rPh>
    <phoneticPr fontId="2"/>
  </si>
  <si>
    <t>事業所に備えて一般の閲覧に供する。</t>
    <rPh sb="0" eb="2">
      <t>ジギョウ</t>
    </rPh>
    <rPh sb="2" eb="3">
      <t>ショ</t>
    </rPh>
    <rPh sb="4" eb="5">
      <t>ソナ</t>
    </rPh>
    <rPh sb="7" eb="9">
      <t>イッパン</t>
    </rPh>
    <rPh sb="10" eb="12">
      <t>エツラン</t>
    </rPh>
    <rPh sb="13" eb="14">
      <t>キョウ</t>
    </rPh>
    <phoneticPr fontId="2"/>
  </si>
  <si>
    <t>日</t>
    <phoneticPr fontId="2"/>
  </si>
  <si>
    <t>　　　***</t>
    <phoneticPr fontId="2"/>
  </si>
  <si>
    <t>年度</t>
  </si>
  <si>
    <t>　　　香川県知事　殿</t>
    <phoneticPr fontId="2"/>
  </si>
  <si>
    <t>地 球 温 暖 化 対 策 計 画 書</t>
    <phoneticPr fontId="2"/>
  </si>
  <si>
    <t xml:space="preserve">住所 </t>
    <phoneticPr fontId="2"/>
  </si>
  <si>
    <t xml:space="preserve">氏名 </t>
    <rPh sb="0" eb="2">
      <t>シメイ</t>
    </rPh>
    <phoneticPr fontId="2"/>
  </si>
  <si>
    <t>温室効果ガスの排出の抑制等に関する目標及び措置</t>
  </si>
  <si>
    <t>措置の内容</t>
  </si>
  <si>
    <t>温室効果ガスの排出の抑制</t>
  </si>
  <si>
    <t>区   分</t>
  </si>
  <si>
    <t>基準年度</t>
  </si>
  <si>
    <t>目標年度</t>
  </si>
  <si>
    <t>対基準年度比</t>
  </si>
  <si>
    <t>（％）</t>
  </si>
  <si>
    <t>温室効果ガスの吸収等</t>
  </si>
  <si>
    <t>特記事項</t>
  </si>
  <si>
    <t>温室効果ガスの排出の抑制等に関する事項</t>
    <phoneticPr fontId="2"/>
  </si>
  <si>
    <t>年度）</t>
    <phoneticPr fontId="2"/>
  </si>
  <si>
    <r>
      <t>t-CO</t>
    </r>
    <r>
      <rPr>
        <vertAlign val="subscript"/>
        <sz val="10.5"/>
        <color indexed="8"/>
        <rFont val="ＭＳ 明朝"/>
        <family val="1"/>
        <charset val="128"/>
      </rPr>
      <t>2</t>
    </r>
    <phoneticPr fontId="2"/>
  </si>
  <si>
    <t>１  「基準年度」は計画年度の初年度の前年度とし、「目標年度」は計画期間の最終年度とすること。</t>
    <phoneticPr fontId="2"/>
  </si>
  <si>
    <r>
      <t>LPG（</t>
    </r>
    <r>
      <rPr>
        <sz val="10.5"/>
        <color indexed="8"/>
        <rFont val="ＭＳ 明朝"/>
        <family val="1"/>
        <charset val="128"/>
      </rPr>
      <t>t）</t>
    </r>
  </si>
  <si>
    <r>
      <t>(t-CO</t>
    </r>
    <r>
      <rPr>
        <vertAlign val="subscript"/>
        <sz val="10.5"/>
        <rFont val="ＭＳ 明朝"/>
        <family val="1"/>
        <charset val="128"/>
      </rPr>
      <t>2</t>
    </r>
    <r>
      <rPr>
        <sz val="10.5"/>
        <rFont val="ＭＳ 明朝"/>
        <family val="1"/>
        <charset val="128"/>
      </rPr>
      <t>)</t>
    </r>
    <phoneticPr fontId="2"/>
  </si>
  <si>
    <r>
      <t>千m</t>
    </r>
    <r>
      <rPr>
        <vertAlign val="superscript"/>
        <sz val="10.5"/>
        <rFont val="ＭＳ 明朝"/>
        <family val="1"/>
        <charset val="128"/>
      </rPr>
      <t>3</t>
    </r>
    <phoneticPr fontId="2"/>
  </si>
  <si>
    <t>その他の方法   　（</t>
    <rPh sb="2" eb="3">
      <t>タ</t>
    </rPh>
    <rPh sb="4" eb="6">
      <t>ホウホウ</t>
    </rPh>
    <phoneticPr fontId="2"/>
  </si>
  <si>
    <t>※ LPGの液体密度は、一般に0.50～0.60kg/lですが、デフォルト値として0.56kg/lを用いても構いません。</t>
    <rPh sb="6" eb="8">
      <t>エキタイ</t>
    </rPh>
    <rPh sb="8" eb="10">
      <t>ミツド</t>
    </rPh>
    <rPh sb="12" eb="14">
      <t>イッパン</t>
    </rPh>
    <rPh sb="37" eb="38">
      <t>アタイ</t>
    </rPh>
    <rPh sb="50" eb="51">
      <t>モチ</t>
    </rPh>
    <rPh sb="54" eb="55">
      <t>カマ</t>
    </rPh>
    <phoneticPr fontId="2"/>
  </si>
  <si>
    <r>
      <t>年度  (t-CO</t>
    </r>
    <r>
      <rPr>
        <vertAlign val="subscript"/>
        <sz val="10.5"/>
        <rFont val="ＭＳ 明朝"/>
        <family val="1"/>
        <charset val="128"/>
      </rPr>
      <t>2</t>
    </r>
    <r>
      <rPr>
        <sz val="10.5"/>
        <rFont val="ＭＳ 明朝"/>
        <family val="1"/>
        <charset val="128"/>
      </rPr>
      <t>)</t>
    </r>
    <phoneticPr fontId="2"/>
  </si>
  <si>
    <t>⇒原単位排出量</t>
    <rPh sb="1" eb="4">
      <t>ゲンタンイ</t>
    </rPh>
    <rPh sb="4" eb="6">
      <t>ハイシュツ</t>
    </rPh>
    <rPh sb="6" eb="7">
      <t>リョウ</t>
    </rPh>
    <phoneticPr fontId="2"/>
  </si>
  <si>
    <t>位まで</t>
    <rPh sb="0" eb="1">
      <t>イ</t>
    </rPh>
    <phoneticPr fontId="2"/>
  </si>
  <si>
    <t>小数点第</t>
    <rPh sb="0" eb="2">
      <t>ショウスウ</t>
    </rPh>
    <rPh sb="2" eb="3">
      <t>テン</t>
    </rPh>
    <rPh sb="3" eb="4">
      <t>ダイ</t>
    </rPh>
    <phoneticPr fontId="2"/>
  </si>
  <si>
    <r>
      <t>t-CO</t>
    </r>
    <r>
      <rPr>
        <vertAlign val="subscript"/>
        <sz val="10.5"/>
        <color indexed="8"/>
        <rFont val="ＭＳ 明朝"/>
        <family val="1"/>
        <charset val="128"/>
      </rPr>
      <t>2</t>
    </r>
    <phoneticPr fontId="2"/>
  </si>
  <si>
    <t>　</t>
    <phoneticPr fontId="2"/>
  </si>
  <si>
    <t xml:space="preserve">単位発熱量及び排出係数を変更するときは、この表の数値を変更してください。
</t>
    <rPh sb="0" eb="2">
      <t>タンイ</t>
    </rPh>
    <rPh sb="2" eb="4">
      <t>ハツネツ</t>
    </rPh>
    <rPh sb="4" eb="5">
      <t>リョウ</t>
    </rPh>
    <rPh sb="5" eb="6">
      <t>オヨ</t>
    </rPh>
    <rPh sb="7" eb="9">
      <t>ハイシュツ</t>
    </rPh>
    <rPh sb="9" eb="11">
      <t>ケイスウ</t>
    </rPh>
    <rPh sb="22" eb="23">
      <t>ヒョウ</t>
    </rPh>
    <rPh sb="24" eb="26">
      <t>スウチ</t>
    </rPh>
    <phoneticPr fontId="2"/>
  </si>
  <si>
    <t>変更した根拠を別途添付してください。</t>
    <rPh sb="0" eb="2">
      <t>ヘンコウ</t>
    </rPh>
    <phoneticPr fontId="2"/>
  </si>
  <si>
    <t>数値を変更し、【変更根拠必要】欄に○が表示された場合は、</t>
    <rPh sb="0" eb="2">
      <t>スウチ</t>
    </rPh>
    <rPh sb="3" eb="5">
      <t>ヘンコウ</t>
    </rPh>
    <rPh sb="8" eb="10">
      <t>ヘンコウ</t>
    </rPh>
    <rPh sb="10" eb="12">
      <t>コンキョ</t>
    </rPh>
    <rPh sb="12" eb="14">
      <t>ヒツヨウ</t>
    </rPh>
    <rPh sb="15" eb="16">
      <t>ラン</t>
    </rPh>
    <rPh sb="19" eb="21">
      <t>ヒョウジ</t>
    </rPh>
    <rPh sb="24" eb="26">
      <t>バアイ</t>
    </rPh>
    <phoneticPr fontId="2"/>
  </si>
  <si>
    <t>t-C/GJ</t>
  </si>
  <si>
    <t>t-C/GJ</t>
    <phoneticPr fontId="2"/>
  </si>
  <si>
    <r>
      <t>t-CO</t>
    </r>
    <r>
      <rPr>
        <vertAlign val="subscript"/>
        <sz val="10.5"/>
        <color indexed="8"/>
        <rFont val="ＭＳ 明朝"/>
        <family val="1"/>
        <charset val="128"/>
      </rPr>
      <t>2</t>
    </r>
    <phoneticPr fontId="2"/>
  </si>
  <si>
    <r>
      <t>t-CO</t>
    </r>
    <r>
      <rPr>
        <vertAlign val="subscript"/>
        <sz val="10.5"/>
        <rFont val="ＭＳ 明朝"/>
        <family val="1"/>
        <charset val="128"/>
      </rPr>
      <t>2</t>
    </r>
    <phoneticPr fontId="2"/>
  </si>
  <si>
    <t>エネルギー管理指定工場等</t>
    <phoneticPr fontId="2"/>
  </si>
  <si>
    <t>　　合　　計</t>
    <rPh sb="2" eb="3">
      <t>ア</t>
    </rPh>
    <rPh sb="5" eb="6">
      <t>ケイ</t>
    </rPh>
    <phoneticPr fontId="2"/>
  </si>
  <si>
    <t>二酸化炭素換算(t)</t>
    <phoneticPr fontId="2"/>
  </si>
  <si>
    <t>①</t>
    <phoneticPr fontId="2"/>
  </si>
  <si>
    <t>温室効果ガス排出量と密接な関係を持つ値  Ｂ</t>
    <phoneticPr fontId="2"/>
  </si>
  <si>
    <r>
      <t>(二酸化炭素換算(t))</t>
    </r>
    <r>
      <rPr>
        <sz val="10"/>
        <color indexed="10"/>
        <rFont val="ＭＳ 明朝"/>
        <family val="1"/>
        <charset val="128"/>
      </rPr>
      <t>②</t>
    </r>
    <phoneticPr fontId="2"/>
  </si>
  <si>
    <r>
      <t>(二酸化炭素換算(t))</t>
    </r>
    <r>
      <rPr>
        <sz val="10"/>
        <color indexed="10"/>
        <rFont val="ＭＳ 明朝"/>
        <family val="1"/>
        <charset val="128"/>
      </rPr>
      <t>③</t>
    </r>
    <phoneticPr fontId="2"/>
  </si>
  <si>
    <r>
      <t>(二酸化炭素換算(t))</t>
    </r>
    <r>
      <rPr>
        <sz val="10"/>
        <color indexed="10"/>
        <rFont val="ＭＳ 明朝"/>
        <family val="1"/>
        <charset val="128"/>
      </rPr>
      <t>③-①</t>
    </r>
    <phoneticPr fontId="2"/>
  </si>
  <si>
    <t>法人等の名称</t>
    <rPh sb="0" eb="2">
      <t>ホウジン</t>
    </rPh>
    <rPh sb="2" eb="3">
      <t>トウ</t>
    </rPh>
    <rPh sb="4" eb="6">
      <t>メイショウ</t>
    </rPh>
    <phoneticPr fontId="2"/>
  </si>
  <si>
    <t>計画期間</t>
    <rPh sb="0" eb="2">
      <t>ケイカク</t>
    </rPh>
    <rPh sb="2" eb="4">
      <t>キカン</t>
    </rPh>
    <phoneticPr fontId="2"/>
  </si>
  <si>
    <t>～</t>
    <phoneticPr fontId="2"/>
  </si>
  <si>
    <t>年度)</t>
    <rPh sb="0" eb="2">
      <t>ネンド</t>
    </rPh>
    <phoneticPr fontId="2"/>
  </si>
  <si>
    <t>入力方法</t>
    <rPh sb="0" eb="2">
      <t>ニュウリョク</t>
    </rPh>
    <rPh sb="2" eb="4">
      <t>ホウホウ</t>
    </rPh>
    <phoneticPr fontId="2"/>
  </si>
  <si>
    <t>STEP１</t>
    <phoneticPr fontId="2"/>
  </si>
  <si>
    <t>STEP３</t>
    <phoneticPr fontId="2"/>
  </si>
  <si>
    <t>【③（別紙）事業所一覧】に香川県内の事業所を入力する。</t>
    <rPh sb="3" eb="5">
      <t>ベッシ</t>
    </rPh>
    <rPh sb="6" eb="9">
      <t>ジギョウショ</t>
    </rPh>
    <rPh sb="9" eb="11">
      <t>イチラン</t>
    </rPh>
    <rPh sb="13" eb="16">
      <t>カガワケン</t>
    </rPh>
    <rPh sb="16" eb="17">
      <t>ナイ</t>
    </rPh>
    <rPh sb="18" eb="20">
      <t>ジギョウ</t>
    </rPh>
    <rPh sb="20" eb="21">
      <t>ショ</t>
    </rPh>
    <rPh sb="22" eb="24">
      <t>ニュウリョク</t>
    </rPh>
    <phoneticPr fontId="2"/>
  </si>
  <si>
    <t>STEP４</t>
    <phoneticPr fontId="2"/>
  </si>
  <si>
    <t>【⑤別表５】にエネルギー使用量（自動車使用に伴うもの）を入力する。</t>
    <rPh sb="2" eb="4">
      <t>ベッピョウ</t>
    </rPh>
    <rPh sb="12" eb="15">
      <t>シヨウリョウ</t>
    </rPh>
    <rPh sb="16" eb="19">
      <t>ジドウシャ</t>
    </rPh>
    <rPh sb="19" eb="21">
      <t>シヨウ</t>
    </rPh>
    <rPh sb="22" eb="23">
      <t>トモナ</t>
    </rPh>
    <rPh sb="28" eb="30">
      <t>ニュウリョク</t>
    </rPh>
    <phoneticPr fontId="2"/>
  </si>
  <si>
    <t>STEP５</t>
    <phoneticPr fontId="2"/>
  </si>
  <si>
    <t>【②計画書表紙】に必要事項を入力する。</t>
    <rPh sb="9" eb="11">
      <t>ヒツヨウ</t>
    </rPh>
    <rPh sb="11" eb="13">
      <t>ジコウ</t>
    </rPh>
    <rPh sb="14" eb="16">
      <t>ニュウリョク</t>
    </rPh>
    <phoneticPr fontId="2"/>
  </si>
  <si>
    <t>【⑤別表５】にエネルギー起源二酸化炭素以外の温室効果ガスの排出量を入力する。</t>
    <rPh sb="2" eb="4">
      <t>ベッピョウ</t>
    </rPh>
    <rPh sb="12" eb="14">
      <t>キゲン</t>
    </rPh>
    <rPh sb="14" eb="17">
      <t>ニサンカ</t>
    </rPh>
    <rPh sb="17" eb="19">
      <t>タンソ</t>
    </rPh>
    <rPh sb="19" eb="21">
      <t>イガイ</t>
    </rPh>
    <rPh sb="22" eb="24">
      <t>オンシツ</t>
    </rPh>
    <rPh sb="24" eb="26">
      <t>コウカ</t>
    </rPh>
    <rPh sb="29" eb="31">
      <t>ハイシュツ</t>
    </rPh>
    <rPh sb="31" eb="32">
      <t>リョウ</t>
    </rPh>
    <rPh sb="33" eb="35">
      <t>ニュウリョク</t>
    </rPh>
    <phoneticPr fontId="2"/>
  </si>
  <si>
    <t>はじめに入力してください（色付きセルのみ）。</t>
    <rPh sb="4" eb="6">
      <t>ニュウリョク</t>
    </rPh>
    <rPh sb="13" eb="15">
      <t>イロツ</t>
    </rPh>
    <phoneticPr fontId="2"/>
  </si>
  <si>
    <t>年度）</t>
    <phoneticPr fontId="2"/>
  </si>
  <si>
    <t>オフセット・クレジットの購入</t>
    <rPh sb="12" eb="14">
      <t>コウニュウ</t>
    </rPh>
    <phoneticPr fontId="2"/>
  </si>
  <si>
    <t>国内クレジットの購入</t>
    <rPh sb="8" eb="10">
      <t>コウニュウ</t>
    </rPh>
    <phoneticPr fontId="2"/>
  </si>
  <si>
    <t>Ｊ－クレジットの購入</t>
    <rPh sb="8" eb="10">
      <t>コウニュウ</t>
    </rPh>
    <phoneticPr fontId="2"/>
  </si>
  <si>
    <t>グリーン電力証書の購入</t>
    <rPh sb="4" eb="6">
      <t>デンリョク</t>
    </rPh>
    <rPh sb="6" eb="8">
      <t>ショウショ</t>
    </rPh>
    <rPh sb="9" eb="11">
      <t>コウニュウ</t>
    </rPh>
    <phoneticPr fontId="2"/>
  </si>
  <si>
    <t>グリーン熱証書の購入</t>
    <rPh sb="4" eb="5">
      <t>ネツ</t>
    </rPh>
    <rPh sb="5" eb="7">
      <t>ショウショ</t>
    </rPh>
    <rPh sb="8" eb="10">
      <t>コウニュウ</t>
    </rPh>
    <phoneticPr fontId="2"/>
  </si>
  <si>
    <r>
      <t>t-CO</t>
    </r>
    <r>
      <rPr>
        <vertAlign val="subscript"/>
        <sz val="10.5"/>
        <color indexed="8"/>
        <rFont val="ＭＳ 明朝"/>
        <family val="1"/>
        <charset val="128"/>
      </rPr>
      <t>2</t>
    </r>
    <phoneticPr fontId="2"/>
  </si>
  <si>
    <t>　　森林の整備等</t>
    <phoneticPr fontId="2"/>
  </si>
  <si>
    <t>　　経済的手法の活用</t>
    <rPh sb="2" eb="5">
      <t>ケイザイテキ</t>
    </rPh>
    <rPh sb="5" eb="7">
      <t>シュホウ</t>
    </rPh>
    <rPh sb="8" eb="10">
      <t>カツヨウ</t>
    </rPh>
    <phoneticPr fontId="2"/>
  </si>
  <si>
    <t>（様式１）</t>
    <phoneticPr fontId="2"/>
  </si>
  <si>
    <t>【⑥様式１】に必要事項を入力する。</t>
    <rPh sb="2" eb="4">
      <t>ヨウシキ</t>
    </rPh>
    <rPh sb="7" eb="9">
      <t>ヒツヨウ</t>
    </rPh>
    <rPh sb="9" eb="11">
      <t>ジコウ</t>
    </rPh>
    <rPh sb="12" eb="14">
      <t>ニュウリョク</t>
    </rPh>
    <phoneticPr fontId="2"/>
  </si>
  <si>
    <t>エネルギー管理指定工場等以外</t>
    <rPh sb="12" eb="14">
      <t>イガイ</t>
    </rPh>
    <phoneticPr fontId="2"/>
  </si>
  <si>
    <t>　【別表１】</t>
    <rPh sb="2" eb="4">
      <t>ベッピョウ</t>
    </rPh>
    <phoneticPr fontId="2"/>
  </si>
  <si>
    <t>第26号様式（第65条関係）</t>
    <phoneticPr fontId="2"/>
  </si>
  <si>
    <t>①　第一種エネルギー管理指定工場等及び第二種エネルギー管理指定工場等</t>
    <rPh sb="2" eb="5">
      <t>ダイイッシュ</t>
    </rPh>
    <rPh sb="10" eb="12">
      <t>カンリ</t>
    </rPh>
    <rPh sb="12" eb="14">
      <t>シテイ</t>
    </rPh>
    <rPh sb="14" eb="16">
      <t>コウジョウ</t>
    </rPh>
    <rPh sb="16" eb="17">
      <t>トウ</t>
    </rPh>
    <rPh sb="17" eb="18">
      <t>オヨ</t>
    </rPh>
    <rPh sb="19" eb="20">
      <t>ダイ</t>
    </rPh>
    <rPh sb="20" eb="21">
      <t>ニ</t>
    </rPh>
    <rPh sb="21" eb="22">
      <t>シュ</t>
    </rPh>
    <rPh sb="27" eb="29">
      <t>カンリ</t>
    </rPh>
    <rPh sb="29" eb="31">
      <t>シテイ</t>
    </rPh>
    <rPh sb="31" eb="33">
      <t>コウジョウ</t>
    </rPh>
    <rPh sb="33" eb="34">
      <t>トウ</t>
    </rPh>
    <phoneticPr fontId="2"/>
  </si>
  <si>
    <t>②　その他の事業所</t>
    <rPh sb="4" eb="5">
      <t>タ</t>
    </rPh>
    <rPh sb="6" eb="8">
      <t>ジギョウ</t>
    </rPh>
    <rPh sb="8" eb="9">
      <t>ショ</t>
    </rPh>
    <phoneticPr fontId="2"/>
  </si>
  <si>
    <t>様式１のとおり</t>
    <rPh sb="0" eb="2">
      <t>ヨウシキ</t>
    </rPh>
    <phoneticPr fontId="2"/>
  </si>
  <si>
    <t>年度の電力排出係数）</t>
    <rPh sb="0" eb="2">
      <t>ネンド</t>
    </rPh>
    <rPh sb="3" eb="5">
      <t>デンリョク</t>
    </rPh>
    <rPh sb="5" eb="7">
      <t>ハイシュツ</t>
    </rPh>
    <rPh sb="7" eb="9">
      <t>ケイスウ</t>
    </rPh>
    <phoneticPr fontId="2"/>
  </si>
  <si>
    <t>この係数は毎年度変更となります。</t>
    <rPh sb="2" eb="4">
      <t>ケイスウ</t>
    </rPh>
    <rPh sb="5" eb="7">
      <t>マイネン</t>
    </rPh>
    <rPh sb="7" eb="8">
      <t>ド</t>
    </rPh>
    <rPh sb="8" eb="10">
      <t>ヘンコウ</t>
    </rPh>
    <phoneticPr fontId="2"/>
  </si>
  <si>
    <t>STEP２</t>
    <phoneticPr fontId="2"/>
  </si>
  <si>
    <t>※入力の際に不都合等がありましたら、下記までご連絡ください。</t>
    <rPh sb="1" eb="3">
      <t>ニュウリョク</t>
    </rPh>
    <rPh sb="4" eb="5">
      <t>サイ</t>
    </rPh>
    <rPh sb="6" eb="9">
      <t>フツゴウ</t>
    </rPh>
    <rPh sb="9" eb="10">
      <t>トウ</t>
    </rPh>
    <rPh sb="18" eb="20">
      <t>カキ</t>
    </rPh>
    <rPh sb="23" eb="25">
      <t>レンラク</t>
    </rPh>
    <phoneticPr fontId="2"/>
  </si>
  <si>
    <t>【①基本情報】（このシート）に必要事項を入力する。</t>
    <rPh sb="2" eb="4">
      <t>キホン</t>
    </rPh>
    <rPh sb="4" eb="6">
      <t>ジョウホウ</t>
    </rPh>
    <rPh sb="15" eb="17">
      <t>ヒツヨウ</t>
    </rPh>
    <rPh sb="17" eb="19">
      <t>ジコウ</t>
    </rPh>
    <rPh sb="20" eb="22">
      <t>ニュウリョク</t>
    </rPh>
    <phoneticPr fontId="2"/>
  </si>
  <si>
    <t>香川県生活環境の保全に関する条例施行規則第64条第１号に該当する事業者</t>
    <phoneticPr fontId="2"/>
  </si>
  <si>
    <t>香川県生活環境の保全に関する条例施行規則第64条第２号に該当する事業者</t>
    <phoneticPr fontId="2"/>
  </si>
  <si>
    <t>(基準年度＝</t>
    <rPh sb="1" eb="3">
      <t>キジュン</t>
    </rPh>
    <rPh sb="3" eb="5">
      <t>ネンド</t>
    </rPh>
    <phoneticPr fontId="2"/>
  </si>
  <si>
    <t>←小数点以下切り捨て</t>
    <rPh sb="1" eb="4">
      <t>ショウスウテン</t>
    </rPh>
    <rPh sb="4" eb="6">
      <t>イカ</t>
    </rPh>
    <rPh sb="6" eb="7">
      <t>キ</t>
    </rPh>
    <rPh sb="8" eb="9">
      <t>ス</t>
    </rPh>
    <phoneticPr fontId="2"/>
  </si>
  <si>
    <t>↑</t>
    <phoneticPr fontId="2"/>
  </si>
  <si>
    <t>自動車合計（軽自動車除く）</t>
    <rPh sb="0" eb="3">
      <t>ジドウシャ</t>
    </rPh>
    <rPh sb="3" eb="5">
      <t>ゴウケイ</t>
    </rPh>
    <rPh sb="6" eb="10">
      <t>ケイジドウシャ</t>
    </rPh>
    <rPh sb="10" eb="11">
      <t>ノゾ</t>
    </rPh>
    <phoneticPr fontId="2"/>
  </si>
  <si>
    <t>台</t>
    <rPh sb="0" eb="1">
      <t>ダイ</t>
    </rPh>
    <phoneticPr fontId="2"/>
  </si>
  <si>
    <t>公表場所：</t>
    <rPh sb="0" eb="2">
      <t>コウヒョウ</t>
    </rPh>
    <rPh sb="2" eb="4">
      <t>バショ</t>
    </rPh>
    <phoneticPr fontId="2"/>
  </si>
  <si>
    <t>年提出用」のPDFファイルのうち、</t>
    <rPh sb="0" eb="1">
      <t>ネン</t>
    </rPh>
    <rPh sb="1" eb="3">
      <t>テイシュツ</t>
    </rPh>
    <rPh sb="3" eb="4">
      <t>ヨウ</t>
    </rPh>
    <phoneticPr fontId="2"/>
  </si>
  <si>
    <t>電気事業者名</t>
    <rPh sb="0" eb="2">
      <t>デンキ</t>
    </rPh>
    <rPh sb="2" eb="5">
      <t>ジギョウシャ</t>
    </rPh>
    <rPh sb="5" eb="6">
      <t>メイ</t>
    </rPh>
    <phoneticPr fontId="2"/>
  </si>
  <si>
    <r>
      <t>電気事業者・排出係数(t-CO</t>
    </r>
    <r>
      <rPr>
        <vertAlign val="subscript"/>
        <sz val="10.5"/>
        <rFont val="ＭＳ 明朝"/>
        <family val="1"/>
        <charset val="128"/>
      </rPr>
      <t>2</t>
    </r>
    <r>
      <rPr>
        <sz val="10.5"/>
        <rFont val="ＭＳ 明朝"/>
        <family val="1"/>
        <charset val="128"/>
      </rPr>
      <t>/kWh)：</t>
    </r>
    <rPh sb="0" eb="2">
      <t>デンキ</t>
    </rPh>
    <rPh sb="2" eb="5">
      <t>ジギョウシャ</t>
    </rPh>
    <rPh sb="6" eb="8">
      <t>ハイシュツ</t>
    </rPh>
    <rPh sb="8" eb="10">
      <t>ケイスウ</t>
    </rPh>
    <phoneticPr fontId="2"/>
  </si>
  <si>
    <t>小計 ③</t>
    <phoneticPr fontId="2"/>
  </si>
  <si>
    <t>都市ガス(CNG)</t>
    <phoneticPr fontId="2"/>
  </si>
  <si>
    <t>その他</t>
    <rPh sb="2" eb="3">
      <t>タ</t>
    </rPh>
    <phoneticPr fontId="2"/>
  </si>
  <si>
    <r>
      <t>(千m</t>
    </r>
    <r>
      <rPr>
        <vertAlign val="superscript"/>
        <sz val="10.5"/>
        <color indexed="8"/>
        <rFont val="ＭＳ 明朝"/>
        <family val="1"/>
        <charset val="128"/>
      </rPr>
      <t>3</t>
    </r>
    <r>
      <rPr>
        <sz val="10.5"/>
        <color indexed="8"/>
        <rFont val="ＭＳ 明朝"/>
        <family val="1"/>
        <charset val="128"/>
      </rPr>
      <t>)</t>
    </r>
    <phoneticPr fontId="2"/>
  </si>
  <si>
    <t>総台数</t>
    <phoneticPr fontId="2"/>
  </si>
  <si>
    <t>LPG</t>
    <phoneticPr fontId="2"/>
  </si>
  <si>
    <t>その他の可燃性天然ガス</t>
    <phoneticPr fontId="2"/>
  </si>
  <si>
    <t>←色付きセルのみ入力してください。</t>
    <rPh sb="1" eb="3">
      <t>イロツ</t>
    </rPh>
    <rPh sb="8" eb="10">
      <t>ニュウリョク</t>
    </rPh>
    <phoneticPr fontId="2"/>
  </si>
  <si>
    <t>その他の
燃料</t>
    <rPh sb="2" eb="3">
      <t>タ</t>
    </rPh>
    <rPh sb="5" eb="7">
      <t>ネンリョウ</t>
    </rPh>
    <phoneticPr fontId="2"/>
  </si>
  <si>
    <t>可燃性
天然ガス</t>
    <phoneticPr fontId="2"/>
  </si>
  <si>
    <t>（別紙１）</t>
    <rPh sb="1" eb="3">
      <t>ベッシ</t>
    </rPh>
    <phoneticPr fontId="2"/>
  </si>
  <si>
    <t>別紙１のとおり</t>
    <rPh sb="0" eb="2">
      <t>ベッシ</t>
    </rPh>
    <phoneticPr fontId="2"/>
  </si>
  <si>
    <t>目標設定に
関する説明</t>
    <rPh sb="0" eb="2">
      <t>モクヒョウ</t>
    </rPh>
    <rPh sb="2" eb="4">
      <t>セッテイ</t>
    </rPh>
    <rPh sb="6" eb="7">
      <t>カン</t>
    </rPh>
    <rPh sb="9" eb="11">
      <t>セツメイ</t>
    </rPh>
    <phoneticPr fontId="2"/>
  </si>
  <si>
    <t>２  「温室効果ガスの吸収等」欄については、これらの措置を実施するときは該当する□にレ印を記入し、
　「取組量等」欄及び「二酸化炭素換算(ｔ)」欄に値を記入すること。</t>
    <phoneticPr fontId="2"/>
  </si>
  <si>
    <t>５  「特記事項」欄には、「温室効果ガスの排出の抑制等に関する事項」の実施する年度毎に記入し
　たもののほかに、地球温暖化の防止のために取り組むこと等を記入すること。</t>
    <phoneticPr fontId="2"/>
  </si>
  <si>
    <t>４  「目標設定に関する説明」欄には、目標年度における温室効果ガス排出量（原単位排出量）を設定
　するにあたっての前提条件や、想定した削減策等、どのような考えに基づき温室効果ガスの排出量の抑
　制等に関する削減目標を設定したのかを記入すること。</t>
    <rPh sb="4" eb="6">
      <t>モクヒョウ</t>
    </rPh>
    <rPh sb="6" eb="8">
      <t>セッテイ</t>
    </rPh>
    <rPh sb="9" eb="10">
      <t>カン</t>
    </rPh>
    <rPh sb="12" eb="14">
      <t>セツメイ</t>
    </rPh>
    <rPh sb="19" eb="21">
      <t>モクヒョウ</t>
    </rPh>
    <rPh sb="21" eb="23">
      <t>ネンド</t>
    </rPh>
    <rPh sb="27" eb="29">
      <t>オンシツ</t>
    </rPh>
    <rPh sb="29" eb="31">
      <t>コウカ</t>
    </rPh>
    <rPh sb="33" eb="35">
      <t>ハイシュツ</t>
    </rPh>
    <rPh sb="35" eb="36">
      <t>リョウ</t>
    </rPh>
    <rPh sb="37" eb="40">
      <t>ゲンタンイ</t>
    </rPh>
    <rPh sb="40" eb="42">
      <t>ハイシュツ</t>
    </rPh>
    <rPh sb="42" eb="43">
      <t>リョウ</t>
    </rPh>
    <rPh sb="45" eb="47">
      <t>セッテイ</t>
    </rPh>
    <rPh sb="57" eb="59">
      <t>ゼンテイ</t>
    </rPh>
    <rPh sb="59" eb="61">
      <t>ジョウケン</t>
    </rPh>
    <rPh sb="63" eb="65">
      <t>ソウテイ</t>
    </rPh>
    <rPh sb="67" eb="69">
      <t>サクゲン</t>
    </rPh>
    <rPh sb="69" eb="70">
      <t>サク</t>
    </rPh>
    <rPh sb="70" eb="71">
      <t>トウ</t>
    </rPh>
    <rPh sb="77" eb="78">
      <t>カンガ</t>
    </rPh>
    <rPh sb="80" eb="81">
      <t>モト</t>
    </rPh>
    <rPh sb="83" eb="85">
      <t>オンシツ</t>
    </rPh>
    <rPh sb="85" eb="87">
      <t>コウカ</t>
    </rPh>
    <rPh sb="90" eb="92">
      <t>ハイシュツ</t>
    </rPh>
    <rPh sb="92" eb="93">
      <t>リョウ</t>
    </rPh>
    <rPh sb="98" eb="99">
      <t>トウ</t>
    </rPh>
    <rPh sb="100" eb="101">
      <t>カン</t>
    </rPh>
    <rPh sb="103" eb="105">
      <t>サクゲン</t>
    </rPh>
    <rPh sb="105" eb="107">
      <t>モクヒョウ</t>
    </rPh>
    <rPh sb="108" eb="110">
      <t>セッテイ</t>
    </rPh>
    <phoneticPr fontId="2"/>
  </si>
  <si>
    <t>(注)</t>
    <phoneticPr fontId="2"/>
  </si>
  <si>
    <t>３  「温室効果ガスの排出の抑制」欄については、削減目標を立てるに当たって指標とするものを「区分」
　の欄のいずれか選択し、該当する□にレ印を記入すること。この場合において、「原単位排出量Ａ／Ｂ」
　を選択した場合においても「差引排出量  Ａ」の値は記入すること。</t>
    <rPh sb="113" eb="115">
      <t>サシヒキ</t>
    </rPh>
    <phoneticPr fontId="2"/>
  </si>
  <si>
    <t>https://ghg-santeikohyo.env.go.jp/calc</t>
    <phoneticPr fontId="2"/>
  </si>
  <si>
    <t>下記サイトで確認し、④別表２で入力した上で、計画書を作成してください。</t>
    <rPh sb="0" eb="2">
      <t>カキ</t>
    </rPh>
    <rPh sb="6" eb="8">
      <t>カクニン</t>
    </rPh>
    <rPh sb="11" eb="13">
      <t>ベッピョウ</t>
    </rPh>
    <rPh sb="15" eb="17">
      <t>ニュウリョク</t>
    </rPh>
    <rPh sb="19" eb="20">
      <t>ウエ</t>
    </rPh>
    <rPh sb="22" eb="25">
      <t>ケイカクショ</t>
    </rPh>
    <rPh sb="26" eb="28">
      <t>サクセイ</t>
    </rPh>
    <phoneticPr fontId="2"/>
  </si>
  <si>
    <t>令和</t>
    <rPh sb="0" eb="1">
      <t>レイ</t>
    </rPh>
    <rPh sb="1" eb="2">
      <t>ワ</t>
    </rPh>
    <phoneticPr fontId="2"/>
  </si>
  <si>
    <t>年度 ～ 令和</t>
    <rPh sb="0" eb="2">
      <t>ネンド</t>
    </rPh>
    <rPh sb="5" eb="7">
      <t>レイワ</t>
    </rPh>
    <phoneticPr fontId="2"/>
  </si>
  <si>
    <t>目標年度（令和</t>
    <rPh sb="5" eb="7">
      <t>レイワ</t>
    </rPh>
    <phoneticPr fontId="2"/>
  </si>
  <si>
    <t>（令和</t>
    <rPh sb="1" eb="3">
      <t>レイワ</t>
    </rPh>
    <phoneticPr fontId="2"/>
  </si>
  <si>
    <t>令和</t>
    <rPh sb="0" eb="2">
      <t>レイワ</t>
    </rPh>
    <phoneticPr fontId="2"/>
  </si>
  <si>
    <t>(</t>
    <phoneticPr fontId="2"/>
  </si>
  <si>
    <t>(当該サイトの「令和</t>
    <rPh sb="1" eb="3">
      <t>トウガイ</t>
    </rPh>
    <rPh sb="8" eb="10">
      <t>レイワ</t>
    </rPh>
    <phoneticPr fontId="2"/>
  </si>
  <si>
    <t>令和</t>
    <rPh sb="0" eb="2">
      <t>レイワ</t>
    </rPh>
    <phoneticPr fontId="2"/>
  </si>
  <si>
    <t>ふりがな</t>
    <phoneticPr fontId="2"/>
  </si>
  <si>
    <t>区分</t>
    <rPh sb="0" eb="2">
      <t>クブン</t>
    </rPh>
    <phoneticPr fontId="27"/>
  </si>
  <si>
    <t>　※県記入欄</t>
    <phoneticPr fontId="27"/>
  </si>
  <si>
    <t>　香川県生活環境の保全に関する条例第94条第１項の規定により、地球温暖化対策計画を作成したので、次のとおり提出します。</t>
    <phoneticPr fontId="2"/>
  </si>
  <si>
    <r>
      <t>※全シート共通：</t>
    </r>
    <r>
      <rPr>
        <b/>
        <u/>
        <sz val="12"/>
        <rFont val="メイリオ"/>
        <family val="3"/>
        <charset val="128"/>
      </rPr>
      <t>色付きセルのみ入力してください</t>
    </r>
    <rPh sb="1" eb="2">
      <t>ゼン</t>
    </rPh>
    <rPh sb="5" eb="7">
      <t>キョウツウ</t>
    </rPh>
    <rPh sb="8" eb="10">
      <t>イロツ</t>
    </rPh>
    <rPh sb="15" eb="17">
      <t>ニュウリョク</t>
    </rPh>
    <phoneticPr fontId="2"/>
  </si>
  <si>
    <t>基準年度の温室効果ガス排出量の算定で用いる気事業者の排出係数</t>
    <rPh sb="0" eb="2">
      <t>キジュン</t>
    </rPh>
    <rPh sb="2" eb="4">
      <t>ネンド</t>
    </rPh>
    <rPh sb="5" eb="7">
      <t>オンシツ</t>
    </rPh>
    <rPh sb="7" eb="9">
      <t>コウカ</t>
    </rPh>
    <rPh sb="11" eb="13">
      <t>ハイシュツ</t>
    </rPh>
    <rPh sb="13" eb="14">
      <t>リョウ</t>
    </rPh>
    <rPh sb="15" eb="17">
      <t>サンテイ</t>
    </rPh>
    <rPh sb="18" eb="19">
      <t>モチ</t>
    </rPh>
    <phoneticPr fontId="2"/>
  </si>
  <si>
    <t>県条例に基づく地球温暖化対策推進計画 ・ 実施状況報告　の電子化について</t>
    <rPh sb="0" eb="1">
      <t>ケン</t>
    </rPh>
    <rPh sb="1" eb="3">
      <t>ジョウレイ</t>
    </rPh>
    <rPh sb="4" eb="5">
      <t>モト</t>
    </rPh>
    <rPh sb="7" eb="9">
      <t>チキュウ</t>
    </rPh>
    <rPh sb="9" eb="12">
      <t>オンダンカ</t>
    </rPh>
    <rPh sb="12" eb="14">
      <t>タイサク</t>
    </rPh>
    <rPh sb="14" eb="16">
      <t>スイシン</t>
    </rPh>
    <rPh sb="16" eb="18">
      <t>ケイカク</t>
    </rPh>
    <rPh sb="21" eb="23">
      <t>ジッシ</t>
    </rPh>
    <rPh sb="23" eb="25">
      <t>ジョウキョウ</t>
    </rPh>
    <rPh sb="25" eb="27">
      <t>ホウコク</t>
    </rPh>
    <rPh sb="29" eb="32">
      <t>デンシカ</t>
    </rPh>
    <phoneticPr fontId="2"/>
  </si>
  <si>
    <t>香川県生活環境の保全に関する条例に基づく地球温暖化対策推進計画・実施状況報告　の提出は、</t>
    <rPh sb="0" eb="3">
      <t>カガワケン</t>
    </rPh>
    <rPh sb="3" eb="5">
      <t>セイカツ</t>
    </rPh>
    <rPh sb="5" eb="7">
      <t>カンキョウ</t>
    </rPh>
    <rPh sb="8" eb="10">
      <t>ホゼン</t>
    </rPh>
    <rPh sb="11" eb="12">
      <t>カン</t>
    </rPh>
    <rPh sb="14" eb="16">
      <t>ジョウレイ</t>
    </rPh>
    <rPh sb="17" eb="18">
      <t>モト</t>
    </rPh>
    <rPh sb="20" eb="22">
      <t>チキュウ</t>
    </rPh>
    <rPh sb="22" eb="25">
      <t>オンダンカ</t>
    </rPh>
    <rPh sb="25" eb="27">
      <t>タイサク</t>
    </rPh>
    <rPh sb="27" eb="29">
      <t>スイシン</t>
    </rPh>
    <rPh sb="29" eb="31">
      <t>ケイカク</t>
    </rPh>
    <rPh sb="32" eb="34">
      <t>ジッシ</t>
    </rPh>
    <rPh sb="34" eb="36">
      <t>ジョウキョウ</t>
    </rPh>
    <rPh sb="36" eb="38">
      <t>ホウコク</t>
    </rPh>
    <rPh sb="40" eb="42">
      <t>テイシュツ</t>
    </rPh>
    <phoneticPr fontId="2"/>
  </si>
  <si>
    <r>
      <rPr>
        <b/>
        <sz val="14"/>
        <rFont val="メイリオ"/>
        <family val="3"/>
        <charset val="128"/>
      </rPr>
      <t>原則として</t>
    </r>
    <r>
      <rPr>
        <b/>
        <sz val="12"/>
        <rFont val="メイリオ"/>
        <family val="3"/>
        <charset val="128"/>
      </rPr>
      <t>、</t>
    </r>
    <r>
      <rPr>
        <b/>
        <u/>
        <sz val="14"/>
        <rFont val="メイリオ"/>
        <family val="3"/>
        <charset val="128"/>
      </rPr>
      <t/>
    </r>
    <rPh sb="0" eb="2">
      <t>ゲンソク</t>
    </rPh>
    <phoneticPr fontId="2"/>
  </si>
  <si>
    <r>
      <t xml:space="preserve">【香川県】電子申請・届出システム </t>
    </r>
    <r>
      <rPr>
        <b/>
        <u/>
        <sz val="14"/>
        <color rgb="FFFF4B00"/>
        <rFont val="メイリオ"/>
        <family val="3"/>
        <charset val="128"/>
      </rPr>
      <t>（以下、香川県電子届出システム）</t>
    </r>
    <rPh sb="1" eb="3">
      <t>カガワ</t>
    </rPh>
    <rPh sb="3" eb="4">
      <t>ケン</t>
    </rPh>
    <rPh sb="5" eb="7">
      <t>デンシ</t>
    </rPh>
    <rPh sb="7" eb="9">
      <t>シンセイ</t>
    </rPh>
    <rPh sb="10" eb="12">
      <t>トドケデ</t>
    </rPh>
    <rPh sb="18" eb="20">
      <t>イカ</t>
    </rPh>
    <rPh sb="21" eb="24">
      <t>カガワケン</t>
    </rPh>
    <rPh sb="24" eb="26">
      <t>デンシ</t>
    </rPh>
    <rPh sb="26" eb="28">
      <t>トドケデ</t>
    </rPh>
    <phoneticPr fontId="2"/>
  </si>
  <si>
    <t>　で行ってください。</t>
    <rPh sb="2" eb="3">
      <t>オコナ</t>
    </rPh>
    <phoneticPr fontId="2"/>
  </si>
  <si>
    <t>◆◇◆  ご注意ください  ◆◇◆</t>
    <rPh sb="6" eb="8">
      <t>チュウイ</t>
    </rPh>
    <phoneticPr fontId="2"/>
  </si>
  <si>
    <t>　電子メールでの提出はできません。電子メールに添付して送付された計画書・報告書は受理できません。</t>
    <rPh sb="1" eb="3">
      <t>デンシ</t>
    </rPh>
    <rPh sb="8" eb="10">
      <t>テイシュツ</t>
    </rPh>
    <rPh sb="17" eb="19">
      <t>デンシ</t>
    </rPh>
    <rPh sb="23" eb="25">
      <t>テンプ</t>
    </rPh>
    <rPh sb="27" eb="29">
      <t>ソウフ</t>
    </rPh>
    <rPh sb="32" eb="35">
      <t>ケイカクショ</t>
    </rPh>
    <rPh sb="36" eb="39">
      <t>ホウコクショ</t>
    </rPh>
    <rPh sb="40" eb="42">
      <t>ジュリ</t>
    </rPh>
    <phoneticPr fontId="2"/>
  </si>
  <si>
    <t>　必ず、香川県電子届出システムを使用して提出してください。</t>
    <rPh sb="1" eb="2">
      <t>カナラ</t>
    </rPh>
    <rPh sb="4" eb="7">
      <t>カガワケン</t>
    </rPh>
    <rPh sb="7" eb="9">
      <t>デンシ</t>
    </rPh>
    <rPh sb="9" eb="11">
      <t>トドケデ</t>
    </rPh>
    <rPh sb="16" eb="18">
      <t>シヨウ</t>
    </rPh>
    <rPh sb="20" eb="22">
      <t>テイシュツ</t>
    </rPh>
    <phoneticPr fontId="2"/>
  </si>
  <si>
    <t>　提出された計画書・報告書の修正等についても、香川県電子届出システム上で行います。</t>
    <rPh sb="1" eb="3">
      <t>テイシュツ</t>
    </rPh>
    <rPh sb="6" eb="9">
      <t>ケイカクショ</t>
    </rPh>
    <rPh sb="10" eb="13">
      <t>ホウコクショ</t>
    </rPh>
    <rPh sb="14" eb="16">
      <t>シュウセイ</t>
    </rPh>
    <rPh sb="16" eb="17">
      <t>トウ</t>
    </rPh>
    <rPh sb="23" eb="26">
      <t>カガワケン</t>
    </rPh>
    <rPh sb="26" eb="28">
      <t>デンシ</t>
    </rPh>
    <rPh sb="28" eb="30">
      <t>トドケデ</t>
    </rPh>
    <rPh sb="34" eb="35">
      <t>ジョウ</t>
    </rPh>
    <rPh sb="36" eb="37">
      <t>オコナ</t>
    </rPh>
    <phoneticPr fontId="2"/>
  </si>
  <si>
    <t>　これに伴い、これまで電子メールで行っていた作成ツール（Excelファイル）の事前確認は行いません。</t>
    <rPh sb="4" eb="5">
      <t>トモナ</t>
    </rPh>
    <rPh sb="11" eb="13">
      <t>デンシ</t>
    </rPh>
    <rPh sb="17" eb="18">
      <t>オコナ</t>
    </rPh>
    <rPh sb="22" eb="24">
      <t>サクセイ</t>
    </rPh>
    <rPh sb="39" eb="41">
      <t>ジゼン</t>
    </rPh>
    <rPh sb="41" eb="43">
      <t>カクニン</t>
    </rPh>
    <rPh sb="44" eb="45">
      <t>オコナ</t>
    </rPh>
    <phoneticPr fontId="2"/>
  </si>
  <si>
    <t>【香川県】電子申請・届出システム</t>
    <rPh sb="1" eb="4">
      <t>カガワケン</t>
    </rPh>
    <rPh sb="5" eb="7">
      <t>デンシ</t>
    </rPh>
    <rPh sb="7" eb="9">
      <t>シンセイ</t>
    </rPh>
    <rPh sb="10" eb="12">
      <t>トドケデ</t>
    </rPh>
    <phoneticPr fontId="2"/>
  </si>
  <si>
    <t>URL：</t>
    <phoneticPr fontId="2"/>
  </si>
  <si>
    <t>↓</t>
    <phoneticPr fontId="2"/>
  </si>
  <si>
    <r>
      <rPr>
        <b/>
        <sz val="12"/>
        <rFont val="メイリオ"/>
        <family val="3"/>
        <charset val="128"/>
      </rPr>
      <t>利用者登録</t>
    </r>
    <r>
      <rPr>
        <sz val="11"/>
        <rFont val="メイリオ"/>
        <family val="3"/>
        <charset val="128"/>
      </rPr>
      <t>　をする</t>
    </r>
    <rPh sb="0" eb="3">
      <t>リヨウシャ</t>
    </rPh>
    <rPh sb="3" eb="5">
      <t>トウロク</t>
    </rPh>
    <phoneticPr fontId="2"/>
  </si>
  <si>
    <r>
      <t>↓　</t>
    </r>
    <r>
      <rPr>
        <sz val="11"/>
        <rFont val="メイリオ"/>
        <family val="3"/>
        <charset val="128"/>
      </rPr>
      <t>登録したIDとパスワードでログイン</t>
    </r>
    <rPh sb="2" eb="4">
      <t>トウロク</t>
    </rPh>
    <phoneticPr fontId="2"/>
  </si>
  <si>
    <r>
      <t>↓　</t>
    </r>
    <r>
      <rPr>
        <sz val="11"/>
        <rFont val="メイリオ"/>
        <family val="3"/>
        <charset val="128"/>
      </rPr>
      <t>利用規約を読み、「同意する」を押すと次のページへ進みます</t>
    </r>
    <rPh sb="2" eb="4">
      <t>リヨウ</t>
    </rPh>
    <rPh sb="4" eb="6">
      <t>キヤク</t>
    </rPh>
    <rPh sb="7" eb="8">
      <t>ヨ</t>
    </rPh>
    <rPh sb="11" eb="13">
      <t>ドウイ</t>
    </rPh>
    <rPh sb="17" eb="18">
      <t>オ</t>
    </rPh>
    <rPh sb="20" eb="21">
      <t>ツギ</t>
    </rPh>
    <rPh sb="26" eb="27">
      <t>スス</t>
    </rPh>
    <phoneticPr fontId="2"/>
  </si>
  <si>
    <r>
      <t>↓　</t>
    </r>
    <r>
      <rPr>
        <sz val="11"/>
        <rFont val="メイリオ"/>
        <family val="3"/>
        <charset val="128"/>
      </rPr>
      <t>「確認する」を押すと次のページへ進みます</t>
    </r>
    <rPh sb="3" eb="5">
      <t>カクニン</t>
    </rPh>
    <rPh sb="9" eb="10">
      <t>オ</t>
    </rPh>
    <rPh sb="12" eb="13">
      <t>ツギ</t>
    </rPh>
    <rPh sb="18" eb="19">
      <t>スス</t>
    </rPh>
    <phoneticPr fontId="2"/>
  </si>
  <si>
    <t>申込確認ページ　で　入力内容を再度確認する</t>
    <rPh sb="0" eb="2">
      <t>モウシコミ</t>
    </rPh>
    <rPh sb="2" eb="4">
      <t>カクニン</t>
    </rPh>
    <rPh sb="10" eb="12">
      <t>ニュウリョク</t>
    </rPh>
    <rPh sb="12" eb="14">
      <t>ナイヨウ</t>
    </rPh>
    <rPh sb="15" eb="17">
      <t>サイド</t>
    </rPh>
    <rPh sb="17" eb="19">
      <t>カクニン</t>
    </rPh>
    <phoneticPr fontId="2"/>
  </si>
  <si>
    <r>
      <t>↓　</t>
    </r>
    <r>
      <rPr>
        <sz val="11"/>
        <rFont val="メイリオ"/>
        <family val="3"/>
        <charset val="128"/>
      </rPr>
      <t>「申込む」を押す</t>
    </r>
    <rPh sb="3" eb="5">
      <t>モウシコ</t>
    </rPh>
    <rPh sb="8" eb="9">
      <t>オ</t>
    </rPh>
    <phoneticPr fontId="2"/>
  </si>
  <si>
    <t>申込完了ページ</t>
    <rPh sb="0" eb="2">
      <t>モウシコミ</t>
    </rPh>
    <rPh sb="2" eb="4">
      <t>カンリョウ</t>
    </rPh>
    <phoneticPr fontId="2"/>
  </si>
  <si>
    <t>　以上で提出完了です。登録したメールアドレスに「申込完了通知」がきます。</t>
    <rPh sb="1" eb="3">
      <t>イジョウ</t>
    </rPh>
    <rPh sb="4" eb="6">
      <t>テイシュツ</t>
    </rPh>
    <rPh sb="6" eb="8">
      <t>カンリョウ</t>
    </rPh>
    <rPh sb="11" eb="13">
      <t>トウロク</t>
    </rPh>
    <rPh sb="24" eb="26">
      <t>モウシコミ</t>
    </rPh>
    <rPh sb="26" eb="28">
      <t>カンリョウ</t>
    </rPh>
    <rPh sb="28" eb="30">
      <t>ツウチ</t>
    </rPh>
    <phoneticPr fontId="2"/>
  </si>
  <si>
    <t>◆注意◆</t>
    <rPh sb="1" eb="3">
      <t>チュウイ</t>
    </rPh>
    <phoneticPr fontId="2"/>
  </si>
  <si>
    <t>　　この時点ではまだ「受理」されていません。</t>
    <rPh sb="4" eb="6">
      <t>ジテン</t>
    </rPh>
    <rPh sb="11" eb="13">
      <t>ジュリ</t>
    </rPh>
    <phoneticPr fontId="2"/>
  </si>
  <si>
    <t>　　県担当者の確認が終了し、受理した場合は「申込内容照会」の処理状況に「受理」と表示されます。</t>
    <rPh sb="2" eb="3">
      <t>ケン</t>
    </rPh>
    <rPh sb="3" eb="6">
      <t>タントウシャ</t>
    </rPh>
    <rPh sb="7" eb="9">
      <t>カクニン</t>
    </rPh>
    <rPh sb="10" eb="12">
      <t>シュウリョウ</t>
    </rPh>
    <rPh sb="14" eb="16">
      <t>ジュリ</t>
    </rPh>
    <rPh sb="18" eb="20">
      <t>バアイ</t>
    </rPh>
    <rPh sb="22" eb="24">
      <t>モウシコミ</t>
    </rPh>
    <rPh sb="24" eb="26">
      <t>ナイヨウ</t>
    </rPh>
    <rPh sb="26" eb="28">
      <t>ショウカイ</t>
    </rPh>
    <rPh sb="30" eb="32">
      <t>ショリ</t>
    </rPh>
    <rPh sb="32" eb="34">
      <t>ジョウキョウ</t>
    </rPh>
    <rPh sb="36" eb="38">
      <t>ジュリ</t>
    </rPh>
    <rPh sb="40" eb="42">
      <t>ヒョウジ</t>
    </rPh>
    <phoneticPr fontId="2"/>
  </si>
  <si>
    <t>　　提出されたファイルに修正等が必要な場合は、登録されたメールアドレスに「お知らせ」が届きます。</t>
    <rPh sb="2" eb="4">
      <t>テイシュツ</t>
    </rPh>
    <rPh sb="12" eb="14">
      <t>シュウセイ</t>
    </rPh>
    <rPh sb="14" eb="15">
      <t>トウ</t>
    </rPh>
    <rPh sb="16" eb="18">
      <t>ヒツヨウ</t>
    </rPh>
    <rPh sb="19" eb="21">
      <t>バアイ</t>
    </rPh>
    <rPh sb="23" eb="25">
      <t>トウロク</t>
    </rPh>
    <rPh sb="38" eb="39">
      <t>シ</t>
    </rPh>
    <rPh sb="43" eb="44">
      <t>トド</t>
    </rPh>
    <phoneticPr fontId="2"/>
  </si>
  <si>
    <t>　　お知らせが届きましたら、利用者ID・パスワードでシステムにログインし、「申込内容照会」の「伝達事項」を確認してください。</t>
    <rPh sb="3" eb="4">
      <t>シ</t>
    </rPh>
    <rPh sb="7" eb="8">
      <t>トド</t>
    </rPh>
    <rPh sb="14" eb="17">
      <t>リヨウシャ</t>
    </rPh>
    <rPh sb="38" eb="40">
      <t>モウシコミ</t>
    </rPh>
    <rPh sb="40" eb="42">
      <t>ナイヨウ</t>
    </rPh>
    <rPh sb="42" eb="44">
      <t>ショウカイ</t>
    </rPh>
    <rPh sb="47" eb="49">
      <t>デンタツ</t>
    </rPh>
    <rPh sb="49" eb="51">
      <t>ジコウ</t>
    </rPh>
    <rPh sb="53" eb="55">
      <t>カクニン</t>
    </rPh>
    <phoneticPr fontId="2"/>
  </si>
  <si>
    <r>
      <t>手続き説明ページ　で　</t>
    </r>
    <r>
      <rPr>
        <b/>
        <sz val="12"/>
        <rFont val="メイリオ"/>
        <family val="3"/>
        <charset val="128"/>
      </rPr>
      <t>計画書作成ツールをダウンロード</t>
    </r>
    <r>
      <rPr>
        <sz val="11"/>
        <rFont val="メイリオ"/>
        <family val="3"/>
        <charset val="128"/>
      </rPr>
      <t>して入手する</t>
    </r>
    <rPh sb="0" eb="2">
      <t>テツヅキ</t>
    </rPh>
    <rPh sb="3" eb="5">
      <t>セツメイ</t>
    </rPh>
    <rPh sb="11" eb="14">
      <t>ケイカクショ</t>
    </rPh>
    <rPh sb="14" eb="16">
      <t>サクセイ</t>
    </rPh>
    <rPh sb="28" eb="30">
      <t>ニュウシュ</t>
    </rPh>
    <phoneticPr fontId="2"/>
  </si>
  <si>
    <t>申込ページ　で　必要事項を記入し、提出する計画書作成ツール（Excelファイル）のアップロード</t>
    <rPh sb="0" eb="2">
      <t>モウシコミ</t>
    </rPh>
    <rPh sb="8" eb="10">
      <t>ヒツヨウ</t>
    </rPh>
    <rPh sb="10" eb="12">
      <t>ジコウ</t>
    </rPh>
    <rPh sb="13" eb="15">
      <t>キニュウ</t>
    </rPh>
    <rPh sb="17" eb="19">
      <t>テイシュツ</t>
    </rPh>
    <rPh sb="21" eb="24">
      <t>ケイカクショ</t>
    </rPh>
    <rPh sb="24" eb="26">
      <t>サクセイ</t>
    </rPh>
    <phoneticPr fontId="2"/>
  </si>
  <si>
    <t>GJ/kL</t>
    <phoneticPr fontId="2"/>
  </si>
  <si>
    <r>
      <t>GJ/千m</t>
    </r>
    <r>
      <rPr>
        <vertAlign val="superscript"/>
        <sz val="10.5"/>
        <rFont val="メイリオ"/>
        <family val="3"/>
        <charset val="128"/>
      </rPr>
      <t>3</t>
    </r>
    <phoneticPr fontId="2"/>
  </si>
  <si>
    <r>
      <t>t-CO</t>
    </r>
    <r>
      <rPr>
        <vertAlign val="subscript"/>
        <sz val="10.5"/>
        <rFont val="メイリオ"/>
        <family val="3"/>
        <charset val="128"/>
      </rPr>
      <t>2</t>
    </r>
    <r>
      <rPr>
        <sz val="10.5"/>
        <rFont val="メイリオ"/>
        <family val="3"/>
        <charset val="128"/>
      </rPr>
      <t>/GJ</t>
    </r>
    <phoneticPr fontId="2"/>
  </si>
  <si>
    <r>
      <t>(t‐CO</t>
    </r>
    <r>
      <rPr>
        <vertAlign val="subscript"/>
        <sz val="10.5"/>
        <color theme="1"/>
        <rFont val="メイリオ"/>
        <family val="3"/>
        <charset val="128"/>
      </rPr>
      <t>2</t>
    </r>
    <r>
      <rPr>
        <sz val="10.5"/>
        <color theme="1"/>
        <rFont val="メイリオ"/>
        <family val="3"/>
        <charset val="128"/>
      </rPr>
      <t>/kWh）</t>
    </r>
    <phoneticPr fontId="2"/>
  </si>
  <si>
    <t>備考　用紙の大きさは、日本産業規格Ａ列４番とすること。</t>
    <rPh sb="13" eb="15">
      <t>サンギョウ</t>
    </rPh>
    <phoneticPr fontId="2"/>
  </si>
  <si>
    <t xml:space="preserve"> 温室効果ガス
 排出量</t>
    <phoneticPr fontId="2"/>
  </si>
  <si>
    <t>https://s-kantan.jp/pref-kagawa-u/</t>
    <phoneticPr fontId="2"/>
  </si>
  <si>
    <t xml:space="preserve"> E-mail kankyoseisaku@pref.kagawa.lg.jp</t>
    <phoneticPr fontId="2"/>
  </si>
  <si>
    <t>非化石証書の購入</t>
    <rPh sb="0" eb="3">
      <t>ヒカセキ</t>
    </rPh>
    <rPh sb="3" eb="5">
      <t>ショウショ</t>
    </rPh>
    <rPh sb="6" eb="8">
      <t>コウニュウ</t>
    </rPh>
    <phoneticPr fontId="2"/>
  </si>
  <si>
    <t>【別表６】</t>
    <phoneticPr fontId="2"/>
  </si>
  <si>
    <t>化石燃料</t>
    <rPh sb="0" eb="2">
      <t>カセキ</t>
    </rPh>
    <phoneticPr fontId="2"/>
  </si>
  <si>
    <t>kL</t>
  </si>
  <si>
    <t>GJ/kL</t>
  </si>
  <si>
    <t>ジェット燃料</t>
    <rPh sb="4" eb="6">
      <t>ネンリョウ</t>
    </rPh>
    <phoneticPr fontId="2"/>
  </si>
  <si>
    <t>GJ/ｔ</t>
    <phoneticPr fontId="2"/>
  </si>
  <si>
    <t>GJ/千m3</t>
  </si>
  <si>
    <t>輸入原料炭</t>
    <rPh sb="0" eb="2">
      <t>ユニュウ</t>
    </rPh>
    <phoneticPr fontId="2"/>
  </si>
  <si>
    <t>コークス用原料炭</t>
    <rPh sb="4" eb="5">
      <t>ヨウ</t>
    </rPh>
    <phoneticPr fontId="2"/>
  </si>
  <si>
    <t>吹込用原料炭</t>
    <rPh sb="0" eb="2">
      <t>フキコ</t>
    </rPh>
    <rPh sb="2" eb="3">
      <t>ヨウ</t>
    </rPh>
    <phoneticPr fontId="2"/>
  </si>
  <si>
    <t>輸入一般炭</t>
    <rPh sb="0" eb="2">
      <t>ユニュウ</t>
    </rPh>
    <phoneticPr fontId="2"/>
  </si>
  <si>
    <t>国産一般炭</t>
    <rPh sb="0" eb="2">
      <t>コクサン</t>
    </rPh>
    <phoneticPr fontId="2"/>
  </si>
  <si>
    <t>輸入無煙炭</t>
    <rPh sb="0" eb="2">
      <t>ユニュウ</t>
    </rPh>
    <phoneticPr fontId="2"/>
  </si>
  <si>
    <t>発電用高炉ガス</t>
    <rPh sb="0" eb="3">
      <t>ハツデンヨウ</t>
    </rPh>
    <phoneticPr fontId="2"/>
  </si>
  <si>
    <t>H=D-F</t>
    <phoneticPr fontId="2"/>
  </si>
  <si>
    <t>単位</t>
    <rPh sb="0" eb="2">
      <t>タンイ</t>
    </rPh>
    <phoneticPr fontId="2"/>
  </si>
  <si>
    <r>
      <t>(千m</t>
    </r>
    <r>
      <rPr>
        <vertAlign val="superscript"/>
        <sz val="10.5"/>
        <rFont val="ＭＳ 明朝"/>
        <family val="1"/>
        <charset val="128"/>
      </rPr>
      <t>3</t>
    </r>
    <r>
      <rPr>
        <sz val="10.5"/>
        <rFont val="ＭＳ 明朝"/>
        <family val="1"/>
        <charset val="128"/>
      </rPr>
      <t>)</t>
    </r>
    <phoneticPr fontId="2"/>
  </si>
  <si>
    <r>
      <rPr>
        <u/>
        <sz val="10.5"/>
        <rFont val="メイリオ"/>
        <family val="3"/>
        <charset val="128"/>
      </rPr>
      <t>都市ガスの排出係数</t>
    </r>
    <r>
      <rPr>
        <sz val="10.5"/>
        <rFont val="メイリオ"/>
        <family val="3"/>
        <charset val="128"/>
      </rPr>
      <t>は、各自入力ください。</t>
    </r>
    <rPh sb="0" eb="2">
      <t>トシ</t>
    </rPh>
    <rPh sb="5" eb="9">
      <t>ハイシュツケイスウ</t>
    </rPh>
    <rPh sb="11" eb="13">
      <t>カクジ</t>
    </rPh>
    <rPh sb="13" eb="15">
      <t>ニュウリョク</t>
    </rPh>
    <phoneticPr fontId="2"/>
  </si>
  <si>
    <t>ガス事業者名</t>
    <rPh sb="2" eb="6">
      <t>ジギョウシャメイ</t>
    </rPh>
    <phoneticPr fontId="2"/>
  </si>
  <si>
    <t>都市ガス</t>
    <phoneticPr fontId="2"/>
  </si>
  <si>
    <r>
      <t>t-CO2/千m</t>
    </r>
    <r>
      <rPr>
        <vertAlign val="superscript"/>
        <sz val="10.5"/>
        <rFont val="メイリオ"/>
        <family val="3"/>
        <charset val="128"/>
      </rPr>
      <t>3</t>
    </r>
    <rPh sb="6" eb="7">
      <t>セン</t>
    </rPh>
    <phoneticPr fontId="2"/>
  </si>
  <si>
    <t>非化石燃料</t>
    <rPh sb="0" eb="3">
      <t>ヒカセキ</t>
    </rPh>
    <rPh sb="3" eb="5">
      <t>ネンリョウ</t>
    </rPh>
    <phoneticPr fontId="2"/>
  </si>
  <si>
    <t>黒液</t>
    <rPh sb="0" eb="2">
      <t>コクエキ</t>
    </rPh>
    <phoneticPr fontId="2"/>
  </si>
  <si>
    <t>木材</t>
    <rPh sb="0" eb="2">
      <t>モクザイ</t>
    </rPh>
    <phoneticPr fontId="2"/>
  </si>
  <si>
    <t>木質廃材</t>
    <rPh sb="0" eb="4">
      <t>モクシツハイザイ</t>
    </rPh>
    <phoneticPr fontId="2"/>
  </si>
  <si>
    <t>バイオエタノール</t>
    <phoneticPr fontId="2"/>
  </si>
  <si>
    <t>バイオディーゼル</t>
    <phoneticPr fontId="2"/>
  </si>
  <si>
    <t>バイオガス</t>
    <phoneticPr fontId="2"/>
  </si>
  <si>
    <t>その他バイオマス</t>
    <rPh sb="2" eb="3">
      <t>タ</t>
    </rPh>
    <phoneticPr fontId="2"/>
  </si>
  <si>
    <t>ＲＤＦ</t>
    <phoneticPr fontId="2"/>
  </si>
  <si>
    <t>ＲＰＦ</t>
    <phoneticPr fontId="2"/>
  </si>
  <si>
    <t>廃タイヤ</t>
    <rPh sb="0" eb="1">
      <t>ハイ</t>
    </rPh>
    <phoneticPr fontId="2"/>
  </si>
  <si>
    <t>廃プラスチック(一廃)</t>
    <rPh sb="0" eb="1">
      <t>ハイ</t>
    </rPh>
    <rPh sb="8" eb="9">
      <t>イチ</t>
    </rPh>
    <rPh sb="9" eb="10">
      <t>ハイ</t>
    </rPh>
    <phoneticPr fontId="2"/>
  </si>
  <si>
    <t>廃プラスチック(産廃)</t>
    <rPh sb="0" eb="1">
      <t>ハイ</t>
    </rPh>
    <rPh sb="8" eb="10">
      <t>サンパイ</t>
    </rPh>
    <rPh sb="9" eb="10">
      <t>ハイ</t>
    </rPh>
    <phoneticPr fontId="2"/>
  </si>
  <si>
    <t>廃油</t>
    <rPh sb="0" eb="2">
      <t>ハイユ</t>
    </rPh>
    <phoneticPr fontId="2"/>
  </si>
  <si>
    <t>廃棄物ガス</t>
    <rPh sb="0" eb="3">
      <t>ハイキブツ</t>
    </rPh>
    <phoneticPr fontId="2"/>
  </si>
  <si>
    <t>混合廃材</t>
    <rPh sb="0" eb="4">
      <t>コンゴウハイザイ</t>
    </rPh>
    <phoneticPr fontId="2"/>
  </si>
  <si>
    <t>水素</t>
    <rPh sb="0" eb="2">
      <t>スイソ</t>
    </rPh>
    <phoneticPr fontId="2"/>
  </si>
  <si>
    <t>アンモニア</t>
    <phoneticPr fontId="2"/>
  </si>
  <si>
    <t>その他の
非化石燃料</t>
    <rPh sb="2" eb="3">
      <t>タ</t>
    </rPh>
    <rPh sb="5" eb="8">
      <t>ヒカセキ</t>
    </rPh>
    <rPh sb="8" eb="10">
      <t>ネンリョウ</t>
    </rPh>
    <phoneticPr fontId="2"/>
  </si>
  <si>
    <t>小計　③</t>
    <rPh sb="0" eb="2">
      <t>ショウケイ</t>
    </rPh>
    <phoneticPr fontId="2"/>
  </si>
  <si>
    <t>F</t>
  </si>
  <si>
    <t>(GJ)</t>
  </si>
  <si>
    <r>
      <rPr>
        <u/>
        <sz val="10.5"/>
        <rFont val="メイリオ"/>
        <family val="3"/>
        <charset val="128"/>
      </rPr>
      <t>産業用以外の蒸気、温水、冷水の排出係数</t>
    </r>
    <r>
      <rPr>
        <sz val="10.5"/>
        <rFont val="メイリオ"/>
        <family val="3"/>
        <charset val="128"/>
      </rPr>
      <t>は、各自入力ください。その他使用した熱で、販売した量がある場合は排出係数を入力してください。</t>
    </r>
    <rPh sb="0" eb="3">
      <t>サンギョウヨウ</t>
    </rPh>
    <rPh sb="3" eb="5">
      <t>イガイ</t>
    </rPh>
    <rPh sb="6" eb="8">
      <t>ジョウキ</t>
    </rPh>
    <rPh sb="9" eb="11">
      <t>オンスイ</t>
    </rPh>
    <rPh sb="12" eb="14">
      <t>レイスイ</t>
    </rPh>
    <rPh sb="15" eb="19">
      <t>ハイシュツケイスウ</t>
    </rPh>
    <rPh sb="21" eb="23">
      <t>カクジ</t>
    </rPh>
    <rPh sb="23" eb="25">
      <t>ニュウリョク</t>
    </rPh>
    <rPh sb="40" eb="42">
      <t>ハンバイ</t>
    </rPh>
    <rPh sb="44" eb="45">
      <t>リョウ</t>
    </rPh>
    <rPh sb="48" eb="50">
      <t>バアイ</t>
    </rPh>
    <rPh sb="51" eb="55">
      <t>ハイシュツケイスウ</t>
    </rPh>
    <rPh sb="56" eb="58">
      <t>ニュウリョク</t>
    </rPh>
    <phoneticPr fontId="2"/>
  </si>
  <si>
    <t>他者から購入した熱</t>
    <rPh sb="0" eb="2">
      <t>タシャ</t>
    </rPh>
    <rPh sb="4" eb="6">
      <t>コウニュウ</t>
    </rPh>
    <rPh sb="8" eb="9">
      <t>ネツ</t>
    </rPh>
    <phoneticPr fontId="2"/>
  </si>
  <si>
    <r>
      <t>ｔ-CO</t>
    </r>
    <r>
      <rPr>
        <vertAlign val="subscript"/>
        <sz val="10.5"/>
        <rFont val="メイリオ"/>
        <family val="3"/>
        <charset val="128"/>
      </rPr>
      <t>２</t>
    </r>
    <r>
      <rPr>
        <sz val="10.5"/>
        <rFont val="メイリオ"/>
        <family val="3"/>
        <charset val="128"/>
      </rPr>
      <t>/GJ</t>
    </r>
  </si>
  <si>
    <t>その他</t>
    <phoneticPr fontId="2"/>
  </si>
  <si>
    <t>その他使用した熱</t>
    <rPh sb="3" eb="5">
      <t>シヨウ</t>
    </rPh>
    <rPh sb="7" eb="8">
      <t>ネツ</t>
    </rPh>
    <phoneticPr fontId="2"/>
  </si>
  <si>
    <t>地熱</t>
    <rPh sb="0" eb="2">
      <t>チネツ</t>
    </rPh>
    <phoneticPr fontId="2"/>
  </si>
  <si>
    <t>温泉熱</t>
    <rPh sb="0" eb="3">
      <t>オンセンネツ</t>
    </rPh>
    <phoneticPr fontId="2"/>
  </si>
  <si>
    <t>太陽熱</t>
    <rPh sb="0" eb="3">
      <t>タイヨウネツ</t>
    </rPh>
    <phoneticPr fontId="2"/>
  </si>
  <si>
    <t>雪氷熱</t>
    <rPh sb="0" eb="1">
      <t>ユキ</t>
    </rPh>
    <rPh sb="1" eb="2">
      <t>コオリ</t>
    </rPh>
    <rPh sb="2" eb="3">
      <t>ネツ</t>
    </rPh>
    <phoneticPr fontId="2"/>
  </si>
  <si>
    <t>小計 ④</t>
    <phoneticPr fontId="2"/>
  </si>
  <si>
    <r>
      <t>電気事業者からの買電（</t>
    </r>
    <r>
      <rPr>
        <u/>
        <sz val="10.5"/>
        <rFont val="メイリオ"/>
        <family val="3"/>
        <charset val="128"/>
      </rPr>
      <t>電気事業者の排出係数</t>
    </r>
    <r>
      <rPr>
        <sz val="10.5"/>
        <rFont val="メイリオ"/>
        <family val="3"/>
        <charset val="128"/>
      </rPr>
      <t>は、各自入力ください。）</t>
    </r>
    <rPh sb="0" eb="5">
      <t>デンキジギョウシャ</t>
    </rPh>
    <rPh sb="8" eb="10">
      <t>バイデン</t>
    </rPh>
    <rPh sb="23" eb="25">
      <t>カクジ</t>
    </rPh>
    <rPh sb="25" eb="27">
      <t>ニュウリョク</t>
    </rPh>
    <phoneticPr fontId="2"/>
  </si>
  <si>
    <t>実数値</t>
    <rPh sb="0" eb="2">
      <t>ジッスウ</t>
    </rPh>
    <rPh sb="2" eb="3">
      <t>チ</t>
    </rPh>
    <phoneticPr fontId="2"/>
  </si>
  <si>
    <r>
      <t>CO</t>
    </r>
    <r>
      <rPr>
        <vertAlign val="subscript"/>
        <sz val="10.5"/>
        <rFont val="メイリオ"/>
        <family val="3"/>
        <charset val="128"/>
      </rPr>
      <t>2</t>
    </r>
    <r>
      <rPr>
        <sz val="10.5"/>
        <rFont val="メイリオ"/>
        <family val="3"/>
        <charset val="128"/>
      </rPr>
      <t>排出量</t>
    </r>
    <rPh sb="3" eb="5">
      <t>ハイシュツ</t>
    </rPh>
    <rPh sb="5" eb="6">
      <t>リョウ</t>
    </rPh>
    <phoneticPr fontId="2"/>
  </si>
  <si>
    <t>（千kWh）</t>
    <rPh sb="1" eb="2">
      <t>セン</t>
    </rPh>
    <phoneticPr fontId="2"/>
  </si>
  <si>
    <t>（t-CO2）</t>
    <phoneticPr fontId="2"/>
  </si>
  <si>
    <t>電気事業者からの買電</t>
    <rPh sb="0" eb="5">
      <t>デンキジギョウシャ</t>
    </rPh>
    <rPh sb="8" eb="10">
      <t>バイデン</t>
    </rPh>
    <phoneticPr fontId="2"/>
  </si>
  <si>
    <t>電気のうち、上記以外の買電、自家発電（排出係数は、各自入力ください。）</t>
    <rPh sb="0" eb="2">
      <t>デンキ</t>
    </rPh>
    <rPh sb="6" eb="10">
      <t>ジョウキイガイ</t>
    </rPh>
    <rPh sb="11" eb="13">
      <t>バイデン</t>
    </rPh>
    <rPh sb="14" eb="18">
      <t>ジカハツデン</t>
    </rPh>
    <rPh sb="25" eb="27">
      <t>カクジ</t>
    </rPh>
    <rPh sb="27" eb="29">
      <t>ニュウリョク</t>
    </rPh>
    <phoneticPr fontId="2"/>
  </si>
  <si>
    <t>排出係数</t>
    <rPh sb="0" eb="4">
      <t>ハイシュツケイスウ</t>
    </rPh>
    <phoneticPr fontId="2"/>
  </si>
  <si>
    <r>
      <t>(t-CO</t>
    </r>
    <r>
      <rPr>
        <vertAlign val="subscript"/>
        <sz val="10.5"/>
        <color theme="1"/>
        <rFont val="メイリオ"/>
        <family val="3"/>
        <charset val="128"/>
      </rPr>
      <t>2</t>
    </r>
    <r>
      <rPr>
        <sz val="10.5"/>
        <color theme="1"/>
        <rFont val="メイリオ"/>
        <family val="3"/>
        <charset val="128"/>
      </rPr>
      <t>/kWh)</t>
    </r>
    <phoneticPr fontId="2"/>
  </si>
  <si>
    <t>上記以外の買電</t>
    <rPh sb="0" eb="4">
      <t>ジョウキイガイ</t>
    </rPh>
    <rPh sb="5" eb="7">
      <t>バイデン</t>
    </rPh>
    <phoneticPr fontId="2"/>
  </si>
  <si>
    <t>オフサイト型PPA</t>
    <rPh sb="5" eb="6">
      <t>ガタ</t>
    </rPh>
    <phoneticPr fontId="2"/>
  </si>
  <si>
    <t>上記以外の買電（オフサイト型PPA）</t>
    <rPh sb="0" eb="4">
      <t>ジョウキイガイ</t>
    </rPh>
    <rPh sb="5" eb="7">
      <t>バイデン</t>
    </rPh>
    <rPh sb="13" eb="14">
      <t>ガタ</t>
    </rPh>
    <phoneticPr fontId="2"/>
  </si>
  <si>
    <t>自己託送(非燃料由来の非化石電気)</t>
    <rPh sb="0" eb="4">
      <t>ジコタクソウ</t>
    </rPh>
    <rPh sb="5" eb="6">
      <t>ヒ</t>
    </rPh>
    <rPh sb="6" eb="8">
      <t>ネンリョウ</t>
    </rPh>
    <rPh sb="8" eb="10">
      <t>ユライ</t>
    </rPh>
    <rPh sb="11" eb="14">
      <t>ヒカセキ</t>
    </rPh>
    <rPh sb="14" eb="16">
      <t>デンキ</t>
    </rPh>
    <phoneticPr fontId="2"/>
  </si>
  <si>
    <t>上記以外の買電（自己託送（非燃料由来の非化石電気））</t>
    <rPh sb="0" eb="4">
      <t>ジョウキイガイ</t>
    </rPh>
    <rPh sb="5" eb="7">
      <t>バイデン</t>
    </rPh>
    <rPh sb="8" eb="12">
      <t>ジコタクソウ</t>
    </rPh>
    <rPh sb="13" eb="14">
      <t>ヒ</t>
    </rPh>
    <rPh sb="14" eb="16">
      <t>ネンリョウ</t>
    </rPh>
    <rPh sb="16" eb="18">
      <t>ユライ</t>
    </rPh>
    <rPh sb="19" eb="20">
      <t>ヒ</t>
    </rPh>
    <rPh sb="20" eb="22">
      <t>カセキ</t>
    </rPh>
    <rPh sb="22" eb="24">
      <t>デンキ</t>
    </rPh>
    <phoneticPr fontId="2"/>
  </si>
  <si>
    <t>上記以外の自己託送</t>
    <rPh sb="0" eb="4">
      <t>ジョウキイガイ</t>
    </rPh>
    <rPh sb="5" eb="9">
      <t>ジコタクソウ</t>
    </rPh>
    <phoneticPr fontId="2"/>
  </si>
  <si>
    <t>上記以外の買電（上記以外の自己託送）</t>
    <rPh sb="0" eb="4">
      <t>ジョウキイガイ</t>
    </rPh>
    <rPh sb="5" eb="7">
      <t>バイデン</t>
    </rPh>
    <rPh sb="8" eb="12">
      <t>ジョウキイガイ</t>
    </rPh>
    <rPh sb="13" eb="17">
      <t>ジコタクソウ</t>
    </rPh>
    <phoneticPr fontId="2"/>
  </si>
  <si>
    <t>上記以外の買電（その他）</t>
    <rPh sb="0" eb="4">
      <t>ジョウキイガイ</t>
    </rPh>
    <rPh sb="5" eb="7">
      <t>バイデン</t>
    </rPh>
    <rPh sb="10" eb="11">
      <t>タ</t>
    </rPh>
    <phoneticPr fontId="2"/>
  </si>
  <si>
    <t>自家発電</t>
    <rPh sb="0" eb="4">
      <t>ジカハツデン</t>
    </rPh>
    <phoneticPr fontId="2"/>
  </si>
  <si>
    <t>太陽光</t>
    <rPh sb="0" eb="3">
      <t>タイヨウコウ</t>
    </rPh>
    <phoneticPr fontId="2"/>
  </si>
  <si>
    <t>風力</t>
    <rPh sb="0" eb="2">
      <t>フウリョク</t>
    </rPh>
    <phoneticPr fontId="2"/>
  </si>
  <si>
    <t>水力</t>
    <rPh sb="0" eb="2">
      <t>スイリョク</t>
    </rPh>
    <phoneticPr fontId="2"/>
  </si>
  <si>
    <t>その他(非燃料由来の非化石)</t>
    <rPh sb="2" eb="3">
      <t>タ</t>
    </rPh>
    <rPh sb="4" eb="9">
      <t>ヒネンリョウユライ</t>
    </rPh>
    <rPh sb="10" eb="13">
      <t>ヒカセキ</t>
    </rPh>
    <phoneticPr fontId="2"/>
  </si>
  <si>
    <t>自家発電（その他（非燃料由来の非化石））</t>
    <rPh sb="0" eb="4">
      <t>ジカハツデン</t>
    </rPh>
    <rPh sb="7" eb="8">
      <t>タ</t>
    </rPh>
    <rPh sb="9" eb="14">
      <t>ヒネンリョウユライ</t>
    </rPh>
    <rPh sb="15" eb="16">
      <t>ヒ</t>
    </rPh>
    <rPh sb="16" eb="18">
      <t>カセキ</t>
    </rPh>
    <phoneticPr fontId="2"/>
  </si>
  <si>
    <t>自家発電（その他）</t>
    <rPh sb="0" eb="4">
      <t>ジカハツデン</t>
    </rPh>
    <rPh sb="7" eb="8">
      <t>タ</t>
    </rPh>
    <phoneticPr fontId="2"/>
  </si>
  <si>
    <t>小計 ⑤</t>
    <phoneticPr fontId="2"/>
  </si>
  <si>
    <r>
      <t>合計 (t-CO</t>
    </r>
    <r>
      <rPr>
        <vertAlign val="subscript"/>
        <sz val="10.5"/>
        <rFont val="ＭＳ 明朝"/>
        <family val="1"/>
        <charset val="128"/>
      </rPr>
      <t>2</t>
    </r>
    <r>
      <rPr>
        <sz val="10.5"/>
        <rFont val="ＭＳ 明朝"/>
        <family val="1"/>
        <charset val="128"/>
      </rPr>
      <t>)  ➅＝①＋②＋③＋④＋⑤</t>
    </r>
    <phoneticPr fontId="2"/>
  </si>
  <si>
    <t>ガス事業者、熱供給事業者、電気事業者の排出係数は毎年変更となります。</t>
    <rPh sb="2" eb="5">
      <t>ジギョウシャ</t>
    </rPh>
    <rPh sb="6" eb="7">
      <t>ネツ</t>
    </rPh>
    <rPh sb="7" eb="9">
      <t>キョウキュウ</t>
    </rPh>
    <rPh sb="9" eb="12">
      <t>ジギョウシャ</t>
    </rPh>
    <rPh sb="13" eb="15">
      <t>デンキ</t>
    </rPh>
    <rPh sb="15" eb="17">
      <t>ジギョウ</t>
    </rPh>
    <rPh sb="17" eb="18">
      <t>シャ</t>
    </rPh>
    <rPh sb="19" eb="21">
      <t>ハイシュツ</t>
    </rPh>
    <rPh sb="21" eb="23">
      <t>ケイスウ</t>
    </rPh>
    <rPh sb="24" eb="26">
      <t>マイトシ</t>
    </rPh>
    <rPh sb="26" eb="28">
      <t>ヘンコウ</t>
    </rPh>
    <phoneticPr fontId="2"/>
  </si>
  <si>
    <t>下記サイトで、提出年ごとに公表されているので確認してください。</t>
    <rPh sb="0" eb="2">
      <t>カキ</t>
    </rPh>
    <rPh sb="7" eb="9">
      <t>テイシュツ</t>
    </rPh>
    <rPh sb="9" eb="10">
      <t>ネン</t>
    </rPh>
    <rPh sb="13" eb="15">
      <t>コウヒョウ</t>
    </rPh>
    <rPh sb="22" eb="24">
      <t>カクニン</t>
    </rPh>
    <phoneticPr fontId="2"/>
  </si>
  <si>
    <t>ガソリン（kL）</t>
  </si>
  <si>
    <t>軽油（kL）</t>
  </si>
  <si>
    <r>
      <t>二酸化炭素排出量
(t-CO</t>
    </r>
    <r>
      <rPr>
        <vertAlign val="subscript"/>
        <sz val="10.5"/>
        <rFont val="ＭＳ 明朝"/>
        <family val="1"/>
        <charset val="128"/>
      </rPr>
      <t>2</t>
    </r>
    <r>
      <rPr>
        <sz val="10.5"/>
        <rFont val="ＭＳ 明朝"/>
        <family val="1"/>
        <charset val="128"/>
      </rPr>
      <t>)</t>
    </r>
    <phoneticPr fontId="2"/>
  </si>
  <si>
    <r>
      <t xml:space="preserve">数値
</t>
    </r>
    <r>
      <rPr>
        <sz val="8"/>
        <rFont val="メイリオ"/>
        <family val="3"/>
        <charset val="128"/>
      </rPr>
      <t>排出係数</t>
    </r>
    <rPh sb="3" eb="7">
      <t>ハイシュツケイスウ</t>
    </rPh>
    <phoneticPr fontId="2"/>
  </si>
  <si>
    <t>ガソリン</t>
    <phoneticPr fontId="2"/>
  </si>
  <si>
    <t>軽油</t>
    <rPh sb="0" eb="2">
      <t>ケイユ</t>
    </rPh>
    <phoneticPr fontId="2"/>
  </si>
  <si>
    <t>数値</t>
    <phoneticPr fontId="2"/>
  </si>
  <si>
    <t>都市ガス(CNG)</t>
    <rPh sb="0" eb="2">
      <t>トシ</t>
    </rPh>
    <phoneticPr fontId="2"/>
  </si>
  <si>
    <r>
      <t>ｔ-CO</t>
    </r>
    <r>
      <rPr>
        <vertAlign val="superscript"/>
        <sz val="6"/>
        <rFont val="メイリオ"/>
        <family val="3"/>
        <charset val="128"/>
      </rPr>
      <t>2</t>
    </r>
    <r>
      <rPr>
        <sz val="6"/>
        <rFont val="メイリオ"/>
        <family val="3"/>
        <charset val="128"/>
      </rPr>
      <t>/千m</t>
    </r>
    <r>
      <rPr>
        <vertAlign val="superscript"/>
        <sz val="6"/>
        <rFont val="メイリオ"/>
        <family val="3"/>
        <charset val="128"/>
      </rPr>
      <t>3</t>
    </r>
    <rPh sb="6" eb="7">
      <t>セン</t>
    </rPh>
    <phoneticPr fontId="2"/>
  </si>
  <si>
    <t>エネルギー起源二酸化炭素の排出量（別表２又は別表６）</t>
    <rPh sb="5" eb="7">
      <t>キゲン</t>
    </rPh>
    <rPh sb="7" eb="10">
      <t>ニサンカ</t>
    </rPh>
    <rPh sb="10" eb="12">
      <t>タンソ</t>
    </rPh>
    <rPh sb="13" eb="15">
      <t>ハイシュツ</t>
    </rPh>
    <rPh sb="15" eb="16">
      <t>リョウ</t>
    </rPh>
    <rPh sb="17" eb="19">
      <t>ベッピョウ</t>
    </rPh>
    <rPh sb="20" eb="21">
      <t>マタ</t>
    </rPh>
    <rPh sb="22" eb="24">
      <t>ベッピョウ</t>
    </rPh>
    <phoneticPr fontId="2"/>
  </si>
  <si>
    <t>　***</t>
    <phoneticPr fontId="2"/>
  </si>
  <si>
    <t>三ふっ化窒素</t>
    <phoneticPr fontId="2"/>
  </si>
  <si>
    <t>可燃性天然ガス</t>
  </si>
  <si>
    <t>輸入原料炭</t>
    <rPh sb="0" eb="2">
      <t>ユニュウ</t>
    </rPh>
    <rPh sb="2" eb="4">
      <t>ゲンリョウ</t>
    </rPh>
    <phoneticPr fontId="2"/>
  </si>
  <si>
    <t>コークス用原料炭</t>
    <rPh sb="4" eb="5">
      <t>ヨウ</t>
    </rPh>
    <rPh sb="5" eb="7">
      <t>ゲンリョウ</t>
    </rPh>
    <rPh sb="7" eb="8">
      <t>スミ</t>
    </rPh>
    <phoneticPr fontId="2"/>
  </si>
  <si>
    <t>吹込用原料炭</t>
    <rPh sb="0" eb="2">
      <t>フキコ</t>
    </rPh>
    <rPh sb="2" eb="3">
      <t>ヨウ</t>
    </rPh>
    <rPh sb="3" eb="5">
      <t>ゲンリョウ</t>
    </rPh>
    <rPh sb="5" eb="6">
      <t>スミ</t>
    </rPh>
    <phoneticPr fontId="2"/>
  </si>
  <si>
    <t>国産一般炭</t>
    <rPh sb="0" eb="2">
      <t>コクサン</t>
    </rPh>
    <rPh sb="2" eb="4">
      <t>イッパン</t>
    </rPh>
    <rPh sb="4" eb="5">
      <t>スミ</t>
    </rPh>
    <phoneticPr fontId="2"/>
  </si>
  <si>
    <t>発電用高炉ガス</t>
    <rPh sb="0" eb="3">
      <t>ハツデンヨウ</t>
    </rPh>
    <rPh sb="3" eb="5">
      <t>コウロ</t>
    </rPh>
    <phoneticPr fontId="2"/>
  </si>
  <si>
    <t>その他の化石燃料</t>
    <rPh sb="2" eb="3">
      <t>タ</t>
    </rPh>
    <rPh sb="4" eb="6">
      <t>カセキ</t>
    </rPh>
    <rPh sb="6" eb="8">
      <t>ネンリョウ</t>
    </rPh>
    <phoneticPr fontId="2"/>
  </si>
  <si>
    <t>小計　①</t>
    <rPh sb="0" eb="2">
      <t>ショウケイ</t>
    </rPh>
    <phoneticPr fontId="2"/>
  </si>
  <si>
    <t>黒液</t>
  </si>
  <si>
    <t>ｔ</t>
    <phoneticPr fontId="2"/>
  </si>
  <si>
    <t>木材</t>
  </si>
  <si>
    <t>木質廃材</t>
  </si>
  <si>
    <t>バイオエタノール</t>
  </si>
  <si>
    <t>バイオディーゼル</t>
  </si>
  <si>
    <t>バイオガス</t>
  </si>
  <si>
    <t>その他バイオマス</t>
  </si>
  <si>
    <t>RDF</t>
  </si>
  <si>
    <t>RPF</t>
  </si>
  <si>
    <t>廃タイヤ</t>
  </si>
  <si>
    <t>廃プラスチック</t>
  </si>
  <si>
    <t>廃油</t>
  </si>
  <si>
    <t>混合廃材</t>
  </si>
  <si>
    <t>水素</t>
  </si>
  <si>
    <t>アンモニア</t>
  </si>
  <si>
    <t>その他の非化石燃料</t>
    <rPh sb="2" eb="3">
      <t>タ</t>
    </rPh>
    <rPh sb="4" eb="7">
      <t>ヒカセキ</t>
    </rPh>
    <rPh sb="7" eb="9">
      <t>ネンリョウ</t>
    </rPh>
    <phoneticPr fontId="2"/>
  </si>
  <si>
    <t>熱</t>
    <rPh sb="0" eb="1">
      <t>ネツ</t>
    </rPh>
    <phoneticPr fontId="2"/>
  </si>
  <si>
    <t>-</t>
    <phoneticPr fontId="2"/>
  </si>
  <si>
    <t>雪氷熱</t>
    <rPh sb="0" eb="3">
      <t>ユキコオリネツ</t>
    </rPh>
    <phoneticPr fontId="2"/>
  </si>
  <si>
    <t>自己託送（非燃料由来の非化石電気）</t>
    <rPh sb="0" eb="4">
      <t>ジコタクソウ</t>
    </rPh>
    <rPh sb="5" eb="10">
      <t>ヒネンリョウユライ</t>
    </rPh>
    <rPh sb="11" eb="14">
      <t>ヒカセキ</t>
    </rPh>
    <rPh sb="14" eb="16">
      <t>デンキ</t>
    </rPh>
    <phoneticPr fontId="2"/>
  </si>
  <si>
    <t>上記以外の自己託送</t>
    <rPh sb="0" eb="2">
      <t>ジョウキ</t>
    </rPh>
    <rPh sb="2" eb="4">
      <t>イガイ</t>
    </rPh>
    <rPh sb="5" eb="9">
      <t>ジコタクソウ</t>
    </rPh>
    <phoneticPr fontId="2"/>
  </si>
  <si>
    <t>合計(GJ)  ⑤＝①＋②＋③＋④</t>
    <phoneticPr fontId="2"/>
  </si>
  <si>
    <t>原油換算エネルギー使用量（kL）　⑥＝⑤×0.0258</t>
    <rPh sb="0" eb="2">
      <t>ゲンユ</t>
    </rPh>
    <rPh sb="2" eb="4">
      <t>カンサン</t>
    </rPh>
    <rPh sb="9" eb="11">
      <t>シヨウ</t>
    </rPh>
    <rPh sb="11" eb="12">
      <t>リョウ</t>
    </rPh>
    <phoneticPr fontId="2"/>
  </si>
  <si>
    <t>GJ/千kWh</t>
  </si>
  <si>
    <t>ｔ</t>
    <phoneticPr fontId="2"/>
  </si>
  <si>
    <r>
      <t xml:space="preserve"> 該当する電気事業者及び</t>
    </r>
    <r>
      <rPr>
        <b/>
        <u/>
        <sz val="11"/>
        <color rgb="FFFF4B00"/>
        <rFont val="メイリオ"/>
        <family val="3"/>
        <charset val="128"/>
      </rPr>
      <t>基礎排出係数</t>
    </r>
    <r>
      <rPr>
        <sz val="11"/>
        <rFont val="メイリオ"/>
        <family val="3"/>
        <charset val="128"/>
      </rPr>
      <t>を④別表６に入力して作成してください。）</t>
    </r>
    <rPh sb="1" eb="3">
      <t>ガイトウ</t>
    </rPh>
    <rPh sb="5" eb="7">
      <t>デンキ</t>
    </rPh>
    <rPh sb="7" eb="10">
      <t>ジギョウシャ</t>
    </rPh>
    <rPh sb="10" eb="11">
      <t>オヨ</t>
    </rPh>
    <rPh sb="12" eb="14">
      <t>キソ</t>
    </rPh>
    <rPh sb="14" eb="16">
      <t>ハイシュツ</t>
    </rPh>
    <rPh sb="16" eb="18">
      <t>ケイスウ</t>
    </rPh>
    <rPh sb="20" eb="22">
      <t>ベッピョウ</t>
    </rPh>
    <rPh sb="24" eb="26">
      <t>ニュウリョク</t>
    </rPh>
    <rPh sb="28" eb="30">
      <t>サクセイ</t>
    </rPh>
    <phoneticPr fontId="2"/>
  </si>
  <si>
    <t>【④別表６】にエネルギー使用量（自動車使用に伴うもの以外）を入力する。</t>
    <rPh sb="2" eb="4">
      <t>ベッピョウ</t>
    </rPh>
    <rPh sb="12" eb="15">
      <t>シヨウリョウ</t>
    </rPh>
    <rPh sb="16" eb="19">
      <t>ジドウシャ</t>
    </rPh>
    <rPh sb="19" eb="21">
      <t>シヨウ</t>
    </rPh>
    <rPh sb="22" eb="23">
      <t>トモナ</t>
    </rPh>
    <rPh sb="26" eb="28">
      <t>イガイ</t>
    </rPh>
    <rPh sb="30" eb="32">
      <t>ニュウリョク</t>
    </rPh>
    <phoneticPr fontId="2"/>
  </si>
  <si>
    <t>香川県環境森林部環境政策課　カーボンニュートラル推進室　企画・調整グループ　TEL 087-832-3215</t>
    <rPh sb="0" eb="3">
      <t>カガワケン</t>
    </rPh>
    <rPh sb="3" eb="5">
      <t>カンキョウ</t>
    </rPh>
    <rPh sb="5" eb="7">
      <t>シンリン</t>
    </rPh>
    <rPh sb="7" eb="8">
      <t>ブ</t>
    </rPh>
    <rPh sb="8" eb="10">
      <t>カンキョウ</t>
    </rPh>
    <rPh sb="10" eb="12">
      <t>セイサク</t>
    </rPh>
    <rPh sb="12" eb="13">
      <t>カ</t>
    </rPh>
    <rPh sb="24" eb="27">
      <t>スイシンシツ</t>
    </rPh>
    <rPh sb="28" eb="30">
      <t>キカク</t>
    </rPh>
    <rPh sb="31" eb="33">
      <t>チョウセイ</t>
    </rPh>
    <phoneticPr fontId="2"/>
  </si>
  <si>
    <r>
      <t>手続き名　</t>
    </r>
    <r>
      <rPr>
        <sz val="12"/>
        <rFont val="メイリオ"/>
        <family val="3"/>
        <charset val="128"/>
      </rPr>
      <t>「</t>
    </r>
    <r>
      <rPr>
        <b/>
        <sz val="12"/>
        <rFont val="メイリオ"/>
        <family val="3"/>
        <charset val="128"/>
      </rPr>
      <t>令和７年度地球温暖化対策計画（計画期間：令和７～８年度）</t>
    </r>
    <r>
      <rPr>
        <sz val="12"/>
        <rFont val="メイリオ"/>
        <family val="3"/>
        <charset val="128"/>
      </rPr>
      <t>」　を検索</t>
    </r>
    <rPh sb="0" eb="2">
      <t>テツヅキ</t>
    </rPh>
    <rPh sb="3" eb="4">
      <t>メイ</t>
    </rPh>
    <rPh sb="6" eb="8">
      <t>レイワ</t>
    </rPh>
    <rPh sb="9" eb="11">
      <t>ネンド</t>
    </rPh>
    <rPh sb="11" eb="13">
      <t>チキュウ</t>
    </rPh>
    <rPh sb="13" eb="16">
      <t>オンダンカ</t>
    </rPh>
    <rPh sb="16" eb="18">
      <t>タイサク</t>
    </rPh>
    <rPh sb="18" eb="20">
      <t>ケイカク</t>
    </rPh>
    <rPh sb="21" eb="23">
      <t>ケイカク</t>
    </rPh>
    <rPh sb="23" eb="25">
      <t>キカン</t>
    </rPh>
    <rPh sb="26" eb="28">
      <t>レイワ</t>
    </rPh>
    <rPh sb="31" eb="33">
      <t>ネンド</t>
    </rPh>
    <rPh sb="37" eb="39">
      <t>ケンサク</t>
    </rPh>
    <phoneticPr fontId="2"/>
  </si>
  <si>
    <t>第一種</t>
    <rPh sb="0" eb="3">
      <t>ダイイッシュ</t>
    </rPh>
    <phoneticPr fontId="2"/>
  </si>
  <si>
    <t>第二種</t>
    <rPh sb="0" eb="3">
      <t>ダイニシュ</t>
    </rPh>
    <phoneticPr fontId="2"/>
  </si>
  <si>
    <t>電気のうち、上記以外の買電、自家発電</t>
    <rPh sb="0" eb="2">
      <t>デンキ</t>
    </rPh>
    <rPh sb="6" eb="10">
      <t>ジョウキイガイ</t>
    </rPh>
    <rPh sb="11" eb="13">
      <t>バイデン</t>
    </rPh>
    <rPh sb="14" eb="18">
      <t>ジカハツデン</t>
    </rPh>
    <phoneticPr fontId="2"/>
  </si>
  <si>
    <t>自己託送（非燃料由来の非化石電気）</t>
    <rPh sb="0" eb="4">
      <t>ジコタクソウ</t>
    </rPh>
    <rPh sb="5" eb="6">
      <t>ヒ</t>
    </rPh>
    <rPh sb="6" eb="8">
      <t>ネンリョウ</t>
    </rPh>
    <rPh sb="8" eb="10">
      <t>ユライ</t>
    </rPh>
    <rPh sb="11" eb="12">
      <t>ヒ</t>
    </rPh>
    <rPh sb="12" eb="14">
      <t>カセキ</t>
    </rPh>
    <rPh sb="14" eb="16">
      <t>デンキ</t>
    </rPh>
    <phoneticPr fontId="2"/>
  </si>
  <si>
    <t>自己託送</t>
    <rPh sb="0" eb="4">
      <t>ジコタクソウ</t>
    </rPh>
    <phoneticPr fontId="2"/>
  </si>
  <si>
    <t>差引排出量
　Ａ</t>
    <rPh sb="0" eb="2">
      <t>サシヒキ</t>
    </rPh>
    <rPh sb="2" eb="4">
      <t>ハイシュツ</t>
    </rPh>
    <phoneticPr fontId="2"/>
  </si>
  <si>
    <t>原単位排出量
  Ａ／Ｂ</t>
    <phoneticPr fontId="2"/>
  </si>
  <si>
    <t>https://policies.env.go.jp/earth/ghg-santeikohyo/calc.html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</si>
</sst>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_ "/>
    <numFmt numFmtId="177" formatCode="0.000_ "/>
    <numFmt numFmtId="178" formatCode="#,##0.0_ "/>
    <numFmt numFmtId="179" formatCode="0.0_ "/>
    <numFmt numFmtId="180" formatCode="0.00_ "/>
    <numFmt numFmtId="181" formatCode="#,##0_);[Red]\(#,##0\)"/>
    <numFmt numFmtId="182" formatCode="#,##0.00_);[Red]\(#,##0.00\)"/>
    <numFmt numFmtId="183" formatCode="0.0000_ "/>
    <numFmt numFmtId="184" formatCode="\(#\)"/>
    <numFmt numFmtId="185" formatCode="0.000;_頀"/>
    <numFmt numFmtId="186" formatCode="#,##0.0000_ "/>
    <numFmt numFmtId="187" formatCode="#,##0.0;[Red]\-#,##0.0"/>
    <numFmt numFmtId="188" formatCode="0.0"/>
    <numFmt numFmtId="189" formatCode="\(@\)"/>
    <numFmt numFmtId="190" formatCode="0.000000"/>
    <numFmt numFmtId="191" formatCode="0.0000"/>
    <numFmt numFmtId="192" formatCode="#,##0.00_ "/>
  </numFmts>
  <fonts count="89">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5"/>
      <name val="ＭＳ 明朝"/>
      <family val="1"/>
      <charset val="128"/>
    </font>
    <font>
      <sz val="12"/>
      <name val="ＭＳ 明朝"/>
      <family val="1"/>
      <charset val="128"/>
    </font>
    <font>
      <sz val="11"/>
      <name val="ＭＳ 明朝"/>
      <family val="1"/>
      <charset val="128"/>
    </font>
    <font>
      <sz val="10"/>
      <name val="ＭＳ 明朝"/>
      <family val="1"/>
      <charset val="128"/>
    </font>
    <font>
      <vertAlign val="superscript"/>
      <sz val="12"/>
      <name val="ＭＳ 明朝"/>
      <family val="1"/>
      <charset val="128"/>
    </font>
    <font>
      <sz val="10.5"/>
      <name val="ＭＳ Ｐゴシック"/>
      <family val="3"/>
      <charset val="128"/>
    </font>
    <font>
      <sz val="10.5"/>
      <name val="Century"/>
      <family val="1"/>
    </font>
    <font>
      <vertAlign val="subscript"/>
      <sz val="10.5"/>
      <color indexed="8"/>
      <name val="ＭＳ 明朝"/>
      <family val="1"/>
      <charset val="128"/>
    </font>
    <font>
      <sz val="10.5"/>
      <color indexed="8"/>
      <name val="ＭＳ 明朝"/>
      <family val="1"/>
      <charset val="128"/>
    </font>
    <font>
      <vertAlign val="superscript"/>
      <sz val="10.5"/>
      <name val="ＭＳ 明朝"/>
      <family val="1"/>
      <charset val="128"/>
    </font>
    <font>
      <vertAlign val="subscript"/>
      <sz val="10.5"/>
      <name val="ＭＳ 明朝"/>
      <family val="1"/>
      <charset val="128"/>
    </font>
    <font>
      <b/>
      <sz val="11"/>
      <color indexed="81"/>
      <name val="ＭＳ Ｐゴシック"/>
      <family val="3"/>
      <charset val="128"/>
    </font>
    <font>
      <sz val="10"/>
      <color indexed="10"/>
      <name val="ＭＳ 明朝"/>
      <family val="1"/>
      <charset val="128"/>
    </font>
    <font>
      <sz val="9"/>
      <name val="ＭＳ 明朝"/>
      <family val="1"/>
      <charset val="128"/>
    </font>
    <font>
      <u/>
      <sz val="11"/>
      <color theme="10"/>
      <name val="ＭＳ Ｐゴシック"/>
      <family val="3"/>
      <charset val="128"/>
    </font>
    <font>
      <sz val="10"/>
      <color rgb="FF1C1C1C"/>
      <name val="ＭＳ 明朝"/>
      <family val="1"/>
      <charset val="128"/>
    </font>
    <font>
      <sz val="10.5"/>
      <color rgb="FFFF0000"/>
      <name val="ＭＳ 明朝"/>
      <family val="1"/>
      <charset val="128"/>
    </font>
    <font>
      <sz val="10.5"/>
      <color theme="1"/>
      <name val="ＭＳ 明朝"/>
      <family val="1"/>
      <charset val="128"/>
    </font>
    <font>
      <sz val="12"/>
      <color theme="1"/>
      <name val="ＭＳ 明朝"/>
      <family val="1"/>
      <charset val="128"/>
    </font>
    <font>
      <sz val="14"/>
      <name val="ＭＳ Ｐゴシック"/>
      <family val="3"/>
      <charset val="128"/>
      <scheme val="minor"/>
    </font>
    <font>
      <sz val="10"/>
      <color theme="1"/>
      <name val="ＭＳ 明朝"/>
      <family val="1"/>
      <charset val="128"/>
    </font>
    <font>
      <vertAlign val="superscript"/>
      <sz val="10.5"/>
      <color indexed="8"/>
      <name val="ＭＳ 明朝"/>
      <family val="1"/>
      <charset val="128"/>
    </font>
    <font>
      <b/>
      <u/>
      <sz val="20"/>
      <color rgb="FF7030A0"/>
      <name val="ＭＳ Ｐゴシック"/>
      <family val="3"/>
      <charset val="128"/>
      <scheme val="minor"/>
    </font>
    <font>
      <sz val="6"/>
      <name val="ＭＳ Ｐゴシック"/>
      <family val="2"/>
      <charset val="128"/>
      <scheme val="minor"/>
    </font>
    <font>
      <b/>
      <u/>
      <sz val="14"/>
      <color rgb="FF990099"/>
      <name val="メイリオ"/>
      <family val="3"/>
      <charset val="128"/>
    </font>
    <font>
      <sz val="12"/>
      <name val="メイリオ"/>
      <family val="3"/>
      <charset val="128"/>
    </font>
    <font>
      <sz val="11"/>
      <name val="メイリオ"/>
      <family val="3"/>
      <charset val="128"/>
    </font>
    <font>
      <b/>
      <sz val="11"/>
      <name val="メイリオ"/>
      <family val="3"/>
      <charset val="128"/>
    </font>
    <font>
      <sz val="10"/>
      <name val="メイリオ"/>
      <family val="3"/>
      <charset val="128"/>
    </font>
    <font>
      <sz val="9"/>
      <name val="メイリオ"/>
      <family val="3"/>
      <charset val="128"/>
    </font>
    <font>
      <b/>
      <sz val="12"/>
      <name val="メイリオ"/>
      <family val="3"/>
      <charset val="128"/>
    </font>
    <font>
      <b/>
      <sz val="12"/>
      <color theme="8" tint="-0.499984740745262"/>
      <name val="メイリオ"/>
      <family val="3"/>
      <charset val="128"/>
    </font>
    <font>
      <b/>
      <u/>
      <sz val="12"/>
      <name val="メイリオ"/>
      <family val="3"/>
      <charset val="128"/>
    </font>
    <font>
      <b/>
      <sz val="12"/>
      <name val="ＭＳ ゴシック"/>
      <family val="3"/>
      <charset val="128"/>
    </font>
    <font>
      <b/>
      <sz val="14"/>
      <name val="メイリオ"/>
      <family val="3"/>
      <charset val="128"/>
    </font>
    <font>
      <b/>
      <u/>
      <sz val="11"/>
      <color rgb="FFFF4B00"/>
      <name val="メイリオ"/>
      <family val="3"/>
      <charset val="128"/>
    </font>
    <font>
      <b/>
      <sz val="16"/>
      <color theme="1"/>
      <name val="メイリオ"/>
      <family val="3"/>
      <charset val="128"/>
    </font>
    <font>
      <b/>
      <u/>
      <sz val="14"/>
      <name val="メイリオ"/>
      <family val="3"/>
      <charset val="128"/>
    </font>
    <font>
      <b/>
      <u/>
      <sz val="16"/>
      <color rgb="FFFF4B00"/>
      <name val="メイリオ"/>
      <family val="3"/>
      <charset val="128"/>
    </font>
    <font>
      <b/>
      <u/>
      <sz val="14"/>
      <color rgb="FFFF4B00"/>
      <name val="メイリオ"/>
      <family val="3"/>
      <charset val="128"/>
    </font>
    <font>
      <u val="double"/>
      <sz val="11"/>
      <name val="メイリオ"/>
      <family val="3"/>
      <charset val="128"/>
    </font>
    <font>
      <sz val="14"/>
      <name val="メイリオ"/>
      <family val="3"/>
      <charset val="128"/>
    </font>
    <font>
      <sz val="16"/>
      <name val="メイリオ"/>
      <family val="3"/>
      <charset val="128"/>
    </font>
    <font>
      <b/>
      <sz val="9"/>
      <color indexed="81"/>
      <name val="游ゴシック"/>
      <family val="3"/>
      <charset val="128"/>
    </font>
    <font>
      <b/>
      <sz val="10"/>
      <color indexed="81"/>
      <name val="游ゴシック"/>
      <family val="3"/>
      <charset val="128"/>
    </font>
    <font>
      <b/>
      <sz val="11"/>
      <color indexed="81"/>
      <name val="游ゴシック"/>
      <family val="3"/>
      <charset val="128"/>
    </font>
    <font>
      <b/>
      <u/>
      <sz val="12"/>
      <color rgb="FF990099"/>
      <name val="メイリオ"/>
      <family val="3"/>
      <charset val="128"/>
    </font>
    <font>
      <sz val="10.5"/>
      <name val="メイリオ"/>
      <family val="3"/>
      <charset val="128"/>
    </font>
    <font>
      <b/>
      <sz val="10.5"/>
      <color theme="1"/>
      <name val="メイリオ"/>
      <family val="3"/>
      <charset val="128"/>
    </font>
    <font>
      <vertAlign val="superscript"/>
      <sz val="10.5"/>
      <name val="メイリオ"/>
      <family val="3"/>
      <charset val="128"/>
    </font>
    <font>
      <vertAlign val="subscript"/>
      <sz val="10.5"/>
      <name val="メイリオ"/>
      <family val="3"/>
      <charset val="128"/>
    </font>
    <font>
      <sz val="10.5"/>
      <color theme="1"/>
      <name val="メイリオ"/>
      <family val="3"/>
      <charset val="128"/>
    </font>
    <font>
      <vertAlign val="subscript"/>
      <sz val="10.5"/>
      <color theme="1"/>
      <name val="メイリオ"/>
      <family val="3"/>
      <charset val="128"/>
    </font>
    <font>
      <u/>
      <sz val="10.5"/>
      <name val="メイリオ"/>
      <family val="3"/>
      <charset val="128"/>
    </font>
    <font>
      <sz val="24"/>
      <name val="メイリオ"/>
      <family val="3"/>
      <charset val="128"/>
    </font>
    <font>
      <b/>
      <sz val="10.5"/>
      <color rgb="FFFF0000"/>
      <name val="メイリオ"/>
      <family val="3"/>
      <charset val="128"/>
    </font>
    <font>
      <b/>
      <sz val="12"/>
      <color theme="1"/>
      <name val="メイリオ"/>
      <family val="3"/>
      <charset val="128"/>
    </font>
    <font>
      <sz val="11"/>
      <color rgb="FFFF0000"/>
      <name val="メイリオ"/>
      <family val="3"/>
      <charset val="128"/>
    </font>
    <font>
      <b/>
      <u/>
      <sz val="12"/>
      <color theme="1"/>
      <name val="メイリオ"/>
      <family val="3"/>
      <charset val="128"/>
    </font>
    <font>
      <sz val="72"/>
      <name val="メイリオ"/>
      <family val="3"/>
      <charset val="128"/>
    </font>
    <font>
      <sz val="48"/>
      <name val="メイリオ"/>
      <family val="3"/>
      <charset val="128"/>
    </font>
    <font>
      <sz val="10"/>
      <color indexed="81"/>
      <name val="游ゴシック"/>
      <family val="3"/>
      <charset val="128"/>
    </font>
    <font>
      <sz val="9"/>
      <color indexed="81"/>
      <name val="游ゴシック"/>
      <family val="3"/>
      <charset val="128"/>
    </font>
    <font>
      <b/>
      <sz val="10"/>
      <name val="メイリオ"/>
      <family val="3"/>
      <charset val="128"/>
    </font>
    <font>
      <b/>
      <sz val="12"/>
      <color rgb="FF990099"/>
      <name val="メイリオ"/>
      <family val="3"/>
      <charset val="128"/>
    </font>
    <font>
      <b/>
      <sz val="10.5"/>
      <name val="メイリオ"/>
      <family val="3"/>
      <charset val="128"/>
    </font>
    <font>
      <sz val="10.5"/>
      <color rgb="FFFF0000"/>
      <name val="メイリオ"/>
      <family val="3"/>
      <charset val="128"/>
    </font>
    <font>
      <sz val="8"/>
      <name val="ＭＳ 明朝"/>
      <family val="1"/>
      <charset val="128"/>
    </font>
    <font>
      <b/>
      <sz val="8"/>
      <name val="メイリオ"/>
      <family val="3"/>
      <charset val="128"/>
    </font>
    <font>
      <b/>
      <sz val="9"/>
      <name val="メイリオ"/>
      <family val="3"/>
      <charset val="128"/>
    </font>
    <font>
      <b/>
      <sz val="6"/>
      <color theme="1"/>
      <name val="メイリオ"/>
      <family val="3"/>
      <charset val="128"/>
    </font>
    <font>
      <sz val="9"/>
      <color theme="1"/>
      <name val="メイリオ"/>
      <family val="3"/>
      <charset val="128"/>
    </font>
    <font>
      <sz val="6"/>
      <color theme="1"/>
      <name val="メイリオ"/>
      <family val="3"/>
      <charset val="128"/>
    </font>
    <font>
      <sz val="9"/>
      <color indexed="81"/>
      <name val="MS P ゴシック"/>
      <family val="3"/>
      <charset val="128"/>
    </font>
    <font>
      <b/>
      <sz val="11"/>
      <color indexed="10"/>
      <name val="游ゴシック"/>
      <family val="3"/>
      <charset val="128"/>
    </font>
    <font>
      <sz val="8"/>
      <name val="メイリオ"/>
      <family val="3"/>
      <charset val="128"/>
    </font>
    <font>
      <sz val="6"/>
      <name val="メイリオ"/>
      <family val="3"/>
      <charset val="128"/>
    </font>
    <font>
      <vertAlign val="superscript"/>
      <sz val="6"/>
      <name val="メイリオ"/>
      <family val="3"/>
      <charset val="128"/>
    </font>
    <font>
      <u/>
      <sz val="16"/>
      <color theme="10"/>
      <name val="ＭＳ Ｐゴシック"/>
      <family val="3"/>
      <charset val="128"/>
    </font>
    <font>
      <u/>
      <sz val="12"/>
      <color theme="10"/>
      <name val="ＭＳ Ｐゴシック"/>
      <family val="3"/>
      <charset val="128"/>
    </font>
    <font>
      <b/>
      <sz val="12"/>
      <color rgb="FFC00000"/>
      <name val="メイリオ"/>
      <family val="3"/>
      <charset val="128"/>
    </font>
    <font>
      <b/>
      <sz val="10.5"/>
      <color indexed="81"/>
      <name val="游ゴシック"/>
      <family val="3"/>
      <charset val="128"/>
    </font>
    <font>
      <sz val="9.5"/>
      <name val="ＭＳ 明朝"/>
      <family val="1"/>
      <charset val="128"/>
    </font>
    <font>
      <sz val="14"/>
      <color rgb="FFFF0000"/>
      <name val="メイリオ"/>
      <family val="3"/>
      <charset val="128"/>
    </font>
    <font>
      <u/>
      <sz val="14"/>
      <color theme="10"/>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5" tint="0.59999389629810485"/>
        <bgColor indexed="64"/>
      </patternFill>
    </fill>
    <fill>
      <patternFill patternType="solid">
        <fgColor rgb="FFD4E5F4"/>
        <bgColor indexed="64"/>
      </patternFill>
    </fill>
    <fill>
      <patternFill patternType="solid">
        <fgColor theme="4" tint="0.59999389629810485"/>
        <bgColor indexed="64"/>
      </patternFill>
    </fill>
    <fill>
      <patternFill patternType="solid">
        <fgColor rgb="FFFFFF99"/>
        <bgColor indexed="64"/>
      </patternFill>
    </fill>
  </fills>
  <borders count="10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right/>
      <top style="thick">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top style="thick">
        <color indexed="64"/>
      </top>
      <bottom style="thin">
        <color indexed="64"/>
      </bottom>
      <diagonal/>
    </border>
    <border>
      <left style="thick">
        <color indexed="64"/>
      </left>
      <right/>
      <top/>
      <bottom/>
      <diagonal/>
    </border>
    <border>
      <left style="thick">
        <color indexed="64"/>
      </left>
      <right/>
      <top style="thick">
        <color indexed="64"/>
      </top>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diagonalUp="1">
      <left style="thin">
        <color indexed="64"/>
      </left>
      <right style="thin">
        <color indexed="64"/>
      </right>
      <top/>
      <bottom/>
      <diagonal style="thin">
        <color indexed="64"/>
      </diagonal>
    </border>
    <border>
      <left style="thin">
        <color indexed="64"/>
      </left>
      <right/>
      <top style="thin">
        <color indexed="64"/>
      </top>
      <bottom style="thick">
        <color indexed="64"/>
      </bottom>
      <diagonal/>
    </border>
    <border>
      <left style="thin">
        <color indexed="64"/>
      </left>
      <right/>
      <top style="thick">
        <color indexed="64"/>
      </top>
      <bottom/>
      <diagonal/>
    </border>
    <border>
      <left/>
      <right style="thin">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n">
        <color indexed="64"/>
      </right>
      <top style="thick">
        <color indexed="64"/>
      </top>
      <bottom style="thin">
        <color indexed="64"/>
      </bottom>
      <diagonal/>
    </border>
    <border diagonalUp="1">
      <left/>
      <right/>
      <top style="thin">
        <color indexed="64"/>
      </top>
      <bottom style="thin">
        <color indexed="64"/>
      </bottom>
      <diagonal style="thin">
        <color indexed="64"/>
      </diagonal>
    </border>
    <border>
      <left/>
      <right style="medium">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s>
  <cellStyleXfs count="5">
    <xf numFmtId="0" fontId="0"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984">
    <xf numFmtId="0" fontId="0" fillId="0" borderId="0" xfId="0">
      <alignment vertical="center"/>
    </xf>
    <xf numFmtId="0" fontId="6" fillId="0" borderId="0" xfId="0" applyFont="1">
      <alignment vertical="center"/>
    </xf>
    <xf numFmtId="0" fontId="6" fillId="0" borderId="0" xfId="0" applyFont="1" applyAlignment="1" applyProtection="1"/>
    <xf numFmtId="0" fontId="6" fillId="0" borderId="0" xfId="0" applyFont="1" applyAlignment="1" applyProtection="1">
      <alignment vertical="center"/>
    </xf>
    <xf numFmtId="0" fontId="0" fillId="0" borderId="0" xfId="0" applyAlignment="1">
      <alignment horizontal="center" vertical="center"/>
    </xf>
    <xf numFmtId="0" fontId="6" fillId="0" borderId="6" xfId="0" applyFont="1" applyBorder="1" applyAlignment="1" applyProtection="1">
      <alignment vertical="center"/>
    </xf>
    <xf numFmtId="0" fontId="5" fillId="0" borderId="0" xfId="0" applyFont="1" applyAlignment="1" applyProtection="1"/>
    <xf numFmtId="0" fontId="18" fillId="0" borderId="0" xfId="2" applyBorder="1" applyAlignment="1">
      <alignment vertical="center" wrapText="1"/>
    </xf>
    <xf numFmtId="0" fontId="0" fillId="0" borderId="0" xfId="0" applyBorder="1">
      <alignment vertical="center"/>
    </xf>
    <xf numFmtId="0" fontId="6" fillId="0" borderId="0" xfId="0" applyFont="1" applyBorder="1">
      <alignment vertical="center"/>
    </xf>
    <xf numFmtId="0" fontId="19" fillId="0" borderId="0" xfId="0" applyFont="1" applyBorder="1" applyAlignment="1">
      <alignment vertical="center"/>
    </xf>
    <xf numFmtId="186" fontId="5" fillId="0" borderId="7" xfId="0" applyNumberFormat="1" applyFont="1" applyBorder="1" applyAlignment="1" applyProtection="1">
      <alignment vertical="center" shrinkToFit="1"/>
    </xf>
    <xf numFmtId="0" fontId="4" fillId="0" borderId="0" xfId="0" applyFont="1" applyProtection="1">
      <alignment vertical="center"/>
    </xf>
    <xf numFmtId="0" fontId="4" fillId="0" borderId="8"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4" fillId="0" borderId="0" xfId="0" applyFont="1" applyFill="1" applyProtection="1">
      <alignment vertical="center"/>
    </xf>
    <xf numFmtId="0" fontId="4" fillId="0" borderId="0" xfId="0" applyFont="1" applyAlignment="1" applyProtection="1">
      <alignment vertical="center"/>
    </xf>
    <xf numFmtId="0" fontId="4" fillId="0" borderId="9"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6" xfId="0" applyFont="1" applyBorder="1" applyAlignment="1" applyProtection="1">
      <alignment horizontal="left" vertical="center" wrapText="1"/>
    </xf>
    <xf numFmtId="0" fontId="4" fillId="0" borderId="13" xfId="0" applyFont="1" applyFill="1" applyBorder="1" applyAlignment="1" applyProtection="1">
      <alignment vertical="center" wrapText="1"/>
    </xf>
    <xf numFmtId="0" fontId="3" fillId="0" borderId="0" xfId="0" applyFont="1" applyAlignment="1" applyProtection="1">
      <alignment horizontal="left"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center" vertical="center"/>
    </xf>
    <xf numFmtId="0" fontId="9" fillId="0" borderId="0" xfId="0" applyFont="1" applyProtection="1">
      <alignment vertical="center"/>
    </xf>
    <xf numFmtId="178" fontId="4" fillId="0" borderId="0" xfId="0" applyNumberFormat="1" applyFont="1" applyBorder="1" applyAlignment="1" applyProtection="1">
      <alignment horizontal="right" wrapText="1"/>
    </xf>
    <xf numFmtId="178" fontId="4" fillId="0" borderId="2" xfId="0" applyNumberFormat="1" applyFont="1" applyBorder="1" applyAlignment="1" applyProtection="1">
      <alignment horizontal="center" vertical="center" wrapText="1"/>
    </xf>
    <xf numFmtId="0" fontId="4" fillId="0" borderId="3" xfId="0" applyFont="1" applyBorder="1" applyAlignment="1" applyProtection="1">
      <alignment horizontal="center" shrinkToFit="1"/>
    </xf>
    <xf numFmtId="0" fontId="6" fillId="0" borderId="0" xfId="0" applyFont="1" applyAlignment="1">
      <alignment horizontal="center" vertical="center"/>
    </xf>
    <xf numFmtId="0" fontId="6" fillId="0" borderId="0" xfId="0" applyFont="1" applyAlignment="1">
      <alignment horizontal="right" vertical="center"/>
    </xf>
    <xf numFmtId="0" fontId="6" fillId="0" borderId="3" xfId="0" applyFont="1" applyBorder="1" applyAlignment="1">
      <alignment horizontal="center" vertical="center"/>
    </xf>
    <xf numFmtId="0" fontId="6" fillId="0" borderId="3" xfId="0" applyFont="1" applyBorder="1">
      <alignment vertical="center"/>
    </xf>
    <xf numFmtId="0" fontId="6" fillId="0" borderId="0" xfId="0" applyFont="1" applyProtection="1">
      <alignmen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4" fillId="0" borderId="0" xfId="0" applyFont="1" applyFill="1" applyBorder="1" applyAlignment="1" applyProtection="1">
      <alignment horizontal="right" vertical="center"/>
    </xf>
    <xf numFmtId="0" fontId="4" fillId="0" borderId="0" xfId="0" applyFont="1" applyFill="1" applyAlignment="1" applyProtection="1">
      <alignment vertical="center" wrapText="1"/>
    </xf>
    <xf numFmtId="0" fontId="4" fillId="0" borderId="0" xfId="0" applyFont="1" applyAlignment="1" applyProtection="1">
      <alignment horizontal="right" vertical="center"/>
    </xf>
    <xf numFmtId="40" fontId="4" fillId="0" borderId="7" xfId="3" applyNumberFormat="1" applyFont="1" applyBorder="1" applyAlignment="1" applyProtection="1">
      <alignment horizontal="right" vertical="center" shrinkToFit="1"/>
    </xf>
    <xf numFmtId="176" fontId="4" fillId="0" borderId="3" xfId="0" applyNumberFormat="1" applyFont="1" applyBorder="1" applyAlignment="1" applyProtection="1">
      <alignment horizontal="right" shrinkToFit="1"/>
    </xf>
    <xf numFmtId="178" fontId="4" fillId="0" borderId="3" xfId="0" applyNumberFormat="1" applyFont="1" applyBorder="1" applyAlignment="1" applyProtection="1">
      <alignment horizontal="right" shrinkToFit="1"/>
    </xf>
    <xf numFmtId="0" fontId="4" fillId="4" borderId="3" xfId="0" applyFont="1" applyFill="1" applyBorder="1" applyAlignment="1" applyProtection="1">
      <alignment horizontal="center" shrinkToFit="1"/>
      <protection locked="0"/>
    </xf>
    <xf numFmtId="0" fontId="4" fillId="0" borderId="5" xfId="0" applyFont="1" applyBorder="1" applyAlignment="1" applyProtection="1">
      <alignment horizontal="justify" shrinkToFit="1"/>
    </xf>
    <xf numFmtId="0" fontId="4" fillId="0" borderId="5" xfId="0" applyFont="1" applyBorder="1" applyAlignment="1" applyProtection="1">
      <alignment horizontal="right" shrinkToFit="1"/>
    </xf>
    <xf numFmtId="178" fontId="4" fillId="0" borderId="1" xfId="0" applyNumberFormat="1" applyFont="1" applyBorder="1" applyAlignment="1" applyProtection="1">
      <alignment horizontal="right" shrinkToFit="1"/>
    </xf>
    <xf numFmtId="178" fontId="4" fillId="0" borderId="7" xfId="0" applyNumberFormat="1" applyFont="1" applyBorder="1" applyAlignment="1" applyProtection="1">
      <alignment horizontal="right" shrinkToFit="1"/>
    </xf>
    <xf numFmtId="181" fontId="4" fillId="0" borderId="3" xfId="0" applyNumberFormat="1" applyFont="1" applyBorder="1" applyAlignment="1" applyProtection="1">
      <alignment horizontal="center" vertical="center" shrinkToFit="1"/>
    </xf>
    <xf numFmtId="0" fontId="4" fillId="0" borderId="3" xfId="0" applyFont="1" applyFill="1" applyBorder="1" applyAlignment="1" applyProtection="1">
      <alignment horizontal="center" vertical="center" shrinkToFit="1"/>
    </xf>
    <xf numFmtId="188" fontId="4" fillId="0" borderId="3" xfId="0" applyNumberFormat="1" applyFont="1" applyFill="1" applyBorder="1" applyAlignment="1" applyProtection="1">
      <alignment horizontal="center" vertical="center" shrinkToFit="1"/>
    </xf>
    <xf numFmtId="38" fontId="3" fillId="0" borderId="7" xfId="3" applyFont="1" applyBorder="1" applyAlignment="1" applyProtection="1">
      <alignment vertical="center" shrinkToFit="1"/>
    </xf>
    <xf numFmtId="0" fontId="5" fillId="0" borderId="3" xfId="0" applyFont="1" applyBorder="1" applyAlignment="1" applyProtection="1">
      <alignment horizontal="center" vertical="center" shrinkToFit="1"/>
    </xf>
    <xf numFmtId="176" fontId="5" fillId="0" borderId="3" xfId="0" applyNumberFormat="1" applyFont="1" applyBorder="1" applyAlignment="1" applyProtection="1">
      <alignment horizontal="right" vertical="center" shrinkToFit="1"/>
    </xf>
    <xf numFmtId="0" fontId="5" fillId="0" borderId="3" xfId="0" applyFont="1" applyBorder="1" applyAlignment="1" applyProtection="1">
      <alignment horizontal="right" vertical="center" shrinkToFit="1"/>
    </xf>
    <xf numFmtId="176" fontId="5" fillId="0" borderId="5" xfId="0" applyNumberFormat="1" applyFont="1" applyBorder="1" applyAlignment="1" applyProtection="1">
      <alignment horizontal="right" vertical="center" shrinkToFit="1"/>
    </xf>
    <xf numFmtId="0" fontId="5" fillId="0" borderId="5" xfId="0" applyFont="1" applyBorder="1" applyAlignment="1" applyProtection="1">
      <alignment horizontal="right" vertical="center" shrinkToFit="1"/>
    </xf>
    <xf numFmtId="0" fontId="5" fillId="0" borderId="5" xfId="0" applyFont="1" applyBorder="1" applyAlignment="1" applyProtection="1">
      <alignment horizontal="center" vertical="center" shrinkToFit="1"/>
    </xf>
    <xf numFmtId="176" fontId="5" fillId="0" borderId="1" xfId="0" applyNumberFormat="1" applyFont="1" applyBorder="1" applyAlignment="1" applyProtection="1">
      <alignment horizontal="right" vertical="center" shrinkToFit="1"/>
    </xf>
    <xf numFmtId="176" fontId="5" fillId="0" borderId="20" xfId="0" applyNumberFormat="1" applyFont="1" applyBorder="1" applyAlignment="1" applyProtection="1">
      <alignment horizontal="right" vertical="center" shrinkToFit="1"/>
    </xf>
    <xf numFmtId="176" fontId="5" fillId="0" borderId="7" xfId="0" applyNumberFormat="1" applyFont="1" applyBorder="1" applyAlignment="1" applyProtection="1">
      <alignment horizontal="right" vertical="center" shrinkToFit="1"/>
    </xf>
    <xf numFmtId="0" fontId="5" fillId="0" borderId="21" xfId="0" applyFont="1" applyBorder="1" applyAlignment="1" applyProtection="1">
      <alignment horizontal="right" vertical="center" shrinkToFit="1"/>
    </xf>
    <xf numFmtId="188" fontId="5" fillId="0" borderId="3" xfId="0" applyNumberFormat="1" applyFont="1" applyBorder="1" applyAlignment="1" applyProtection="1">
      <alignment horizontal="right" vertical="center" shrinkToFit="1"/>
    </xf>
    <xf numFmtId="0" fontId="5" fillId="0" borderId="3" xfId="0" applyFont="1" applyFill="1" applyBorder="1" applyAlignment="1" applyProtection="1">
      <alignment horizontal="center" vertical="center" shrinkToFit="1"/>
    </xf>
    <xf numFmtId="176" fontId="5" fillId="0" borderId="3" xfId="0" applyNumberFormat="1" applyFont="1" applyFill="1" applyBorder="1" applyAlignment="1" applyProtection="1">
      <alignment horizontal="right" vertical="center" shrinkToFit="1"/>
    </xf>
    <xf numFmtId="0" fontId="5" fillId="0" borderId="0" xfId="0" applyFo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center"/>
    </xf>
    <xf numFmtId="181" fontId="22" fillId="0" borderId="3" xfId="0" applyNumberFormat="1" applyFont="1" applyFill="1" applyBorder="1" applyAlignment="1" applyProtection="1">
      <alignment horizontal="center" vertical="center" shrinkToFit="1"/>
    </xf>
    <xf numFmtId="0" fontId="6" fillId="0" borderId="47" xfId="0" applyFont="1" applyBorder="1">
      <alignment vertical="center"/>
    </xf>
    <xf numFmtId="0" fontId="6" fillId="0" borderId="48" xfId="0" applyFont="1" applyBorder="1">
      <alignment vertical="center"/>
    </xf>
    <xf numFmtId="0" fontId="4" fillId="0" borderId="0" xfId="0" applyFont="1" applyBorder="1" applyAlignment="1">
      <alignment horizontal="justify" vertical="center"/>
    </xf>
    <xf numFmtId="0" fontId="6" fillId="0" borderId="49" xfId="0" applyFont="1" applyBorder="1">
      <alignment vertical="center"/>
    </xf>
    <xf numFmtId="0" fontId="6" fillId="4" borderId="0" xfId="0" applyFont="1" applyFill="1" applyBorder="1" applyAlignment="1" applyProtection="1">
      <alignment horizontal="center" vertical="center" shrinkToFit="1"/>
      <protection locked="0"/>
    </xf>
    <xf numFmtId="0" fontId="6" fillId="0" borderId="0" xfId="0" applyFont="1" applyBorder="1" applyProtection="1">
      <alignment vertical="center"/>
    </xf>
    <xf numFmtId="0" fontId="4" fillId="4" borderId="9"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right" vertical="center"/>
    </xf>
    <xf numFmtId="0" fontId="4" fillId="0" borderId="16" xfId="0" applyFont="1" applyFill="1" applyBorder="1" applyProtection="1">
      <alignment vertical="center"/>
    </xf>
    <xf numFmtId="0" fontId="4" fillId="0" borderId="16"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16" xfId="0" applyFont="1" applyFill="1" applyBorder="1" applyAlignment="1" applyProtection="1">
      <alignment vertical="center"/>
    </xf>
    <xf numFmtId="178" fontId="4" fillId="0" borderId="3" xfId="0" applyNumberFormat="1" applyFont="1" applyFill="1" applyBorder="1" applyAlignment="1" applyProtection="1">
      <alignment horizontal="right" shrinkToFit="1"/>
    </xf>
    <xf numFmtId="0" fontId="4" fillId="0" borderId="10" xfId="0" applyFont="1" applyBorder="1" applyAlignment="1" applyProtection="1">
      <alignment vertical="center"/>
    </xf>
    <xf numFmtId="0" fontId="12" fillId="0" borderId="14" xfId="0" applyFont="1" applyBorder="1" applyAlignment="1" applyProtection="1">
      <alignment horizontal="right" shrinkToFit="1"/>
    </xf>
    <xf numFmtId="0" fontId="7" fillId="4" borderId="3" xfId="0" applyNumberFormat="1" applyFont="1" applyFill="1" applyBorder="1" applyAlignment="1" applyProtection="1">
      <alignment horizontal="right" vertical="center" shrinkToFit="1"/>
      <protection locked="0"/>
    </xf>
    <xf numFmtId="181" fontId="7" fillId="4" borderId="3" xfId="0" applyNumberFormat="1" applyFont="1" applyFill="1" applyBorder="1" applyAlignment="1" applyProtection="1">
      <alignment horizontal="center" vertical="center" shrinkToFit="1"/>
      <protection locked="0"/>
    </xf>
    <xf numFmtId="181" fontId="7" fillId="4" borderId="3" xfId="0" applyNumberFormat="1" applyFont="1" applyFill="1" applyBorder="1" applyAlignment="1" applyProtection="1">
      <alignment horizontal="right" vertical="center" shrinkToFit="1"/>
      <protection locked="0"/>
    </xf>
    <xf numFmtId="181" fontId="7" fillId="4" borderId="3" xfId="0" applyNumberFormat="1" applyFont="1" applyFill="1" applyBorder="1" applyAlignment="1" applyProtection="1">
      <alignment horizontal="justify" vertical="center" shrinkToFit="1"/>
      <protection locked="0"/>
    </xf>
    <xf numFmtId="181" fontId="7" fillId="4" borderId="1" xfId="0" applyNumberFormat="1" applyFont="1" applyFill="1" applyBorder="1" applyAlignment="1" applyProtection="1">
      <alignment horizontal="right" vertical="center" shrinkToFit="1"/>
      <protection locked="0"/>
    </xf>
    <xf numFmtId="0" fontId="7" fillId="4" borderId="8" xfId="0" applyNumberFormat="1" applyFont="1" applyFill="1" applyBorder="1" applyAlignment="1" applyProtection="1">
      <alignment horizontal="right" vertical="center" shrinkToFit="1"/>
      <protection locked="0"/>
    </xf>
    <xf numFmtId="181" fontId="7" fillId="4" borderId="8" xfId="0" applyNumberFormat="1" applyFont="1" applyFill="1" applyBorder="1" applyAlignment="1" applyProtection="1">
      <alignment horizontal="right" vertical="center" shrinkToFit="1"/>
      <protection locked="0"/>
    </xf>
    <xf numFmtId="188" fontId="4" fillId="0" borderId="8" xfId="0" applyNumberFormat="1" applyFont="1" applyFill="1" applyBorder="1" applyAlignment="1" applyProtection="1">
      <alignment horizontal="center" vertical="center" shrinkToFit="1"/>
    </xf>
    <xf numFmtId="0" fontId="4" fillId="0" borderId="4" xfId="0" applyFont="1" applyBorder="1" applyProtection="1">
      <alignment vertical="center"/>
    </xf>
    <xf numFmtId="0" fontId="4" fillId="0" borderId="9" xfId="0" applyFont="1" applyFill="1" applyBorder="1" applyAlignment="1" applyProtection="1">
      <alignment horizontal="right" vertical="center"/>
    </xf>
    <xf numFmtId="0" fontId="4" fillId="0" borderId="9" xfId="0" applyFont="1" applyBorder="1" applyProtection="1">
      <alignment vertical="center"/>
    </xf>
    <xf numFmtId="180" fontId="7" fillId="0" borderId="2" xfId="0" applyNumberFormat="1" applyFont="1" applyBorder="1" applyAlignment="1" applyProtection="1">
      <alignment horizontal="right" vertical="center" shrinkToFit="1"/>
    </xf>
    <xf numFmtId="0" fontId="4" fillId="0" borderId="11" xfId="0" applyFont="1" applyBorder="1" applyAlignment="1" applyProtection="1">
      <alignment horizontal="center" wrapText="1"/>
    </xf>
    <xf numFmtId="0" fontId="4" fillId="0" borderId="2" xfId="0" applyFont="1" applyBorder="1" applyAlignment="1" applyProtection="1">
      <alignment horizontal="center" vertical="top" wrapText="1"/>
    </xf>
    <xf numFmtId="0" fontId="4" fillId="4" borderId="0"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wrapText="1"/>
      <protection locked="0"/>
    </xf>
    <xf numFmtId="0" fontId="6" fillId="0" borderId="0" xfId="0" applyFont="1" applyProtection="1">
      <alignment vertical="center"/>
      <protection locked="0"/>
    </xf>
    <xf numFmtId="0" fontId="30" fillId="0" borderId="0" xfId="0" applyFont="1" applyBorder="1">
      <alignment vertical="center"/>
    </xf>
    <xf numFmtId="0" fontId="30" fillId="0" borderId="0" xfId="0" applyFont="1">
      <alignment vertical="center"/>
    </xf>
    <xf numFmtId="0" fontId="29" fillId="4" borderId="9"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30" fillId="0" borderId="0" xfId="0" applyFont="1" applyBorder="1" applyAlignment="1" applyProtection="1">
      <alignment horizontal="center" vertical="center"/>
    </xf>
    <xf numFmtId="0" fontId="30" fillId="0" borderId="0" xfId="0" applyFont="1" applyBorder="1" applyProtection="1">
      <alignment vertical="center"/>
    </xf>
    <xf numFmtId="0" fontId="30" fillId="0" borderId="0" xfId="0" applyFont="1" applyAlignment="1">
      <alignment horizontal="center" vertical="center"/>
    </xf>
    <xf numFmtId="0" fontId="37" fillId="0" borderId="0" xfId="0" applyFont="1" applyBorder="1" applyAlignment="1" applyProtection="1">
      <alignment horizontal="center" vertical="center" shrinkToFit="1"/>
    </xf>
    <xf numFmtId="0" fontId="38" fillId="0" borderId="0" xfId="0" applyFont="1" applyBorder="1" applyAlignment="1" applyProtection="1">
      <alignment horizontal="center" vertical="center"/>
    </xf>
    <xf numFmtId="0" fontId="30" fillId="0" borderId="0" xfId="0" applyFont="1" applyAlignment="1"/>
    <xf numFmtId="0" fontId="50" fillId="0" borderId="0" xfId="0" applyFont="1">
      <alignment vertical="center"/>
    </xf>
    <xf numFmtId="0" fontId="51" fillId="0" borderId="0" xfId="0" applyFont="1" applyProtection="1">
      <alignment vertical="center"/>
    </xf>
    <xf numFmtId="0" fontId="51" fillId="0" borderId="0" xfId="0" applyFont="1" applyAlignment="1" applyProtection="1">
      <alignment vertical="center" shrinkToFit="1"/>
    </xf>
    <xf numFmtId="0" fontId="51" fillId="0" borderId="0" xfId="0" applyFont="1" applyFill="1" applyProtection="1">
      <alignment vertical="center"/>
    </xf>
    <xf numFmtId="0" fontId="52" fillId="0" borderId="0" xfId="0" applyFont="1" applyAlignment="1" applyProtection="1">
      <alignment vertical="center"/>
    </xf>
    <xf numFmtId="0" fontId="52" fillId="0" borderId="0" xfId="0" applyFont="1" applyProtection="1">
      <alignment vertical="center"/>
    </xf>
    <xf numFmtId="178" fontId="51" fillId="0" borderId="0" xfId="0" applyNumberFormat="1" applyFont="1" applyBorder="1" applyAlignment="1" applyProtection="1">
      <alignment horizontal="right" wrapText="1"/>
    </xf>
    <xf numFmtId="0" fontId="51" fillId="0" borderId="4" xfId="0" applyFont="1" applyBorder="1" applyAlignment="1" applyProtection="1">
      <alignment horizontal="center" wrapText="1"/>
    </xf>
    <xf numFmtId="0" fontId="51" fillId="0" borderId="14" xfId="0" applyFont="1" applyBorder="1" applyAlignment="1" applyProtection="1">
      <alignment horizontal="center" wrapText="1"/>
    </xf>
    <xf numFmtId="0" fontId="51" fillId="0" borderId="3" xfId="0" applyFont="1" applyBorder="1" applyAlignment="1" applyProtection="1">
      <alignment horizontal="center" wrapText="1"/>
    </xf>
    <xf numFmtId="0" fontId="51" fillId="0" borderId="10" xfId="0" applyFont="1" applyBorder="1" applyProtection="1">
      <alignment vertical="center"/>
    </xf>
    <xf numFmtId="0" fontId="51" fillId="0" borderId="10" xfId="0" applyFont="1" applyBorder="1" applyAlignment="1" applyProtection="1">
      <alignment horizontal="center" wrapText="1"/>
    </xf>
    <xf numFmtId="0" fontId="51" fillId="0" borderId="0" xfId="0" applyFont="1" applyBorder="1" applyProtection="1">
      <alignment vertical="center"/>
    </xf>
    <xf numFmtId="0" fontId="51" fillId="0" borderId="10" xfId="0" applyFont="1" applyBorder="1" applyAlignment="1" applyProtection="1">
      <alignment horizontal="center" shrinkToFit="1"/>
    </xf>
    <xf numFmtId="0" fontId="51" fillId="0" borderId="0" xfId="0" applyFont="1" applyBorder="1" applyAlignment="1" applyProtection="1">
      <alignment horizontal="right" wrapText="1"/>
    </xf>
    <xf numFmtId="0" fontId="51" fillId="0" borderId="0" xfId="0" applyFont="1" applyBorder="1" applyAlignment="1" applyProtection="1">
      <alignment horizontal="right" shrinkToFit="1"/>
    </xf>
    <xf numFmtId="0" fontId="55" fillId="0" borderId="0" xfId="0" applyFont="1" applyBorder="1" applyAlignment="1" applyProtection="1">
      <alignment shrinkToFit="1"/>
    </xf>
    <xf numFmtId="0" fontId="51" fillId="0" borderId="10" xfId="0" applyFont="1" applyBorder="1" applyAlignment="1" applyProtection="1">
      <alignment horizontal="right" wrapText="1"/>
    </xf>
    <xf numFmtId="0" fontId="51" fillId="0" borderId="0" xfId="0" applyFont="1" applyBorder="1" applyAlignment="1" applyProtection="1">
      <alignment horizontal="center" vertical="top" wrapText="1"/>
    </xf>
    <xf numFmtId="0" fontId="55" fillId="0" borderId="4" xfId="0" applyFont="1" applyBorder="1" applyAlignment="1" applyProtection="1">
      <alignment vertical="center" textRotation="255"/>
    </xf>
    <xf numFmtId="0" fontId="51" fillId="0" borderId="12" xfId="3" applyNumberFormat="1" applyFont="1" applyBorder="1" applyAlignment="1" applyProtection="1">
      <alignment horizontal="right" vertical="center"/>
    </xf>
    <xf numFmtId="0" fontId="55" fillId="0" borderId="3" xfId="0" applyFont="1" applyBorder="1" applyAlignment="1" applyProtection="1">
      <alignment vertical="center" textRotation="255"/>
    </xf>
    <xf numFmtId="0" fontId="55" fillId="0" borderId="10" xfId="0" applyFont="1" applyBorder="1" applyAlignment="1" applyProtection="1">
      <alignment vertical="center" shrinkToFit="1"/>
    </xf>
    <xf numFmtId="0" fontId="55" fillId="0" borderId="0" xfId="0" applyFont="1" applyBorder="1" applyAlignment="1" applyProtection="1">
      <alignment vertical="center" textRotation="255"/>
    </xf>
    <xf numFmtId="0" fontId="55" fillId="0" borderId="0" xfId="0" applyFont="1" applyBorder="1" applyAlignment="1" applyProtection="1">
      <alignment vertical="center" shrinkToFit="1"/>
    </xf>
    <xf numFmtId="0" fontId="55" fillId="0" borderId="0" xfId="0" applyFont="1" applyBorder="1" applyAlignment="1" applyProtection="1">
      <alignment horizontal="center" vertical="center" wrapText="1"/>
    </xf>
    <xf numFmtId="0" fontId="51" fillId="0" borderId="0" xfId="0" applyFont="1" applyBorder="1" applyAlignment="1" applyProtection="1">
      <alignment horizontal="center" vertical="center" shrinkToFit="1"/>
    </xf>
    <xf numFmtId="0" fontId="59" fillId="0" borderId="0" xfId="0" applyFont="1" applyProtection="1">
      <alignment vertical="center"/>
    </xf>
    <xf numFmtId="176" fontId="51" fillId="0" borderId="0" xfId="0" applyNumberFormat="1" applyFont="1" applyProtection="1">
      <alignment vertical="center"/>
    </xf>
    <xf numFmtId="0" fontId="55" fillId="0" borderId="0" xfId="0" applyFont="1" applyProtection="1">
      <alignment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6" fillId="4" borderId="3" xfId="0" applyFont="1" applyFill="1" applyBorder="1" applyAlignment="1" applyProtection="1">
      <alignment horizontal="center" vertical="center" shrinkToFit="1"/>
      <protection locked="0"/>
    </xf>
    <xf numFmtId="0" fontId="30" fillId="0" borderId="0" xfId="0" applyFont="1" applyFill="1" applyBorder="1" applyAlignment="1">
      <alignment horizontal="center" vertical="center"/>
    </xf>
    <xf numFmtId="0" fontId="67" fillId="0" borderId="0" xfId="0" applyFont="1">
      <alignment vertical="center"/>
    </xf>
    <xf numFmtId="0" fontId="32" fillId="0" borderId="0" xfId="0" applyFont="1">
      <alignment vertical="center"/>
    </xf>
    <xf numFmtId="0" fontId="6" fillId="4" borderId="3" xfId="0" applyFont="1" applyFill="1" applyBorder="1" applyAlignment="1" applyProtection="1">
      <alignment vertical="center" shrinkToFit="1"/>
      <protection locked="0"/>
    </xf>
    <xf numFmtId="0" fontId="68" fillId="0" borderId="0" xfId="0" applyFont="1">
      <alignment vertical="center"/>
    </xf>
    <xf numFmtId="0" fontId="33" fillId="0" borderId="3" xfId="0" applyFont="1" applyBorder="1" applyAlignment="1" applyProtection="1">
      <alignment horizontal="center" vertical="center" shrinkToFit="1"/>
    </xf>
    <xf numFmtId="0" fontId="4" fillId="0" borderId="0" xfId="0" applyFont="1" applyBorder="1" applyProtection="1">
      <alignment vertical="center"/>
    </xf>
    <xf numFmtId="0" fontId="50" fillId="0" borderId="0" xfId="0" applyFont="1" applyProtection="1">
      <alignment vertical="center"/>
    </xf>
    <xf numFmtId="0" fontId="4" fillId="0" borderId="0" xfId="0" applyFont="1" applyFill="1" applyBorder="1" applyProtection="1">
      <alignment vertical="center"/>
    </xf>
    <xf numFmtId="0" fontId="4" fillId="0" borderId="0" xfId="0" applyFont="1" applyFill="1" applyBorder="1" applyAlignment="1" applyProtection="1">
      <alignment horizontal="left" vertical="center"/>
    </xf>
    <xf numFmtId="0" fontId="4" fillId="4" borderId="3" xfId="0" applyNumberFormat="1" applyFont="1" applyFill="1" applyBorder="1" applyAlignment="1" applyProtection="1">
      <alignment shrinkToFit="1"/>
      <protection locked="0"/>
    </xf>
    <xf numFmtId="0" fontId="4" fillId="4" borderId="3" xfId="0" applyNumberFormat="1" applyFont="1" applyFill="1" applyBorder="1" applyAlignment="1" applyProtection="1">
      <alignment horizontal="right" shrinkToFit="1"/>
      <protection locked="0"/>
    </xf>
    <xf numFmtId="176" fontId="4" fillId="0" borderId="3" xfId="0" applyNumberFormat="1" applyFont="1" applyBorder="1" applyAlignment="1" applyProtection="1">
      <alignment shrinkToFit="1"/>
    </xf>
    <xf numFmtId="178" fontId="4" fillId="0" borderId="3" xfId="0" applyNumberFormat="1" applyFont="1" applyBorder="1" applyAlignment="1" applyProtection="1">
      <alignment shrinkToFit="1"/>
    </xf>
    <xf numFmtId="0" fontId="51" fillId="5" borderId="3" xfId="0" applyFont="1" applyFill="1" applyBorder="1" applyAlignment="1" applyProtection="1">
      <alignment horizontal="right" vertical="center" wrapText="1"/>
      <protection locked="0"/>
    </xf>
    <xf numFmtId="0" fontId="51" fillId="0" borderId="4" xfId="0" applyFont="1" applyBorder="1" applyAlignment="1" applyProtection="1">
      <alignment horizontal="center" vertical="center" shrinkToFit="1"/>
      <protection locked="0"/>
    </xf>
    <xf numFmtId="191" fontId="51" fillId="5" borderId="3" xfId="0" applyNumberFormat="1" applyFont="1" applyFill="1" applyBorder="1" applyAlignment="1" applyProtection="1">
      <alignment horizontal="right" vertical="center" wrapText="1"/>
      <protection locked="0"/>
    </xf>
    <xf numFmtId="0" fontId="51" fillId="0" borderId="3" xfId="0" applyFont="1" applyBorder="1" applyAlignment="1" applyProtection="1">
      <alignment horizontal="center" vertical="center" shrinkToFit="1"/>
      <protection locked="0"/>
    </xf>
    <xf numFmtId="0" fontId="51" fillId="0" borderId="3" xfId="0" applyFont="1" applyBorder="1" applyAlignment="1" applyProtection="1">
      <alignment horizontal="right" vertical="center" wrapText="1"/>
    </xf>
    <xf numFmtId="191" fontId="51" fillId="0" borderId="3" xfId="0" applyNumberFormat="1" applyFont="1" applyBorder="1" applyAlignment="1" applyProtection="1">
      <alignment horizontal="right" vertical="center" wrapText="1"/>
    </xf>
    <xf numFmtId="188" fontId="51" fillId="5" borderId="3" xfId="0" applyNumberFormat="1" applyFont="1" applyFill="1" applyBorder="1" applyAlignment="1" applyProtection="1">
      <alignment horizontal="right" vertical="center" wrapText="1"/>
      <protection locked="0"/>
    </xf>
    <xf numFmtId="188" fontId="51" fillId="0" borderId="3" xfId="0" applyNumberFormat="1" applyFont="1" applyBorder="1" applyAlignment="1" applyProtection="1">
      <alignment horizontal="right" vertical="center" wrapText="1"/>
    </xf>
    <xf numFmtId="179" fontId="51" fillId="5" borderId="3" xfId="0" applyNumberFormat="1" applyFont="1" applyFill="1" applyBorder="1" applyAlignment="1" applyProtection="1">
      <alignment horizontal="right" vertical="center" wrapText="1"/>
      <protection locked="0"/>
    </xf>
    <xf numFmtId="179" fontId="51" fillId="0" borderId="3" xfId="0" applyNumberFormat="1" applyFont="1" applyBorder="1" applyAlignment="1" applyProtection="1">
      <alignment horizontal="right" vertical="center" wrapText="1"/>
    </xf>
    <xf numFmtId="183" fontId="51" fillId="5" borderId="3" xfId="0" applyNumberFormat="1" applyFont="1" applyFill="1" applyBorder="1" applyAlignment="1" applyProtection="1">
      <alignment horizontal="right" vertical="center" wrapText="1"/>
      <protection locked="0"/>
    </xf>
    <xf numFmtId="183" fontId="51" fillId="0" borderId="3" xfId="0" applyNumberFormat="1" applyFont="1" applyFill="1" applyBorder="1" applyAlignment="1" applyProtection="1">
      <alignment horizontal="right" vertical="center" wrapText="1"/>
    </xf>
    <xf numFmtId="0" fontId="51" fillId="0" borderId="6" xfId="0" applyFont="1" applyBorder="1" applyProtection="1">
      <alignment vertical="center"/>
    </xf>
    <xf numFmtId="0" fontId="51" fillId="5" borderId="1" xfId="0" applyFont="1" applyFill="1" applyBorder="1" applyAlignment="1" applyProtection="1">
      <alignment horizontal="right" vertical="center" wrapText="1"/>
      <protection locked="0"/>
    </xf>
    <xf numFmtId="191" fontId="51" fillId="5" borderId="1" xfId="0" applyNumberFormat="1" applyFont="1" applyFill="1" applyBorder="1" applyAlignment="1" applyProtection="1">
      <alignment horizontal="right" vertical="center" wrapText="1"/>
      <protection locked="0"/>
    </xf>
    <xf numFmtId="191" fontId="51" fillId="0" borderId="1" xfId="0" applyNumberFormat="1" applyFont="1" applyBorder="1" applyAlignment="1" applyProtection="1">
      <alignment horizontal="right" vertical="center" wrapText="1"/>
    </xf>
    <xf numFmtId="0" fontId="51" fillId="5" borderId="66" xfId="0" applyFont="1" applyFill="1" applyBorder="1" applyAlignment="1" applyProtection="1">
      <alignment horizontal="right" vertical="center" wrapText="1"/>
      <protection locked="0"/>
    </xf>
    <xf numFmtId="0" fontId="51" fillId="5" borderId="67" xfId="0" applyFont="1" applyFill="1" applyBorder="1" applyAlignment="1" applyProtection="1">
      <alignment horizontal="center" vertical="center" shrinkToFit="1"/>
      <protection locked="0"/>
    </xf>
    <xf numFmtId="0" fontId="51" fillId="0" borderId="68" xfId="0" applyFont="1" applyBorder="1" applyProtection="1">
      <alignment vertical="center"/>
    </xf>
    <xf numFmtId="188" fontId="51" fillId="0" borderId="0" xfId="0" applyNumberFormat="1" applyFont="1" applyFill="1" applyBorder="1" applyAlignment="1" applyProtection="1">
      <alignment horizontal="right" wrapText="1"/>
    </xf>
    <xf numFmtId="0" fontId="51" fillId="5" borderId="69" xfId="0" applyFont="1" applyFill="1" applyBorder="1" applyAlignment="1" applyProtection="1">
      <alignment horizontal="right" vertical="center" wrapText="1"/>
      <protection locked="0"/>
    </xf>
    <xf numFmtId="0" fontId="51" fillId="5" borderId="70" xfId="0" applyFont="1" applyFill="1" applyBorder="1" applyAlignment="1" applyProtection="1">
      <alignment horizontal="center" vertical="center" shrinkToFit="1"/>
      <protection locked="0"/>
    </xf>
    <xf numFmtId="0" fontId="51" fillId="5" borderId="71" xfId="0" applyFont="1" applyFill="1" applyBorder="1" applyAlignment="1" applyProtection="1">
      <alignment horizontal="center" vertical="center" shrinkToFit="1"/>
      <protection locked="0"/>
    </xf>
    <xf numFmtId="0" fontId="51" fillId="0" borderId="72" xfId="0" applyFont="1" applyBorder="1" applyAlignment="1" applyProtection="1">
      <alignment horizontal="right" wrapText="1"/>
    </xf>
    <xf numFmtId="0" fontId="51" fillId="0" borderId="0" xfId="0" applyFont="1" applyBorder="1" applyAlignment="1" applyProtection="1">
      <alignment horizontal="center" shrinkToFit="1"/>
    </xf>
    <xf numFmtId="0" fontId="51" fillId="5" borderId="0" xfId="0" applyFont="1" applyFill="1" applyBorder="1" applyAlignment="1" applyProtection="1">
      <alignment horizontal="right" wrapText="1"/>
    </xf>
    <xf numFmtId="0" fontId="51" fillId="5" borderId="0" xfId="0" applyFont="1" applyFill="1" applyBorder="1" applyAlignment="1" applyProtection="1">
      <alignment horizontal="center" shrinkToFit="1"/>
    </xf>
    <xf numFmtId="0" fontId="4" fillId="0" borderId="2" xfId="0" applyFont="1" applyBorder="1" applyAlignment="1" applyProtection="1">
      <alignment horizontal="center" shrinkToFit="1"/>
    </xf>
    <xf numFmtId="0" fontId="51" fillId="0" borderId="0" xfId="0" applyFont="1" applyBorder="1" applyAlignment="1" applyProtection="1">
      <alignment vertical="center"/>
    </xf>
    <xf numFmtId="0" fontId="51" fillId="0" borderId="81" xfId="0" applyFont="1" applyBorder="1" applyProtection="1">
      <alignment vertical="center"/>
    </xf>
    <xf numFmtId="176" fontId="4" fillId="0" borderId="5" xfId="0" applyNumberFormat="1" applyFont="1" applyBorder="1" applyAlignment="1" applyProtection="1">
      <alignment horizontal="right" shrinkToFit="1"/>
    </xf>
    <xf numFmtId="176" fontId="4" fillId="0" borderId="5" xfId="0" applyNumberFormat="1" applyFont="1" applyBorder="1" applyAlignment="1" applyProtection="1">
      <alignment shrinkToFit="1"/>
    </xf>
    <xf numFmtId="0" fontId="51" fillId="5" borderId="82" xfId="0" applyFont="1" applyFill="1" applyBorder="1" applyAlignment="1" applyProtection="1">
      <alignment horizontal="right" wrapText="1"/>
      <protection locked="0"/>
    </xf>
    <xf numFmtId="0" fontId="51" fillId="5" borderId="83" xfId="0" applyFont="1" applyFill="1" applyBorder="1" applyAlignment="1" applyProtection="1">
      <alignment horizontal="center" shrinkToFit="1"/>
    </xf>
    <xf numFmtId="0" fontId="51" fillId="0" borderId="16" xfId="0" applyFont="1" applyBorder="1" applyAlignment="1" applyProtection="1">
      <alignment horizontal="center" wrapText="1"/>
    </xf>
    <xf numFmtId="0" fontId="51" fillId="0" borderId="86" xfId="0" applyFont="1" applyBorder="1" applyAlignment="1" applyProtection="1">
      <alignment horizontal="right" wrapText="1"/>
    </xf>
    <xf numFmtId="0" fontId="51" fillId="0" borderId="16" xfId="0" applyFont="1" applyBorder="1" applyAlignment="1" applyProtection="1">
      <alignment horizontal="center" shrinkToFit="1"/>
    </xf>
    <xf numFmtId="0" fontId="51" fillId="0" borderId="72" xfId="0" applyFont="1" applyBorder="1" applyProtection="1">
      <alignment vertical="center"/>
    </xf>
    <xf numFmtId="0" fontId="51" fillId="0" borderId="16" xfId="0" applyFont="1" applyBorder="1" applyAlignment="1" applyProtection="1">
      <alignment horizontal="right" wrapText="1"/>
    </xf>
    <xf numFmtId="191" fontId="51" fillId="0" borderId="3" xfId="0" applyNumberFormat="1" applyFont="1" applyBorder="1" applyAlignment="1" applyProtection="1">
      <alignment horizontal="right" vertical="center" wrapText="1"/>
      <protection locked="0"/>
    </xf>
    <xf numFmtId="0" fontId="51" fillId="0" borderId="4" xfId="0" applyFont="1" applyBorder="1" applyAlignment="1" applyProtection="1">
      <alignment horizontal="right" vertical="center" wrapText="1"/>
    </xf>
    <xf numFmtId="0" fontId="51" fillId="0" borderId="3" xfId="0" applyFont="1" applyBorder="1" applyAlignment="1" applyProtection="1">
      <alignment horizontal="right" vertical="center" wrapText="1"/>
      <protection locked="0"/>
    </xf>
    <xf numFmtId="0" fontId="51" fillId="0" borderId="14" xfId="0" applyFont="1" applyBorder="1" applyAlignment="1" applyProtection="1">
      <alignment horizontal="center" vertical="center" shrinkToFit="1"/>
      <protection locked="0"/>
    </xf>
    <xf numFmtId="191" fontId="51" fillId="0" borderId="1" xfId="0" applyNumberFormat="1" applyFont="1" applyBorder="1" applyAlignment="1" applyProtection="1">
      <alignment horizontal="right" vertical="center" wrapText="1"/>
      <protection locked="0"/>
    </xf>
    <xf numFmtId="0" fontId="51" fillId="0" borderId="1" xfId="0" applyFont="1" applyBorder="1" applyAlignment="1" applyProtection="1">
      <alignment horizontal="center" vertical="center" shrinkToFit="1"/>
      <protection locked="0"/>
    </xf>
    <xf numFmtId="178" fontId="51" fillId="0" borderId="6" xfId="0" applyNumberFormat="1" applyFont="1" applyBorder="1" applyAlignment="1" applyProtection="1">
      <alignment horizontal="right" wrapText="1"/>
    </xf>
    <xf numFmtId="0" fontId="51" fillId="0" borderId="10" xfId="0" applyFont="1" applyBorder="1" applyAlignment="1" applyProtection="1">
      <alignment horizontal="center" vertical="center"/>
    </xf>
    <xf numFmtId="0" fontId="51" fillId="0" borderId="67" xfId="0" applyFont="1" applyBorder="1" applyAlignment="1" applyProtection="1">
      <alignment horizontal="center" vertical="center" shrinkToFit="1"/>
      <protection locked="0"/>
    </xf>
    <xf numFmtId="0" fontId="51" fillId="0" borderId="0" xfId="0" applyFont="1" applyBorder="1" applyAlignment="1" applyProtection="1">
      <alignment horizontal="center" vertical="center"/>
    </xf>
    <xf numFmtId="0" fontId="51" fillId="0" borderId="70" xfId="0" applyFont="1" applyBorder="1" applyAlignment="1" applyProtection="1">
      <alignment horizontal="center" vertical="center" shrinkToFit="1"/>
      <protection locked="0"/>
    </xf>
    <xf numFmtId="0" fontId="51" fillId="0" borderId="0" xfId="0" applyFont="1" applyFill="1" applyBorder="1" applyAlignment="1" applyProtection="1">
      <alignment horizontal="right" wrapText="1"/>
    </xf>
    <xf numFmtId="0" fontId="51" fillId="0" borderId="0" xfId="0" applyFont="1" applyAlignment="1" applyProtection="1">
      <alignment vertical="center"/>
    </xf>
    <xf numFmtId="0" fontId="51" fillId="0" borderId="16" xfId="0" applyFont="1" applyFill="1" applyBorder="1" applyAlignment="1" applyProtection="1">
      <alignment horizontal="right" wrapText="1"/>
    </xf>
    <xf numFmtId="183" fontId="51" fillId="4" borderId="1" xfId="0" applyNumberFormat="1" applyFont="1" applyFill="1" applyBorder="1" applyAlignment="1" applyProtection="1">
      <alignment horizontal="right" vertical="center" wrapText="1"/>
      <protection locked="0"/>
    </xf>
    <xf numFmtId="183" fontId="51" fillId="2" borderId="3" xfId="0" applyNumberFormat="1" applyFont="1" applyFill="1" applyBorder="1" applyAlignment="1" applyProtection="1">
      <alignment horizontal="right" vertical="center" wrapText="1"/>
    </xf>
    <xf numFmtId="0" fontId="51" fillId="0" borderId="58" xfId="0" applyFont="1" applyBorder="1" applyAlignment="1" applyProtection="1">
      <alignment horizontal="center" wrapText="1"/>
    </xf>
    <xf numFmtId="0" fontId="51" fillId="5" borderId="87" xfId="0" applyFont="1" applyFill="1" applyBorder="1" applyAlignment="1" applyProtection="1">
      <alignment horizontal="right" vertical="center" wrapText="1"/>
      <protection locked="0"/>
    </xf>
    <xf numFmtId="0" fontId="51" fillId="0" borderId="3" xfId="0" applyFont="1" applyFill="1" applyBorder="1" applyAlignment="1" applyProtection="1">
      <alignment horizontal="right" vertical="center" wrapText="1"/>
    </xf>
    <xf numFmtId="0" fontId="51" fillId="5" borderId="88" xfId="0" applyFont="1" applyFill="1" applyBorder="1" applyAlignment="1" applyProtection="1">
      <alignment horizontal="right" vertical="center" wrapText="1"/>
      <protection locked="0"/>
    </xf>
    <xf numFmtId="0" fontId="4" fillId="4" borderId="3" xfId="0" applyFont="1" applyFill="1" applyBorder="1" applyAlignment="1" applyProtection="1">
      <alignment horizontal="justify" vertical="center" wrapText="1"/>
      <protection locked="0"/>
    </xf>
    <xf numFmtId="0" fontId="51" fillId="5" borderId="89" xfId="0" applyFont="1" applyFill="1" applyBorder="1" applyAlignment="1" applyProtection="1">
      <alignment horizontal="right" vertical="center" wrapText="1"/>
      <protection locked="0"/>
    </xf>
    <xf numFmtId="178" fontId="4" fillId="0" borderId="5" xfId="0" applyNumberFormat="1" applyFont="1" applyBorder="1" applyAlignment="1" applyProtection="1">
      <alignment horizontal="right" shrinkToFit="1"/>
    </xf>
    <xf numFmtId="191" fontId="51" fillId="6" borderId="55" xfId="0" applyNumberFormat="1" applyFont="1" applyFill="1" applyBorder="1" applyAlignment="1" applyProtection="1">
      <alignment horizontal="right" vertical="center" wrapText="1"/>
      <protection locked="0"/>
    </xf>
    <xf numFmtId="191" fontId="51" fillId="0" borderId="3" xfId="0" applyNumberFormat="1" applyFont="1" applyFill="1" applyBorder="1" applyAlignment="1" applyProtection="1">
      <alignment horizontal="right" vertical="center" wrapText="1"/>
    </xf>
    <xf numFmtId="191" fontId="51" fillId="6" borderId="1" xfId="0" applyNumberFormat="1" applyFont="1" applyFill="1" applyBorder="1" applyAlignment="1" applyProtection="1">
      <alignment horizontal="right" vertical="center" wrapText="1"/>
      <protection locked="0"/>
    </xf>
    <xf numFmtId="191" fontId="51" fillId="6" borderId="3" xfId="0" applyNumberFormat="1" applyFont="1" applyFill="1" applyBorder="1" applyAlignment="1" applyProtection="1">
      <alignment horizontal="right" vertical="center" wrapText="1"/>
      <protection locked="0"/>
    </xf>
    <xf numFmtId="0" fontId="51" fillId="6" borderId="0" xfId="0" applyFont="1" applyFill="1" applyBorder="1" applyAlignment="1" applyProtection="1">
      <alignment horizontal="right" wrapText="1"/>
    </xf>
    <xf numFmtId="0" fontId="51" fillId="0" borderId="0" xfId="0" applyFont="1" applyBorder="1" applyAlignment="1" applyProtection="1">
      <alignment wrapText="1"/>
    </xf>
    <xf numFmtId="0" fontId="51" fillId="0" borderId="6" xfId="0" applyFont="1" applyBorder="1" applyAlignment="1" applyProtection="1">
      <alignment horizontal="center" vertical="center" shrinkToFit="1"/>
    </xf>
    <xf numFmtId="0" fontId="51" fillId="0" borderId="56" xfId="3" applyNumberFormat="1" applyFont="1" applyBorder="1" applyAlignment="1" applyProtection="1">
      <alignment horizontal="right" vertical="center" shrinkToFit="1"/>
      <protection locked="0"/>
    </xf>
    <xf numFmtId="0" fontId="51" fillId="0" borderId="6" xfId="3" applyNumberFormat="1" applyFont="1" applyBorder="1" applyAlignment="1" applyProtection="1">
      <alignment horizontal="right" vertical="center"/>
    </xf>
    <xf numFmtId="0" fontId="51" fillId="0" borderId="0" xfId="0" applyFont="1" applyBorder="1" applyAlignment="1" applyProtection="1">
      <alignment horizontal="left"/>
    </xf>
    <xf numFmtId="185" fontId="51" fillId="0" borderId="0" xfId="0" applyNumberFormat="1" applyFont="1" applyFill="1" applyBorder="1" applyAlignment="1" applyProtection="1">
      <alignment horizontal="right" wrapText="1"/>
    </xf>
    <xf numFmtId="0" fontId="51" fillId="0" borderId="58" xfId="3" applyNumberFormat="1" applyFont="1" applyBorder="1" applyAlignment="1" applyProtection="1">
      <alignment horizontal="right" vertical="center" shrinkToFit="1"/>
      <protection locked="0"/>
    </xf>
    <xf numFmtId="0" fontId="51" fillId="0" borderId="91" xfId="3" applyNumberFormat="1" applyFont="1" applyBorder="1" applyAlignment="1" applyProtection="1">
      <alignment horizontal="right" vertical="center" shrinkToFit="1"/>
      <protection locked="0"/>
    </xf>
    <xf numFmtId="0" fontId="51" fillId="0" borderId="57" xfId="3" applyNumberFormat="1" applyFont="1" applyBorder="1" applyAlignment="1" applyProtection="1">
      <alignment horizontal="right" vertical="center"/>
    </xf>
    <xf numFmtId="0" fontId="51" fillId="0" borderId="92" xfId="3" applyNumberFormat="1" applyFont="1" applyBorder="1" applyAlignment="1" applyProtection="1">
      <alignment horizontal="right" vertical="center" shrinkToFit="1"/>
    </xf>
    <xf numFmtId="0" fontId="51" fillId="0" borderId="1" xfId="3" applyNumberFormat="1" applyFont="1" applyBorder="1" applyAlignment="1" applyProtection="1">
      <alignment horizontal="right" vertical="center" shrinkToFit="1"/>
    </xf>
    <xf numFmtId="0" fontId="33" fillId="0" borderId="14" xfId="0" applyFont="1" applyBorder="1" applyAlignment="1" applyProtection="1">
      <alignment horizontal="center" vertical="center" shrinkToFit="1"/>
    </xf>
    <xf numFmtId="0" fontId="73" fillId="0" borderId="10" xfId="0" applyFont="1" applyBorder="1" applyAlignment="1" applyProtection="1">
      <alignment horizontal="center" vertical="center" shrinkToFit="1"/>
    </xf>
    <xf numFmtId="0" fontId="51" fillId="0" borderId="6" xfId="3" applyNumberFormat="1" applyFont="1" applyBorder="1" applyAlignment="1" applyProtection="1">
      <alignment horizontal="right" vertical="center" shrinkToFit="1"/>
    </xf>
    <xf numFmtId="0" fontId="51" fillId="0" borderId="0" xfId="3" applyNumberFormat="1" applyFont="1" applyBorder="1" applyAlignment="1" applyProtection="1">
      <alignment horizontal="right" vertical="center" shrinkToFit="1"/>
    </xf>
    <xf numFmtId="0" fontId="4" fillId="4" borderId="1" xfId="0" applyNumberFormat="1" applyFont="1" applyFill="1" applyBorder="1" applyAlignment="1" applyProtection="1">
      <alignment shrinkToFit="1"/>
      <protection locked="0"/>
    </xf>
    <xf numFmtId="0" fontId="4" fillId="0" borderId="50" xfId="0" applyFont="1" applyFill="1" applyBorder="1" applyAlignment="1" applyProtection="1">
      <alignment horizontal="center" vertical="center" shrinkToFit="1"/>
    </xf>
    <xf numFmtId="0" fontId="74" fillId="0" borderId="4" xfId="0" applyFont="1" applyBorder="1" applyAlignment="1" applyProtection="1">
      <alignment vertical="center"/>
    </xf>
    <xf numFmtId="0" fontId="55" fillId="0" borderId="9" xfId="0" applyFont="1" applyBorder="1" applyAlignment="1" applyProtection="1">
      <alignment horizontal="center" vertical="center"/>
    </xf>
    <xf numFmtId="0" fontId="55" fillId="0" borderId="94" xfId="0" applyFont="1" applyBorder="1" applyAlignment="1" applyProtection="1">
      <alignment horizontal="center" vertical="center"/>
    </xf>
    <xf numFmtId="0" fontId="51" fillId="0" borderId="81" xfId="0" applyFont="1" applyBorder="1" applyAlignment="1" applyProtection="1">
      <alignment horizontal="center" shrinkToFit="1"/>
    </xf>
    <xf numFmtId="0" fontId="4" fillId="0" borderId="1" xfId="0" applyFont="1" applyBorder="1" applyAlignment="1" applyProtection="1">
      <alignment horizontal="center" shrinkToFit="1"/>
    </xf>
    <xf numFmtId="0" fontId="4" fillId="0" borderId="50" xfId="0" applyFont="1" applyBorder="1" applyAlignment="1" applyProtection="1">
      <alignment horizontal="center" shrinkToFit="1"/>
    </xf>
    <xf numFmtId="0" fontId="4" fillId="0" borderId="50" xfId="0" applyFont="1" applyFill="1" applyBorder="1" applyAlignment="1" applyProtection="1">
      <alignment horizontal="center" shrinkToFit="1"/>
    </xf>
    <xf numFmtId="176" fontId="4" fillId="0" borderId="1" xfId="0" applyNumberFormat="1" applyFont="1" applyBorder="1" applyAlignment="1" applyProtection="1">
      <alignment horizontal="right" shrinkToFit="1"/>
    </xf>
    <xf numFmtId="178" fontId="4" fillId="0" borderId="1" xfId="0" applyNumberFormat="1" applyFont="1" applyFill="1" applyBorder="1" applyAlignment="1" applyProtection="1">
      <alignment horizontal="right" shrinkToFit="1"/>
    </xf>
    <xf numFmtId="0" fontId="4" fillId="0" borderId="5" xfId="0" applyFont="1" applyFill="1" applyBorder="1" applyAlignment="1" applyProtection="1">
      <alignment horizontal="justify" shrinkToFit="1"/>
    </xf>
    <xf numFmtId="0" fontId="55" fillId="0" borderId="9" xfId="0" applyFont="1" applyBorder="1" applyAlignment="1" applyProtection="1">
      <alignment vertical="center"/>
    </xf>
    <xf numFmtId="0" fontId="55" fillId="0" borderId="94" xfId="0" applyFont="1" applyBorder="1" applyAlignment="1" applyProtection="1">
      <alignment vertical="center"/>
    </xf>
    <xf numFmtId="0" fontId="55" fillId="0" borderId="94" xfId="0" applyFont="1" applyBorder="1" applyAlignment="1" applyProtection="1">
      <alignment vertical="center" shrinkToFit="1"/>
    </xf>
    <xf numFmtId="176" fontId="4" fillId="0" borderId="5" xfId="0" applyNumberFormat="1" applyFont="1" applyFill="1" applyBorder="1" applyAlignment="1" applyProtection="1">
      <alignment horizontal="right" shrinkToFit="1"/>
    </xf>
    <xf numFmtId="178" fontId="4" fillId="0" borderId="5" xfId="0" applyNumberFormat="1" applyFont="1" applyFill="1" applyBorder="1" applyAlignment="1" applyProtection="1">
      <alignment horizontal="right" shrinkToFit="1"/>
    </xf>
    <xf numFmtId="0" fontId="75" fillId="0" borderId="4" xfId="0" applyFont="1" applyBorder="1" applyAlignment="1" applyProtection="1">
      <alignment vertical="center"/>
    </xf>
    <xf numFmtId="0" fontId="75" fillId="0" borderId="9" xfId="0" applyFont="1" applyBorder="1" applyAlignment="1" applyProtection="1">
      <alignment horizontal="center" vertical="center"/>
    </xf>
    <xf numFmtId="0" fontId="75" fillId="0" borderId="12" xfId="0" applyFont="1" applyBorder="1" applyAlignment="1" applyProtection="1">
      <alignment vertical="center" shrinkToFit="1"/>
    </xf>
    <xf numFmtId="0" fontId="4" fillId="0" borderId="50" xfId="0" applyFont="1" applyBorder="1" applyAlignment="1" applyProtection="1">
      <alignment horizontal="justify" shrinkToFit="1"/>
    </xf>
    <xf numFmtId="0" fontId="4" fillId="0" borderId="50" xfId="0" applyFont="1" applyBorder="1" applyAlignment="1" applyProtection="1">
      <alignment horizontal="right" shrinkToFit="1"/>
    </xf>
    <xf numFmtId="0" fontId="76" fillId="0" borderId="4" xfId="0" applyFont="1" applyBorder="1" applyAlignment="1" applyProtection="1">
      <alignment vertical="center"/>
    </xf>
    <xf numFmtId="0" fontId="55" fillId="0" borderId="9" xfId="0" applyFont="1" applyBorder="1" applyAlignment="1" applyProtection="1">
      <alignment horizontal="center" vertical="center" wrapText="1"/>
    </xf>
    <xf numFmtId="0" fontId="55" fillId="0" borderId="12" xfId="0" applyFont="1" applyBorder="1" applyAlignment="1" applyProtection="1">
      <alignment vertical="center" shrinkToFit="1"/>
    </xf>
    <xf numFmtId="0" fontId="51" fillId="0" borderId="10" xfId="0" applyFont="1" applyBorder="1" applyAlignment="1" applyProtection="1">
      <alignment horizontal="center" vertical="center" shrinkToFit="1"/>
    </xf>
    <xf numFmtId="0" fontId="51" fillId="0" borderId="0" xfId="0" applyFont="1" applyBorder="1" applyAlignment="1" applyProtection="1">
      <alignment vertical="center" wrapText="1"/>
    </xf>
    <xf numFmtId="0" fontId="9" fillId="0" borderId="16" xfId="0" applyFont="1" applyFill="1" applyBorder="1" applyAlignment="1" applyProtection="1">
      <alignment vertical="center"/>
    </xf>
    <xf numFmtId="0" fontId="9" fillId="0" borderId="0" xfId="0" applyFont="1" applyFill="1" applyBorder="1" applyAlignment="1" applyProtection="1">
      <alignment vertical="center"/>
    </xf>
    <xf numFmtId="176" fontId="7" fillId="0" borderId="2" xfId="0" applyNumberFormat="1" applyFont="1" applyBorder="1" applyAlignment="1" applyProtection="1">
      <alignment horizontal="right" vertical="center" shrinkToFit="1"/>
    </xf>
    <xf numFmtId="192" fontId="7" fillId="0" borderId="2" xfId="0" applyNumberFormat="1" applyFont="1" applyBorder="1" applyAlignment="1" applyProtection="1">
      <alignment horizontal="right" vertical="center" shrinkToFit="1"/>
    </xf>
    <xf numFmtId="180" fontId="4" fillId="0" borderId="0" xfId="0" applyNumberFormat="1" applyFont="1" applyBorder="1" applyAlignment="1" applyProtection="1">
      <alignment horizontal="right" vertical="center" shrinkToFit="1"/>
    </xf>
    <xf numFmtId="0" fontId="51" fillId="0" borderId="3" xfId="0" applyFont="1" applyBorder="1" applyProtection="1">
      <alignment vertical="center"/>
    </xf>
    <xf numFmtId="0" fontId="51" fillId="0" borderId="12" xfId="0" applyFont="1" applyBorder="1" applyAlignment="1" applyProtection="1">
      <alignment horizontal="center" vertical="center" wrapText="1"/>
    </xf>
    <xf numFmtId="0" fontId="51" fillId="0" borderId="1" xfId="0" applyFont="1" applyBorder="1" applyProtection="1">
      <alignment vertical="center"/>
    </xf>
    <xf numFmtId="188" fontId="51" fillId="0" borderId="3" xfId="0" applyNumberFormat="1" applyFont="1" applyBorder="1" applyAlignment="1" applyProtection="1">
      <alignment horizontal="center" vertical="center" wrapText="1"/>
    </xf>
    <xf numFmtId="0" fontId="51" fillId="0" borderId="10" xfId="0" applyFont="1" applyBorder="1" applyAlignment="1" applyProtection="1">
      <alignment horizontal="center" vertical="center" wrapText="1"/>
    </xf>
    <xf numFmtId="0" fontId="51" fillId="0" borderId="16" xfId="0" applyFont="1" applyBorder="1" applyProtection="1">
      <alignment vertical="center"/>
    </xf>
    <xf numFmtId="183" fontId="4" fillId="0" borderId="3" xfId="0" applyNumberFormat="1" applyFont="1" applyFill="1" applyBorder="1" applyAlignment="1" applyProtection="1">
      <alignment horizontal="center" vertical="center" shrinkToFit="1"/>
    </xf>
    <xf numFmtId="0" fontId="80" fillId="0" borderId="4" xfId="0" applyFont="1" applyBorder="1" applyProtection="1">
      <alignment vertical="center"/>
    </xf>
    <xf numFmtId="180" fontId="4" fillId="4" borderId="0" xfId="0" applyNumberFormat="1" applyFont="1" applyFill="1" applyBorder="1" applyAlignment="1" applyProtection="1">
      <alignment horizontal="right" vertical="center" shrinkToFit="1"/>
    </xf>
    <xf numFmtId="180" fontId="4" fillId="0" borderId="0" xfId="0" applyNumberFormat="1" applyFont="1" applyBorder="1" applyAlignment="1" applyProtection="1">
      <alignment horizontal="right" vertical="center"/>
    </xf>
    <xf numFmtId="0" fontId="4" fillId="0" borderId="0" xfId="0" applyFont="1" applyFill="1" applyProtection="1">
      <alignment vertical="center"/>
      <protection locked="0"/>
    </xf>
    <xf numFmtId="0" fontId="51" fillId="0" borderId="4" xfId="0" applyFont="1" applyBorder="1" applyProtection="1">
      <alignment vertical="center"/>
    </xf>
    <xf numFmtId="188" fontId="51" fillId="4" borderId="50" xfId="0" applyNumberFormat="1" applyFont="1" applyFill="1" applyBorder="1" applyAlignment="1" applyProtection="1">
      <alignment horizontal="center" vertical="center" wrapText="1"/>
    </xf>
    <xf numFmtId="0" fontId="80" fillId="0" borderId="19" xfId="0" applyFont="1" applyBorder="1" applyAlignment="1" applyProtection="1">
      <alignment horizontal="center" vertical="center" wrapText="1"/>
    </xf>
    <xf numFmtId="0" fontId="5" fillId="3" borderId="0" xfId="0" applyFont="1" applyFill="1" applyBorder="1" applyAlignment="1" applyProtection="1">
      <alignment vertical="center"/>
    </xf>
    <xf numFmtId="0" fontId="5" fillId="3" borderId="16" xfId="0" applyFont="1" applyFill="1" applyBorder="1" applyProtection="1">
      <alignment vertical="center"/>
    </xf>
    <xf numFmtId="0" fontId="5" fillId="3" borderId="16" xfId="0" applyFont="1" applyFill="1" applyBorder="1" applyAlignment="1" applyProtection="1">
      <alignment horizontal="left" vertical="center"/>
    </xf>
    <xf numFmtId="0" fontId="5" fillId="3" borderId="16" xfId="0" applyFont="1" applyFill="1" applyBorder="1" applyAlignment="1" applyProtection="1">
      <alignment horizontal="right" vertical="center"/>
    </xf>
    <xf numFmtId="0" fontId="5" fillId="3" borderId="0" xfId="0" applyFont="1" applyFill="1" applyBorder="1" applyAlignment="1" applyProtection="1">
      <alignment horizontal="left" vertical="center"/>
    </xf>
    <xf numFmtId="181" fontId="5" fillId="0" borderId="5" xfId="0" applyNumberFormat="1" applyFont="1" applyFill="1" applyBorder="1" applyAlignment="1" applyProtection="1">
      <alignment horizontal="right" vertical="center" shrinkToFit="1"/>
    </xf>
    <xf numFmtId="181" fontId="22" fillId="0" borderId="5" xfId="0" applyNumberFormat="1" applyFont="1" applyFill="1" applyBorder="1" applyAlignment="1" applyProtection="1">
      <alignment horizontal="center" vertical="center" shrinkToFit="1"/>
    </xf>
    <xf numFmtId="187" fontId="22" fillId="0" borderId="5" xfId="3" applyNumberFormat="1" applyFont="1" applyFill="1" applyBorder="1" applyAlignment="1" applyProtection="1">
      <alignment horizontal="right" vertical="center" shrinkToFit="1"/>
    </xf>
    <xf numFmtId="0" fontId="22" fillId="0" borderId="5" xfId="0" applyFont="1" applyFill="1" applyBorder="1" applyAlignment="1" applyProtection="1">
      <alignment horizontal="center" vertical="center" shrinkToFit="1"/>
    </xf>
    <xf numFmtId="187" fontId="22" fillId="0" borderId="3" xfId="3" applyNumberFormat="1" applyFont="1" applyFill="1" applyBorder="1" applyAlignment="1" applyProtection="1">
      <alignment horizontal="right" vertical="center" shrinkToFit="1"/>
    </xf>
    <xf numFmtId="0" fontId="22" fillId="0" borderId="3" xfId="0" applyFont="1" applyFill="1" applyBorder="1" applyAlignment="1" applyProtection="1">
      <alignment horizontal="right" vertical="center" shrinkToFit="1"/>
    </xf>
    <xf numFmtId="0" fontId="5" fillId="0" borderId="3" xfId="0" applyFont="1" applyBorder="1" applyAlignment="1" applyProtection="1">
      <alignment horizontal="left" vertical="center" wrapText="1"/>
    </xf>
    <xf numFmtId="0" fontId="5" fillId="0" borderId="3" xfId="0" applyFont="1" applyFill="1" applyBorder="1" applyAlignment="1" applyProtection="1">
      <alignment horizontal="justify" vertical="center" wrapText="1"/>
    </xf>
    <xf numFmtId="176" fontId="5" fillId="0" borderId="5" xfId="0" applyNumberFormat="1" applyFont="1" applyFill="1" applyBorder="1" applyAlignment="1" applyProtection="1">
      <alignment horizontal="right" vertical="center" shrinkToFit="1"/>
    </xf>
    <xf numFmtId="0" fontId="51" fillId="0" borderId="12" xfId="0" applyFont="1" applyBorder="1" applyAlignment="1" applyProtection="1">
      <alignment horizontal="center" vertical="center" shrinkToFit="1"/>
      <protection locked="0"/>
    </xf>
    <xf numFmtId="0" fontId="4" fillId="0" borderId="0" xfId="0" applyFont="1" applyFill="1" applyAlignment="1" applyProtection="1">
      <alignment horizontal="left" vertical="center" shrinkToFit="1"/>
    </xf>
    <xf numFmtId="0" fontId="4" fillId="0" borderId="0" xfId="0" applyFont="1" applyBorder="1" applyAlignment="1" applyProtection="1">
      <alignment horizontal="center" vertical="center" wrapText="1"/>
    </xf>
    <xf numFmtId="0" fontId="51" fillId="0" borderId="3" xfId="0" applyFont="1" applyBorder="1" applyAlignment="1" applyProtection="1">
      <alignment horizontal="center" vertical="center" wrapText="1"/>
    </xf>
    <xf numFmtId="0" fontId="51" fillId="0" borderId="1" xfId="0" applyFont="1" applyBorder="1" applyAlignment="1" applyProtection="1">
      <alignment horizontal="center" vertical="center" wrapText="1"/>
    </xf>
    <xf numFmtId="0" fontId="51" fillId="0" borderId="2" xfId="0" applyFont="1" applyBorder="1" applyAlignment="1" applyProtection="1">
      <alignment horizontal="center" vertical="center" wrapText="1"/>
    </xf>
    <xf numFmtId="0" fontId="51" fillId="0" borderId="0" xfId="0" applyFont="1" applyBorder="1" applyAlignment="1" applyProtection="1">
      <alignment horizontal="center" vertical="center" wrapText="1"/>
    </xf>
    <xf numFmtId="0" fontId="51" fillId="0" borderId="4" xfId="0" applyFont="1" applyBorder="1" applyAlignment="1" applyProtection="1">
      <alignment horizontal="center" vertical="center" wrapText="1"/>
    </xf>
    <xf numFmtId="0" fontId="4" fillId="0" borderId="14" xfId="0" applyFont="1" applyFill="1" applyBorder="1" applyAlignment="1" applyProtection="1">
      <alignment horizontal="center" vertical="center" shrinkToFit="1"/>
    </xf>
    <xf numFmtId="0" fontId="4" fillId="0" borderId="17" xfId="0" applyFont="1" applyFill="1" applyBorder="1" applyAlignment="1" applyProtection="1">
      <alignment horizontal="center" vertical="center" shrinkToFit="1"/>
    </xf>
    <xf numFmtId="0" fontId="51" fillId="0" borderId="9" xfId="0" applyNumberFormat="1" applyFont="1" applyFill="1" applyBorder="1" applyAlignment="1" applyProtection="1">
      <alignment horizontal="center" vertical="center" shrinkToFit="1"/>
    </xf>
    <xf numFmtId="0" fontId="5" fillId="0" borderId="0" xfId="0" applyFont="1" applyFill="1" applyAlignment="1" applyProtection="1">
      <alignment horizontal="center" vertical="center"/>
    </xf>
    <xf numFmtId="181" fontId="5" fillId="0" borderId="3" xfId="0" applyNumberFormat="1" applyFont="1" applyFill="1" applyBorder="1" applyAlignment="1" applyProtection="1">
      <alignment horizontal="right" vertical="center" shrinkToFit="1"/>
    </xf>
    <xf numFmtId="0" fontId="22" fillId="0" borderId="3" xfId="0" applyFont="1" applyFill="1" applyBorder="1" applyAlignment="1" applyProtection="1">
      <alignment horizontal="center" vertical="center" shrinkToFit="1"/>
    </xf>
    <xf numFmtId="0" fontId="3" fillId="0" borderId="0" xfId="0" applyFont="1" applyFill="1" applyBorder="1" applyAlignment="1" applyProtection="1">
      <alignment vertical="center"/>
      <protection locked="0"/>
    </xf>
    <xf numFmtId="0" fontId="1" fillId="0" borderId="0" xfId="0" applyFont="1" applyFill="1" applyProtection="1">
      <alignment vertical="center"/>
      <protection locked="0"/>
    </xf>
    <xf numFmtId="0" fontId="1" fillId="0" borderId="0" xfId="0" applyFont="1" applyProtection="1">
      <alignment vertical="center"/>
      <protection locked="0"/>
    </xf>
    <xf numFmtId="0" fontId="23" fillId="0" borderId="0" xfId="0" applyFont="1" applyFill="1" applyProtection="1">
      <alignment vertical="center"/>
      <protection locked="0"/>
    </xf>
    <xf numFmtId="0" fontId="6" fillId="0" borderId="0" xfId="0" applyFont="1" applyFill="1" applyBorder="1" applyAlignment="1" applyProtection="1">
      <alignment vertical="center"/>
      <protection locked="0"/>
    </xf>
    <xf numFmtId="0" fontId="23"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Fill="1" applyAlignment="1" applyProtection="1">
      <alignment vertical="center"/>
      <protection locked="0"/>
    </xf>
    <xf numFmtId="188" fontId="22" fillId="0" borderId="0" xfId="0" applyNumberFormat="1" applyFont="1" applyFill="1" applyBorder="1" applyAlignment="1" applyProtection="1">
      <alignment horizontal="right" vertical="center" wrapText="1"/>
      <protection locked="0"/>
    </xf>
    <xf numFmtId="0" fontId="5" fillId="0" borderId="0" xfId="0" applyFont="1" applyFill="1" applyBorder="1" applyAlignment="1" applyProtection="1">
      <alignment horizontal="center" vertical="center" wrapText="1"/>
      <protection locked="0"/>
    </xf>
    <xf numFmtId="0" fontId="5" fillId="0" borderId="0" xfId="0" applyNumberFormat="1" applyFont="1" applyFill="1" applyBorder="1" applyAlignment="1" applyProtection="1">
      <alignment horizontal="right" wrapText="1" shrinkToFit="1"/>
      <protection locked="0"/>
    </xf>
    <xf numFmtId="187" fontId="22" fillId="0" borderId="0" xfId="3" applyNumberFormat="1" applyFont="1" applyFill="1" applyBorder="1" applyAlignment="1" applyProtection="1">
      <alignment horizontal="right" vertical="center" wrapText="1"/>
      <protection locked="0"/>
    </xf>
    <xf numFmtId="2" fontId="22" fillId="0" borderId="0" xfId="0" applyNumberFormat="1" applyFont="1" applyFill="1" applyBorder="1" applyAlignment="1" applyProtection="1">
      <alignment horizontal="right" vertical="center" wrapText="1"/>
      <protection locked="0"/>
    </xf>
    <xf numFmtId="0" fontId="6" fillId="0" borderId="0" xfId="0" applyFont="1" applyAlignment="1" applyProtection="1">
      <protection locked="0"/>
    </xf>
    <xf numFmtId="0" fontId="6" fillId="0" borderId="0" xfId="0" applyFont="1" applyFill="1" applyAlignment="1" applyProtection="1">
      <protection locked="0"/>
    </xf>
    <xf numFmtId="0" fontId="5" fillId="0" borderId="3" xfId="0" applyFont="1" applyBorder="1" applyAlignment="1" applyProtection="1">
      <alignment horizontal="justify" vertical="center" wrapText="1"/>
    </xf>
    <xf numFmtId="0" fontId="5" fillId="0" borderId="12" xfId="0" applyFont="1" applyFill="1" applyBorder="1" applyAlignment="1" applyProtection="1">
      <alignment horizontal="left" vertical="center" wrapText="1"/>
    </xf>
    <xf numFmtId="0" fontId="5" fillId="0" borderId="2"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187" fontId="22" fillId="4" borderId="3" xfId="3" applyNumberFormat="1" applyFont="1" applyFill="1" applyBorder="1" applyAlignment="1" applyProtection="1">
      <alignment horizontal="right" vertical="center" shrinkToFit="1"/>
      <protection locked="0"/>
    </xf>
    <xf numFmtId="0" fontId="22" fillId="4" borderId="3" xfId="0" applyFont="1" applyFill="1" applyBorder="1" applyAlignment="1" applyProtection="1">
      <alignment horizontal="right" vertical="center" shrinkToFit="1"/>
      <protection locked="0"/>
    </xf>
    <xf numFmtId="0" fontId="5" fillId="4" borderId="3" xfId="0" applyFont="1" applyFill="1" applyBorder="1" applyAlignment="1" applyProtection="1">
      <alignment horizontal="right" vertical="center" shrinkToFit="1"/>
      <protection locked="0"/>
    </xf>
    <xf numFmtId="181" fontId="5" fillId="0" borderId="3" xfId="0" applyNumberFormat="1" applyFont="1" applyFill="1" applyBorder="1" applyAlignment="1" applyProtection="1">
      <alignment horizontal="center" vertical="center" shrinkToFit="1"/>
    </xf>
    <xf numFmtId="187" fontId="22" fillId="0" borderId="3" xfId="3" applyNumberFormat="1" applyFont="1" applyFill="1" applyBorder="1" applyAlignment="1" applyProtection="1">
      <alignment horizontal="center" vertical="center" shrinkToFit="1"/>
    </xf>
    <xf numFmtId="0" fontId="4" fillId="0" borderId="1"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51" fillId="0" borderId="1" xfId="0" applyFont="1" applyBorder="1" applyAlignment="1" applyProtection="1">
      <alignment horizontal="center" vertical="center" wrapText="1"/>
    </xf>
    <xf numFmtId="0" fontId="51" fillId="0" borderId="2" xfId="0" applyFont="1" applyBorder="1" applyAlignment="1" applyProtection="1">
      <alignment horizontal="center" vertical="center" wrapText="1"/>
    </xf>
    <xf numFmtId="0" fontId="51" fillId="0" borderId="3" xfId="0" applyFont="1" applyBorder="1" applyAlignment="1" applyProtection="1">
      <alignment horizontal="center" vertical="center" wrapText="1"/>
    </xf>
    <xf numFmtId="0" fontId="51" fillId="0" borderId="1" xfId="0" applyFont="1" applyBorder="1" applyAlignment="1" applyProtection="1">
      <alignment horizontal="center" vertical="center" shrinkToFit="1"/>
    </xf>
    <xf numFmtId="0" fontId="51" fillId="0" borderId="4" xfId="0" applyFont="1" applyBorder="1" applyAlignment="1" applyProtection="1">
      <alignment horizontal="center" vertical="center" wrapText="1"/>
    </xf>
    <xf numFmtId="0" fontId="4" fillId="0" borderId="10" xfId="0" applyFont="1" applyBorder="1" applyAlignment="1" applyProtection="1">
      <alignment vertical="center" shrinkToFi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2" xfId="0" applyFont="1" applyBorder="1" applyAlignment="1" applyProtection="1">
      <alignment horizontal="center" vertical="center" textRotation="255" wrapText="1"/>
    </xf>
    <xf numFmtId="0" fontId="4" fillId="0" borderId="1" xfId="0" applyFont="1" applyBorder="1" applyAlignment="1" applyProtection="1">
      <alignment horizontal="center" vertical="center" shrinkToFit="1"/>
    </xf>
    <xf numFmtId="0" fontId="4" fillId="0" borderId="50" xfId="0" applyFont="1" applyBorder="1" applyAlignment="1" applyProtection="1">
      <alignment horizontal="center" vertical="center" shrinkToFit="1"/>
    </xf>
    <xf numFmtId="0" fontId="51" fillId="0" borderId="0" xfId="0" applyFont="1" applyBorder="1" applyAlignment="1" applyProtection="1">
      <alignment horizontal="center" vertical="center" wrapText="1"/>
    </xf>
    <xf numFmtId="0" fontId="51" fillId="0" borderId="3" xfId="0" applyFont="1" applyBorder="1" applyAlignment="1" applyProtection="1">
      <alignment horizontal="center" vertical="center"/>
    </xf>
    <xf numFmtId="0" fontId="51" fillId="0" borderId="3" xfId="0" applyFont="1" applyBorder="1" applyAlignment="1" applyProtection="1">
      <alignment horizontal="center" vertical="center" shrinkToFit="1"/>
    </xf>
    <xf numFmtId="0" fontId="51" fillId="0" borderId="0" xfId="0" applyFont="1" applyBorder="1" applyAlignment="1" applyProtection="1">
      <alignment horizontal="center" wrapText="1"/>
    </xf>
    <xf numFmtId="176" fontId="4" fillId="0" borderId="1" xfId="0" applyNumberFormat="1" applyFont="1" applyBorder="1" applyAlignment="1" applyProtection="1">
      <alignment horizontal="right" vertical="center" shrinkToFit="1"/>
    </xf>
    <xf numFmtId="178" fontId="4" fillId="0" borderId="1" xfId="0" applyNumberFormat="1" applyFont="1" applyFill="1" applyBorder="1" applyAlignment="1" applyProtection="1">
      <alignment horizontal="right" vertical="center" shrinkToFit="1"/>
    </xf>
    <xf numFmtId="0" fontId="51" fillId="0" borderId="0" xfId="3" applyNumberFormat="1" applyFont="1" applyBorder="1" applyAlignment="1" applyProtection="1">
      <alignment horizontal="right" vertical="center"/>
    </xf>
    <xf numFmtId="0" fontId="4" fillId="0" borderId="0" xfId="0" applyFont="1" applyFill="1" applyAlignment="1" applyProtection="1">
      <alignment horizontal="left" vertical="center"/>
    </xf>
    <xf numFmtId="0" fontId="28" fillId="0" borderId="0" xfId="0" applyFont="1" applyBorder="1" applyProtection="1">
      <alignment vertical="center"/>
    </xf>
    <xf numFmtId="0" fontId="29" fillId="0" borderId="0" xfId="0" applyFont="1" applyBorder="1" applyProtection="1">
      <alignment vertical="center"/>
    </xf>
    <xf numFmtId="0" fontId="29" fillId="0" borderId="0" xfId="0" applyFont="1" applyBorder="1" applyAlignment="1" applyProtection="1">
      <alignment horizontal="center" vertical="center"/>
    </xf>
    <xf numFmtId="0" fontId="29" fillId="0" borderId="0" xfId="0" applyFont="1" applyFill="1" applyBorder="1" applyProtection="1">
      <alignment vertical="center"/>
    </xf>
    <xf numFmtId="0" fontId="30" fillId="0" borderId="0" xfId="0" applyFont="1" applyProtection="1">
      <alignment vertical="center"/>
    </xf>
    <xf numFmtId="0" fontId="31" fillId="0" borderId="0" xfId="0" applyFont="1" applyBorder="1" applyProtection="1">
      <alignment vertical="center"/>
    </xf>
    <xf numFmtId="0" fontId="30" fillId="0" borderId="0" xfId="0" applyFont="1" applyBorder="1" applyAlignment="1" applyProtection="1">
      <alignment horizontal="right" vertical="center" indent="1"/>
    </xf>
    <xf numFmtId="0" fontId="30" fillId="0" borderId="0" xfId="4" applyFont="1" applyBorder="1" applyProtection="1">
      <alignment vertical="center"/>
    </xf>
    <xf numFmtId="0" fontId="29" fillId="0" borderId="0" xfId="0" applyFont="1" applyFill="1" applyBorder="1" applyAlignment="1" applyProtection="1">
      <alignment horizontal="left" vertical="center"/>
    </xf>
    <xf numFmtId="0" fontId="29" fillId="0" borderId="4" xfId="0" applyFont="1" applyBorder="1" applyAlignment="1" applyProtection="1">
      <alignment horizontal="right" vertical="top"/>
    </xf>
    <xf numFmtId="0" fontId="29" fillId="0" borderId="9" xfId="0" applyFont="1" applyBorder="1" applyAlignment="1" applyProtection="1">
      <alignment vertical="top"/>
    </xf>
    <xf numFmtId="0" fontId="29" fillId="0" borderId="9" xfId="0" applyFont="1" applyBorder="1" applyAlignment="1" applyProtection="1">
      <alignment horizontal="center" vertical="top"/>
    </xf>
    <xf numFmtId="0" fontId="29" fillId="0" borderId="9" xfId="0" applyFont="1" applyBorder="1" applyAlignment="1" applyProtection="1">
      <alignment horizontal="right" vertical="top"/>
    </xf>
    <xf numFmtId="0" fontId="29" fillId="0" borderId="12" xfId="0" applyFont="1" applyBorder="1" applyAlignment="1" applyProtection="1">
      <alignment horizontal="left" vertical="top"/>
    </xf>
    <xf numFmtId="0" fontId="29" fillId="0" borderId="0" xfId="0" applyFont="1" applyBorder="1" applyAlignment="1" applyProtection="1">
      <alignment horizontal="right" vertical="center"/>
    </xf>
    <xf numFmtId="0" fontId="29" fillId="0" borderId="0" xfId="0" applyFont="1" applyBorder="1" applyAlignment="1" applyProtection="1">
      <alignment horizontal="left" vertical="center"/>
    </xf>
    <xf numFmtId="0" fontId="29" fillId="0" borderId="0" xfId="0" applyFont="1" applyBorder="1" applyAlignment="1" applyProtection="1">
      <alignment vertical="center"/>
    </xf>
    <xf numFmtId="0" fontId="33" fillId="0" borderId="0" xfId="0" applyFont="1" applyBorder="1" applyAlignment="1" applyProtection="1">
      <alignment horizontal="left" vertical="center"/>
    </xf>
    <xf numFmtId="0" fontId="35" fillId="0" borderId="0" xfId="0" applyFont="1" applyBorder="1" applyProtection="1">
      <alignment vertical="center"/>
    </xf>
    <xf numFmtId="0" fontId="35" fillId="0" borderId="0" xfId="0" applyFont="1" applyFill="1" applyBorder="1" applyAlignment="1" applyProtection="1">
      <alignment vertical="center"/>
    </xf>
    <xf numFmtId="0" fontId="35" fillId="0" borderId="0" xfId="0" applyFont="1" applyFill="1" applyBorder="1" applyAlignment="1" applyProtection="1">
      <alignment horizontal="left" vertical="center"/>
    </xf>
    <xf numFmtId="0" fontId="34" fillId="0" borderId="0" xfId="0" applyFont="1" applyBorder="1" applyProtection="1">
      <alignment vertical="center"/>
    </xf>
    <xf numFmtId="0" fontId="31" fillId="0" borderId="0" xfId="0" applyFont="1" applyProtection="1">
      <alignment vertical="center"/>
    </xf>
    <xf numFmtId="0" fontId="30" fillId="0" borderId="0" xfId="0" applyFont="1" applyAlignment="1" applyProtection="1">
      <alignment horizontal="center" vertical="center"/>
    </xf>
    <xf numFmtId="0" fontId="29" fillId="0" borderId="0" xfId="0" applyFont="1" applyProtection="1">
      <alignment vertical="center"/>
    </xf>
    <xf numFmtId="0" fontId="34" fillId="0" borderId="0" xfId="0" applyFont="1" applyAlignment="1" applyProtection="1">
      <alignment horizontal="center"/>
    </xf>
    <xf numFmtId="0" fontId="34" fillId="0" borderId="0" xfId="0" applyFont="1" applyAlignment="1" applyProtection="1"/>
    <xf numFmtId="0" fontId="34" fillId="0" borderId="0" xfId="0" applyFont="1" applyProtection="1">
      <alignment vertical="center"/>
    </xf>
    <xf numFmtId="0" fontId="44" fillId="0" borderId="0" xfId="0" applyFont="1" applyProtection="1">
      <alignment vertical="center"/>
    </xf>
    <xf numFmtId="0" fontId="45" fillId="0" borderId="4" xfId="0" applyFont="1" applyBorder="1" applyAlignment="1" applyProtection="1">
      <alignment horizontal="center" vertical="center"/>
    </xf>
    <xf numFmtId="0" fontId="30" fillId="0" borderId="9" xfId="0" applyFont="1" applyBorder="1" applyProtection="1">
      <alignment vertical="center"/>
    </xf>
    <xf numFmtId="0" fontId="30" fillId="0" borderId="12" xfId="0" applyFont="1" applyBorder="1" applyProtection="1">
      <alignment vertical="center"/>
    </xf>
    <xf numFmtId="0" fontId="45" fillId="0" borderId="0" xfId="0" applyFont="1" applyAlignment="1" applyProtection="1">
      <alignment horizontal="center" vertical="center"/>
    </xf>
    <xf numFmtId="0" fontId="46" fillId="0" borderId="0" xfId="0" applyFont="1" applyAlignment="1" applyProtection="1">
      <alignment horizontal="left" vertical="center" indent="2"/>
    </xf>
    <xf numFmtId="0" fontId="30" fillId="0" borderId="9" xfId="0" applyFont="1" applyBorder="1" applyAlignment="1" applyProtection="1">
      <alignment horizontal="center" vertical="center"/>
    </xf>
    <xf numFmtId="0" fontId="30" fillId="0" borderId="0" xfId="0" applyFont="1" applyAlignment="1" applyProtection="1"/>
    <xf numFmtId="0" fontId="30" fillId="0" borderId="0" xfId="0" applyFont="1" applyAlignment="1" applyProtection="1">
      <alignment horizontal="center"/>
    </xf>
    <xf numFmtId="0" fontId="4" fillId="0" borderId="9"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0" xfId="0" applyFont="1" applyFill="1" applyAlignment="1" applyProtection="1">
      <alignment horizontal="left" vertical="center" wrapText="1"/>
    </xf>
    <xf numFmtId="0" fontId="4" fillId="0" borderId="0" xfId="0" applyFont="1" applyAlignment="1" applyProtection="1">
      <alignment horizontal="left" vertical="center"/>
    </xf>
    <xf numFmtId="0" fontId="4" fillId="0" borderId="0" xfId="0" applyFont="1" applyBorder="1" applyAlignment="1" applyProtection="1">
      <alignment horizontal="justify" vertical="center"/>
    </xf>
    <xf numFmtId="0" fontId="60" fillId="0" borderId="0" xfId="0" applyFont="1" applyProtection="1">
      <alignment vertical="center"/>
    </xf>
    <xf numFmtId="0" fontId="62" fillId="0" borderId="0" xfId="0" applyFo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right" vertical="center"/>
    </xf>
    <xf numFmtId="0" fontId="5"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5" fillId="0" borderId="0" xfId="0" applyFont="1" applyBorder="1" applyAlignment="1" applyProtection="1">
      <alignment horizontal="right" vertical="center"/>
    </xf>
    <xf numFmtId="0" fontId="6" fillId="0" borderId="0" xfId="0" applyFont="1" applyFill="1" applyBorder="1" applyProtection="1">
      <alignment vertical="center"/>
    </xf>
    <xf numFmtId="0" fontId="34" fillId="0" borderId="0" xfId="0" applyFont="1" applyAlignment="1" applyProtection="1">
      <alignment horizontal="left" vertical="center"/>
    </xf>
    <xf numFmtId="0" fontId="4" fillId="0" borderId="4" xfId="0" applyFont="1" applyBorder="1" applyAlignment="1" applyProtection="1">
      <alignment horizontal="left" vertical="center" wrapText="1" indent="1"/>
    </xf>
    <xf numFmtId="0" fontId="4" fillId="0" borderId="12" xfId="0" applyFont="1" applyBorder="1" applyAlignment="1" applyProtection="1">
      <alignment horizontal="left" vertical="center" wrapText="1" indent="1"/>
    </xf>
    <xf numFmtId="0" fontId="4" fillId="0" borderId="9" xfId="0" applyFont="1" applyBorder="1" applyAlignment="1" applyProtection="1">
      <alignment horizontal="justify" vertical="center" wrapText="1"/>
    </xf>
    <xf numFmtId="0" fontId="4" fillId="0" borderId="19" xfId="0" applyFont="1" applyBorder="1" applyAlignment="1" applyProtection="1">
      <alignment horizontal="left" vertical="center" wrapText="1" indent="1"/>
    </xf>
    <xf numFmtId="0" fontId="4" fillId="0" borderId="10" xfId="0" applyFont="1" applyBorder="1" applyAlignment="1" applyProtection="1">
      <alignment horizontal="justify" vertical="center" wrapText="1"/>
    </xf>
    <xf numFmtId="0" fontId="4" fillId="0" borderId="18" xfId="0" applyFont="1" applyBorder="1" applyAlignment="1" applyProtection="1">
      <alignment horizontal="left" vertical="center" wrapText="1" indent="1"/>
    </xf>
    <xf numFmtId="0" fontId="4" fillId="0" borderId="16" xfId="0" applyFont="1" applyBorder="1" applyAlignment="1" applyProtection="1">
      <alignment horizontal="justify" vertical="center" wrapText="1"/>
    </xf>
    <xf numFmtId="0" fontId="7" fillId="0" borderId="9" xfId="0" applyFont="1" applyBorder="1" applyAlignment="1" applyProtection="1">
      <alignment horizontal="right" vertical="center" wrapText="1"/>
    </xf>
    <xf numFmtId="0" fontId="4" fillId="0" borderId="9" xfId="0" applyFont="1" applyBorder="1" applyAlignment="1" applyProtection="1">
      <alignment horizontal="center" vertical="center" shrinkToFit="1"/>
    </xf>
    <xf numFmtId="0" fontId="7" fillId="0" borderId="9" xfId="0" applyFont="1" applyBorder="1" applyAlignment="1" applyProtection="1">
      <alignment horizontal="justify" vertical="center" wrapText="1"/>
    </xf>
    <xf numFmtId="0" fontId="6" fillId="0" borderId="9" xfId="0" applyFont="1" applyBorder="1" applyProtection="1">
      <alignment vertical="center"/>
    </xf>
    <xf numFmtId="0" fontId="6" fillId="0" borderId="12" xfId="0" applyFont="1" applyBorder="1" applyProtection="1">
      <alignment vertical="center"/>
    </xf>
    <xf numFmtId="0" fontId="64" fillId="0" borderId="0" xfId="0" applyFont="1" applyAlignment="1" applyProtection="1">
      <alignment horizontal="center" vertical="center"/>
    </xf>
    <xf numFmtId="0" fontId="7" fillId="0" borderId="9" xfId="0" applyFont="1" applyFill="1" applyBorder="1" applyAlignment="1" applyProtection="1">
      <alignment horizontal="center" vertical="center" wrapText="1"/>
    </xf>
    <xf numFmtId="0" fontId="4" fillId="0" borderId="15" xfId="0" applyFont="1" applyBorder="1" applyAlignment="1" applyProtection="1">
      <alignment horizontal="left" vertical="center" wrapText="1" indent="1"/>
    </xf>
    <xf numFmtId="0" fontId="4" fillId="0" borderId="0" xfId="0" applyFont="1" applyBorder="1" applyAlignment="1" applyProtection="1">
      <alignment horizontal="justify" vertical="center" wrapText="1"/>
    </xf>
    <xf numFmtId="0" fontId="4" fillId="0" borderId="0" xfId="0" applyFont="1" applyBorder="1" applyAlignment="1" applyProtection="1">
      <alignment horizontal="left" vertical="center" wrapText="1" indent="1"/>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51" fillId="0" borderId="0" xfId="0" applyFont="1" applyAlignment="1" applyProtection="1">
      <alignment horizontal="center" vertical="center"/>
    </xf>
    <xf numFmtId="0" fontId="4" fillId="0" borderId="0" xfId="0" applyFont="1" applyAlignment="1" applyProtection="1">
      <alignment horizontal="justify" vertical="center"/>
    </xf>
    <xf numFmtId="0" fontId="21" fillId="0" borderId="4" xfId="0" applyFont="1" applyFill="1" applyBorder="1" applyAlignment="1" applyProtection="1">
      <alignment horizontal="center" vertical="center" wrapText="1"/>
    </xf>
    <xf numFmtId="0" fontId="21" fillId="0" borderId="9" xfId="0" applyFont="1" applyFill="1" applyBorder="1" applyAlignment="1" applyProtection="1">
      <alignment vertical="center" wrapText="1"/>
    </xf>
    <xf numFmtId="0" fontId="21" fillId="0" borderId="9" xfId="0" applyFont="1" applyFill="1" applyBorder="1" applyAlignment="1" applyProtection="1">
      <alignment horizontal="center" vertical="center" wrapText="1"/>
    </xf>
    <xf numFmtId="0" fontId="21" fillId="0" borderId="12" xfId="0" applyFont="1" applyFill="1" applyBorder="1" applyAlignment="1" applyProtection="1">
      <alignment vertical="center" wrapText="1"/>
    </xf>
    <xf numFmtId="0" fontId="4" fillId="0" borderId="0" xfId="0" applyFont="1" applyFill="1" applyAlignment="1" applyProtection="1">
      <alignment vertical="center"/>
    </xf>
    <xf numFmtId="0" fontId="21" fillId="0" borderId="9" xfId="0" applyFont="1" applyFill="1" applyBorder="1" applyAlignment="1" applyProtection="1">
      <alignment horizontal="right" vertical="center" wrapText="1"/>
    </xf>
    <xf numFmtId="0" fontId="21" fillId="0" borderId="12" xfId="0" applyFont="1" applyFill="1" applyBorder="1" applyAlignment="1" applyProtection="1">
      <alignment vertical="center" shrinkToFit="1"/>
    </xf>
    <xf numFmtId="0" fontId="21" fillId="0" borderId="12" xfId="0" applyFont="1" applyFill="1" applyBorder="1" applyAlignment="1" applyProtection="1">
      <alignment horizontal="left" vertical="center" shrinkToFit="1"/>
    </xf>
    <xf numFmtId="0" fontId="69" fillId="0" borderId="0" xfId="0" applyFont="1" applyProtection="1">
      <alignment vertical="center"/>
    </xf>
    <xf numFmtId="0" fontId="69" fillId="0" borderId="0" xfId="0" applyFont="1" applyAlignment="1" applyProtection="1">
      <alignment horizontal="left" vertical="center"/>
    </xf>
    <xf numFmtId="0" fontId="21" fillId="0" borderId="19" xfId="0" applyFont="1" applyFill="1" applyBorder="1" applyAlignment="1" applyProtection="1">
      <alignment horizontal="left" vertical="center" shrinkToFit="1"/>
    </xf>
    <xf numFmtId="0" fontId="21" fillId="0" borderId="6" xfId="0" applyFont="1" applyFill="1" applyBorder="1" applyAlignment="1" applyProtection="1">
      <alignment horizontal="left" vertical="center" wrapText="1"/>
    </xf>
    <xf numFmtId="0" fontId="21" fillId="0" borderId="22" xfId="0" applyFont="1" applyFill="1" applyBorder="1" applyAlignment="1" applyProtection="1">
      <alignment horizontal="left" vertical="center" shrinkToFit="1"/>
    </xf>
    <xf numFmtId="0" fontId="21" fillId="0" borderId="63" xfId="0" applyFont="1" applyFill="1" applyBorder="1" applyAlignment="1" applyProtection="1">
      <alignment horizontal="left" vertical="center" shrinkToFit="1"/>
    </xf>
    <xf numFmtId="0" fontId="21" fillId="0" borderId="6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shrinkToFit="1"/>
    </xf>
    <xf numFmtId="0" fontId="20" fillId="0" borderId="4" xfId="0" applyFont="1" applyFill="1" applyBorder="1" applyAlignment="1" applyProtection="1">
      <alignment horizontal="center" vertical="center" shrinkToFit="1"/>
    </xf>
    <xf numFmtId="0" fontId="21" fillId="0" borderId="17" xfId="0" applyFont="1" applyFill="1" applyBorder="1" applyAlignment="1" applyProtection="1">
      <alignment horizontal="right" vertical="center" wrapText="1"/>
    </xf>
    <xf numFmtId="0" fontId="21" fillId="0" borderId="16" xfId="0" applyFont="1" applyFill="1" applyBorder="1" applyAlignment="1" applyProtection="1">
      <alignment horizontal="center" vertical="center" wrapText="1"/>
    </xf>
    <xf numFmtId="0" fontId="21" fillId="0" borderId="18" xfId="0" applyFont="1" applyFill="1" applyBorder="1" applyAlignment="1" applyProtection="1">
      <alignment vertical="center" wrapText="1"/>
    </xf>
    <xf numFmtId="0" fontId="21" fillId="0" borderId="18" xfId="0" applyFont="1" applyFill="1" applyBorder="1" applyAlignment="1" applyProtection="1">
      <alignment horizontal="left" vertical="center" shrinkToFit="1"/>
    </xf>
    <xf numFmtId="0" fontId="69" fillId="0" borderId="0" xfId="0" applyFont="1" applyAlignment="1" applyProtection="1">
      <alignment horizontal="center" vertical="center"/>
    </xf>
    <xf numFmtId="0" fontId="69" fillId="0" borderId="0" xfId="0" applyFont="1" applyAlignment="1" applyProtection="1">
      <alignment horizontal="right" vertical="center"/>
    </xf>
    <xf numFmtId="0" fontId="59" fillId="0" borderId="0" xfId="0" applyFont="1" applyAlignment="1" applyProtection="1">
      <alignment horizontal="left" vertical="center"/>
    </xf>
    <xf numFmtId="0" fontId="21" fillId="0" borderId="6" xfId="0" applyFont="1" applyFill="1" applyBorder="1" applyAlignment="1" applyProtection="1">
      <alignment vertical="center" wrapText="1"/>
    </xf>
    <xf numFmtId="0" fontId="21" fillId="0" borderId="3" xfId="0" applyFont="1" applyFill="1" applyBorder="1" applyAlignment="1" applyProtection="1">
      <alignment horizontal="center" vertical="center" wrapText="1"/>
    </xf>
    <xf numFmtId="0" fontId="10" fillId="0" borderId="0" xfId="0" applyFont="1" applyAlignment="1" applyProtection="1">
      <alignment vertical="center" wrapText="1"/>
    </xf>
    <xf numFmtId="0" fontId="51" fillId="0" borderId="0" xfId="3" applyNumberFormat="1" applyFont="1" applyBorder="1" applyAlignment="1" applyProtection="1">
      <alignment horizontal="right" vertical="center"/>
    </xf>
    <xf numFmtId="0" fontId="4" fillId="0" borderId="1" xfId="0" applyFont="1" applyBorder="1" applyAlignment="1" applyProtection="1">
      <alignment horizontal="center" vertical="center" shrinkToFit="1"/>
    </xf>
    <xf numFmtId="0" fontId="4" fillId="0" borderId="50" xfId="0" applyFont="1" applyBorder="1" applyAlignment="1" applyProtection="1">
      <alignment horizontal="center" vertical="center" shrinkToFit="1"/>
    </xf>
    <xf numFmtId="176" fontId="4" fillId="0" borderId="1" xfId="0" applyNumberFormat="1" applyFont="1" applyBorder="1" applyAlignment="1" applyProtection="1">
      <alignment horizontal="right" vertical="center" shrinkToFit="1"/>
    </xf>
    <xf numFmtId="178" fontId="4" fillId="0" borderId="1" xfId="0" applyNumberFormat="1" applyFont="1" applyFill="1" applyBorder="1" applyAlignment="1" applyProtection="1">
      <alignment horizontal="right" vertical="center" shrinkToFit="1"/>
    </xf>
    <xf numFmtId="0" fontId="51" fillId="0" borderId="3" xfId="0" applyFont="1" applyBorder="1" applyAlignment="1" applyProtection="1">
      <alignment horizontal="center" vertical="center"/>
    </xf>
    <xf numFmtId="0" fontId="51" fillId="0" borderId="3" xfId="0" applyFont="1" applyBorder="1" applyAlignment="1" applyProtection="1">
      <alignment horizontal="center" vertical="center" shrinkToFit="1"/>
    </xf>
    <xf numFmtId="0" fontId="4" fillId="0" borderId="2" xfId="0" applyFont="1" applyBorder="1" applyAlignment="1" applyProtection="1">
      <alignment horizontal="center" vertical="center" textRotation="255" wrapText="1"/>
    </xf>
    <xf numFmtId="0" fontId="4" fillId="0" borderId="1"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0" xfId="0" applyFont="1" applyBorder="1" applyAlignment="1" applyProtection="1">
      <alignment vertical="center" shrinkToFit="1"/>
    </xf>
    <xf numFmtId="0" fontId="51" fillId="0" borderId="3" xfId="0" applyFont="1" applyBorder="1" applyAlignment="1" applyProtection="1">
      <alignment horizontal="center" vertical="center" wrapText="1"/>
    </xf>
    <xf numFmtId="0" fontId="51" fillId="0" borderId="1" xfId="0" applyFont="1" applyBorder="1" applyAlignment="1" applyProtection="1">
      <alignment horizontal="center" vertical="center" wrapText="1"/>
    </xf>
    <xf numFmtId="0" fontId="51" fillId="0" borderId="2" xfId="0" applyFont="1" applyBorder="1" applyAlignment="1" applyProtection="1">
      <alignment horizontal="center" vertical="center" wrapText="1"/>
    </xf>
    <xf numFmtId="0" fontId="51" fillId="0" borderId="1" xfId="0" applyFont="1" applyBorder="1" applyAlignment="1" applyProtection="1">
      <alignment horizontal="center" vertical="center" shrinkToFit="1"/>
    </xf>
    <xf numFmtId="0" fontId="51" fillId="0" borderId="0" xfId="0" applyFont="1" applyBorder="1" applyAlignment="1" applyProtection="1">
      <alignment horizontal="center" vertical="center" wrapText="1"/>
    </xf>
    <xf numFmtId="0" fontId="51" fillId="0" borderId="0" xfId="0" applyFont="1" applyBorder="1" applyAlignment="1" applyProtection="1">
      <alignment horizontal="center" wrapText="1"/>
    </xf>
    <xf numFmtId="0" fontId="51" fillId="0" borderId="4" xfId="0" applyFont="1" applyBorder="1" applyAlignment="1" applyProtection="1">
      <alignment horizontal="center" vertical="center" wrapText="1"/>
    </xf>
    <xf numFmtId="0" fontId="4" fillId="0" borderId="0" xfId="0" applyFont="1" applyFill="1" applyAlignment="1" applyProtection="1">
      <alignment horizontal="left" vertical="center"/>
    </xf>
    <xf numFmtId="0" fontId="70" fillId="0" borderId="0" xfId="0" applyFont="1" applyProtection="1">
      <alignment vertical="center"/>
    </xf>
    <xf numFmtId="0" fontId="82" fillId="0" borderId="0" xfId="2" applyFont="1" applyAlignment="1" applyProtection="1"/>
    <xf numFmtId="0" fontId="83" fillId="0" borderId="9" xfId="2" applyFont="1" applyBorder="1" applyProtection="1">
      <alignment vertical="center"/>
    </xf>
    <xf numFmtId="0" fontId="40" fillId="7" borderId="34" xfId="0" applyFont="1" applyFill="1" applyBorder="1" applyAlignment="1" applyProtection="1">
      <alignment horizontal="centerContinuous" vertical="center"/>
    </xf>
    <xf numFmtId="0" fontId="30" fillId="7" borderId="44" xfId="0" applyFont="1" applyFill="1" applyBorder="1" applyAlignment="1" applyProtection="1">
      <alignment horizontal="centerContinuous" vertical="center"/>
    </xf>
    <xf numFmtId="0" fontId="30" fillId="7" borderId="35" xfId="0" applyFont="1" applyFill="1" applyBorder="1" applyAlignment="1" applyProtection="1">
      <alignment horizontal="centerContinuous" vertical="center"/>
    </xf>
    <xf numFmtId="0" fontId="84" fillId="0" borderId="7" xfId="0" applyFont="1" applyBorder="1" applyAlignment="1" applyProtection="1">
      <alignment horizontal="center" vertical="center"/>
      <protection locked="0"/>
    </xf>
    <xf numFmtId="0" fontId="4" fillId="4" borderId="3" xfId="0" applyFont="1" applyFill="1" applyBorder="1" applyAlignment="1" applyProtection="1">
      <alignment horizontal="left" vertical="center" shrinkToFit="1"/>
      <protection locked="0"/>
    </xf>
    <xf numFmtId="0" fontId="4" fillId="4" borderId="3" xfId="0" applyFont="1" applyFill="1" applyBorder="1" applyAlignment="1" applyProtection="1">
      <alignment vertical="center" shrinkToFit="1"/>
      <protection locked="0"/>
    </xf>
    <xf numFmtId="0" fontId="87" fillId="0" borderId="0" xfId="0" applyFont="1" applyAlignment="1" applyProtection="1">
      <alignment horizontal="right" vertical="center" shrinkToFit="1"/>
    </xf>
    <xf numFmtId="0" fontId="51" fillId="0" borderId="100" xfId="0" applyFont="1" applyBorder="1" applyAlignment="1" applyProtection="1">
      <alignment horizontal="center" vertical="center" wrapText="1"/>
    </xf>
    <xf numFmtId="0" fontId="51" fillId="4" borderId="103" xfId="0" applyFont="1" applyFill="1" applyBorder="1" applyAlignment="1" applyProtection="1">
      <alignment horizontal="center" vertical="center" wrapText="1"/>
      <protection locked="0"/>
    </xf>
    <xf numFmtId="177" fontId="51" fillId="0" borderId="102" xfId="0" applyNumberFormat="1" applyFont="1" applyFill="1" applyBorder="1" applyAlignment="1" applyProtection="1">
      <alignment horizontal="center" vertical="center" wrapText="1" shrinkToFit="1"/>
      <protection locked="0"/>
    </xf>
    <xf numFmtId="0" fontId="51" fillId="0" borderId="102" xfId="0" applyFont="1" applyBorder="1" applyAlignment="1" applyProtection="1">
      <alignment horizontal="center" vertical="center" wrapText="1"/>
      <protection locked="0"/>
    </xf>
    <xf numFmtId="179" fontId="51" fillId="0" borderId="102" xfId="0" applyNumberFormat="1" applyFont="1" applyFill="1" applyBorder="1" applyAlignment="1" applyProtection="1">
      <alignment horizontal="center" vertical="center" wrapText="1" shrinkToFit="1"/>
      <protection locked="0"/>
    </xf>
    <xf numFmtId="0" fontId="4" fillId="0" borderId="0" xfId="0" applyFont="1" applyProtection="1">
      <alignment vertical="center"/>
      <protection locked="0"/>
    </xf>
    <xf numFmtId="0" fontId="21" fillId="0" borderId="16" xfId="0" applyFont="1" applyFill="1" applyBorder="1" applyAlignment="1" applyProtection="1">
      <alignment vertical="center" wrapText="1"/>
    </xf>
    <xf numFmtId="0" fontId="4" fillId="4" borderId="0" xfId="0" applyFont="1" applyFill="1" applyProtection="1">
      <alignment vertical="center"/>
    </xf>
    <xf numFmtId="0" fontId="21" fillId="4" borderId="17" xfId="0" applyFont="1" applyFill="1" applyBorder="1" applyAlignment="1" applyProtection="1">
      <alignment vertical="center" wrapText="1"/>
    </xf>
    <xf numFmtId="0" fontId="21" fillId="4" borderId="28" xfId="0" applyFont="1" applyFill="1" applyBorder="1" applyAlignment="1" applyProtection="1">
      <alignment vertical="center" wrapText="1"/>
    </xf>
    <xf numFmtId="0" fontId="21" fillId="0" borderId="0" xfId="0" applyFont="1" applyFill="1" applyBorder="1" applyAlignment="1" applyProtection="1">
      <alignment vertical="center" wrapText="1"/>
    </xf>
    <xf numFmtId="0" fontId="21" fillId="0" borderId="15" xfId="0" applyFont="1" applyFill="1" applyBorder="1" applyAlignment="1" applyProtection="1">
      <alignment vertical="center" wrapText="1"/>
    </xf>
    <xf numFmtId="0" fontId="21" fillId="4" borderId="17" xfId="0" applyFont="1" applyFill="1" applyBorder="1" applyAlignment="1" applyProtection="1">
      <alignment vertical="center"/>
    </xf>
    <xf numFmtId="0" fontId="21" fillId="4" borderId="6" xfId="0" applyFont="1" applyFill="1" applyBorder="1" applyAlignment="1" applyProtection="1">
      <alignment vertical="center"/>
    </xf>
    <xf numFmtId="0" fontId="34" fillId="0" borderId="9" xfId="0" applyFont="1" applyBorder="1" applyAlignment="1" applyProtection="1">
      <alignment horizontal="left" vertical="center" shrinkToFit="1"/>
    </xf>
    <xf numFmtId="0" fontId="30" fillId="0" borderId="9" xfId="0" applyFont="1" applyBorder="1" applyAlignment="1" applyProtection="1">
      <alignment horizontal="right" vertical="center"/>
    </xf>
    <xf numFmtId="0" fontId="30" fillId="0" borderId="9" xfId="0" applyFont="1" applyBorder="1" applyAlignment="1" applyProtection="1">
      <alignment horizontal="left" vertical="center" shrinkToFit="1"/>
    </xf>
    <xf numFmtId="0" fontId="30" fillId="0" borderId="12" xfId="0" applyFont="1" applyBorder="1" applyAlignment="1" applyProtection="1">
      <alignment horizontal="left" vertical="center" shrinkToFit="1"/>
    </xf>
    <xf numFmtId="0" fontId="30" fillId="0" borderId="9" xfId="0" applyFont="1" applyBorder="1" applyAlignment="1" applyProtection="1">
      <alignment horizontal="left" vertical="center"/>
    </xf>
    <xf numFmtId="0" fontId="30" fillId="0" borderId="12" xfId="0" applyFont="1" applyBorder="1" applyAlignment="1" applyProtection="1">
      <alignment horizontal="left" vertical="center"/>
    </xf>
    <xf numFmtId="0" fontId="42" fillId="0" borderId="0" xfId="0" applyFont="1" applyAlignment="1" applyProtection="1">
      <alignment horizontal="center" shrinkToFit="1"/>
    </xf>
    <xf numFmtId="0" fontId="32" fillId="4" borderId="3" xfId="0" applyFont="1" applyFill="1" applyBorder="1" applyAlignment="1" applyProtection="1">
      <alignment horizontal="left" vertical="center" shrinkToFit="1"/>
      <protection locked="0"/>
    </xf>
    <xf numFmtId="0" fontId="29" fillId="4" borderId="4" xfId="0" applyFont="1" applyFill="1" applyBorder="1" applyAlignment="1" applyProtection="1">
      <alignment horizontal="left" vertical="center" shrinkToFit="1"/>
      <protection locked="0"/>
    </xf>
    <xf numFmtId="0" fontId="29" fillId="4" borderId="9" xfId="0" applyFont="1" applyFill="1" applyBorder="1" applyAlignment="1" applyProtection="1">
      <alignment horizontal="left" vertical="center" shrinkToFit="1"/>
      <protection locked="0"/>
    </xf>
    <xf numFmtId="0" fontId="29" fillId="4" borderId="12" xfId="0" applyFont="1" applyFill="1" applyBorder="1" applyAlignment="1" applyProtection="1">
      <alignment horizontal="left" vertical="center" shrinkToFit="1"/>
      <protection locked="0"/>
    </xf>
    <xf numFmtId="0" fontId="30" fillId="0" borderId="0" xfId="0" applyFont="1" applyBorder="1" applyAlignment="1" applyProtection="1">
      <alignment horizontal="left" vertical="center" shrinkToFit="1"/>
    </xf>
    <xf numFmtId="0" fontId="35" fillId="0" borderId="0" xfId="0" applyFont="1" applyFill="1" applyBorder="1" applyAlignment="1" applyProtection="1">
      <alignment horizontal="left" vertical="center"/>
    </xf>
    <xf numFmtId="0" fontId="30" fillId="0" borderId="4" xfId="4" applyFont="1" applyBorder="1" applyAlignment="1" applyProtection="1">
      <alignment vertical="center"/>
    </xf>
    <xf numFmtId="0" fontId="30" fillId="0" borderId="12" xfId="0" applyFont="1" applyBorder="1" applyAlignment="1" applyProtection="1">
      <alignment vertical="center"/>
    </xf>
    <xf numFmtId="0" fontId="5" fillId="0" borderId="0" xfId="0" applyFont="1" applyBorder="1" applyAlignment="1" applyProtection="1">
      <alignment horizontal="center" vertical="center"/>
    </xf>
    <xf numFmtId="0" fontId="4" fillId="0" borderId="9"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4" borderId="9"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6" fillId="4" borderId="10"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protection locked="0"/>
    </xf>
    <xf numFmtId="0" fontId="4" fillId="4" borderId="0" xfId="0" applyFont="1" applyFill="1" applyBorder="1" applyAlignment="1" applyProtection="1">
      <alignment horizontal="left" vertical="center" shrinkToFit="1"/>
      <protection locked="0"/>
    </xf>
    <xf numFmtId="0" fontId="4" fillId="4" borderId="15" xfId="0" applyFont="1" applyFill="1" applyBorder="1" applyAlignment="1" applyProtection="1">
      <alignment horizontal="left" vertical="center" shrinkToFit="1"/>
      <protection locked="0"/>
    </xf>
    <xf numFmtId="0" fontId="63" fillId="0" borderId="0" xfId="0" applyFont="1" applyAlignment="1" applyProtection="1">
      <alignment horizontal="center" vertical="center"/>
    </xf>
    <xf numFmtId="0" fontId="7" fillId="0" borderId="9" xfId="0" applyFont="1" applyBorder="1" applyAlignment="1" applyProtection="1">
      <alignment horizontal="center" vertical="center" wrapText="1"/>
    </xf>
    <xf numFmtId="0" fontId="6" fillId="4" borderId="0" xfId="0" applyFont="1" applyFill="1" applyBorder="1" applyAlignment="1" applyProtection="1">
      <alignment horizontal="left" vertical="center" shrinkToFit="1"/>
      <protection locked="0"/>
    </xf>
    <xf numFmtId="0" fontId="4" fillId="4" borderId="10" xfId="0" applyFont="1" applyFill="1" applyBorder="1" applyAlignment="1" applyProtection="1">
      <alignment horizontal="left" vertical="center" shrinkToFit="1"/>
      <protection locked="0"/>
    </xf>
    <xf numFmtId="0" fontId="4" fillId="4" borderId="19" xfId="0" applyFont="1" applyFill="1" applyBorder="1" applyAlignment="1" applyProtection="1">
      <alignment horizontal="left" vertical="center" shrinkToFit="1"/>
      <protection locked="0"/>
    </xf>
    <xf numFmtId="0" fontId="4" fillId="3" borderId="0" xfId="0" applyFont="1" applyFill="1" applyBorder="1" applyAlignment="1" applyProtection="1">
      <alignment horizontal="left" vertical="center" shrinkToFit="1"/>
    </xf>
    <xf numFmtId="0" fontId="4" fillId="0" borderId="0" xfId="0" applyFont="1" applyBorder="1" applyAlignment="1" applyProtection="1">
      <alignment horizontal="left" vertical="center" wrapText="1"/>
    </xf>
    <xf numFmtId="0" fontId="4" fillId="0" borderId="14" xfId="0" applyFont="1" applyBorder="1" applyAlignment="1" applyProtection="1">
      <alignment horizontal="left" vertical="center" wrapText="1" indent="1"/>
    </xf>
    <xf numFmtId="0" fontId="0" fillId="0" borderId="17" xfId="0" applyBorder="1" applyAlignment="1" applyProtection="1">
      <alignment horizontal="left" vertical="center" wrapText="1" indent="1"/>
    </xf>
    <xf numFmtId="0" fontId="4" fillId="3" borderId="16" xfId="0" applyFont="1" applyFill="1" applyBorder="1" applyAlignment="1" applyProtection="1">
      <alignment horizontal="right" vertical="center" wrapText="1"/>
    </xf>
    <xf numFmtId="0" fontId="0" fillId="3" borderId="16" xfId="0" applyFill="1" applyBorder="1" applyAlignment="1" applyProtection="1">
      <alignment horizontal="right" vertical="center" wrapText="1"/>
    </xf>
    <xf numFmtId="0" fontId="4" fillId="4" borderId="16" xfId="0" applyFont="1" applyFill="1"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4" fillId="0" borderId="0" xfId="0" applyFont="1" applyBorder="1" applyAlignment="1">
      <alignment horizontal="left" vertical="center"/>
    </xf>
    <xf numFmtId="0" fontId="4" fillId="0" borderId="0" xfId="0" applyFont="1" applyBorder="1" applyAlignment="1" applyProtection="1">
      <alignment horizontal="left" vertical="center"/>
    </xf>
    <xf numFmtId="0" fontId="4" fillId="0" borderId="10" xfId="0" applyFont="1" applyBorder="1" applyAlignment="1" applyProtection="1">
      <alignment horizontal="left" vertical="center" wrapText="1"/>
    </xf>
    <xf numFmtId="0" fontId="4" fillId="0" borderId="19"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4" fillId="0" borderId="6" xfId="0" applyFont="1" applyBorder="1" applyAlignment="1" applyProtection="1">
      <alignment horizontal="left" vertical="center" wrapText="1" indent="1"/>
    </xf>
    <xf numFmtId="0" fontId="4" fillId="0" borderId="17" xfId="0" applyFont="1" applyBorder="1" applyAlignment="1" applyProtection="1">
      <alignment horizontal="left" vertical="center" wrapText="1" indent="1"/>
    </xf>
    <xf numFmtId="0" fontId="4" fillId="4" borderId="16" xfId="0" applyFont="1" applyFill="1" applyBorder="1" applyAlignment="1" applyProtection="1">
      <alignment horizontal="left" vertical="center" shrinkToFit="1"/>
      <protection locked="0"/>
    </xf>
    <xf numFmtId="0" fontId="4" fillId="4" borderId="18" xfId="0" applyFont="1" applyFill="1" applyBorder="1" applyAlignment="1" applyProtection="1">
      <alignment horizontal="left" vertical="center" shrinkToFit="1"/>
      <protection locked="0"/>
    </xf>
    <xf numFmtId="0" fontId="4" fillId="4" borderId="10" xfId="0" applyFont="1" applyFill="1" applyBorder="1" applyAlignment="1" applyProtection="1">
      <alignment horizontal="left" vertical="center" wrapText="1"/>
      <protection locked="0"/>
    </xf>
    <xf numFmtId="0" fontId="4" fillId="4" borderId="19" xfId="0" applyFont="1" applyFill="1" applyBorder="1" applyAlignment="1" applyProtection="1">
      <alignment horizontal="left" vertical="center" wrapText="1"/>
      <protection locked="0"/>
    </xf>
    <xf numFmtId="0" fontId="5" fillId="0" borderId="0" xfId="0" applyFont="1" applyAlignment="1">
      <alignment horizontal="center" vertical="center"/>
    </xf>
    <xf numFmtId="0" fontId="6" fillId="0" borderId="4"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38" fontId="21" fillId="0" borderId="17" xfId="3" applyFont="1" applyFill="1" applyBorder="1" applyAlignment="1" applyProtection="1">
      <alignment horizontal="center" vertical="center" wrapText="1"/>
    </xf>
    <xf numFmtId="38" fontId="21" fillId="0" borderId="16" xfId="3" applyFont="1" applyFill="1" applyBorder="1" applyAlignment="1" applyProtection="1">
      <alignment horizontal="center" vertical="center" wrapText="1"/>
    </xf>
    <xf numFmtId="0" fontId="21" fillId="0" borderId="28" xfId="0" applyFont="1" applyFill="1" applyBorder="1" applyAlignment="1" applyProtection="1">
      <alignment horizontal="right" vertical="top" wrapText="1"/>
    </xf>
    <xf numFmtId="0" fontId="21" fillId="0" borderId="29" xfId="0" applyFont="1" applyFill="1" applyBorder="1" applyAlignment="1" applyProtection="1">
      <alignment horizontal="right" vertical="top" wrapText="1"/>
    </xf>
    <xf numFmtId="0" fontId="21" fillId="0" borderId="30" xfId="0" applyFont="1" applyFill="1" applyBorder="1" applyAlignment="1" applyProtection="1">
      <alignment horizontal="right" vertical="top" wrapText="1"/>
    </xf>
    <xf numFmtId="0" fontId="21" fillId="0" borderId="10" xfId="0" applyFont="1" applyFill="1" applyBorder="1" applyAlignment="1" applyProtection="1">
      <alignment horizontal="left" vertical="center" wrapText="1"/>
    </xf>
    <xf numFmtId="0" fontId="21" fillId="0" borderId="19"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0" fontId="21" fillId="0" borderId="18" xfId="0" applyFont="1" applyFill="1" applyBorder="1" applyAlignment="1" applyProtection="1">
      <alignment horizontal="left" vertical="center" wrapText="1"/>
    </xf>
    <xf numFmtId="0" fontId="21" fillId="0" borderId="29" xfId="0" applyFont="1" applyFill="1" applyBorder="1" applyAlignment="1" applyProtection="1">
      <alignment horizontal="left" vertical="center" wrapText="1"/>
    </xf>
    <xf numFmtId="0" fontId="21" fillId="0" borderId="30" xfId="0" applyFont="1" applyFill="1" applyBorder="1" applyAlignment="1" applyProtection="1">
      <alignment horizontal="left" vertical="center" wrapText="1"/>
    </xf>
    <xf numFmtId="0" fontId="21" fillId="4" borderId="31" xfId="0" applyFont="1" applyFill="1" applyBorder="1" applyAlignment="1" applyProtection="1">
      <alignment horizontal="right" vertical="center" wrapText="1" indent="1"/>
      <protection locked="0"/>
    </xf>
    <xf numFmtId="0" fontId="21" fillId="4" borderId="27" xfId="0" applyFont="1" applyFill="1" applyBorder="1" applyAlignment="1" applyProtection="1">
      <alignment horizontal="right" vertical="center" wrapText="1" indent="1"/>
      <protection locked="0"/>
    </xf>
    <xf numFmtId="0" fontId="21" fillId="0" borderId="9" xfId="0" applyFont="1" applyFill="1" applyBorder="1" applyAlignment="1" applyProtection="1">
      <alignment horizontal="right" vertical="center" indent="1" shrinkToFit="1"/>
    </xf>
    <xf numFmtId="0" fontId="21" fillId="0" borderId="14"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0" fontId="21" fillId="0" borderId="19" xfId="0" applyFont="1" applyFill="1" applyBorder="1" applyAlignment="1" applyProtection="1">
      <alignment horizontal="center" vertical="center" wrapText="1"/>
    </xf>
    <xf numFmtId="0" fontId="21" fillId="4" borderId="4" xfId="0" applyFont="1" applyFill="1" applyBorder="1" applyAlignment="1" applyProtection="1">
      <alignment horizontal="right" vertical="center" wrapText="1" indent="1"/>
      <protection locked="0"/>
    </xf>
    <xf numFmtId="0" fontId="21" fillId="4" borderId="9" xfId="0" applyFont="1" applyFill="1" applyBorder="1" applyAlignment="1" applyProtection="1">
      <alignment horizontal="right" vertical="center" wrapText="1" indent="1"/>
      <protection locked="0"/>
    </xf>
    <xf numFmtId="0" fontId="21" fillId="4" borderId="64" xfId="0" applyFont="1" applyFill="1" applyBorder="1" applyAlignment="1" applyProtection="1">
      <alignment horizontal="right" vertical="center" wrapText="1" indent="1"/>
      <protection locked="0"/>
    </xf>
    <xf numFmtId="0" fontId="21" fillId="4" borderId="62" xfId="0" applyFont="1" applyFill="1" applyBorder="1" applyAlignment="1" applyProtection="1">
      <alignment horizontal="right" vertical="center" wrapText="1" indent="1"/>
      <protection locked="0"/>
    </xf>
    <xf numFmtId="0" fontId="21" fillId="0" borderId="17" xfId="0" applyFont="1" applyFill="1" applyBorder="1" applyAlignment="1" applyProtection="1">
      <alignment horizontal="center" vertical="center" wrapText="1"/>
    </xf>
    <xf numFmtId="0" fontId="21" fillId="0" borderId="18" xfId="0" applyFont="1" applyFill="1" applyBorder="1" applyAlignment="1" applyProtection="1">
      <alignment horizontal="center" vertical="center" wrapText="1"/>
    </xf>
    <xf numFmtId="0" fontId="21" fillId="0" borderId="16" xfId="0" applyFont="1" applyFill="1" applyBorder="1" applyAlignment="1" applyProtection="1">
      <alignment horizontal="center" vertical="center" wrapText="1"/>
    </xf>
    <xf numFmtId="0" fontId="21" fillId="3" borderId="61" xfId="0" applyFont="1" applyFill="1" applyBorder="1" applyAlignment="1" applyProtection="1">
      <alignment horizontal="left" vertical="center" wrapText="1"/>
    </xf>
    <xf numFmtId="0" fontId="21" fillId="3" borderId="62" xfId="0" applyFont="1" applyFill="1" applyBorder="1" applyAlignment="1" applyProtection="1">
      <alignment horizontal="left" vertical="center" wrapText="1"/>
    </xf>
    <xf numFmtId="0" fontId="21" fillId="3" borderId="63" xfId="0" applyFont="1" applyFill="1" applyBorder="1" applyAlignment="1" applyProtection="1">
      <alignment horizontal="left" vertical="center" wrapText="1"/>
    </xf>
    <xf numFmtId="0" fontId="7" fillId="0" borderId="0" xfId="0" applyFont="1" applyAlignment="1" applyProtection="1">
      <alignment vertical="center"/>
    </xf>
    <xf numFmtId="0" fontId="21" fillId="0" borderId="3" xfId="0" applyFont="1" applyFill="1" applyBorder="1" applyAlignment="1" applyProtection="1">
      <alignment horizontal="center" vertical="center" textRotation="255" wrapText="1"/>
    </xf>
    <xf numFmtId="0" fontId="21" fillId="4" borderId="4"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12" xfId="0" applyFont="1" applyFill="1" applyBorder="1" applyAlignment="1" applyProtection="1">
      <alignment horizontal="left" vertical="center" wrapText="1"/>
      <protection locked="0"/>
    </xf>
    <xf numFmtId="0" fontId="21" fillId="3" borderId="26" xfId="0" applyFont="1" applyFill="1" applyBorder="1" applyAlignment="1" applyProtection="1">
      <alignment horizontal="left" vertical="center" wrapText="1"/>
    </xf>
    <xf numFmtId="0" fontId="21" fillId="3" borderId="27" xfId="0" applyFont="1" applyFill="1" applyBorder="1" applyAlignment="1" applyProtection="1">
      <alignment horizontal="left" vertical="center" wrapText="1"/>
    </xf>
    <xf numFmtId="0" fontId="21" fillId="3" borderId="22" xfId="0" applyFont="1" applyFill="1" applyBorder="1" applyAlignment="1" applyProtection="1">
      <alignment horizontal="left" vertical="center" wrapText="1"/>
    </xf>
    <xf numFmtId="0" fontId="21" fillId="4" borderId="6" xfId="3" applyNumberFormat="1" applyFont="1" applyFill="1" applyBorder="1" applyAlignment="1" applyProtection="1">
      <alignment horizontal="left" indent="2" shrinkToFit="1"/>
      <protection locked="0"/>
    </xf>
    <xf numFmtId="0" fontId="21" fillId="4" borderId="0" xfId="3" applyNumberFormat="1" applyFont="1" applyFill="1" applyBorder="1" applyAlignment="1" applyProtection="1">
      <alignment horizontal="left" indent="2" shrinkToFit="1"/>
      <protection locked="0"/>
    </xf>
    <xf numFmtId="0" fontId="21" fillId="4" borderId="15" xfId="3" applyNumberFormat="1" applyFont="1" applyFill="1" applyBorder="1" applyAlignment="1" applyProtection="1">
      <alignment horizontal="left" indent="2" shrinkToFit="1"/>
      <protection locked="0"/>
    </xf>
    <xf numFmtId="0" fontId="21" fillId="0" borderId="4" xfId="0" applyFont="1" applyFill="1" applyBorder="1" applyAlignment="1" applyProtection="1">
      <alignment horizontal="right" vertical="center" shrinkToFit="1"/>
    </xf>
    <xf numFmtId="0" fontId="21" fillId="0" borderId="9" xfId="0" applyFont="1" applyFill="1" applyBorder="1" applyAlignment="1" applyProtection="1">
      <alignment horizontal="right" vertical="center" shrinkToFit="1"/>
    </xf>
    <xf numFmtId="0" fontId="24" fillId="0" borderId="14"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xf>
    <xf numFmtId="0" fontId="24" fillId="0" borderId="19" xfId="0" applyFont="1" applyFill="1" applyBorder="1" applyAlignment="1" applyProtection="1">
      <alignment horizontal="center" vertical="center" wrapText="1"/>
    </xf>
    <xf numFmtId="0" fontId="7" fillId="0" borderId="0" xfId="0" applyFont="1" applyAlignment="1" applyProtection="1">
      <alignment horizontal="left" vertical="center" wrapText="1"/>
    </xf>
    <xf numFmtId="0" fontId="21" fillId="0" borderId="4"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21" fillId="0" borderId="12" xfId="0"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wrapText="1"/>
    </xf>
    <xf numFmtId="0" fontId="21" fillId="0" borderId="10" xfId="0" applyNumberFormat="1" applyFont="1" applyFill="1" applyBorder="1" applyAlignment="1" applyProtection="1">
      <alignment horizontal="center" wrapText="1"/>
    </xf>
    <xf numFmtId="0" fontId="21" fillId="0" borderId="19" xfId="0" applyNumberFormat="1" applyFont="1" applyFill="1" applyBorder="1" applyAlignment="1" applyProtection="1">
      <alignment horizontal="center" wrapText="1"/>
    </xf>
    <xf numFmtId="0" fontId="21" fillId="0" borderId="0" xfId="0" applyFont="1" applyFill="1" applyBorder="1" applyAlignment="1" applyProtection="1">
      <alignment horizontal="center" vertical="top" wrapText="1"/>
    </xf>
    <xf numFmtId="0" fontId="21" fillId="0" borderId="15" xfId="0" applyFont="1" applyFill="1" applyBorder="1" applyAlignment="1" applyProtection="1">
      <alignment horizontal="center" vertical="top" wrapText="1"/>
    </xf>
    <xf numFmtId="179" fontId="21" fillId="0" borderId="14" xfId="1" applyNumberFormat="1" applyFont="1" applyFill="1" applyBorder="1" applyAlignment="1" applyProtection="1">
      <alignment horizontal="center" vertical="center" wrapText="1"/>
    </xf>
    <xf numFmtId="179" fontId="21" fillId="0" borderId="19" xfId="1" applyNumberFormat="1" applyFont="1" applyFill="1" applyBorder="1" applyAlignment="1" applyProtection="1">
      <alignment horizontal="center" vertical="center" wrapText="1"/>
    </xf>
    <xf numFmtId="179" fontId="21" fillId="0" borderId="28" xfId="1" applyNumberFormat="1" applyFont="1" applyFill="1" applyBorder="1" applyAlignment="1" applyProtection="1">
      <alignment horizontal="center" vertical="center" wrapText="1"/>
    </xf>
    <xf numFmtId="179" fontId="21" fillId="0" borderId="30" xfId="1" applyNumberFormat="1" applyFont="1" applyFill="1" applyBorder="1" applyAlignment="1" applyProtection="1">
      <alignment horizontal="center" vertical="center" wrapText="1"/>
    </xf>
    <xf numFmtId="0" fontId="21" fillId="0" borderId="14" xfId="0" applyFont="1" applyFill="1" applyBorder="1" applyAlignment="1" applyProtection="1">
      <alignment horizontal="left" vertical="center" wrapText="1"/>
    </xf>
    <xf numFmtId="0" fontId="21" fillId="0" borderId="17" xfId="0" applyFont="1" applyFill="1" applyBorder="1" applyAlignment="1" applyProtection="1">
      <alignment horizontal="left" vertical="center" wrapText="1"/>
    </xf>
    <xf numFmtId="0" fontId="21" fillId="0" borderId="6"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xf>
    <xf numFmtId="0" fontId="21" fillId="0" borderId="15" xfId="0" applyFont="1" applyFill="1" applyBorder="1" applyAlignment="1" applyProtection="1">
      <alignment horizontal="left" vertical="center" wrapText="1"/>
    </xf>
    <xf numFmtId="179" fontId="21" fillId="0" borderId="17" xfId="1" applyNumberFormat="1" applyFont="1" applyFill="1" applyBorder="1" applyAlignment="1" applyProtection="1">
      <alignment horizontal="center" vertical="center" wrapText="1"/>
    </xf>
    <xf numFmtId="179" fontId="21" fillId="0" borderId="18" xfId="1" applyNumberFormat="1" applyFont="1" applyFill="1" applyBorder="1" applyAlignment="1" applyProtection="1">
      <alignment horizontal="center" vertical="center" wrapText="1"/>
    </xf>
    <xf numFmtId="0" fontId="21" fillId="0" borderId="28" xfId="0" applyFont="1" applyFill="1" applyBorder="1" applyAlignment="1" applyProtection="1">
      <alignment horizontal="right" vertical="top" shrinkToFit="1"/>
    </xf>
    <xf numFmtId="0" fontId="21" fillId="0" borderId="29" xfId="0" applyFont="1" applyFill="1" applyBorder="1" applyAlignment="1" applyProtection="1">
      <alignment horizontal="right" vertical="top" shrinkToFit="1"/>
    </xf>
    <xf numFmtId="0" fontId="21" fillId="0" borderId="30" xfId="0" applyFont="1" applyFill="1" applyBorder="1" applyAlignment="1" applyProtection="1">
      <alignment horizontal="right" vertical="top" shrinkToFit="1"/>
    </xf>
    <xf numFmtId="0" fontId="24" fillId="0" borderId="14" xfId="0" applyFont="1" applyFill="1" applyBorder="1" applyAlignment="1" applyProtection="1">
      <alignment horizontal="center" vertical="center" shrinkToFit="1"/>
    </xf>
    <xf numFmtId="0" fontId="24" fillId="0" borderId="10"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179" fontId="21" fillId="0" borderId="6" xfId="0" applyNumberFormat="1" applyFont="1" applyFill="1" applyBorder="1" applyAlignment="1" applyProtection="1">
      <alignment horizontal="center" vertical="center" wrapText="1"/>
    </xf>
    <xf numFmtId="179" fontId="21" fillId="0" borderId="15" xfId="0" applyNumberFormat="1" applyFont="1" applyFill="1" applyBorder="1" applyAlignment="1" applyProtection="1">
      <alignment horizontal="center" vertical="center" wrapText="1"/>
    </xf>
    <xf numFmtId="179" fontId="21" fillId="0" borderId="17" xfId="0" applyNumberFormat="1" applyFont="1" applyFill="1" applyBorder="1" applyAlignment="1" applyProtection="1">
      <alignment horizontal="center" vertical="center" wrapText="1"/>
    </xf>
    <xf numFmtId="179" fontId="21" fillId="0" borderId="18"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xf>
    <xf numFmtId="0" fontId="21" fillId="3" borderId="14" xfId="0" applyFont="1" applyFill="1" applyBorder="1" applyAlignment="1" applyProtection="1">
      <alignment horizontal="right" vertical="center" wrapText="1" indent="1"/>
    </xf>
    <xf numFmtId="0" fontId="21" fillId="3" borderId="10" xfId="0" applyFont="1" applyFill="1" applyBorder="1" applyAlignment="1" applyProtection="1">
      <alignment horizontal="right" vertical="center" wrapText="1" indent="1"/>
    </xf>
    <xf numFmtId="0" fontId="21" fillId="4" borderId="32" xfId="0" applyFont="1" applyFill="1" applyBorder="1" applyAlignment="1" applyProtection="1">
      <alignment horizontal="right" vertical="center" wrapText="1" indent="1"/>
      <protection locked="0"/>
    </xf>
    <xf numFmtId="0" fontId="21" fillId="4" borderId="25" xfId="0" applyFont="1" applyFill="1" applyBorder="1" applyAlignment="1" applyProtection="1">
      <alignment horizontal="right" vertical="center" wrapText="1" indent="1"/>
      <protection locked="0"/>
    </xf>
    <xf numFmtId="38" fontId="21" fillId="4" borderId="17" xfId="3" applyFont="1" applyFill="1" applyBorder="1" applyAlignment="1" applyProtection="1">
      <alignment horizontal="center" vertical="center" wrapText="1"/>
      <protection locked="0"/>
    </xf>
    <xf numFmtId="38" fontId="21" fillId="4" borderId="16" xfId="3" applyFont="1" applyFill="1" applyBorder="1" applyAlignment="1" applyProtection="1">
      <alignment horizontal="center" vertical="center" wrapText="1"/>
      <protection locked="0"/>
    </xf>
    <xf numFmtId="189" fontId="21" fillId="4" borderId="17" xfId="0" applyNumberFormat="1" applyFont="1" applyFill="1" applyBorder="1" applyAlignment="1" applyProtection="1">
      <alignment horizontal="center" vertical="center" shrinkToFit="1"/>
      <protection locked="0"/>
    </xf>
    <xf numFmtId="189" fontId="21" fillId="4" borderId="16" xfId="0" applyNumberFormat="1" applyFont="1" applyFill="1" applyBorder="1" applyAlignment="1" applyProtection="1">
      <alignment horizontal="center" vertical="center" shrinkToFit="1"/>
      <protection locked="0"/>
    </xf>
    <xf numFmtId="189" fontId="21" fillId="4" borderId="18" xfId="0" applyNumberFormat="1" applyFont="1" applyFill="1" applyBorder="1" applyAlignment="1" applyProtection="1">
      <alignment horizontal="center" vertical="center" shrinkToFit="1"/>
      <protection locked="0"/>
    </xf>
    <xf numFmtId="0" fontId="21" fillId="0" borderId="17" xfId="0" applyNumberFormat="1" applyFont="1" applyFill="1" applyBorder="1" applyAlignment="1" applyProtection="1">
      <alignment horizontal="center" vertical="center" wrapText="1"/>
    </xf>
    <xf numFmtId="0" fontId="21" fillId="0" borderId="16" xfId="0" applyNumberFormat="1" applyFont="1" applyFill="1" applyBorder="1" applyAlignment="1" applyProtection="1">
      <alignment horizontal="center" vertical="center" wrapText="1"/>
    </xf>
    <xf numFmtId="0" fontId="21" fillId="0" borderId="18" xfId="0" applyNumberFormat="1" applyFont="1" applyFill="1" applyBorder="1" applyAlignment="1" applyProtection="1">
      <alignment horizontal="center" vertical="center" wrapText="1"/>
    </xf>
    <xf numFmtId="0" fontId="21" fillId="0" borderId="14" xfId="3" applyNumberFormat="1" applyFont="1" applyFill="1" applyBorder="1" applyAlignment="1" applyProtection="1">
      <alignment horizontal="center" wrapText="1"/>
    </xf>
    <xf numFmtId="0" fontId="21" fillId="0" borderId="10" xfId="3" applyNumberFormat="1" applyFont="1" applyFill="1" applyBorder="1" applyAlignment="1" applyProtection="1">
      <alignment horizontal="center" wrapText="1"/>
    </xf>
    <xf numFmtId="0" fontId="21" fillId="0" borderId="19" xfId="3" applyNumberFormat="1" applyFont="1" applyFill="1" applyBorder="1" applyAlignment="1" applyProtection="1">
      <alignment horizontal="center" wrapText="1"/>
    </xf>
    <xf numFmtId="0" fontId="21" fillId="4" borderId="0" xfId="0" applyFont="1" applyFill="1" applyBorder="1" applyAlignment="1" applyProtection="1">
      <alignment horizontal="center" vertical="top" shrinkToFit="1"/>
      <protection locked="0"/>
    </xf>
    <xf numFmtId="0" fontId="21" fillId="4" borderId="15" xfId="0" applyFont="1" applyFill="1" applyBorder="1" applyAlignment="1" applyProtection="1">
      <alignment horizontal="center" vertical="top" shrinkToFit="1"/>
      <protection locked="0"/>
    </xf>
    <xf numFmtId="0" fontId="21" fillId="3" borderId="24" xfId="0" applyFont="1" applyFill="1" applyBorder="1" applyAlignment="1" applyProtection="1">
      <alignment horizontal="left" vertical="center" wrapText="1"/>
    </xf>
    <xf numFmtId="0" fontId="21" fillId="3" borderId="25" xfId="0" applyFont="1" applyFill="1" applyBorder="1" applyAlignment="1" applyProtection="1">
      <alignment horizontal="left" vertical="center" wrapText="1"/>
    </xf>
    <xf numFmtId="0" fontId="21" fillId="3" borderId="23" xfId="0" applyFont="1" applyFill="1" applyBorder="1" applyAlignment="1" applyProtection="1">
      <alignment horizontal="left" vertical="center" wrapText="1"/>
    </xf>
    <xf numFmtId="0" fontId="51" fillId="0" borderId="0" xfId="3" applyNumberFormat="1" applyFont="1" applyBorder="1" applyAlignment="1" applyProtection="1">
      <alignment horizontal="right" vertical="center"/>
    </xf>
    <xf numFmtId="0" fontId="4" fillId="0" borderId="3" xfId="0" applyFont="1" applyBorder="1" applyAlignment="1" applyProtection="1">
      <alignment horizontal="justify" vertical="center" wrapText="1"/>
    </xf>
    <xf numFmtId="191" fontId="51" fillId="4" borderId="4" xfId="0" applyNumberFormat="1" applyFont="1" applyFill="1" applyBorder="1" applyAlignment="1" applyProtection="1">
      <alignment vertical="center" wrapText="1"/>
      <protection locked="0"/>
    </xf>
    <xf numFmtId="191" fontId="51" fillId="4" borderId="12" xfId="0" applyNumberFormat="1" applyFont="1" applyFill="1" applyBorder="1" applyAlignment="1" applyProtection="1">
      <alignment vertical="center" wrapText="1"/>
      <protection locked="0"/>
    </xf>
    <xf numFmtId="0" fontId="55" fillId="0" borderId="91" xfId="0" applyFont="1" applyBorder="1" applyAlignment="1" applyProtection="1">
      <alignment horizontal="center" vertical="center" shrinkToFit="1"/>
    </xf>
    <xf numFmtId="0" fontId="55" fillId="0" borderId="93"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50" xfId="0" applyFont="1" applyBorder="1" applyAlignment="1" applyProtection="1">
      <alignment horizontal="center" vertical="center" shrinkToFit="1"/>
    </xf>
    <xf numFmtId="0" fontId="4" fillId="0" borderId="90" xfId="0" applyFont="1" applyBorder="1" applyAlignment="1" applyProtection="1">
      <alignment horizontal="center" vertical="center" shrinkToFit="1"/>
    </xf>
    <xf numFmtId="0" fontId="4" fillId="0" borderId="51" xfId="0" applyFont="1" applyBorder="1" applyAlignment="1" applyProtection="1">
      <alignment horizontal="center" vertical="center" shrinkToFit="1"/>
    </xf>
    <xf numFmtId="176" fontId="4" fillId="0" borderId="1" xfId="0" applyNumberFormat="1" applyFont="1" applyBorder="1" applyAlignment="1" applyProtection="1">
      <alignment horizontal="right" vertical="center" shrinkToFit="1"/>
    </xf>
    <xf numFmtId="176" fontId="4" fillId="0" borderId="11" xfId="0" applyNumberFormat="1" applyFont="1" applyBorder="1" applyAlignment="1" applyProtection="1">
      <alignment horizontal="right" vertical="center" shrinkToFit="1"/>
    </xf>
    <xf numFmtId="176" fontId="4" fillId="0" borderId="2" xfId="0" applyNumberFormat="1" applyFont="1" applyBorder="1" applyAlignment="1" applyProtection="1">
      <alignment horizontal="right" vertical="center" shrinkToFit="1"/>
    </xf>
    <xf numFmtId="178" fontId="4" fillId="0" borderId="1" xfId="0" applyNumberFormat="1" applyFont="1" applyFill="1" applyBorder="1" applyAlignment="1" applyProtection="1">
      <alignment horizontal="right" vertical="center" shrinkToFit="1"/>
    </xf>
    <xf numFmtId="178" fontId="4" fillId="0" borderId="11" xfId="0" applyNumberFormat="1" applyFont="1" applyFill="1" applyBorder="1" applyAlignment="1" applyProtection="1">
      <alignment horizontal="right" vertical="center" shrinkToFit="1"/>
    </xf>
    <xf numFmtId="178" fontId="4" fillId="0" borderId="2" xfId="0" applyNumberFormat="1" applyFont="1" applyFill="1" applyBorder="1" applyAlignment="1" applyProtection="1">
      <alignment horizontal="right" vertical="center" shrinkToFit="1"/>
    </xf>
    <xf numFmtId="0" fontId="55" fillId="0" borderId="54" xfId="0" applyFont="1" applyBorder="1" applyAlignment="1" applyProtection="1">
      <alignment horizontal="left" vertical="center" shrinkToFit="1"/>
      <protection locked="0"/>
    </xf>
    <xf numFmtId="0" fontId="55" fillId="0" borderId="55" xfId="0" applyFont="1" applyBorder="1" applyAlignment="1" applyProtection="1">
      <alignment horizontal="left" vertical="center" shrinkToFit="1"/>
      <protection locked="0"/>
    </xf>
    <xf numFmtId="190" fontId="55" fillId="0" borderId="55" xfId="0" applyNumberFormat="1" applyFont="1" applyBorder="1" applyAlignment="1" applyProtection="1">
      <alignment horizontal="right" vertical="center" shrinkToFit="1"/>
      <protection locked="0"/>
    </xf>
    <xf numFmtId="0" fontId="55" fillId="0" borderId="57" xfId="0" applyFont="1" applyBorder="1" applyAlignment="1" applyProtection="1">
      <alignment horizontal="left" vertical="center" shrinkToFit="1"/>
      <protection locked="0"/>
    </xf>
    <xf numFmtId="0" fontId="55" fillId="0" borderId="3" xfId="0" applyFont="1" applyBorder="1" applyAlignment="1" applyProtection="1">
      <alignment horizontal="left" vertical="center" shrinkToFit="1"/>
      <protection locked="0"/>
    </xf>
    <xf numFmtId="190" fontId="55" fillId="0" borderId="3" xfId="0" applyNumberFormat="1" applyFont="1" applyBorder="1" applyAlignment="1" applyProtection="1">
      <alignment horizontal="right" vertical="center" shrinkToFit="1"/>
      <protection locked="0"/>
    </xf>
    <xf numFmtId="0" fontId="51" fillId="0" borderId="3" xfId="0" applyFont="1" applyBorder="1" applyAlignment="1" applyProtection="1">
      <alignment horizontal="center" vertical="center"/>
    </xf>
    <xf numFmtId="0" fontId="55" fillId="0" borderId="3" xfId="0" applyFont="1" applyBorder="1" applyAlignment="1" applyProtection="1">
      <alignment horizontal="center" vertical="center" shrinkToFit="1"/>
    </xf>
    <xf numFmtId="0" fontId="55" fillId="0" borderId="1" xfId="0" applyFont="1" applyBorder="1" applyAlignment="1" applyProtection="1">
      <alignment horizontal="center" vertical="center" shrinkToFit="1"/>
    </xf>
    <xf numFmtId="0" fontId="4" fillId="0" borderId="1" xfId="0" applyFont="1" applyBorder="1" applyAlignment="1" applyProtection="1">
      <alignment horizontal="center" vertical="top" wrapText="1"/>
    </xf>
    <xf numFmtId="0" fontId="4" fillId="0" borderId="11" xfId="0" applyFont="1" applyBorder="1" applyAlignment="1" applyProtection="1">
      <alignment horizontal="center" vertical="top" wrapText="1"/>
    </xf>
    <xf numFmtId="0" fontId="4" fillId="0" borderId="1"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3" xfId="0" applyFont="1" applyBorder="1" applyAlignment="1" applyProtection="1">
      <alignment horizontal="center" vertical="center" wrapText="1"/>
    </xf>
    <xf numFmtId="0" fontId="4" fillId="0" borderId="0" xfId="0" applyFont="1" applyFill="1" applyAlignment="1" applyProtection="1">
      <alignment horizontal="left" vertical="center" shrinkToFit="1"/>
    </xf>
    <xf numFmtId="0" fontId="4" fillId="4" borderId="0" xfId="0" applyFont="1" applyFill="1" applyAlignment="1" applyProtection="1">
      <alignment horizontal="left" vertical="center" wrapText="1"/>
      <protection locked="0"/>
    </xf>
    <xf numFmtId="0" fontId="71" fillId="0" borderId="3" xfId="0" applyFont="1" applyBorder="1" applyAlignment="1" applyProtection="1">
      <alignment horizontal="justify" vertical="center" wrapText="1"/>
    </xf>
    <xf numFmtId="191" fontId="51" fillId="6" borderId="4" xfId="0" applyNumberFormat="1" applyFont="1" applyFill="1" applyBorder="1" applyAlignment="1" applyProtection="1">
      <alignment vertical="center" wrapText="1"/>
      <protection locked="0"/>
    </xf>
    <xf numFmtId="191" fontId="51" fillId="6" borderId="12" xfId="0" applyNumberFormat="1" applyFont="1" applyFill="1" applyBorder="1" applyAlignment="1" applyProtection="1">
      <alignment vertical="center" wrapText="1"/>
      <protection locked="0"/>
    </xf>
    <xf numFmtId="0" fontId="4" fillId="0" borderId="4" xfId="0" applyFont="1" applyBorder="1" applyAlignment="1" applyProtection="1">
      <alignment horizontal="justify" vertical="center" wrapText="1"/>
    </xf>
    <xf numFmtId="0" fontId="4" fillId="0" borderId="12" xfId="0" applyFont="1" applyBorder="1" applyAlignment="1" applyProtection="1">
      <alignment horizontal="justify" vertical="center" wrapText="1"/>
    </xf>
    <xf numFmtId="191" fontId="51" fillId="4" borderId="80" xfId="0" applyNumberFormat="1" applyFont="1" applyFill="1" applyBorder="1" applyAlignment="1" applyProtection="1">
      <alignment vertical="center" wrapText="1"/>
      <protection locked="0"/>
    </xf>
    <xf numFmtId="191" fontId="51" fillId="4" borderId="99" xfId="0" applyNumberFormat="1" applyFont="1" applyFill="1" applyBorder="1" applyAlignment="1" applyProtection="1">
      <alignment vertical="center" wrapText="1"/>
      <protection locked="0"/>
    </xf>
    <xf numFmtId="0" fontId="51" fillId="0" borderId="1" xfId="0" applyFont="1" applyBorder="1" applyAlignment="1" applyProtection="1">
      <alignment horizontal="center" vertical="center" wrapText="1"/>
    </xf>
    <xf numFmtId="0" fontId="51" fillId="0" borderId="11" xfId="0" applyFont="1" applyBorder="1" applyAlignment="1" applyProtection="1">
      <alignment horizontal="center" vertical="center" wrapText="1"/>
    </xf>
    <xf numFmtId="0" fontId="51" fillId="0" borderId="2" xfId="0" applyFont="1" applyBorder="1" applyAlignment="1" applyProtection="1">
      <alignment horizontal="center" vertical="center" wrapText="1"/>
    </xf>
    <xf numFmtId="0" fontId="51" fillId="0" borderId="3" xfId="0" applyFont="1" applyBorder="1" applyAlignment="1" applyProtection="1">
      <alignment horizontal="center" vertical="center" wrapText="1"/>
    </xf>
    <xf numFmtId="0" fontId="51" fillId="0" borderId="1" xfId="0" applyFont="1" applyBorder="1" applyAlignment="1" applyProtection="1">
      <alignment horizontal="center" vertical="center" shrinkToFit="1"/>
    </xf>
    <xf numFmtId="0" fontId="51" fillId="0" borderId="2" xfId="0" applyFont="1" applyBorder="1" applyAlignment="1" applyProtection="1">
      <alignment horizontal="center" vertical="center" shrinkToFit="1"/>
    </xf>
    <xf numFmtId="0" fontId="4" fillId="0" borderId="1"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55" fillId="0" borderId="4" xfId="0" applyFont="1" applyBorder="1" applyAlignment="1" applyProtection="1">
      <alignment horizontal="left" vertical="center" shrinkToFit="1"/>
    </xf>
    <xf numFmtId="0" fontId="55" fillId="0" borderId="9" xfId="0" applyFont="1" applyBorder="1" applyAlignment="1" applyProtection="1">
      <alignment horizontal="left" vertical="center" shrinkToFit="1"/>
    </xf>
    <xf numFmtId="0" fontId="55" fillId="0" borderId="94" xfId="0" applyFont="1" applyBorder="1" applyAlignment="1" applyProtection="1">
      <alignment horizontal="left" vertical="center" shrinkToFit="1"/>
    </xf>
    <xf numFmtId="0" fontId="51" fillId="0" borderId="3" xfId="0" applyFont="1" applyBorder="1" applyAlignment="1" applyProtection="1">
      <alignment horizontal="center" vertical="center" shrinkToFit="1"/>
    </xf>
    <xf numFmtId="0" fontId="4" fillId="0" borderId="1" xfId="0" applyFont="1" applyBorder="1" applyAlignment="1" applyProtection="1">
      <alignment horizontal="center" vertical="center" textRotation="255" wrapText="1"/>
    </xf>
    <xf numFmtId="0" fontId="4" fillId="0" borderId="11" xfId="0" applyFont="1" applyBorder="1" applyAlignment="1" applyProtection="1">
      <alignment horizontal="center" vertical="center" textRotation="255" wrapText="1"/>
    </xf>
    <xf numFmtId="0" fontId="4" fillId="0" borderId="2" xfId="0" applyFont="1" applyBorder="1" applyAlignment="1" applyProtection="1">
      <alignment horizontal="center" vertical="center" textRotation="255" wrapText="1"/>
    </xf>
    <xf numFmtId="0" fontId="4" fillId="0" borderId="14"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4" fillId="0" borderId="1" xfId="0" applyNumberFormat="1" applyFont="1" applyFill="1" applyBorder="1" applyAlignment="1" applyProtection="1">
      <alignment horizontal="right" vertical="center" shrinkToFit="1"/>
    </xf>
    <xf numFmtId="0" fontId="4" fillId="0" borderId="11" xfId="0" applyNumberFormat="1" applyFont="1" applyFill="1" applyBorder="1" applyAlignment="1" applyProtection="1">
      <alignment horizontal="right" vertical="center" shrinkToFit="1"/>
    </xf>
    <xf numFmtId="0" fontId="4" fillId="0" borderId="2" xfId="0" applyNumberFormat="1" applyFont="1" applyFill="1" applyBorder="1" applyAlignment="1" applyProtection="1">
      <alignment horizontal="right" vertical="center" shrinkToFit="1"/>
    </xf>
    <xf numFmtId="0" fontId="4" fillId="0" borderId="4" xfId="0" applyFont="1" applyBorder="1" applyAlignment="1" applyProtection="1">
      <alignment horizontal="left" vertical="center" wrapText="1"/>
    </xf>
    <xf numFmtId="0" fontId="51" fillId="4" borderId="95" xfId="0" applyFont="1" applyFill="1" applyBorder="1" applyAlignment="1" applyProtection="1">
      <alignment vertical="center" wrapText="1"/>
      <protection locked="0"/>
    </xf>
    <xf numFmtId="0" fontId="51" fillId="4" borderId="96" xfId="0" applyFont="1" applyFill="1" applyBorder="1" applyAlignment="1" applyProtection="1">
      <alignment vertical="center" wrapText="1"/>
      <protection locked="0"/>
    </xf>
    <xf numFmtId="0" fontId="71" fillId="0" borderId="4" xfId="0" applyFont="1" applyBorder="1" applyAlignment="1" applyProtection="1">
      <alignment horizontal="left" vertical="center" wrapText="1"/>
    </xf>
    <xf numFmtId="0" fontId="71" fillId="0" borderId="9" xfId="0" applyFont="1" applyBorder="1" applyAlignment="1" applyProtection="1">
      <alignment horizontal="left" vertical="center" wrapText="1"/>
    </xf>
    <xf numFmtId="0" fontId="71" fillId="0" borderId="12" xfId="0" applyFont="1" applyBorder="1" applyAlignment="1" applyProtection="1">
      <alignment horizontal="left" vertical="center" wrapText="1"/>
    </xf>
    <xf numFmtId="0" fontId="51" fillId="4" borderId="83" xfId="0" applyFont="1" applyFill="1" applyBorder="1" applyAlignment="1" applyProtection="1">
      <alignment vertical="center" wrapText="1"/>
      <protection locked="0"/>
    </xf>
    <xf numFmtId="0" fontId="51" fillId="4" borderId="94" xfId="0" applyFont="1" applyFill="1" applyBorder="1" applyAlignment="1" applyProtection="1">
      <alignment vertical="center" wrapText="1"/>
      <protection locked="0"/>
    </xf>
    <xf numFmtId="0" fontId="4" fillId="0" borderId="3" xfId="0" applyFont="1" applyBorder="1" applyAlignment="1" applyProtection="1">
      <alignment vertical="center" wrapText="1"/>
    </xf>
    <xf numFmtId="0" fontId="4" fillId="0" borderId="4" xfId="0" applyFont="1" applyBorder="1" applyAlignment="1" applyProtection="1">
      <alignment vertical="center" shrinkToFit="1"/>
    </xf>
    <xf numFmtId="0" fontId="4" fillId="0" borderId="12" xfId="0" applyFont="1" applyBorder="1" applyAlignment="1" applyProtection="1">
      <alignment vertical="center" shrinkToFit="1"/>
    </xf>
    <xf numFmtId="0" fontId="51" fillId="4" borderId="97" xfId="0" applyFont="1" applyFill="1" applyBorder="1" applyAlignment="1" applyProtection="1">
      <alignment vertical="center" wrapText="1"/>
      <protection locked="0"/>
    </xf>
    <xf numFmtId="0" fontId="51" fillId="4" borderId="98" xfId="0" applyFont="1" applyFill="1" applyBorder="1" applyAlignment="1" applyProtection="1">
      <alignment vertical="center" wrapText="1"/>
      <protection locked="0"/>
    </xf>
    <xf numFmtId="0" fontId="55" fillId="0" borderId="59" xfId="0" applyFont="1" applyBorder="1" applyAlignment="1" applyProtection="1">
      <alignment horizontal="left" vertical="center" shrinkToFit="1"/>
      <protection locked="0"/>
    </xf>
    <xf numFmtId="0" fontId="55" fillId="0" borderId="60" xfId="0" applyFont="1" applyBorder="1" applyAlignment="1" applyProtection="1">
      <alignment horizontal="left" vertical="center" shrinkToFit="1"/>
      <protection locked="0"/>
    </xf>
    <xf numFmtId="190" fontId="55" fillId="0" borderId="60" xfId="0" applyNumberFormat="1" applyFont="1" applyBorder="1" applyAlignment="1" applyProtection="1">
      <alignment horizontal="right" vertical="center" shrinkToFit="1"/>
      <protection locked="0"/>
    </xf>
    <xf numFmtId="0" fontId="55" fillId="0" borderId="2" xfId="0" applyFont="1" applyBorder="1" applyAlignment="1" applyProtection="1">
      <alignment horizontal="center" vertical="center"/>
    </xf>
    <xf numFmtId="0" fontId="55" fillId="0" borderId="52" xfId="0" applyFont="1" applyBorder="1" applyAlignment="1" applyProtection="1">
      <alignment horizontal="center" vertical="center" shrinkToFit="1"/>
    </xf>
    <xf numFmtId="0" fontId="55" fillId="0" borderId="78" xfId="0" applyFont="1" applyBorder="1" applyAlignment="1" applyProtection="1">
      <alignment horizontal="center" vertical="center" shrinkToFit="1"/>
    </xf>
    <xf numFmtId="0" fontId="72" fillId="0" borderId="10" xfId="0" applyFont="1" applyBorder="1" applyAlignment="1" applyProtection="1">
      <alignment horizontal="left" vertical="center" wrapText="1"/>
    </xf>
    <xf numFmtId="0" fontId="72" fillId="0" borderId="19" xfId="0" applyFont="1" applyBorder="1" applyAlignment="1" applyProtection="1">
      <alignment horizontal="left" vertical="center" wrapText="1"/>
    </xf>
    <xf numFmtId="0" fontId="72" fillId="0" borderId="16" xfId="0" applyFont="1" applyBorder="1" applyAlignment="1" applyProtection="1">
      <alignment horizontal="left" vertical="center" wrapText="1"/>
    </xf>
    <xf numFmtId="0" fontId="72" fillId="0" borderId="18" xfId="0" applyFont="1" applyBorder="1" applyAlignment="1" applyProtection="1">
      <alignment horizontal="left" vertical="center" wrapText="1"/>
    </xf>
    <xf numFmtId="0" fontId="55" fillId="0" borderId="14" xfId="0" applyFont="1" applyBorder="1" applyAlignment="1" applyProtection="1">
      <alignment horizontal="center" vertical="center" shrinkToFit="1"/>
    </xf>
    <xf numFmtId="0" fontId="55" fillId="0" borderId="19" xfId="0" applyFont="1" applyBorder="1" applyAlignment="1" applyProtection="1">
      <alignment horizontal="center" vertical="center" shrinkToFit="1"/>
    </xf>
    <xf numFmtId="0" fontId="4" fillId="0" borderId="14"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17" fillId="0" borderId="1" xfId="0" applyFont="1" applyBorder="1" applyAlignment="1" applyProtection="1">
      <alignment horizontal="left" vertical="center" wrapText="1"/>
    </xf>
    <xf numFmtId="0" fontId="17" fillId="0" borderId="11"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176" fontId="4" fillId="0" borderId="17" xfId="0" applyNumberFormat="1" applyFont="1" applyBorder="1" applyAlignment="1" applyProtection="1">
      <alignment horizontal="center" shrinkToFit="1"/>
    </xf>
    <xf numFmtId="176" fontId="4" fillId="0" borderId="16" xfId="0" applyNumberFormat="1" applyFont="1" applyBorder="1" applyAlignment="1" applyProtection="1">
      <alignment horizontal="center" shrinkToFit="1"/>
    </xf>
    <xf numFmtId="176" fontId="4" fillId="0" borderId="18" xfId="0" applyNumberFormat="1" applyFont="1" applyBorder="1" applyAlignment="1" applyProtection="1">
      <alignment horizontal="center" shrinkToFit="1"/>
    </xf>
    <xf numFmtId="0" fontId="4" fillId="0" borderId="50" xfId="0" applyFont="1" applyBorder="1" applyAlignment="1" applyProtection="1">
      <alignment horizontal="center" vertical="center" wrapText="1"/>
    </xf>
    <xf numFmtId="0" fontId="4" fillId="0" borderId="51" xfId="0" applyFont="1" applyBorder="1" applyAlignment="1" applyProtection="1">
      <alignment horizontal="center" vertical="center" wrapText="1"/>
    </xf>
    <xf numFmtId="0" fontId="4" fillId="0" borderId="9" xfId="0" applyFont="1" applyBorder="1" applyAlignment="1" applyProtection="1">
      <alignment vertical="center" shrinkToFit="1"/>
    </xf>
    <xf numFmtId="0" fontId="71" fillId="0" borderId="14" xfId="0" applyFont="1" applyBorder="1" applyAlignment="1" applyProtection="1">
      <alignment horizontal="left" vertical="center" wrapText="1" shrinkToFit="1"/>
    </xf>
    <xf numFmtId="0" fontId="71" fillId="0" borderId="19" xfId="0" applyFont="1" applyBorder="1" applyAlignment="1" applyProtection="1">
      <alignment horizontal="left" vertical="center" wrapText="1" shrinkToFit="1"/>
    </xf>
    <xf numFmtId="0" fontId="71" fillId="0" borderId="17" xfId="0" applyFont="1" applyBorder="1" applyAlignment="1" applyProtection="1">
      <alignment horizontal="left" vertical="center" wrapText="1" shrinkToFit="1"/>
    </xf>
    <xf numFmtId="0" fontId="71" fillId="0" borderId="18" xfId="0" applyFont="1" applyBorder="1" applyAlignment="1" applyProtection="1">
      <alignment horizontal="left" vertical="center" wrapText="1" shrinkToFit="1"/>
    </xf>
    <xf numFmtId="0" fontId="4" fillId="4" borderId="4" xfId="0" applyFont="1" applyFill="1" applyBorder="1" applyAlignment="1" applyProtection="1">
      <alignment vertical="center" shrinkToFit="1"/>
      <protection locked="0"/>
    </xf>
    <xf numFmtId="0" fontId="4" fillId="4" borderId="12" xfId="0" applyFont="1" applyFill="1" applyBorder="1" applyAlignment="1" applyProtection="1">
      <alignment vertical="center" shrinkToFit="1"/>
      <protection locked="0"/>
    </xf>
    <xf numFmtId="0" fontId="4" fillId="0" borderId="14" xfId="0" applyFont="1" applyBorder="1" applyAlignment="1" applyProtection="1">
      <alignment vertical="center" shrinkToFit="1"/>
    </xf>
    <xf numFmtId="0" fontId="4" fillId="0" borderId="10" xfId="0" applyFont="1" applyBorder="1" applyAlignment="1" applyProtection="1">
      <alignment vertical="center" shrinkToFit="1"/>
    </xf>
    <xf numFmtId="0" fontId="4" fillId="0" borderId="19" xfId="0" applyFont="1" applyBorder="1" applyAlignment="1" applyProtection="1">
      <alignment vertical="center" shrinkToFit="1"/>
    </xf>
    <xf numFmtId="0" fontId="51" fillId="0" borderId="4" xfId="0" applyFont="1" applyBorder="1" applyAlignment="1" applyProtection="1">
      <alignment horizontal="center" vertical="center" shrinkToFit="1"/>
    </xf>
    <xf numFmtId="0" fontId="7" fillId="0" borderId="4"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51" fillId="0" borderId="84" xfId="0" applyFont="1" applyBorder="1" applyProtection="1">
      <alignment vertical="center"/>
      <protection locked="0"/>
    </xf>
    <xf numFmtId="0" fontId="51" fillId="0" borderId="85" xfId="0" applyFont="1" applyBorder="1" applyProtection="1">
      <alignment vertical="center"/>
      <protection locked="0"/>
    </xf>
    <xf numFmtId="0" fontId="4" fillId="0" borderId="73" xfId="0" applyFont="1" applyBorder="1" applyAlignment="1" applyProtection="1">
      <alignment horizontal="center" vertical="center" wrapText="1"/>
    </xf>
    <xf numFmtId="0" fontId="4" fillId="0" borderId="74" xfId="0" applyFont="1" applyBorder="1" applyAlignment="1" applyProtection="1">
      <alignment horizontal="center" vertical="center" wrapText="1"/>
    </xf>
    <xf numFmtId="0" fontId="4" fillId="0" borderId="75" xfId="0" applyFont="1" applyBorder="1" applyAlignment="1" applyProtection="1">
      <alignment horizontal="center" vertical="center" wrapText="1"/>
    </xf>
    <xf numFmtId="0" fontId="4" fillId="0" borderId="76" xfId="0" applyFont="1" applyBorder="1" applyAlignment="1" applyProtection="1">
      <alignment horizontal="center" vertical="center" wrapText="1"/>
    </xf>
    <xf numFmtId="0" fontId="4" fillId="0" borderId="77" xfId="0" applyFont="1" applyBorder="1" applyAlignment="1" applyProtection="1">
      <alignment horizontal="center" vertical="center" wrapText="1"/>
    </xf>
    <xf numFmtId="0" fontId="4" fillId="0" borderId="78" xfId="0" applyFont="1" applyBorder="1" applyAlignment="1" applyProtection="1">
      <alignment horizontal="center" vertical="center" wrapText="1"/>
    </xf>
    <xf numFmtId="0" fontId="4" fillId="0" borderId="52" xfId="0" applyFont="1" applyBorder="1" applyAlignment="1" applyProtection="1">
      <alignment horizontal="center" vertical="center" wrapText="1"/>
    </xf>
    <xf numFmtId="0" fontId="4" fillId="0" borderId="79" xfId="0" applyFont="1" applyBorder="1" applyAlignment="1" applyProtection="1">
      <alignment horizontal="center" vertical="center" wrapText="1"/>
    </xf>
    <xf numFmtId="0" fontId="4" fillId="0" borderId="53"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4" fillId="0" borderId="1" xfId="0" applyFont="1" applyFill="1" applyBorder="1" applyAlignment="1" applyProtection="1">
      <alignment horizontal="center" shrinkToFit="1"/>
    </xf>
    <xf numFmtId="0" fontId="4" fillId="0" borderId="2" xfId="0" applyFont="1" applyFill="1" applyBorder="1" applyAlignment="1" applyProtection="1">
      <alignment horizontal="center" shrinkToFit="1"/>
    </xf>
    <xf numFmtId="176" fontId="4" fillId="0" borderId="50" xfId="0" applyNumberFormat="1" applyFont="1" applyFill="1" applyBorder="1" applyAlignment="1" applyProtection="1">
      <alignment horizontal="center" shrinkToFit="1"/>
    </xf>
    <xf numFmtId="176" fontId="4" fillId="0" borderId="51" xfId="0" applyNumberFormat="1" applyFont="1" applyFill="1" applyBorder="1" applyAlignment="1" applyProtection="1">
      <alignment horizontal="center" shrinkToFit="1"/>
    </xf>
    <xf numFmtId="0" fontId="55" fillId="0" borderId="54" xfId="0" applyFont="1" applyBorder="1" applyAlignment="1" applyProtection="1">
      <alignment horizontal="center" vertical="center" shrinkToFit="1"/>
    </xf>
    <xf numFmtId="0" fontId="55" fillId="0" borderId="80" xfId="0" applyFont="1" applyBorder="1" applyAlignment="1" applyProtection="1">
      <alignment horizontal="center" vertical="center" shrinkToFit="1"/>
    </xf>
    <xf numFmtId="0" fontId="7" fillId="0" borderId="1"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4" fillId="4" borderId="4" xfId="0" applyFont="1" applyFill="1" applyBorder="1" applyAlignment="1" applyProtection="1">
      <alignment horizontal="left" vertical="center" wrapText="1"/>
      <protection locked="0"/>
    </xf>
    <xf numFmtId="0" fontId="7" fillId="0" borderId="73" xfId="0" applyFont="1" applyBorder="1" applyAlignment="1" applyProtection="1">
      <alignment horizontal="center" vertical="center" wrapText="1"/>
    </xf>
    <xf numFmtId="0" fontId="7" fillId="0" borderId="74" xfId="0" applyFont="1" applyBorder="1" applyAlignment="1" applyProtection="1">
      <alignment horizontal="center" vertical="center" wrapText="1"/>
    </xf>
    <xf numFmtId="0" fontId="7" fillId="0" borderId="75" xfId="0" applyFont="1" applyBorder="1" applyAlignment="1" applyProtection="1">
      <alignment horizontal="center" vertical="center" wrapText="1"/>
    </xf>
    <xf numFmtId="0" fontId="7" fillId="0" borderId="76" xfId="0" applyFont="1" applyBorder="1" applyAlignment="1" applyProtection="1">
      <alignment horizontal="center" vertical="center" wrapText="1"/>
    </xf>
    <xf numFmtId="0" fontId="7" fillId="0" borderId="77" xfId="0" applyFont="1" applyBorder="1" applyAlignment="1" applyProtection="1">
      <alignment horizontal="center" vertical="center" wrapText="1"/>
    </xf>
    <xf numFmtId="0" fontId="7" fillId="0" borderId="78" xfId="0" applyFont="1" applyBorder="1" applyAlignment="1" applyProtection="1">
      <alignment horizontal="center" vertical="center" wrapText="1"/>
    </xf>
    <xf numFmtId="0" fontId="7" fillId="0" borderId="52" xfId="0" applyFont="1" applyBorder="1" applyAlignment="1" applyProtection="1">
      <alignment horizontal="center" vertical="center" wrapText="1"/>
    </xf>
    <xf numFmtId="0" fontId="7" fillId="0" borderId="79" xfId="0" applyFont="1" applyBorder="1" applyAlignment="1" applyProtection="1">
      <alignment horizontal="center" vertical="center" wrapText="1"/>
    </xf>
    <xf numFmtId="0" fontId="7" fillId="0" borderId="53" xfId="0" applyFont="1" applyBorder="1" applyAlignment="1" applyProtection="1">
      <alignment horizontal="center" vertical="center" wrapText="1"/>
    </xf>
    <xf numFmtId="0" fontId="4" fillId="0" borderId="3" xfId="0" applyFont="1" applyBorder="1" applyAlignment="1" applyProtection="1">
      <alignment horizontal="center" vertical="center" textRotation="255" wrapText="1"/>
    </xf>
    <xf numFmtId="0" fontId="4" fillId="0" borderId="3" xfId="0" applyFont="1" applyBorder="1" applyAlignment="1" applyProtection="1">
      <alignment vertical="center" shrinkToFit="1"/>
    </xf>
    <xf numFmtId="0" fontId="7" fillId="0" borderId="3" xfId="0" applyFont="1" applyBorder="1" applyAlignment="1" applyProtection="1">
      <alignment horizontal="justify" vertical="center" wrapText="1"/>
    </xf>
    <xf numFmtId="0" fontId="4" fillId="0" borderId="4"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shrinkToFit="1"/>
    </xf>
    <xf numFmtId="0" fontId="4" fillId="0" borderId="12" xfId="0" applyFont="1" applyFill="1" applyBorder="1" applyAlignment="1" applyProtection="1">
      <alignment horizontal="left" vertical="center" shrinkToFit="1"/>
    </xf>
    <xf numFmtId="0" fontId="86" fillId="0" borderId="1" xfId="0" applyFont="1" applyBorder="1" applyAlignment="1" applyProtection="1">
      <alignment horizontal="left" vertical="center" wrapText="1"/>
    </xf>
    <xf numFmtId="0" fontId="86" fillId="0" borderId="2"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1" fillId="0" borderId="0" xfId="0" applyFont="1" applyBorder="1" applyAlignment="1" applyProtection="1">
      <alignment horizontal="center" wrapText="1"/>
    </xf>
    <xf numFmtId="0" fontId="51" fillId="0" borderId="10" xfId="0" applyFont="1" applyBorder="1" applyAlignment="1" applyProtection="1">
      <alignment horizontal="left" wrapText="1"/>
    </xf>
    <xf numFmtId="0" fontId="51" fillId="0" borderId="19" xfId="0" applyFont="1" applyBorder="1" applyAlignment="1" applyProtection="1">
      <alignment horizontal="left" wrapText="1"/>
    </xf>
    <xf numFmtId="0" fontId="51" fillId="0" borderId="16" xfId="0" applyFont="1" applyBorder="1" applyAlignment="1" applyProtection="1">
      <alignment horizontal="left" wrapText="1"/>
    </xf>
    <xf numFmtId="0" fontId="51" fillId="0" borderId="18" xfId="0" applyFont="1" applyBorder="1" applyAlignment="1" applyProtection="1">
      <alignment horizontal="left" wrapText="1"/>
    </xf>
    <xf numFmtId="0" fontId="51" fillId="0" borderId="4" xfId="0" applyFont="1" applyBorder="1" applyAlignment="1" applyProtection="1">
      <alignment horizontal="center" vertical="center" wrapText="1"/>
    </xf>
    <xf numFmtId="0" fontId="4" fillId="4" borderId="4" xfId="0" applyFont="1" applyFill="1" applyBorder="1" applyAlignment="1" applyProtection="1">
      <alignment horizontal="left" vertical="center" shrinkToFit="1"/>
      <protection locked="0"/>
    </xf>
    <xf numFmtId="0" fontId="4" fillId="4" borderId="9" xfId="0" applyFont="1" applyFill="1" applyBorder="1" applyAlignment="1" applyProtection="1">
      <alignment horizontal="left" vertical="center" shrinkToFit="1"/>
      <protection locked="0"/>
    </xf>
    <xf numFmtId="0" fontId="4" fillId="4" borderId="12" xfId="0" applyFont="1" applyFill="1" applyBorder="1" applyAlignment="1" applyProtection="1">
      <alignment horizontal="left" vertical="center" shrinkToFit="1"/>
      <protection locked="0"/>
    </xf>
    <xf numFmtId="0" fontId="21" fillId="4" borderId="38" xfId="0" applyFont="1" applyFill="1" applyBorder="1" applyAlignment="1" applyProtection="1">
      <alignment vertical="center"/>
      <protection locked="0"/>
    </xf>
    <xf numFmtId="0" fontId="21" fillId="4" borderId="39" xfId="0" applyFont="1" applyFill="1" applyBorder="1" applyAlignment="1" applyProtection="1">
      <alignment vertical="center"/>
      <protection locked="0"/>
    </xf>
    <xf numFmtId="0" fontId="21" fillId="4" borderId="40" xfId="0" applyFont="1" applyFill="1" applyBorder="1" applyAlignment="1" applyProtection="1">
      <alignment vertical="center"/>
      <protection locked="0"/>
    </xf>
    <xf numFmtId="0" fontId="4" fillId="4" borderId="13" xfId="3" applyNumberFormat="1" applyFont="1" applyFill="1" applyBorder="1" applyAlignment="1" applyProtection="1">
      <alignment horizontal="right" vertical="center"/>
      <protection locked="0"/>
    </xf>
    <xf numFmtId="0" fontId="4" fillId="4" borderId="37" xfId="3" applyNumberFormat="1" applyFont="1" applyFill="1" applyBorder="1" applyAlignment="1" applyProtection="1">
      <alignment horizontal="right" vertical="center"/>
      <protection locked="0"/>
    </xf>
    <xf numFmtId="0" fontId="4" fillId="4" borderId="36" xfId="3" applyNumberFormat="1" applyFont="1" applyFill="1" applyBorder="1" applyAlignment="1" applyProtection="1">
      <alignment horizontal="right" vertical="center"/>
      <protection locked="0"/>
    </xf>
    <xf numFmtId="0" fontId="4" fillId="0" borderId="2" xfId="0" applyFont="1" applyBorder="1" applyAlignment="1" applyProtection="1">
      <alignment horizontal="center" vertical="center"/>
    </xf>
    <xf numFmtId="176" fontId="4" fillId="0" borderId="41" xfId="0" applyNumberFormat="1" applyFont="1" applyFill="1" applyBorder="1" applyAlignment="1" applyProtection="1">
      <alignment horizontal="right" vertical="center"/>
    </xf>
    <xf numFmtId="176" fontId="4" fillId="0" borderId="42" xfId="0" applyNumberFormat="1" applyFont="1" applyFill="1" applyBorder="1" applyAlignment="1" applyProtection="1">
      <alignment horizontal="right" vertical="center"/>
    </xf>
    <xf numFmtId="176" fontId="4" fillId="0" borderId="43" xfId="0" applyNumberFormat="1" applyFont="1" applyFill="1" applyBorder="1" applyAlignment="1" applyProtection="1">
      <alignment horizontal="right" vertical="center"/>
    </xf>
    <xf numFmtId="0" fontId="58" fillId="0" borderId="0" xfId="0" applyFont="1" applyAlignment="1" applyProtection="1">
      <alignment horizontal="center" vertical="center"/>
    </xf>
    <xf numFmtId="0" fontId="21" fillId="4" borderId="26" xfId="0" applyFont="1" applyFill="1" applyBorder="1" applyAlignment="1" applyProtection="1">
      <alignment vertical="center"/>
      <protection locked="0"/>
    </xf>
    <xf numFmtId="0" fontId="21" fillId="4" borderId="27" xfId="0" applyFont="1" applyFill="1" applyBorder="1" applyAlignment="1" applyProtection="1">
      <alignment vertical="center"/>
      <protection locked="0"/>
    </xf>
    <xf numFmtId="0" fontId="21" fillId="4" borderId="22" xfId="0" applyFont="1" applyFill="1" applyBorder="1" applyAlignment="1" applyProtection="1">
      <alignment vertical="center"/>
      <protection locked="0"/>
    </xf>
    <xf numFmtId="0" fontId="4" fillId="4" borderId="31" xfId="3" applyNumberFormat="1" applyFont="1" applyFill="1" applyBorder="1" applyAlignment="1" applyProtection="1">
      <alignment horizontal="right" vertical="center"/>
      <protection locked="0"/>
    </xf>
    <xf numFmtId="0" fontId="4" fillId="4" borderId="27" xfId="3" applyNumberFormat="1" applyFont="1" applyFill="1" applyBorder="1" applyAlignment="1" applyProtection="1">
      <alignment horizontal="right" vertical="center"/>
      <protection locked="0"/>
    </xf>
    <xf numFmtId="0" fontId="4" fillId="4" borderId="22" xfId="3" applyNumberFormat="1" applyFont="1" applyFill="1" applyBorder="1" applyAlignment="1" applyProtection="1">
      <alignment horizontal="right" vertical="center"/>
      <protection locked="0"/>
    </xf>
    <xf numFmtId="0" fontId="4" fillId="0" borderId="3" xfId="0" applyFont="1" applyBorder="1" applyAlignment="1" applyProtection="1">
      <alignment horizontal="left" vertical="center"/>
    </xf>
    <xf numFmtId="176" fontId="4" fillId="0" borderId="3" xfId="0" applyNumberFormat="1" applyFont="1" applyFill="1" applyBorder="1" applyAlignment="1" applyProtection="1">
      <alignment horizontal="right" vertical="center"/>
    </xf>
    <xf numFmtId="0" fontId="4" fillId="0" borderId="1" xfId="0" applyFont="1" applyBorder="1" applyAlignment="1" applyProtection="1">
      <alignment horizontal="left" vertical="center"/>
    </xf>
    <xf numFmtId="176" fontId="4" fillId="0" borderId="14" xfId="0" applyNumberFormat="1" applyFont="1" applyFill="1" applyBorder="1" applyAlignment="1" applyProtection="1">
      <alignment horizontal="right" vertical="center"/>
    </xf>
    <xf numFmtId="176" fontId="4" fillId="0" borderId="10" xfId="0" applyNumberFormat="1" applyFont="1" applyFill="1" applyBorder="1" applyAlignment="1" applyProtection="1">
      <alignment horizontal="right" vertical="center"/>
    </xf>
    <xf numFmtId="176" fontId="4" fillId="0" borderId="19" xfId="0" applyNumberFormat="1" applyFont="1" applyFill="1" applyBorder="1" applyAlignment="1" applyProtection="1">
      <alignment horizontal="right" vertical="center"/>
    </xf>
    <xf numFmtId="0" fontId="12" fillId="0" borderId="41" xfId="0" applyFont="1" applyBorder="1" applyAlignment="1" applyProtection="1">
      <alignment horizontal="center" vertical="center" wrapText="1"/>
    </xf>
    <xf numFmtId="0" fontId="12" fillId="0" borderId="42" xfId="0" applyFont="1" applyBorder="1" applyAlignment="1" applyProtection="1">
      <alignment horizontal="center" vertical="center" wrapText="1"/>
    </xf>
    <xf numFmtId="0" fontId="12" fillId="0" borderId="101" xfId="0" applyFont="1" applyBorder="1" applyAlignment="1" applyProtection="1">
      <alignment horizontal="center" vertical="center" wrapText="1"/>
    </xf>
    <xf numFmtId="180" fontId="4" fillId="0" borderId="34" xfId="0" applyNumberFormat="1" applyFont="1" applyBorder="1" applyAlignment="1" applyProtection="1">
      <alignment horizontal="right" vertical="center"/>
    </xf>
    <xf numFmtId="180" fontId="4" fillId="0" borderId="44" xfId="0" applyNumberFormat="1" applyFont="1" applyBorder="1" applyAlignment="1" applyProtection="1">
      <alignment horizontal="right" vertical="center"/>
    </xf>
    <xf numFmtId="180" fontId="4" fillId="0" borderId="35" xfId="0" applyNumberFormat="1" applyFont="1" applyBorder="1" applyAlignment="1" applyProtection="1">
      <alignment horizontal="right" vertical="center"/>
    </xf>
    <xf numFmtId="0" fontId="4" fillId="0" borderId="0" xfId="0" applyFont="1" applyAlignment="1" applyProtection="1">
      <alignment horizontal="left" vertical="center"/>
    </xf>
    <xf numFmtId="0" fontId="4" fillId="4" borderId="0" xfId="0" applyFont="1" applyFill="1" applyAlignment="1" applyProtection="1">
      <alignment horizontal="center" vertical="center"/>
      <protection locked="0"/>
    </xf>
    <xf numFmtId="184" fontId="4" fillId="4" borderId="0" xfId="0" applyNumberFormat="1" applyFont="1" applyFill="1" applyAlignment="1" applyProtection="1">
      <alignment horizontal="left" vertical="center" shrinkToFit="1"/>
      <protection locked="0"/>
    </xf>
    <xf numFmtId="0" fontId="4" fillId="0" borderId="3" xfId="0" applyFont="1" applyBorder="1" applyAlignment="1" applyProtection="1">
      <alignment horizontal="center" vertical="center"/>
    </xf>
    <xf numFmtId="0" fontId="12" fillId="0" borderId="4"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182" fontId="4" fillId="0" borderId="4" xfId="0" applyNumberFormat="1" applyFont="1" applyBorder="1" applyAlignment="1" applyProtection="1">
      <alignment horizontal="right" vertical="center" shrinkToFit="1"/>
    </xf>
    <xf numFmtId="182" fontId="4" fillId="0" borderId="12" xfId="0" applyNumberFormat="1" applyFont="1" applyBorder="1" applyAlignment="1" applyProtection="1">
      <alignment horizontal="right" vertical="center" shrinkToFit="1"/>
    </xf>
    <xf numFmtId="182" fontId="4" fillId="0" borderId="20" xfId="0" applyNumberFormat="1" applyFont="1" applyBorder="1" applyAlignment="1" applyProtection="1">
      <alignment horizontal="right" vertical="center" shrinkToFit="1"/>
    </xf>
    <xf numFmtId="182" fontId="4" fillId="0" borderId="100" xfId="0" applyNumberFormat="1" applyFont="1" applyBorder="1" applyAlignment="1" applyProtection="1">
      <alignment horizontal="right" vertical="center" shrinkToFit="1"/>
    </xf>
    <xf numFmtId="182" fontId="4" fillId="0" borderId="21" xfId="0" applyNumberFormat="1" applyFont="1" applyBorder="1" applyAlignment="1" applyProtection="1">
      <alignment horizontal="right" vertical="center" shrinkToFit="1"/>
    </xf>
    <xf numFmtId="0" fontId="4" fillId="0" borderId="4" xfId="0" applyFont="1" applyBorder="1" applyAlignment="1" applyProtection="1">
      <alignment horizontal="center" vertical="center" shrinkToFit="1"/>
    </xf>
    <xf numFmtId="0" fontId="4" fillId="0" borderId="12" xfId="0" applyFont="1" applyBorder="1" applyAlignment="1" applyProtection="1">
      <alignment horizontal="center" vertical="center" shrinkToFit="1"/>
    </xf>
    <xf numFmtId="180" fontId="4" fillId="0" borderId="4" xfId="0" applyNumberFormat="1" applyFont="1" applyBorder="1" applyAlignment="1" applyProtection="1">
      <alignment horizontal="right" vertical="center" shrinkToFit="1"/>
    </xf>
    <xf numFmtId="180" fontId="4" fillId="0" borderId="9" xfId="0" applyNumberFormat="1" applyFont="1" applyBorder="1" applyAlignment="1" applyProtection="1">
      <alignment horizontal="right" vertical="center" shrinkToFit="1"/>
    </xf>
    <xf numFmtId="180" fontId="4" fillId="0" borderId="12" xfId="0" applyNumberFormat="1" applyFont="1" applyBorder="1" applyAlignment="1" applyProtection="1">
      <alignment horizontal="right" vertical="center" shrinkToFit="1"/>
    </xf>
    <xf numFmtId="0" fontId="12" fillId="0" borderId="45" xfId="0" applyFont="1" applyFill="1" applyBorder="1" applyAlignment="1" applyProtection="1">
      <alignment horizontal="center" vertical="center" shrinkToFit="1"/>
    </xf>
    <xf numFmtId="0" fontId="12" fillId="0" borderId="46" xfId="0" applyFont="1" applyFill="1" applyBorder="1" applyAlignment="1" applyProtection="1">
      <alignment horizontal="center" vertical="center" shrinkToFit="1"/>
    </xf>
    <xf numFmtId="182" fontId="4" fillId="0" borderId="45" xfId="0" applyNumberFormat="1" applyFont="1" applyFill="1" applyBorder="1" applyAlignment="1" applyProtection="1">
      <alignment horizontal="right" vertical="center" shrinkToFit="1"/>
    </xf>
    <xf numFmtId="182" fontId="4" fillId="0" borderId="46" xfId="0" applyNumberFormat="1" applyFont="1" applyFill="1" applyBorder="1" applyAlignment="1" applyProtection="1">
      <alignment horizontal="right" vertical="center" shrinkToFit="1"/>
    </xf>
    <xf numFmtId="182" fontId="4" fillId="0" borderId="9" xfId="0" applyNumberFormat="1" applyFont="1" applyBorder="1" applyAlignment="1" applyProtection="1">
      <alignment horizontal="right" vertical="center" shrinkToFit="1"/>
    </xf>
    <xf numFmtId="0" fontId="4" fillId="0" borderId="45" xfId="0" applyFont="1" applyFill="1" applyBorder="1" applyAlignment="1" applyProtection="1">
      <alignment horizontal="center" vertical="center" shrinkToFit="1"/>
    </xf>
    <xf numFmtId="0" fontId="4" fillId="0" borderId="46" xfId="0" applyFont="1" applyFill="1" applyBorder="1" applyAlignment="1" applyProtection="1">
      <alignment horizontal="center" vertical="center" shrinkToFit="1"/>
    </xf>
    <xf numFmtId="180" fontId="4" fillId="4" borderId="14" xfId="0" applyNumberFormat="1" applyFont="1" applyFill="1" applyBorder="1" applyAlignment="1" applyProtection="1">
      <alignment horizontal="right" vertical="center" shrinkToFit="1"/>
      <protection locked="0"/>
    </xf>
    <xf numFmtId="180" fontId="4" fillId="4" borderId="10" xfId="0" applyNumberFormat="1" applyFont="1" applyFill="1" applyBorder="1" applyAlignment="1" applyProtection="1">
      <alignment horizontal="right" vertical="center" shrinkToFit="1"/>
      <protection locked="0"/>
    </xf>
    <xf numFmtId="180" fontId="4" fillId="4" borderId="19" xfId="0" applyNumberFormat="1" applyFont="1" applyFill="1" applyBorder="1" applyAlignment="1" applyProtection="1">
      <alignment horizontal="right" vertical="center" shrinkToFit="1"/>
      <protection locked="0"/>
    </xf>
    <xf numFmtId="182" fontId="4" fillId="0" borderId="73" xfId="0" applyNumberFormat="1" applyFont="1" applyBorder="1" applyAlignment="1" applyProtection="1">
      <alignment horizontal="center" vertical="center" shrinkToFit="1"/>
    </xf>
    <xf numFmtId="182" fontId="4" fillId="0" borderId="75" xfId="0" applyNumberFormat="1" applyFont="1" applyBorder="1" applyAlignment="1" applyProtection="1">
      <alignment horizontal="center" vertical="center" shrinkToFit="1"/>
    </xf>
    <xf numFmtId="182" fontId="4" fillId="0" borderId="76" xfId="0" applyNumberFormat="1" applyFont="1" applyBorder="1" applyAlignment="1" applyProtection="1">
      <alignment horizontal="center" vertical="center" shrinkToFit="1"/>
    </xf>
    <xf numFmtId="182" fontId="4" fillId="0" borderId="78" xfId="0" applyNumberFormat="1" applyFont="1" applyBorder="1" applyAlignment="1" applyProtection="1">
      <alignment horizontal="center" vertical="center" shrinkToFit="1"/>
    </xf>
    <xf numFmtId="182" fontId="4" fillId="0" borderId="52" xfId="0" applyNumberFormat="1" applyFont="1" applyBorder="1" applyAlignment="1" applyProtection="1">
      <alignment horizontal="center" vertical="center" shrinkToFit="1"/>
    </xf>
    <xf numFmtId="182" fontId="4" fillId="0" borderId="53" xfId="0" applyNumberFormat="1" applyFont="1" applyBorder="1" applyAlignment="1" applyProtection="1">
      <alignment horizontal="center" vertical="center" shrinkToFit="1"/>
    </xf>
    <xf numFmtId="181" fontId="4" fillId="0" borderId="50" xfId="0" applyNumberFormat="1" applyFont="1" applyBorder="1" applyAlignment="1" applyProtection="1">
      <alignment horizontal="center" vertical="center" shrinkToFit="1"/>
    </xf>
    <xf numFmtId="181" fontId="4" fillId="0" borderId="90" xfId="0" applyNumberFormat="1" applyFont="1" applyBorder="1" applyAlignment="1" applyProtection="1">
      <alignment horizontal="center" vertical="center" shrinkToFit="1"/>
    </xf>
    <xf numFmtId="181" fontId="4" fillId="0" borderId="51" xfId="0" applyNumberFormat="1" applyFont="1" applyBorder="1" applyAlignment="1" applyProtection="1">
      <alignment horizontal="center" vertical="center" shrinkToFit="1"/>
    </xf>
    <xf numFmtId="182" fontId="4" fillId="0" borderId="74" xfId="0" applyNumberFormat="1" applyFont="1" applyBorder="1" applyAlignment="1" applyProtection="1">
      <alignment horizontal="center" vertical="center" shrinkToFit="1"/>
    </xf>
    <xf numFmtId="182" fontId="4" fillId="0" borderId="77" xfId="0" applyNumberFormat="1" applyFont="1" applyBorder="1" applyAlignment="1" applyProtection="1">
      <alignment horizontal="center" vertical="center" shrinkToFit="1"/>
    </xf>
    <xf numFmtId="182" fontId="4" fillId="0" borderId="79" xfId="0" applyNumberFormat="1" applyFont="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xf numFmtId="180" fontId="4" fillId="0" borderId="73" xfId="0" applyNumberFormat="1" applyFont="1" applyBorder="1" applyAlignment="1" applyProtection="1">
      <alignment horizontal="center" vertical="center" shrinkToFit="1"/>
    </xf>
    <xf numFmtId="180" fontId="4" fillId="0" borderId="74" xfId="0" applyNumberFormat="1" applyFont="1" applyBorder="1" applyAlignment="1" applyProtection="1">
      <alignment horizontal="center" vertical="center" shrinkToFit="1"/>
    </xf>
    <xf numFmtId="180" fontId="4" fillId="0" borderId="75" xfId="0" applyNumberFormat="1" applyFont="1" applyBorder="1" applyAlignment="1" applyProtection="1">
      <alignment horizontal="center" vertical="center" shrinkToFit="1"/>
    </xf>
    <xf numFmtId="180" fontId="4" fillId="0" borderId="76" xfId="0" applyNumberFormat="1" applyFont="1" applyBorder="1" applyAlignment="1" applyProtection="1">
      <alignment horizontal="center" vertical="center" shrinkToFit="1"/>
    </xf>
    <xf numFmtId="180" fontId="4" fillId="0" borderId="77" xfId="0" applyNumberFormat="1" applyFont="1" applyBorder="1" applyAlignment="1" applyProtection="1">
      <alignment horizontal="center" vertical="center" shrinkToFit="1"/>
    </xf>
    <xf numFmtId="180" fontId="4" fillId="0" borderId="78" xfId="0" applyNumberFormat="1" applyFont="1" applyBorder="1" applyAlignment="1" applyProtection="1">
      <alignment horizontal="center" vertical="center" shrinkToFit="1"/>
    </xf>
    <xf numFmtId="180" fontId="4" fillId="0" borderId="52" xfId="0" applyNumberFormat="1" applyFont="1" applyBorder="1" applyAlignment="1" applyProtection="1">
      <alignment horizontal="center" vertical="center" shrinkToFit="1"/>
    </xf>
    <xf numFmtId="180" fontId="4" fillId="0" borderId="79" xfId="0" applyNumberFormat="1" applyFont="1" applyBorder="1" applyAlignment="1" applyProtection="1">
      <alignment horizontal="center" vertical="center" shrinkToFit="1"/>
    </xf>
    <xf numFmtId="180" fontId="4" fillId="0" borderId="53" xfId="0" applyNumberFormat="1" applyFont="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4" fillId="0" borderId="19" xfId="0" applyFont="1" applyFill="1" applyBorder="1" applyAlignment="1" applyProtection="1">
      <alignment horizontal="center" vertical="center" shrinkToFit="1"/>
    </xf>
    <xf numFmtId="0" fontId="4" fillId="0" borderId="17" xfId="0"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shrinkToFit="1"/>
    </xf>
    <xf numFmtId="0" fontId="4" fillId="0" borderId="17" xfId="0" applyFont="1" applyBorder="1" applyAlignment="1" applyProtection="1">
      <alignment horizontal="center" vertical="top" wrapText="1"/>
    </xf>
    <xf numFmtId="0" fontId="4" fillId="0" borderId="18" xfId="0" applyFont="1" applyBorder="1" applyAlignment="1" applyProtection="1">
      <alignment horizontal="center" vertical="top" wrapText="1"/>
    </xf>
    <xf numFmtId="0" fontId="4" fillId="0" borderId="16" xfId="0" applyFont="1" applyBorder="1" applyAlignment="1" applyProtection="1">
      <alignment horizontal="center" vertical="top" wrapText="1"/>
    </xf>
    <xf numFmtId="0" fontId="4" fillId="0" borderId="14" xfId="0" applyFont="1" applyBorder="1" applyAlignment="1" applyProtection="1">
      <alignment horizontal="center" wrapText="1"/>
    </xf>
    <xf numFmtId="0" fontId="4" fillId="0" borderId="19" xfId="0" applyFont="1" applyBorder="1" applyAlignment="1" applyProtection="1">
      <alignment horizontal="center" wrapText="1"/>
    </xf>
    <xf numFmtId="0" fontId="4" fillId="0" borderId="10" xfId="0" applyFont="1" applyBorder="1" applyAlignment="1" applyProtection="1">
      <alignment horizontal="center" wrapText="1"/>
    </xf>
    <xf numFmtId="0" fontId="7" fillId="4" borderId="4" xfId="0" applyFont="1" applyFill="1" applyBorder="1" applyAlignment="1" applyProtection="1">
      <alignment vertical="center" shrinkToFit="1"/>
      <protection locked="0"/>
    </xf>
    <xf numFmtId="0" fontId="7" fillId="4" borderId="12" xfId="0" applyFont="1" applyFill="1" applyBorder="1" applyAlignment="1" applyProtection="1">
      <alignment vertical="center" shrinkToFit="1"/>
      <protection locked="0"/>
    </xf>
    <xf numFmtId="0" fontId="7" fillId="4" borderId="13" xfId="0" applyFont="1" applyFill="1" applyBorder="1" applyAlignment="1" applyProtection="1">
      <alignment vertical="center" shrinkToFit="1"/>
      <protection locked="0"/>
    </xf>
    <xf numFmtId="0" fontId="7" fillId="4" borderId="36" xfId="0" applyFont="1" applyFill="1" applyBorder="1" applyAlignment="1" applyProtection="1">
      <alignment vertical="center" shrinkToFit="1"/>
      <protection locked="0"/>
    </xf>
    <xf numFmtId="0" fontId="7" fillId="0" borderId="2" xfId="0" applyFont="1" applyBorder="1" applyAlignment="1" applyProtection="1">
      <alignment horizontal="center" vertical="center" wrapText="1"/>
    </xf>
    <xf numFmtId="0" fontId="4" fillId="0" borderId="14" xfId="0" applyFont="1" applyBorder="1" applyAlignment="1" applyProtection="1">
      <alignment horizontal="center" vertical="center" shrinkToFit="1"/>
    </xf>
    <xf numFmtId="0" fontId="4" fillId="0" borderId="19"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18" xfId="0" applyFont="1" applyBorder="1" applyAlignment="1" applyProtection="1">
      <alignment horizontal="center" vertical="center" shrinkToFit="1"/>
    </xf>
    <xf numFmtId="0" fontId="7" fillId="0" borderId="4" xfId="0" applyFont="1" applyFill="1" applyBorder="1" applyAlignment="1" applyProtection="1">
      <alignment vertical="center" shrinkToFit="1"/>
    </xf>
    <xf numFmtId="0" fontId="7" fillId="0" borderId="12" xfId="0" applyFont="1" applyFill="1" applyBorder="1" applyAlignment="1" applyProtection="1">
      <alignment vertical="center" shrinkToFit="1"/>
    </xf>
    <xf numFmtId="0" fontId="17" fillId="0" borderId="3" xfId="0" applyFont="1" applyBorder="1" applyAlignment="1" applyProtection="1">
      <alignment horizontal="center" vertical="center" wrapText="1"/>
    </xf>
    <xf numFmtId="0" fontId="4" fillId="0" borderId="0" xfId="0" applyFont="1" applyFill="1" applyAlignment="1" applyProtection="1">
      <alignment horizontal="left" vertical="center"/>
    </xf>
    <xf numFmtId="0" fontId="12" fillId="0" borderId="14" xfId="0" applyFont="1" applyBorder="1" applyAlignment="1" applyProtection="1">
      <alignment horizontal="center" wrapText="1" shrinkToFit="1"/>
    </xf>
    <xf numFmtId="0" fontId="12" fillId="0" borderId="10" xfId="0" applyFont="1" applyBorder="1" applyAlignment="1" applyProtection="1">
      <alignment horizontal="center" shrinkToFit="1"/>
    </xf>
    <xf numFmtId="0" fontId="12" fillId="0" borderId="19" xfId="0" applyFont="1" applyBorder="1" applyAlignment="1" applyProtection="1">
      <alignment horizontal="center" shrinkToFit="1"/>
    </xf>
    <xf numFmtId="189" fontId="12" fillId="4" borderId="10" xfId="0" applyNumberFormat="1" applyFont="1" applyFill="1" applyBorder="1" applyAlignment="1" applyProtection="1">
      <alignment horizontal="center" shrinkToFit="1"/>
      <protection locked="0"/>
    </xf>
    <xf numFmtId="189" fontId="12" fillId="4" borderId="19" xfId="0" applyNumberFormat="1" applyFont="1" applyFill="1" applyBorder="1" applyAlignment="1" applyProtection="1">
      <alignment horizontal="center" shrinkToFit="1"/>
      <protection locked="0"/>
    </xf>
    <xf numFmtId="0" fontId="12" fillId="0" borderId="6" xfId="0" applyFont="1" applyBorder="1" applyAlignment="1" applyProtection="1">
      <alignment horizontal="center" vertical="top" wrapText="1" shrinkToFit="1"/>
    </xf>
    <xf numFmtId="0" fontId="12" fillId="0" borderId="0" xfId="0" applyFont="1" applyBorder="1" applyAlignment="1" applyProtection="1">
      <alignment horizontal="center" vertical="top" wrapText="1" shrinkToFit="1"/>
    </xf>
    <xf numFmtId="0" fontId="12" fillId="0" borderId="15" xfId="0" applyFont="1" applyBorder="1" applyAlignment="1" applyProtection="1">
      <alignment horizontal="center" vertical="top" wrapText="1" shrinkToFit="1"/>
    </xf>
    <xf numFmtId="189" fontId="12" fillId="4" borderId="6" xfId="0" applyNumberFormat="1" applyFont="1" applyFill="1" applyBorder="1" applyAlignment="1" applyProtection="1">
      <alignment horizontal="center" vertical="top" shrinkToFit="1"/>
      <protection locked="0"/>
    </xf>
    <xf numFmtId="189" fontId="12" fillId="4" borderId="0" xfId="0" applyNumberFormat="1" applyFont="1" applyFill="1" applyBorder="1" applyAlignment="1" applyProtection="1">
      <alignment horizontal="center" vertical="top" shrinkToFit="1"/>
      <protection locked="0"/>
    </xf>
    <xf numFmtId="189" fontId="12" fillId="4" borderId="15" xfId="0" applyNumberFormat="1" applyFont="1" applyFill="1" applyBorder="1" applyAlignment="1" applyProtection="1">
      <alignment horizontal="center" vertical="top" shrinkToFit="1"/>
      <protection locked="0"/>
    </xf>
    <xf numFmtId="0" fontId="5" fillId="0" borderId="3" xfId="0" applyFont="1" applyBorder="1" applyAlignment="1" applyProtection="1">
      <alignment horizontal="left" vertical="center" shrinkToFit="1"/>
    </xf>
    <xf numFmtId="0" fontId="7" fillId="0" borderId="3" xfId="0" applyFont="1" applyBorder="1" applyAlignment="1" applyProtection="1">
      <alignment horizontal="left" vertical="center" shrinkToFit="1"/>
    </xf>
    <xf numFmtId="0" fontId="5" fillId="0" borderId="4"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 xfId="0" applyFont="1" applyBorder="1" applyAlignment="1" applyProtection="1">
      <alignment horizontal="center" vertical="center" textRotation="255" wrapText="1"/>
    </xf>
    <xf numFmtId="0" fontId="5" fillId="0" borderId="11" xfId="0" applyFont="1" applyBorder="1" applyAlignment="1" applyProtection="1">
      <alignment horizontal="center" vertical="center" textRotation="255" wrapText="1"/>
    </xf>
    <xf numFmtId="0" fontId="5" fillId="0" borderId="2" xfId="0" applyFont="1" applyBorder="1" applyAlignment="1" applyProtection="1">
      <alignment horizontal="center" vertical="center" textRotation="255" wrapText="1"/>
    </xf>
    <xf numFmtId="0" fontId="5" fillId="0" borderId="4"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16"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71" fillId="0" borderId="10" xfId="0" applyFont="1" applyBorder="1" applyAlignment="1" applyProtection="1">
      <alignment horizontal="left" vertical="center" wrapText="1"/>
    </xf>
    <xf numFmtId="0" fontId="71" fillId="0" borderId="19" xfId="0" applyFont="1" applyBorder="1" applyAlignment="1" applyProtection="1">
      <alignment horizontal="left" vertical="center" wrapText="1"/>
    </xf>
    <xf numFmtId="0" fontId="5" fillId="0" borderId="1" xfId="0" applyFont="1" applyBorder="1" applyAlignment="1" applyProtection="1">
      <alignment horizontal="center" vertical="center" wrapText="1"/>
    </xf>
    <xf numFmtId="0" fontId="5" fillId="0" borderId="4"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2" xfId="0" applyFont="1" applyBorder="1" applyAlignment="1" applyProtection="1">
      <alignment horizontal="left" vertical="center"/>
    </xf>
    <xf numFmtId="0" fontId="7" fillId="0" borderId="1" xfId="0" applyFont="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3" xfId="0" applyFont="1" applyBorder="1" applyAlignment="1" applyProtection="1">
      <alignment horizontal="justify" vertical="center" wrapText="1"/>
    </xf>
    <xf numFmtId="0" fontId="5" fillId="0" borderId="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4" xfId="0" applyFont="1" applyBorder="1" applyAlignment="1" applyProtection="1">
      <alignment horizontal="left" vertical="center" shrinkToFit="1"/>
    </xf>
    <xf numFmtId="0" fontId="5" fillId="0" borderId="12" xfId="0" applyFont="1" applyBorder="1" applyAlignment="1" applyProtection="1">
      <alignment horizontal="left" vertical="center" shrinkToFit="1"/>
    </xf>
    <xf numFmtId="0" fontId="5" fillId="0" borderId="3" xfId="0" applyFont="1" applyBorder="1" applyAlignment="1" applyProtection="1">
      <alignment horizontal="center" vertical="center" wrapText="1"/>
    </xf>
    <xf numFmtId="0" fontId="5" fillId="0" borderId="3" xfId="0" applyFont="1" applyBorder="1" applyAlignment="1" applyProtection="1">
      <alignment horizontal="justify" vertical="center"/>
    </xf>
    <xf numFmtId="0" fontId="6" fillId="0" borderId="3" xfId="0" applyFont="1" applyBorder="1" applyAlignment="1" applyProtection="1">
      <alignment horizontal="justify" vertical="center" wrapText="1"/>
    </xf>
    <xf numFmtId="0" fontId="6" fillId="0" borderId="4" xfId="0" applyFont="1" applyBorder="1" applyAlignment="1" applyProtection="1">
      <alignment horizontal="left" vertical="center" shrinkToFit="1"/>
    </xf>
    <xf numFmtId="0" fontId="6" fillId="0" borderId="12" xfId="0" applyFont="1" applyBorder="1" applyAlignment="1" applyProtection="1">
      <alignment horizontal="left" vertical="center" shrinkToFit="1"/>
    </xf>
    <xf numFmtId="0" fontId="5" fillId="0" borderId="4" xfId="0" applyFont="1" applyFill="1" applyBorder="1" applyAlignment="1" applyProtection="1">
      <alignment horizontal="left" vertical="center" shrinkToFit="1"/>
    </xf>
    <xf numFmtId="0" fontId="5" fillId="0" borderId="9" xfId="0" applyFont="1" applyFill="1" applyBorder="1" applyAlignment="1" applyProtection="1">
      <alignment horizontal="left" vertical="center" shrinkToFit="1"/>
    </xf>
    <xf numFmtId="0" fontId="5" fillId="0" borderId="12" xfId="0" applyFont="1" applyFill="1" applyBorder="1" applyAlignment="1" applyProtection="1">
      <alignment horizontal="left" vertical="center" shrinkToFit="1"/>
    </xf>
    <xf numFmtId="0" fontId="26" fillId="0" borderId="0" xfId="0" applyFont="1" applyAlignment="1" applyProtection="1">
      <alignment horizontal="left" vertical="center"/>
      <protection locked="0"/>
    </xf>
    <xf numFmtId="0" fontId="88" fillId="0" borderId="0" xfId="2" applyFont="1" applyBorder="1" applyProtection="1">
      <alignment vertical="center"/>
    </xf>
  </cellXfs>
  <cellStyles count="5">
    <cellStyle name="パーセント" xfId="1" builtinId="5"/>
    <cellStyle name="ハイパーリンク" xfId="2" builtinId="8"/>
    <cellStyle name="桁区切り" xfId="3" builtinId="6"/>
    <cellStyle name="標準" xfId="0" builtinId="0"/>
    <cellStyle name="標準 2" xfId="4"/>
  </cellStyles>
  <dxfs count="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4" tint="-0.24994659260841701"/>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4" tint="-0.24994659260841701"/>
      </font>
    </dxf>
    <dxf>
      <font>
        <b/>
        <i val="0"/>
        <color rgb="FFFF0000"/>
      </font>
    </dxf>
  </dxfs>
  <tableStyles count="0" defaultTableStyle="TableStyleMedium2" defaultPivotStyle="PivotStyleLight16"/>
  <colors>
    <mruColors>
      <color rgb="FF990099"/>
      <color rgb="FFE9F7FF"/>
      <color rgb="FFFFFF99"/>
      <color rgb="FFFF4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AC$19" lockText="1" noThreeD="1"/>
</file>

<file path=xl/ctrlProps/ctrlProp2.xml><?xml version="1.0" encoding="utf-8"?>
<formControlPr xmlns="http://schemas.microsoft.com/office/spreadsheetml/2009/9/main" objectType="CheckBox" fmlaLink="$AC$20" lockText="1" noThreeD="1"/>
</file>

<file path=xl/ctrlProps/ctrlProp3.xml><?xml version="1.0" encoding="utf-8"?>
<formControlPr xmlns="http://schemas.microsoft.com/office/spreadsheetml/2009/9/main" objectType="CheckBox" fmlaLink="$AC$25" lockText="1" noThreeD="1"/>
</file>

<file path=xl/ctrlProps/ctrlProp4.xml><?xml version="1.0" encoding="utf-8"?>
<formControlPr xmlns="http://schemas.microsoft.com/office/spreadsheetml/2009/9/main" objectType="CheckBox" fmlaLink="$AC$12" lockText="1" noThreeD="1"/>
</file>

<file path=xl/ctrlProps/ctrlProp5.xml><?xml version="1.0" encoding="utf-8"?>
<formControlPr xmlns="http://schemas.microsoft.com/office/spreadsheetml/2009/9/main" objectType="CheckBox" fmlaLink="$AC$13" lockText="1" noThreeD="1"/>
</file>

<file path=xl/ctrlProps/ctrlProp6.xml><?xml version="1.0" encoding="utf-8"?>
<formControlPr xmlns="http://schemas.microsoft.com/office/spreadsheetml/2009/9/main" objectType="CheckBox" fmlaLink="$AC$27"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drawing1.xml><?xml version="1.0" encoding="utf-8"?>
<xdr:wsDr xmlns:xdr="http://schemas.openxmlformats.org/drawingml/2006/spreadsheetDrawing" xmlns:a="http://schemas.openxmlformats.org/drawingml/2006/main">
  <xdr:oneCellAnchor>
    <xdr:from>
      <xdr:col>15</xdr:col>
      <xdr:colOff>46568</xdr:colOff>
      <xdr:row>0</xdr:row>
      <xdr:rowOff>211931</xdr:rowOff>
    </xdr:from>
    <xdr:ext cx="4893468" cy="2571749"/>
    <xdr:sp macro="" textlink="">
      <xdr:nvSpPr>
        <xdr:cNvPr id="2" name="テキスト ボックス 1"/>
        <xdr:cNvSpPr txBox="1"/>
      </xdr:nvSpPr>
      <xdr:spPr>
        <a:xfrm>
          <a:off x="8216901" y="211931"/>
          <a:ext cx="4893468" cy="2571749"/>
        </a:xfrm>
        <a:prstGeom prst="rect">
          <a:avLst/>
        </a:prstGeom>
        <a:solidFill>
          <a:schemeClr val="accent4">
            <a:lumMod val="20000"/>
            <a:lumOff val="80000"/>
          </a:schemeClr>
        </a:solidFill>
        <a:ln w="41275" cmpd="dbl">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600" b="1">
              <a:latin typeface="Meiryo UI" panose="020B0604030504040204" pitchFamily="50" charset="-128"/>
              <a:ea typeface="Meiryo UI" panose="020B0604030504040204" pitchFamily="50" charset="-128"/>
            </a:rPr>
            <a:t>令和３年度以降の変更点</a:t>
          </a:r>
          <a:endParaRPr kumimoji="1" lang="en-US" altLang="ja-JP" sz="1600" b="1">
            <a:latin typeface="Meiryo UI" panose="020B0604030504040204" pitchFamily="50" charset="-128"/>
            <a:ea typeface="Meiryo UI" panose="020B0604030504040204" pitchFamily="50" charset="-128"/>
          </a:endParaRPr>
        </a:p>
        <a:p>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１</a:t>
          </a:r>
          <a:r>
            <a:rPr kumimoji="1" lang="en-US" altLang="ja-JP" sz="1400" b="1">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代表者の押印廃止</a:t>
          </a:r>
          <a:endParaRPr kumimoji="1" lang="en-US" altLang="ja-JP" sz="1400" b="1">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a:t>
          </a:r>
          <a:r>
            <a:rPr kumimoji="1" lang="ja-JP" altLang="en-US" sz="1200" baseline="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報告書表紙への押印は廃止しました。</a:t>
          </a:r>
          <a:endParaRPr kumimoji="1" lang="en-US" altLang="ja-JP" sz="1400">
            <a:latin typeface="Meiryo UI" panose="020B0604030504040204" pitchFamily="50" charset="-128"/>
            <a:ea typeface="Meiryo UI" panose="020B0604030504040204" pitchFamily="50" charset="-128"/>
          </a:endParaRPr>
        </a:p>
        <a:p>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２</a:t>
          </a:r>
          <a:r>
            <a:rPr kumimoji="1" lang="en-US" altLang="ja-JP" sz="1400" b="1">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報告の電子化  </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このページの下部参照</a:t>
          </a:r>
          <a:endParaRPr kumimoji="1" lang="en-US" altLang="ja-JP" sz="1400" b="1">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地球温暖化対策実施状況報告は、原則、</a:t>
          </a:r>
          <a:endParaRPr kumimoji="1" lang="en-US" altLang="ja-JP" sz="1400">
            <a:latin typeface="Meiryo UI" panose="020B0604030504040204" pitchFamily="50" charset="-128"/>
            <a:ea typeface="Meiryo UI" panose="020B0604030504040204" pitchFamily="50" charset="-128"/>
          </a:endParaRPr>
        </a:p>
        <a:p>
          <a:r>
            <a:rPr kumimoji="1" lang="ja-JP" altLang="en-US" sz="1400" b="0">
              <a:latin typeface="Meiryo UI" panose="020B0604030504040204" pitchFamily="50" charset="-128"/>
              <a:ea typeface="Meiryo UI" panose="020B0604030504040204" pitchFamily="50" charset="-128"/>
            </a:rPr>
            <a:t>　</a:t>
          </a:r>
          <a:r>
            <a:rPr kumimoji="1" lang="ja-JP" altLang="en-US" sz="1400" b="0" baseline="0">
              <a:latin typeface="Meiryo UI" panose="020B0604030504040204" pitchFamily="50" charset="-128"/>
              <a:ea typeface="Meiryo UI" panose="020B0604030504040204" pitchFamily="50" charset="-128"/>
            </a:rPr>
            <a:t>  </a:t>
          </a:r>
          <a:r>
            <a:rPr kumimoji="1" lang="ja-JP" altLang="en-US" sz="1400" b="0">
              <a:latin typeface="Meiryo UI" panose="020B0604030504040204" pitchFamily="50" charset="-128"/>
              <a:ea typeface="Meiryo UI" panose="020B0604030504040204" pitchFamily="50" charset="-128"/>
            </a:rPr>
            <a:t>報告書作成ツール（</a:t>
          </a:r>
          <a:r>
            <a:rPr kumimoji="1" lang="en-US" altLang="ja-JP" sz="1400" b="0">
              <a:latin typeface="Meiryo UI" panose="020B0604030504040204" pitchFamily="50" charset="-128"/>
              <a:ea typeface="Meiryo UI" panose="020B0604030504040204" pitchFamily="50" charset="-128"/>
            </a:rPr>
            <a:t>Excel</a:t>
          </a:r>
          <a:r>
            <a:rPr kumimoji="1" lang="ja-JP" altLang="en-US" sz="1400" b="0">
              <a:latin typeface="Meiryo UI" panose="020B0604030504040204" pitchFamily="50" charset="-128"/>
              <a:ea typeface="Meiryo UI" panose="020B0604030504040204" pitchFamily="50" charset="-128"/>
            </a:rPr>
            <a:t>形式）で作成し、</a:t>
          </a:r>
          <a:endParaRPr kumimoji="1" lang="en-US" altLang="ja-JP" sz="1400" b="0">
            <a:latin typeface="Meiryo UI" panose="020B0604030504040204" pitchFamily="50" charset="-128"/>
            <a:ea typeface="Meiryo UI" panose="020B0604030504040204" pitchFamily="50" charset="-128"/>
          </a:endParaRPr>
        </a:p>
        <a:p>
          <a:r>
            <a:rPr kumimoji="1" lang="ja-JP" altLang="en-US" sz="1400" b="0" baseline="0">
              <a:latin typeface="Meiryo UI" panose="020B0604030504040204" pitchFamily="50" charset="-128"/>
              <a:ea typeface="Meiryo UI" panose="020B0604030504040204" pitchFamily="50" charset="-128"/>
            </a:rPr>
            <a:t>　 </a:t>
          </a:r>
          <a:r>
            <a:rPr kumimoji="1" lang="en-US" altLang="ja-JP" sz="1400" b="1" u="sng">
              <a:latin typeface="Meiryo UI" panose="020B0604030504040204" pitchFamily="50" charset="-128"/>
              <a:ea typeface="Meiryo UI" panose="020B0604030504040204" pitchFamily="50" charset="-128"/>
            </a:rPr>
            <a:t>【</a:t>
          </a:r>
          <a:r>
            <a:rPr kumimoji="1" lang="ja-JP" altLang="en-US" sz="1400" b="1" u="sng">
              <a:latin typeface="Meiryo UI" panose="020B0604030504040204" pitchFamily="50" charset="-128"/>
              <a:ea typeface="Meiryo UI" panose="020B0604030504040204" pitchFamily="50" charset="-128"/>
            </a:rPr>
            <a:t>香川</a:t>
          </a:r>
          <a:r>
            <a:rPr kumimoji="1" lang="en-US" altLang="ja-JP" sz="1400" b="1" u="sng">
              <a:latin typeface="Meiryo UI" panose="020B0604030504040204" pitchFamily="50" charset="-128"/>
              <a:ea typeface="Meiryo UI" panose="020B0604030504040204" pitchFamily="50" charset="-128"/>
            </a:rPr>
            <a:t>】</a:t>
          </a:r>
          <a:r>
            <a:rPr kumimoji="1" lang="ja-JP" altLang="en-US" sz="1400" b="1" u="sng">
              <a:latin typeface="Meiryo UI" panose="020B0604030504040204" pitchFamily="50" charset="-128"/>
              <a:ea typeface="Meiryo UI" panose="020B0604030504040204" pitchFamily="50" charset="-128"/>
            </a:rPr>
            <a:t>電子申請・届出サービス</a:t>
          </a:r>
          <a:r>
            <a:rPr kumimoji="1" lang="ja-JP" altLang="en-US" sz="1400" b="1" u="sng" baseline="0">
              <a:latin typeface="Meiryo UI" panose="020B0604030504040204" pitchFamily="50" charset="-128"/>
              <a:ea typeface="Meiryo UI" panose="020B0604030504040204" pitchFamily="50" charset="-128"/>
            </a:rPr>
            <a:t> </a:t>
          </a:r>
          <a:r>
            <a:rPr kumimoji="1" lang="ja-JP" altLang="en-US" sz="1400" b="1" u="sng">
              <a:latin typeface="Meiryo UI" panose="020B0604030504040204" pitchFamily="50" charset="-128"/>
              <a:ea typeface="Meiryo UI" panose="020B0604030504040204" pitchFamily="50" charset="-128"/>
            </a:rPr>
            <a:t>で提出</a:t>
          </a:r>
          <a:r>
            <a:rPr kumimoji="1" lang="ja-JP" altLang="en-US" sz="1400">
              <a:latin typeface="Meiryo UI" panose="020B0604030504040204" pitchFamily="50" charset="-128"/>
              <a:ea typeface="Meiryo UI" panose="020B0604030504040204" pitchFamily="50" charset="-128"/>
            </a:rPr>
            <a:t>してください。</a:t>
          </a:r>
          <a:endParaRPr kumimoji="1" lang="en-US" altLang="ja-JP" sz="1400">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18</xdr:row>
          <xdr:rowOff>19050</xdr:rowOff>
        </xdr:from>
        <xdr:to>
          <xdr:col>4</xdr:col>
          <xdr:colOff>285750</xdr:colOff>
          <xdr:row>18</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19050</xdr:rowOff>
        </xdr:from>
        <xdr:to>
          <xdr:col>4</xdr:col>
          <xdr:colOff>285750</xdr:colOff>
          <xdr:row>19</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220871</xdr:colOff>
      <xdr:row>8</xdr:row>
      <xdr:rowOff>220868</xdr:rowOff>
    </xdr:from>
    <xdr:to>
      <xdr:col>24</xdr:col>
      <xdr:colOff>441740</xdr:colOff>
      <xdr:row>15</xdr:row>
      <xdr:rowOff>149086</xdr:rowOff>
    </xdr:to>
    <xdr:sp macro="" textlink="">
      <xdr:nvSpPr>
        <xdr:cNvPr id="2" name="テキスト ボックス 1"/>
        <xdr:cNvSpPr txBox="1"/>
      </xdr:nvSpPr>
      <xdr:spPr>
        <a:xfrm>
          <a:off x="6013175" y="1739346"/>
          <a:ext cx="3346174" cy="1728305"/>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200" u="sng"/>
            <a:t>提出者は、「代表者」</a:t>
          </a:r>
          <a:r>
            <a:rPr kumimoji="1" lang="ja-JP" altLang="en-US" sz="1200"/>
            <a:t>です。</a:t>
          </a:r>
          <a:endParaRPr kumimoji="1" lang="en-US" altLang="ja-JP" sz="1200"/>
        </a:p>
        <a:p>
          <a:pPr>
            <a:lnSpc>
              <a:spcPts val="1800"/>
            </a:lnSpc>
          </a:pPr>
          <a:r>
            <a:rPr kumimoji="1" lang="ja-JP" altLang="en-US" sz="1200"/>
            <a:t>報告手続きを代理人（例：県内の事業所等の長）に委任する場合は、委任されていることを証する書類（任意様式、押印不要）を添付してください。</a:t>
          </a:r>
          <a:endParaRPr kumimoji="1" lang="en-US" altLang="ja-JP" sz="1200"/>
        </a:p>
        <a:p>
          <a:pPr>
            <a:lnSpc>
              <a:spcPts val="1200"/>
            </a:lnSpc>
          </a:pPr>
          <a:endParaRPr kumimoji="1" lang="en-US" altLang="ja-JP" sz="1200"/>
        </a:p>
        <a:p>
          <a:pPr>
            <a:lnSpc>
              <a:spcPts val="1800"/>
            </a:lnSpc>
          </a:pPr>
          <a:r>
            <a:rPr kumimoji="1" lang="en-US" altLang="ja-JP" sz="1200"/>
            <a:t>※</a:t>
          </a:r>
          <a:r>
            <a:rPr kumimoji="1" lang="ja-JP" altLang="en-US" sz="1200"/>
            <a:t>委任はあくまで報告手続に関する委任であり、法的責任は代表者にあります。</a:t>
          </a:r>
        </a:p>
      </xdr:txBody>
    </xdr:sp>
    <xdr:clientData/>
  </xdr:twoCellAnchor>
  <xdr:twoCellAnchor>
    <xdr:from>
      <xdr:col>19</xdr:col>
      <xdr:colOff>196576</xdr:colOff>
      <xdr:row>3</xdr:row>
      <xdr:rowOff>14355</xdr:rowOff>
    </xdr:from>
    <xdr:to>
      <xdr:col>24</xdr:col>
      <xdr:colOff>417445</xdr:colOff>
      <xdr:row>6</xdr:row>
      <xdr:rowOff>198783</xdr:rowOff>
    </xdr:to>
    <xdr:sp macro="" textlink="">
      <xdr:nvSpPr>
        <xdr:cNvPr id="5" name="テキスト ボックス 4"/>
        <xdr:cNvSpPr txBox="1"/>
      </xdr:nvSpPr>
      <xdr:spPr>
        <a:xfrm>
          <a:off x="5988880" y="583094"/>
          <a:ext cx="3346174" cy="791819"/>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200" b="1" u="none"/>
            <a:t>←</a:t>
          </a:r>
          <a:r>
            <a:rPr kumimoji="1" lang="ja-JP" altLang="en-US" sz="1200" b="1" u="sng"/>
            <a:t>色付きセルのみ入力してください。</a:t>
          </a:r>
          <a:endParaRPr kumimoji="1" lang="en-US" altLang="ja-JP" sz="1200" b="1" u="sng"/>
        </a:p>
        <a:p>
          <a:pPr>
            <a:lnSpc>
              <a:spcPts val="1400"/>
            </a:lnSpc>
          </a:pPr>
          <a:endParaRPr kumimoji="1" lang="en-US" altLang="ja-JP" sz="1200" b="1" u="sng"/>
        </a:p>
        <a:p>
          <a:pPr>
            <a:lnSpc>
              <a:spcPts val="1800"/>
            </a:lnSpc>
          </a:pPr>
          <a:r>
            <a:rPr kumimoji="1" lang="ja-JP" altLang="en-US" sz="1200" b="1"/>
            <a:t>　（印刷時はセルの色は印刷されません）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324254</xdr:colOff>
      <xdr:row>8</xdr:row>
      <xdr:rowOff>168883</xdr:rowOff>
    </xdr:from>
    <xdr:to>
      <xdr:col>12</xdr:col>
      <xdr:colOff>108084</xdr:colOff>
      <xdr:row>23</xdr:row>
      <xdr:rowOff>6755</xdr:rowOff>
    </xdr:to>
    <xdr:sp macro="" textlink="">
      <xdr:nvSpPr>
        <xdr:cNvPr id="2" name="テキスト ボックス 1"/>
        <xdr:cNvSpPr txBox="1"/>
      </xdr:nvSpPr>
      <xdr:spPr>
        <a:xfrm>
          <a:off x="6235158" y="1546968"/>
          <a:ext cx="4181543" cy="2506223"/>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chemeClr val="dk1"/>
              </a:solidFill>
              <a:effectLst/>
              <a:latin typeface="+mn-lt"/>
              <a:ea typeface="+mn-ea"/>
              <a:cs typeface="+mn-cs"/>
            </a:rPr>
            <a:t>①省エネ法の第一種エネルギー指定管理工場等又は第二種エネルギー管理指定工場等に該当する香川県内の事業所の名称及び所在地を入力してください。</a:t>
          </a:r>
          <a:r>
            <a:rPr lang="ja-JP" altLang="en-US" sz="1200"/>
            <a:t> </a:t>
          </a:r>
          <a:endParaRPr lang="en-US" altLang="ja-JP" sz="1200"/>
        </a:p>
        <a:p>
          <a:pPr>
            <a:lnSpc>
              <a:spcPts val="1800"/>
            </a:lnSpc>
            <a:spcBef>
              <a:spcPts val="600"/>
            </a:spcBef>
          </a:pP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上記に該当しない場合でも、年間原油換算エネルギー使用量が</a:t>
          </a:r>
          <a:r>
            <a:rPr lang="ja-JP" altLang="en-US" sz="1200"/>
            <a:t> </a:t>
          </a:r>
          <a:r>
            <a:rPr lang="ja-JP" altLang="en-US" sz="1100" b="1" i="0" u="none" strike="noStrike">
              <a:solidFill>
                <a:schemeClr val="dk1"/>
              </a:solidFill>
              <a:effectLst/>
              <a:latin typeface="+mn-lt"/>
              <a:ea typeface="+mn-ea"/>
              <a:cs typeface="+mn-cs"/>
            </a:rPr>
            <a:t>　 　　</a:t>
          </a:r>
          <a:r>
            <a:rPr lang="en-US" altLang="ja-JP" sz="1100" b="1" i="0" u="none" strike="noStrike">
              <a:solidFill>
                <a:schemeClr val="dk1"/>
              </a:solidFill>
              <a:effectLst/>
              <a:latin typeface="+mn-lt"/>
              <a:ea typeface="+mn-ea"/>
              <a:cs typeface="+mn-cs"/>
            </a:rPr>
            <a:t>1,500 kL</a:t>
          </a:r>
          <a:r>
            <a:rPr lang="ja-JP" altLang="en-US" sz="1100" b="1" i="0" u="none" strike="noStrike">
              <a:solidFill>
                <a:schemeClr val="dk1"/>
              </a:solidFill>
              <a:effectLst/>
              <a:latin typeface="+mn-lt"/>
              <a:ea typeface="+mn-ea"/>
              <a:cs typeface="+mn-cs"/>
            </a:rPr>
            <a:t>以上である事業所はここに入力してください。</a:t>
          </a:r>
          <a:endParaRPr lang="en-US" altLang="ja-JP" sz="1100" b="1" i="0" u="none" strike="noStrike">
            <a:solidFill>
              <a:schemeClr val="dk1"/>
            </a:solidFill>
            <a:effectLst/>
            <a:latin typeface="+mn-lt"/>
            <a:ea typeface="+mn-ea"/>
            <a:cs typeface="+mn-cs"/>
          </a:endParaRPr>
        </a:p>
        <a:p>
          <a:pPr>
            <a:lnSpc>
              <a:spcPts val="1800"/>
            </a:lnSpc>
            <a:spcBef>
              <a:spcPts val="600"/>
            </a:spcBef>
          </a:pPr>
          <a:r>
            <a:rPr lang="ja-JP" altLang="en-US" sz="1100" b="1" i="0" u="none" strike="noStrike">
              <a:solidFill>
                <a:schemeClr val="dk1"/>
              </a:solidFill>
              <a:effectLst/>
              <a:latin typeface="+mn-lt"/>
              <a:ea typeface="+mn-ea"/>
              <a:cs typeface="+mn-cs"/>
            </a:rPr>
            <a:t> （事業所の名称を入力すると、</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別表２（エネ管工場等）</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シートに</a:t>
          </a:r>
          <a:r>
            <a:rPr lang="ja-JP" altLang="en-US" sz="1200"/>
            <a:t> </a:t>
          </a:r>
          <a:r>
            <a:rPr lang="ja-JP" altLang="en-US" sz="1100" b="1" i="0" u="none" strike="noStrike">
              <a:solidFill>
                <a:schemeClr val="dk1"/>
              </a:solidFill>
              <a:effectLst/>
              <a:latin typeface="+mn-lt"/>
              <a:ea typeface="+mn-ea"/>
              <a:cs typeface="+mn-cs"/>
            </a:rPr>
            <a:t> 　　事業所名が自動的に入力されます。）</a:t>
          </a:r>
          <a:r>
            <a:rPr lang="ja-JP" altLang="en-US" sz="1200"/>
            <a:t> </a:t>
          </a:r>
          <a:endParaRPr lang="en-US" altLang="ja-JP" sz="1100" b="1" i="0" u="none" strike="noStrike">
            <a:solidFill>
              <a:schemeClr val="dk1"/>
            </a:solidFill>
            <a:effectLst/>
            <a:latin typeface="+mn-lt"/>
            <a:ea typeface="+mn-ea"/>
            <a:cs typeface="+mn-cs"/>
          </a:endParaRPr>
        </a:p>
        <a:p>
          <a:pPr>
            <a:lnSpc>
              <a:spcPts val="1800"/>
            </a:lnSpc>
            <a:spcBef>
              <a:spcPts val="600"/>
            </a:spcBef>
          </a:pPr>
          <a:r>
            <a:rPr lang="ja-JP" altLang="en-US" sz="1100" b="1" i="0" u="none" strike="noStrike">
              <a:solidFill>
                <a:schemeClr val="dk1"/>
              </a:solidFill>
              <a:effectLst/>
              <a:latin typeface="+mn-lt"/>
              <a:ea typeface="+mn-ea"/>
              <a:cs typeface="+mn-cs"/>
            </a:rPr>
            <a:t> </a:t>
          </a:r>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鉄道事業者は①の名称の欄に「鉄道事業用車両」と記載して</a:t>
          </a:r>
          <a:r>
            <a:rPr lang="ja-JP" altLang="en-US" sz="1200"/>
            <a:t> </a:t>
          </a:r>
          <a:r>
            <a:rPr lang="ja-JP" altLang="en-US" sz="1100" b="1" i="0" u="none" strike="noStrike">
              <a:solidFill>
                <a:schemeClr val="dk1"/>
              </a:solidFill>
              <a:effectLst/>
              <a:latin typeface="+mn-lt"/>
              <a:ea typeface="+mn-ea"/>
              <a:cs typeface="+mn-cs"/>
            </a:rPr>
            <a:t>　　　ください。（所在地は記入しないでください）</a:t>
          </a:r>
          <a:r>
            <a:rPr lang="ja-JP" altLang="en-US" sz="1200"/>
            <a:t> </a:t>
          </a:r>
          <a:endParaRPr kumimoji="1" lang="ja-JP" altLang="en-US" sz="1200"/>
        </a:p>
      </xdr:txBody>
    </xdr:sp>
    <xdr:clientData/>
  </xdr:twoCellAnchor>
  <xdr:twoCellAnchor>
    <xdr:from>
      <xdr:col>4</xdr:col>
      <xdr:colOff>328038</xdr:colOff>
      <xdr:row>24</xdr:row>
      <xdr:rowOff>24050</xdr:rowOff>
    </xdr:from>
    <xdr:to>
      <xdr:col>12</xdr:col>
      <xdr:colOff>121596</xdr:colOff>
      <xdr:row>28</xdr:row>
      <xdr:rowOff>94575</xdr:rowOff>
    </xdr:to>
    <xdr:sp macro="" textlink="">
      <xdr:nvSpPr>
        <xdr:cNvPr id="3" name="テキスト ボックス 2"/>
        <xdr:cNvSpPr txBox="1"/>
      </xdr:nvSpPr>
      <xdr:spPr>
        <a:xfrm>
          <a:off x="6238942" y="4246124"/>
          <a:ext cx="4191271" cy="773079"/>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chemeClr val="dk1"/>
              </a:solidFill>
              <a:effectLst/>
              <a:latin typeface="+mn-lt"/>
              <a:ea typeface="+mn-ea"/>
              <a:cs typeface="+mn-cs"/>
            </a:rPr>
            <a:t>②　①以外の香川県内の事業所の名称及び所在地を</a:t>
          </a:r>
          <a:r>
            <a:rPr lang="ja-JP" altLang="en-US" sz="1200"/>
            <a:t> </a:t>
          </a:r>
          <a:r>
            <a:rPr lang="ja-JP" altLang="en-US" sz="1100" b="1" i="0" u="none" strike="noStrike">
              <a:solidFill>
                <a:schemeClr val="dk1"/>
              </a:solidFill>
              <a:effectLst/>
              <a:latin typeface="+mn-lt"/>
              <a:ea typeface="+mn-ea"/>
              <a:cs typeface="+mn-cs"/>
            </a:rPr>
            <a:t>　 入力してください。</a:t>
          </a:r>
          <a:r>
            <a:rPr lang="ja-JP" altLang="en-US" sz="1200"/>
            <a:t> </a:t>
          </a:r>
          <a:r>
            <a:rPr lang="ja-JP" altLang="en-US" sz="1100" b="1" i="0" u="none" strike="noStrike">
              <a:solidFill>
                <a:schemeClr val="dk1"/>
              </a:solidFill>
              <a:effectLst/>
              <a:latin typeface="+mn-lt"/>
              <a:ea typeface="+mn-ea"/>
              <a:cs typeface="+mn-cs"/>
            </a:rPr>
            <a:t> （書き切れない場合はシートを追加して入力してください。）</a:t>
          </a:r>
          <a:r>
            <a:rPr lang="ja-JP" altLang="en-US" sz="1200"/>
            <a:t> </a:t>
          </a:r>
          <a:endParaRPr kumimoji="1" lang="ja-JP" altLang="en-US" sz="1200"/>
        </a:p>
      </xdr:txBody>
    </xdr:sp>
    <xdr:clientData/>
  </xdr:twoCellAnchor>
  <xdr:twoCellAnchor>
    <xdr:from>
      <xdr:col>4</xdr:col>
      <xdr:colOff>318311</xdr:colOff>
      <xdr:row>0</xdr:row>
      <xdr:rowOff>95386</xdr:rowOff>
    </xdr:from>
    <xdr:to>
      <xdr:col>10</xdr:col>
      <xdr:colOff>445851</xdr:colOff>
      <xdr:row>3</xdr:row>
      <xdr:rowOff>54043</xdr:rowOff>
    </xdr:to>
    <xdr:sp macro="" textlink="">
      <xdr:nvSpPr>
        <xdr:cNvPr id="4" name="テキスト ボックス 3"/>
        <xdr:cNvSpPr txBox="1"/>
      </xdr:nvSpPr>
      <xdr:spPr>
        <a:xfrm>
          <a:off x="6229215" y="95386"/>
          <a:ext cx="3268764" cy="472061"/>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a:t>
          </a:r>
          <a:r>
            <a:rPr lang="ja-JP" altLang="en-US" sz="1200" b="1" i="0" u="sng" strike="noStrike">
              <a:solidFill>
                <a:schemeClr val="dk1"/>
              </a:solidFill>
              <a:effectLst/>
              <a:latin typeface="+mn-lt"/>
              <a:ea typeface="+mn-ea"/>
              <a:cs typeface="+mn-cs"/>
            </a:rPr>
            <a:t>色付きセルのみ入力してください</a:t>
          </a:r>
          <a:r>
            <a:rPr lang="ja-JP" altLang="en-US" sz="1200" b="1" i="0" u="none" strike="noStrike">
              <a:solidFill>
                <a:schemeClr val="dk1"/>
              </a:solidFill>
              <a:effectLst/>
              <a:latin typeface="+mn-lt"/>
              <a:ea typeface="+mn-ea"/>
              <a:cs typeface="+mn-cs"/>
            </a:rPr>
            <a:t>。</a:t>
          </a:r>
          <a:endParaRPr kumimoji="1" lang="ja-JP" altLang="en-US" sz="1200"/>
        </a:p>
      </xdr:txBody>
    </xdr:sp>
    <xdr:clientData/>
  </xdr:twoCellAnchor>
  <xdr:twoCellAnchor>
    <xdr:from>
      <xdr:col>4</xdr:col>
      <xdr:colOff>324257</xdr:colOff>
      <xdr:row>4</xdr:row>
      <xdr:rowOff>220765</xdr:rowOff>
    </xdr:from>
    <xdr:to>
      <xdr:col>12</xdr:col>
      <xdr:colOff>128352</xdr:colOff>
      <xdr:row>7</xdr:row>
      <xdr:rowOff>162128</xdr:rowOff>
    </xdr:to>
    <xdr:sp macro="" textlink="">
      <xdr:nvSpPr>
        <xdr:cNvPr id="5" name="テキスト ボックス 4"/>
        <xdr:cNvSpPr txBox="1"/>
      </xdr:nvSpPr>
      <xdr:spPr>
        <a:xfrm>
          <a:off x="6235161" y="808478"/>
          <a:ext cx="4201808" cy="556097"/>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en-US" altLang="ja-JP" sz="1300" b="1" i="0" u="none" strike="noStrike">
              <a:solidFill>
                <a:srgbClr val="FF0000"/>
              </a:solidFill>
              <a:effectLst/>
              <a:latin typeface="+mn-lt"/>
              <a:ea typeface="+mn-ea"/>
              <a:cs typeface="+mn-cs"/>
            </a:rPr>
            <a:t>※</a:t>
          </a:r>
          <a:r>
            <a:rPr lang="ja-JP" altLang="en-US" sz="1300" b="1" i="0" u="none" strike="noStrike">
              <a:solidFill>
                <a:srgbClr val="FF0000"/>
              </a:solidFill>
              <a:effectLst/>
              <a:latin typeface="+mn-lt"/>
              <a:ea typeface="+mn-ea"/>
              <a:cs typeface="+mn-cs"/>
            </a:rPr>
            <a:t>香川県内のすべての事業所について入力してください。</a:t>
          </a:r>
          <a:endParaRPr kumimoji="1" lang="ja-JP" altLang="en-US" sz="13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24</xdr:row>
          <xdr:rowOff>146050</xdr:rowOff>
        </xdr:from>
        <xdr:to>
          <xdr:col>4</xdr:col>
          <xdr:colOff>31750</xdr:colOff>
          <xdr:row>25</xdr:row>
          <xdr:rowOff>203200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6938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12700</xdr:rowOff>
        </xdr:from>
        <xdr:to>
          <xdr:col>4</xdr:col>
          <xdr:colOff>31750</xdr:colOff>
          <xdr:row>11</xdr:row>
          <xdr:rowOff>260350</xdr:rowOff>
        </xdr:to>
        <xdr:sp macro="" textlink="">
          <xdr:nvSpPr>
            <xdr:cNvPr id="8252" name="Check Box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38100</xdr:rowOff>
        </xdr:from>
        <xdr:to>
          <xdr:col>4</xdr:col>
          <xdr:colOff>31750</xdr:colOff>
          <xdr:row>12</xdr:row>
          <xdr:rowOff>285750</xdr:rowOff>
        </xdr:to>
        <xdr:sp macro="" textlink="">
          <xdr:nvSpPr>
            <xdr:cNvPr id="8253" name="Check Box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26</xdr:row>
          <xdr:rowOff>127000</xdr:rowOff>
        </xdr:from>
        <xdr:to>
          <xdr:col>4</xdr:col>
          <xdr:colOff>44450</xdr:colOff>
          <xdr:row>27</xdr:row>
          <xdr:rowOff>69850</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6938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253386</xdr:colOff>
      <xdr:row>2</xdr:row>
      <xdr:rowOff>22086</xdr:rowOff>
    </xdr:from>
    <xdr:to>
      <xdr:col>19</xdr:col>
      <xdr:colOff>567406</xdr:colOff>
      <xdr:row>4</xdr:row>
      <xdr:rowOff>168365</xdr:rowOff>
    </xdr:to>
    <xdr:sp macro="" textlink="">
      <xdr:nvSpPr>
        <xdr:cNvPr id="6" name="テキスト ボックス 5"/>
        <xdr:cNvSpPr txBox="1"/>
      </xdr:nvSpPr>
      <xdr:spPr>
        <a:xfrm>
          <a:off x="6443256" y="336825"/>
          <a:ext cx="3273672" cy="477583"/>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a:t>
          </a:r>
          <a:r>
            <a:rPr lang="ja-JP" altLang="en-US" sz="1200" b="1" i="0" u="sng" strike="noStrike">
              <a:solidFill>
                <a:schemeClr val="dk1"/>
              </a:solidFill>
              <a:effectLst/>
              <a:latin typeface="+mn-lt"/>
              <a:ea typeface="+mn-ea"/>
              <a:cs typeface="+mn-cs"/>
            </a:rPr>
            <a:t>色付きセルのみ入力してください</a:t>
          </a:r>
          <a:r>
            <a:rPr lang="ja-JP" altLang="en-US" sz="1200" b="1" i="0" u="none" strike="noStrike">
              <a:solidFill>
                <a:schemeClr val="dk1"/>
              </a:solidFill>
              <a:effectLst/>
              <a:latin typeface="+mn-lt"/>
              <a:ea typeface="+mn-ea"/>
              <a:cs typeface="+mn-cs"/>
            </a:rPr>
            <a:t>。</a:t>
          </a:r>
          <a:endParaRPr kumimoji="1" lang="ja-JP" altLang="en-US" sz="1200"/>
        </a:p>
      </xdr:txBody>
    </xdr:sp>
    <xdr:clientData/>
  </xdr:twoCellAnchor>
  <xdr:twoCellAnchor>
    <xdr:from>
      <xdr:col>14</xdr:col>
      <xdr:colOff>179395</xdr:colOff>
      <xdr:row>10</xdr:row>
      <xdr:rowOff>119270</xdr:rowOff>
    </xdr:from>
    <xdr:to>
      <xdr:col>21</xdr:col>
      <xdr:colOff>568739</xdr:colOff>
      <xdr:row>12</xdr:row>
      <xdr:rowOff>44175</xdr:rowOff>
    </xdr:to>
    <xdr:sp macro="" textlink="">
      <xdr:nvSpPr>
        <xdr:cNvPr id="7" name="テキスト ボックス 6"/>
        <xdr:cNvSpPr txBox="1"/>
      </xdr:nvSpPr>
      <xdr:spPr>
        <a:xfrm>
          <a:off x="6369265" y="2951922"/>
          <a:ext cx="4607952" cy="405296"/>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←県の</a:t>
          </a:r>
          <a:r>
            <a:rPr lang="en-US" altLang="ja-JP" sz="1200" b="1" i="0" u="none" strike="noStrike">
              <a:solidFill>
                <a:schemeClr val="dk1"/>
              </a:solidFill>
              <a:effectLst/>
              <a:latin typeface="+mn-lt"/>
              <a:ea typeface="+mn-ea"/>
              <a:cs typeface="+mn-cs"/>
            </a:rPr>
            <a:t>CO2</a:t>
          </a:r>
          <a:r>
            <a:rPr lang="ja-JP" altLang="en-US" sz="1200" b="1" i="0" u="none" strike="noStrike">
              <a:solidFill>
                <a:schemeClr val="dk1"/>
              </a:solidFill>
              <a:effectLst/>
              <a:latin typeface="+mn-lt"/>
              <a:ea typeface="+mn-ea"/>
              <a:cs typeface="+mn-cs"/>
            </a:rPr>
            <a:t>吸収量認証制度に基づく認証を受けるものに限ります。</a:t>
          </a:r>
          <a:endParaRPr kumimoji="1" lang="ja-JP" altLang="en-US" sz="1200"/>
        </a:p>
      </xdr:txBody>
    </xdr:sp>
    <xdr:clientData/>
  </xdr:twoCellAnchor>
  <xdr:twoCellAnchor>
    <xdr:from>
      <xdr:col>14</xdr:col>
      <xdr:colOff>177186</xdr:colOff>
      <xdr:row>12</xdr:row>
      <xdr:rowOff>83932</xdr:rowOff>
    </xdr:from>
    <xdr:to>
      <xdr:col>19</xdr:col>
      <xdr:colOff>265044</xdr:colOff>
      <xdr:row>13</xdr:row>
      <xdr:rowOff>215348</xdr:rowOff>
    </xdr:to>
    <xdr:sp macro="" textlink="">
      <xdr:nvSpPr>
        <xdr:cNvPr id="8" name="テキスト ボックス 7"/>
        <xdr:cNvSpPr txBox="1"/>
      </xdr:nvSpPr>
      <xdr:spPr>
        <a:xfrm>
          <a:off x="6367056" y="3396975"/>
          <a:ext cx="3047510" cy="418547"/>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200" b="1" i="0" u="none" strike="noStrike">
              <a:solidFill>
                <a:schemeClr val="dk1"/>
              </a:solidFill>
              <a:effectLst/>
              <a:latin typeface="+mn-lt"/>
              <a:ea typeface="+mn-ea"/>
              <a:cs typeface="+mn-cs"/>
            </a:rPr>
            <a:t>←県内で創出されたものに限ります。</a:t>
          </a:r>
          <a:endParaRPr kumimoji="1" lang="ja-JP" altLang="en-US" sz="1200"/>
        </a:p>
      </xdr:txBody>
    </xdr:sp>
    <xdr:clientData/>
  </xdr:twoCellAnchor>
  <xdr:twoCellAnchor>
    <xdr:from>
      <xdr:col>14</xdr:col>
      <xdr:colOff>357195</xdr:colOff>
      <xdr:row>21</xdr:row>
      <xdr:rowOff>59636</xdr:rowOff>
    </xdr:from>
    <xdr:to>
      <xdr:col>19</xdr:col>
      <xdr:colOff>445053</xdr:colOff>
      <xdr:row>24</xdr:row>
      <xdr:rowOff>165652</xdr:rowOff>
    </xdr:to>
    <xdr:sp macro="" textlink="">
      <xdr:nvSpPr>
        <xdr:cNvPr id="9" name="テキスト ボックス 8"/>
        <xdr:cNvSpPr txBox="1"/>
      </xdr:nvSpPr>
      <xdr:spPr>
        <a:xfrm>
          <a:off x="6547065" y="5498549"/>
          <a:ext cx="3047510" cy="834886"/>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chemeClr val="dk1"/>
              </a:solidFill>
              <a:effectLst/>
              <a:latin typeface="+mn-lt"/>
              <a:ea typeface="+mn-ea"/>
              <a:cs typeface="+mn-cs"/>
            </a:rPr>
            <a:t>基準年度の温室効果ガス排出量</a:t>
          </a:r>
          <a:r>
            <a:rPr lang="ja-JP" altLang="en-US" sz="1100" b="1" i="0" u="none" strike="noStrike">
              <a:solidFill>
                <a:srgbClr val="FF0000"/>
              </a:solidFill>
              <a:effectLst/>
              <a:latin typeface="+mn-lt"/>
              <a:ea typeface="+mn-ea"/>
              <a:cs typeface="+mn-cs"/>
            </a:rPr>
            <a:t>②</a:t>
          </a:r>
          <a:r>
            <a:rPr lang="ja-JP" altLang="en-US" sz="1100" b="1" i="0" u="none" strike="noStrike">
              <a:solidFill>
                <a:schemeClr val="dk1"/>
              </a:solidFill>
              <a:effectLst/>
              <a:latin typeface="+mn-lt"/>
              <a:ea typeface="+mn-ea"/>
              <a:cs typeface="+mn-cs"/>
            </a:rPr>
            <a:t>及び差引排出量</a:t>
          </a:r>
          <a:r>
            <a:rPr lang="ja-JP" altLang="en-US" sz="1100" b="1" i="0" u="none" strike="noStrike">
              <a:solidFill>
                <a:srgbClr val="FF0000"/>
              </a:solidFill>
              <a:effectLst/>
              <a:latin typeface="+mn-lt"/>
              <a:ea typeface="+mn-ea"/>
              <a:cs typeface="+mn-cs"/>
            </a:rPr>
            <a:t>②</a:t>
          </a:r>
          <a:r>
            <a:rPr lang="ja-JP" altLang="en-US" sz="1100" b="1" i="0" u="none" strike="noStrike">
              <a:solidFill>
                <a:schemeClr val="dk1"/>
              </a:solidFill>
              <a:effectLst/>
              <a:latin typeface="+mn-lt"/>
              <a:ea typeface="+mn-ea"/>
              <a:cs typeface="+mn-cs"/>
            </a:rPr>
            <a:t>は</a:t>
          </a:r>
          <a:r>
            <a:rPr lang="ja-JP" altLang="en-US" sz="1200"/>
            <a:t> </a:t>
          </a:r>
          <a:r>
            <a:rPr lang="ja-JP" altLang="en-US" sz="1100" b="1" i="0" u="none" strike="noStrike">
              <a:solidFill>
                <a:schemeClr val="dk1"/>
              </a:solidFill>
              <a:effectLst/>
              <a:latin typeface="+mn-lt"/>
              <a:ea typeface="+mn-ea"/>
              <a:cs typeface="+mn-cs"/>
            </a:rPr>
            <a:t>別表６及び別表５を入力することで</a:t>
          </a:r>
          <a:r>
            <a:rPr lang="ja-JP" altLang="en-US" sz="1200"/>
            <a:t> </a:t>
          </a:r>
          <a:r>
            <a:rPr lang="ja-JP" altLang="en-US" sz="1100" b="1" i="0" u="none" strike="noStrike">
              <a:solidFill>
                <a:schemeClr val="dk1"/>
              </a:solidFill>
              <a:effectLst/>
              <a:latin typeface="+mn-lt"/>
              <a:ea typeface="+mn-ea"/>
              <a:cs typeface="+mn-cs"/>
            </a:rPr>
            <a:t>自動的に算定し、入力されます。</a:t>
          </a:r>
          <a:r>
            <a:rPr lang="ja-JP" altLang="en-US" sz="1200"/>
            <a:t> </a:t>
          </a:r>
          <a:endParaRPr kumimoji="1" lang="ja-JP" altLang="en-US" sz="1200"/>
        </a:p>
      </xdr:txBody>
    </xdr:sp>
    <xdr:clientData/>
  </xdr:twoCellAnchor>
  <xdr:twoCellAnchor>
    <xdr:from>
      <xdr:col>15</xdr:col>
      <xdr:colOff>134116</xdr:colOff>
      <xdr:row>28</xdr:row>
      <xdr:rowOff>79515</xdr:rowOff>
    </xdr:from>
    <xdr:to>
      <xdr:col>20</xdr:col>
      <xdr:colOff>485913</xdr:colOff>
      <xdr:row>32</xdr:row>
      <xdr:rowOff>287131</xdr:rowOff>
    </xdr:to>
    <xdr:sp macro="" textlink="">
      <xdr:nvSpPr>
        <xdr:cNvPr id="10" name="テキスト ボックス 9"/>
        <xdr:cNvSpPr txBox="1"/>
      </xdr:nvSpPr>
      <xdr:spPr>
        <a:xfrm>
          <a:off x="7014203" y="7174950"/>
          <a:ext cx="3250710" cy="1361659"/>
        </a:xfrm>
        <a:prstGeom prst="rect">
          <a:avLst/>
        </a:prstGeom>
        <a:solidFill>
          <a:srgbClr val="E9F7FF"/>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lang="ja-JP" altLang="en-US" sz="1100" b="1" i="0" u="none" strike="noStrike">
              <a:solidFill>
                <a:srgbClr val="FF0000"/>
              </a:solidFill>
              <a:effectLst/>
              <a:latin typeface="+mn-lt"/>
              <a:ea typeface="+mn-ea"/>
              <a:cs typeface="+mn-cs"/>
            </a:rPr>
            <a:t>↑原単位排出量の小数点以下の桁数は、提出した計画書に記載した桁数と同じにしてください。</a:t>
          </a:r>
        </a:p>
        <a:p>
          <a:pPr>
            <a:lnSpc>
              <a:spcPts val="1800"/>
            </a:lnSpc>
          </a:pPr>
          <a:r>
            <a:rPr lang="ja-JP" altLang="en-US" sz="1100" b="1" i="0" u="none" strike="noStrike">
              <a:solidFill>
                <a:srgbClr val="FF0000"/>
              </a:solidFill>
              <a:effectLst/>
              <a:latin typeface="+mn-lt"/>
              <a:ea typeface="+mn-ea"/>
              <a:cs typeface="+mn-cs"/>
            </a:rPr>
            <a:t>なお、</a:t>
          </a:r>
          <a:r>
            <a:rPr lang="ja-JP" altLang="en-US" sz="1100" b="1" i="0" u="sng" strike="noStrike">
              <a:solidFill>
                <a:srgbClr val="FF0000"/>
              </a:solidFill>
              <a:effectLst/>
              <a:latin typeface="+mn-lt"/>
              <a:ea typeface="+mn-ea"/>
              <a:cs typeface="+mn-cs"/>
            </a:rPr>
            <a:t>原単位排出量の小数点以下の桁数を変更する場合は、上記に数字を入力して変更</a:t>
          </a:r>
          <a:r>
            <a:rPr lang="ja-JP" altLang="en-US" sz="1100" b="1" i="0" u="none" strike="noStrike">
              <a:solidFill>
                <a:srgbClr val="FF0000"/>
              </a:solidFill>
              <a:effectLst/>
              <a:latin typeface="+mn-lt"/>
              <a:ea typeface="+mn-ea"/>
              <a:cs typeface="+mn-cs"/>
            </a:rPr>
            <a:t>してください。</a:t>
          </a:r>
          <a:endParaRPr kumimoji="1" lang="ja-JP" altLang="en-US" sz="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338251</xdr:colOff>
      <xdr:row>7</xdr:row>
      <xdr:rowOff>49804</xdr:rowOff>
    </xdr:from>
    <xdr:to>
      <xdr:col>29</xdr:col>
      <xdr:colOff>449239</xdr:colOff>
      <xdr:row>14</xdr:row>
      <xdr:rowOff>81698</xdr:rowOff>
    </xdr:to>
    <xdr:sp macro="" textlink="">
      <xdr:nvSpPr>
        <xdr:cNvPr id="3" name="テキスト ボックス 2"/>
        <xdr:cNvSpPr txBox="1"/>
      </xdr:nvSpPr>
      <xdr:spPr>
        <a:xfrm>
          <a:off x="10475839" y="1484157"/>
          <a:ext cx="3248635"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br>
            <a:rPr lang="ja-JP" altLang="en-US" sz="1100" b="1" i="0" u="none" strike="noStrike">
              <a:effectLst/>
              <a:latin typeface="+mn-lt"/>
              <a:ea typeface="+mn-ea"/>
              <a:cs typeface="+mn-cs"/>
            </a:rPr>
          </a:b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221712</xdr:colOff>
      <xdr:row>31</xdr:row>
      <xdr:rowOff>74706</xdr:rowOff>
    </xdr:from>
    <xdr:to>
      <xdr:col>29</xdr:col>
      <xdr:colOff>291353</xdr:colOff>
      <xdr:row>37</xdr:row>
      <xdr:rowOff>196745</xdr:rowOff>
    </xdr:to>
    <xdr:sp macro="" textlink="">
      <xdr:nvSpPr>
        <xdr:cNvPr id="4" name="テキスト ボックス 3"/>
        <xdr:cNvSpPr txBox="1"/>
      </xdr:nvSpPr>
      <xdr:spPr>
        <a:xfrm>
          <a:off x="10359300" y="6170706"/>
          <a:ext cx="3207288" cy="128745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sng" strike="noStrike">
              <a:solidFill>
                <a:schemeClr val="tx1"/>
              </a:solidFill>
              <a:effectLst/>
              <a:latin typeface="+mn-lt"/>
              <a:ea typeface="+mn-ea"/>
              <a:cs typeface="+mn-cs"/>
            </a:rPr>
            <a:t>都市ガスの排出係数は、各自入力</a:t>
          </a:r>
          <a:r>
            <a:rPr lang="ja-JP" altLang="en-US" sz="1200" b="1" i="0" u="none" strike="noStrike">
              <a:solidFill>
                <a:schemeClr val="tx1"/>
              </a:solidFill>
              <a:effectLst/>
              <a:latin typeface="+mn-lt"/>
              <a:ea typeface="+mn-ea"/>
              <a:cs typeface="+mn-cs"/>
            </a:rPr>
            <a:t>ください。</a:t>
          </a:r>
          <a:endParaRPr lang="en-US" altLang="ja-JP" sz="1200" b="1" i="0" u="none" strike="noStrike">
            <a:solidFill>
              <a:schemeClr val="tx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1" i="0" u="none" strike="noStrike" kern="0" cap="none" spc="0" normalizeH="0" baseline="0" noProof="0" smtClean="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smtClean="0">
              <a:ln>
                <a:noFill/>
              </a:ln>
              <a:solidFill>
                <a:schemeClr val="tx1"/>
              </a:solidFill>
              <a:effectLst/>
              <a:uLnTx/>
              <a:uFillTx/>
              <a:latin typeface="+mn-lt"/>
              <a:ea typeface="+mn-ea"/>
              <a:cs typeface="+mn-cs"/>
            </a:rPr>
            <a:t>※</a:t>
          </a:r>
          <a:r>
            <a:rPr kumimoji="1" lang="ja-JP" altLang="en-US" sz="1200" b="1" i="0" u="none" strike="noStrike" kern="0" cap="none" spc="0" normalizeH="0" baseline="0" noProof="0" smtClean="0">
              <a:ln>
                <a:noFill/>
              </a:ln>
              <a:solidFill>
                <a:schemeClr val="tx1"/>
              </a:solidFill>
              <a:effectLst/>
              <a:uLnTx/>
              <a:uFillTx/>
              <a:latin typeface="+mn-lt"/>
              <a:ea typeface="+mn-ea"/>
              <a:cs typeface="+mn-cs"/>
            </a:rPr>
            <a:t>ガス事業者が公表する基礎排出係数を入力ください。</a:t>
          </a:r>
          <a:endParaRPr kumimoji="1" lang="en-US" altLang="ja-JP" sz="1200" b="1" i="0" u="none" strike="noStrike" kern="0" cap="none" spc="0" normalizeH="0" baseline="0" noProof="0" smtClean="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rPr>
            <a:t>ガス事業者名も入力ください。</a:t>
          </a:r>
        </a:p>
      </xdr:txBody>
    </xdr:sp>
    <xdr:clientData/>
  </xdr:twoCellAnchor>
  <xdr:twoCellAnchor>
    <xdr:from>
      <xdr:col>19</xdr:col>
      <xdr:colOff>537883</xdr:colOff>
      <xdr:row>4</xdr:row>
      <xdr:rowOff>134470</xdr:rowOff>
    </xdr:from>
    <xdr:to>
      <xdr:col>20</xdr:col>
      <xdr:colOff>336177</xdr:colOff>
      <xdr:row>7</xdr:row>
      <xdr:rowOff>59764</xdr:rowOff>
    </xdr:to>
    <xdr:cxnSp macro="">
      <xdr:nvCxnSpPr>
        <xdr:cNvPr id="6" name="直線矢印コネクタ 5"/>
        <xdr:cNvCxnSpPr/>
      </xdr:nvCxnSpPr>
      <xdr:spPr bwMode="auto">
        <a:xfrm flipH="1" flipV="1">
          <a:off x="10003118" y="948764"/>
          <a:ext cx="470647" cy="545353"/>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283885</xdr:colOff>
      <xdr:row>37</xdr:row>
      <xdr:rowOff>179294</xdr:rowOff>
    </xdr:from>
    <xdr:to>
      <xdr:col>20</xdr:col>
      <xdr:colOff>239059</xdr:colOff>
      <xdr:row>39</xdr:row>
      <xdr:rowOff>14942</xdr:rowOff>
    </xdr:to>
    <xdr:cxnSp macro="">
      <xdr:nvCxnSpPr>
        <xdr:cNvPr id="7" name="直線矢印コネクタ 6"/>
        <xdr:cNvCxnSpPr/>
      </xdr:nvCxnSpPr>
      <xdr:spPr bwMode="auto">
        <a:xfrm flipH="1">
          <a:off x="9749120" y="7440706"/>
          <a:ext cx="627527" cy="336177"/>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285957</xdr:colOff>
      <xdr:row>45</xdr:row>
      <xdr:rowOff>49805</xdr:rowOff>
    </xdr:from>
    <xdr:to>
      <xdr:col>29</xdr:col>
      <xdr:colOff>396945</xdr:colOff>
      <xdr:row>52</xdr:row>
      <xdr:rowOff>81699</xdr:rowOff>
    </xdr:to>
    <xdr:sp macro="" textlink="">
      <xdr:nvSpPr>
        <xdr:cNvPr id="10" name="テキスト ボックス 9"/>
        <xdr:cNvSpPr txBox="1"/>
      </xdr:nvSpPr>
      <xdr:spPr>
        <a:xfrm>
          <a:off x="10423545" y="9014511"/>
          <a:ext cx="3248635"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485589</xdr:colOff>
      <xdr:row>42</xdr:row>
      <xdr:rowOff>134471</xdr:rowOff>
    </xdr:from>
    <xdr:to>
      <xdr:col>20</xdr:col>
      <xdr:colOff>283883</xdr:colOff>
      <xdr:row>45</xdr:row>
      <xdr:rowOff>59765</xdr:rowOff>
    </xdr:to>
    <xdr:cxnSp macro="">
      <xdr:nvCxnSpPr>
        <xdr:cNvPr id="11" name="直線矢印コネクタ 10"/>
        <xdr:cNvCxnSpPr/>
      </xdr:nvCxnSpPr>
      <xdr:spPr bwMode="auto">
        <a:xfrm flipH="1" flipV="1">
          <a:off x="9950824" y="8479118"/>
          <a:ext cx="470647" cy="545353"/>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211252</xdr:colOff>
      <xdr:row>70</xdr:row>
      <xdr:rowOff>42335</xdr:rowOff>
    </xdr:from>
    <xdr:to>
      <xdr:col>29</xdr:col>
      <xdr:colOff>149413</xdr:colOff>
      <xdr:row>77</xdr:row>
      <xdr:rowOff>74229</xdr:rowOff>
    </xdr:to>
    <xdr:sp macro="" textlink="">
      <xdr:nvSpPr>
        <xdr:cNvPr id="12" name="テキスト ボックス 11"/>
        <xdr:cNvSpPr txBox="1"/>
      </xdr:nvSpPr>
      <xdr:spPr>
        <a:xfrm>
          <a:off x="10348840" y="13982453"/>
          <a:ext cx="3075808"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産業用以外の蒸気、温水、冷水の排出係数</a:t>
          </a:r>
          <a:r>
            <a:rPr lang="ja-JP" altLang="en-US" sz="1100" b="1" i="0" u="none" strike="noStrike">
              <a:solidFill>
                <a:schemeClr val="tx1"/>
              </a:solidFill>
              <a:effectLst/>
              <a:latin typeface="+mn-lt"/>
              <a:ea typeface="+mn-ea"/>
              <a:cs typeface="+mn-cs"/>
            </a:rPr>
            <a:t>は、</a:t>
          </a:r>
          <a:r>
            <a:rPr lang="ja-JP" altLang="en-US" sz="1100" b="1" i="0" u="none" strike="noStrike">
              <a:solidFill>
                <a:srgbClr val="FF0000"/>
              </a:solidFill>
              <a:effectLst/>
              <a:latin typeface="+mn-lt"/>
              <a:ea typeface="+mn-ea"/>
              <a:cs typeface="+mn-cs"/>
            </a:rPr>
            <a:t>各自入力</a:t>
          </a:r>
          <a:r>
            <a:rPr lang="ja-JP" altLang="en-US" sz="1100" b="1" i="0" u="none" strike="noStrike">
              <a:solidFill>
                <a:schemeClr val="tx1"/>
              </a:solidFill>
              <a:effectLst/>
              <a:latin typeface="+mn-lt"/>
              <a:ea typeface="+mn-ea"/>
              <a:cs typeface="+mn-cs"/>
            </a:rPr>
            <a:t>ください。</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none" strike="noStrike">
              <a:solidFill>
                <a:schemeClr val="tx1"/>
              </a:solidFill>
              <a:effectLst/>
              <a:latin typeface="+mn-lt"/>
              <a:ea typeface="+mn-ea"/>
              <a:cs typeface="+mn-cs"/>
            </a:rPr>
            <a:t>その他使用した熱で、販売した量がある場合は排出係数を入力してください。</a:t>
          </a:r>
          <a:endParaRPr kumimoji="1" lang="ja-JP" altLang="en-US" sz="1200" b="0"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7472</xdr:colOff>
      <xdr:row>68</xdr:row>
      <xdr:rowOff>82178</xdr:rowOff>
    </xdr:from>
    <xdr:to>
      <xdr:col>20</xdr:col>
      <xdr:colOff>224118</xdr:colOff>
      <xdr:row>70</xdr:row>
      <xdr:rowOff>59764</xdr:rowOff>
    </xdr:to>
    <xdr:cxnSp macro="">
      <xdr:nvCxnSpPr>
        <xdr:cNvPr id="13" name="直線矢印コネクタ 12"/>
        <xdr:cNvCxnSpPr/>
      </xdr:nvCxnSpPr>
      <xdr:spPr bwMode="auto">
        <a:xfrm flipH="1" flipV="1">
          <a:off x="10145060" y="13633825"/>
          <a:ext cx="216646" cy="366057"/>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211250</xdr:colOff>
      <xdr:row>84</xdr:row>
      <xdr:rowOff>4981</xdr:rowOff>
    </xdr:from>
    <xdr:to>
      <xdr:col>30</xdr:col>
      <xdr:colOff>149411</xdr:colOff>
      <xdr:row>89</xdr:row>
      <xdr:rowOff>343169</xdr:rowOff>
    </xdr:to>
    <xdr:sp macro="" textlink="">
      <xdr:nvSpPr>
        <xdr:cNvPr id="16" name="テキスト ボックス 15">
          <a:hlinkClick xmlns:r="http://schemas.openxmlformats.org/officeDocument/2006/relationships" r:id="rId1"/>
        </xdr:cNvPr>
        <xdr:cNvSpPr txBox="1"/>
      </xdr:nvSpPr>
      <xdr:spPr>
        <a:xfrm>
          <a:off x="10976368" y="16851157"/>
          <a:ext cx="3075808" cy="13915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電気事業者の排出係数は、</a:t>
          </a:r>
          <a:r>
            <a:rPr lang="ja-JP" altLang="en-US" sz="1100" b="1" i="0" u="sng" strike="noStrike">
              <a:solidFill>
                <a:srgbClr val="FF0000"/>
              </a:solidFill>
              <a:effectLst/>
              <a:latin typeface="+mn-lt"/>
              <a:ea typeface="+mn-ea"/>
              <a:cs typeface="+mn-cs"/>
            </a:rPr>
            <a:t>各自入力</a:t>
          </a:r>
          <a:r>
            <a:rPr lang="ja-JP" altLang="en-US" sz="1100" b="1" i="0" u="sng" strike="noStrike">
              <a:solidFill>
                <a:schemeClr val="tx1"/>
              </a:solidFill>
              <a:effectLst/>
              <a:latin typeface="+mn-lt"/>
              <a:ea typeface="+mn-ea"/>
              <a:cs typeface="+mn-cs"/>
            </a:rPr>
            <a:t>ください</a:t>
          </a:r>
          <a:r>
            <a:rPr lang="ja-JP" altLang="en-US" sz="1100" b="1" i="0" u="none" strike="noStrike">
              <a:solidFill>
                <a:schemeClr val="tx1"/>
              </a:solidFill>
              <a:effectLst/>
              <a:latin typeface="+mn-lt"/>
              <a:ea typeface="+mn-ea"/>
              <a:cs typeface="+mn-cs"/>
            </a:rPr>
            <a:t>。</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kumimoji="1" lang="en-US" altLang="ja-JP" sz="1100" b="1" i="0" u="none" strike="noStrike" kern="0" cap="none" spc="0" normalizeH="0" baseline="0" noProof="0" smtClean="0">
            <a:ln>
              <a:noFill/>
            </a:ln>
            <a:solidFill>
              <a:schemeClr val="tx1"/>
            </a:solidFill>
            <a:effectLst/>
            <a:uLnTx/>
            <a:uFillTx/>
            <a:latin typeface="+mn-lt"/>
            <a:ea typeface="+mn-ea"/>
            <a:cs typeface="+mn-cs"/>
          </a:endParaRPr>
        </a:p>
        <a:p>
          <a:r>
            <a:rPr lang="en-US" altLang="ja-JP" sz="1100" b="1" i="0" u="none" strike="noStrike" baseline="0" smtClean="0">
              <a:latin typeface="+mn-lt"/>
              <a:ea typeface="+mn-ea"/>
              <a:cs typeface="+mn-cs"/>
            </a:rPr>
            <a:t>※</a:t>
          </a:r>
          <a:r>
            <a:rPr lang="ja-JP" altLang="en-US" sz="1100" b="1" i="0" u="none" strike="noStrike" baseline="0" smtClean="0">
              <a:latin typeface="+mn-lt"/>
              <a:ea typeface="+mn-ea"/>
              <a:cs typeface="+mn-cs"/>
            </a:rPr>
            <a:t>国が公表する電気事業者ごとの排出係数（</a:t>
          </a:r>
          <a:r>
            <a:rPr lang="ja-JP" altLang="en-US" sz="1100" b="1" i="0" u="none" strike="noStrike" baseline="0" smtClean="0">
              <a:solidFill>
                <a:srgbClr val="FF0000"/>
              </a:solidFill>
              <a:latin typeface="+mn-lt"/>
              <a:ea typeface="+mn-ea"/>
              <a:cs typeface="+mn-cs"/>
            </a:rPr>
            <a:t>基礎排出係数</a:t>
          </a:r>
          <a:r>
            <a:rPr lang="ja-JP" altLang="en-US" sz="1100" b="1" i="0" u="none" strike="noStrike" baseline="0" smtClean="0">
              <a:latin typeface="+mn-lt"/>
              <a:ea typeface="+mn-ea"/>
              <a:cs typeface="+mn-cs"/>
            </a:rPr>
            <a:t>）をご確認ください。</a:t>
          </a:r>
        </a:p>
        <a:p>
          <a:r>
            <a:rPr lang="en-US" altLang="ja-JP" sz="1100" b="1" i="0" u="none" strike="noStrike" baseline="0" smtClean="0">
              <a:latin typeface="+mn-lt"/>
              <a:ea typeface="+mn-ea"/>
              <a:cs typeface="+mn-cs"/>
            </a:rPr>
            <a:t>【</a:t>
          </a:r>
          <a:r>
            <a:rPr lang="ja-JP" altLang="en-US" sz="1100" b="1" i="0" u="none" strike="noStrike" baseline="0" smtClean="0">
              <a:latin typeface="+mn-lt"/>
              <a:ea typeface="+mn-ea"/>
              <a:cs typeface="+mn-cs"/>
            </a:rPr>
            <a:t>公表</a:t>
          </a:r>
          <a:r>
            <a:rPr lang="en-US" altLang="ja-JP" sz="1100" b="1" i="0" u="none" strike="noStrike" baseline="0" smtClean="0">
              <a:latin typeface="+mn-lt"/>
              <a:ea typeface="+mn-ea"/>
              <a:cs typeface="+mn-cs"/>
            </a:rPr>
            <a:t>HP】https://policies.env.go.jp/earth/ghg-santeikohyo/calc.html</a:t>
          </a:r>
          <a:endParaRPr kumimoji="1" lang="ja-JP" altLang="en-US" sz="1200" b="1"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7470</xdr:colOff>
      <xdr:row>82</xdr:row>
      <xdr:rowOff>44823</xdr:rowOff>
    </xdr:from>
    <xdr:to>
      <xdr:col>21</xdr:col>
      <xdr:colOff>224116</xdr:colOff>
      <xdr:row>84</xdr:row>
      <xdr:rowOff>22410</xdr:rowOff>
    </xdr:to>
    <xdr:cxnSp macro="">
      <xdr:nvCxnSpPr>
        <xdr:cNvPr id="17" name="直線矢印コネクタ 16"/>
        <xdr:cNvCxnSpPr/>
      </xdr:nvCxnSpPr>
      <xdr:spPr bwMode="auto">
        <a:xfrm flipH="1" flipV="1">
          <a:off x="10772588" y="16502529"/>
          <a:ext cx="216646" cy="366057"/>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236651</xdr:colOff>
      <xdr:row>91</xdr:row>
      <xdr:rowOff>67735</xdr:rowOff>
    </xdr:from>
    <xdr:to>
      <xdr:col>27</xdr:col>
      <xdr:colOff>283883</xdr:colOff>
      <xdr:row>92</xdr:row>
      <xdr:rowOff>268942</xdr:rowOff>
    </xdr:to>
    <xdr:sp macro="" textlink="">
      <xdr:nvSpPr>
        <xdr:cNvPr id="18" name="テキスト ボックス 17"/>
        <xdr:cNvSpPr txBox="1"/>
      </xdr:nvSpPr>
      <xdr:spPr>
        <a:xfrm>
          <a:off x="9701886" y="18669500"/>
          <a:ext cx="2602173" cy="522442"/>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1" lang="ja-JP" altLang="en-US" sz="1200" b="1" i="0" u="sng" strike="noStrike" kern="0" cap="none" spc="0" normalizeH="0" baseline="0" noProof="0" smtClean="0">
              <a:ln>
                <a:noFill/>
              </a:ln>
              <a:solidFill>
                <a:schemeClr val="tx1"/>
              </a:solidFill>
              <a:effectLst/>
              <a:uLnTx/>
              <a:uFillTx/>
              <a:latin typeface="+mn-lt"/>
              <a:ea typeface="+mn-ea"/>
              <a:cs typeface="+mn-cs"/>
            </a:rPr>
            <a:t>排出係数は、</a:t>
          </a:r>
          <a:r>
            <a:rPr kumimoji="1" lang="ja-JP" altLang="en-US" sz="1200" b="1" i="0" u="sng" strike="noStrike" kern="0" cap="none" spc="0" normalizeH="0" baseline="0" noProof="0" smtClean="0">
              <a:ln>
                <a:noFill/>
              </a:ln>
              <a:solidFill>
                <a:srgbClr val="FF0000"/>
              </a:solidFill>
              <a:effectLst/>
              <a:uLnTx/>
              <a:uFillTx/>
              <a:latin typeface="+mn-lt"/>
              <a:ea typeface="+mn-ea"/>
              <a:cs typeface="+mn-cs"/>
            </a:rPr>
            <a:t>各自入力</a:t>
          </a:r>
          <a:r>
            <a:rPr kumimoji="1" lang="ja-JP" altLang="en-US" sz="1200" b="1" i="0" u="sng" strike="noStrike" kern="0" cap="none" spc="0" normalizeH="0" baseline="0" noProof="0" smtClean="0">
              <a:ln>
                <a:noFill/>
              </a:ln>
              <a:solidFill>
                <a:schemeClr val="tx1"/>
              </a:solidFill>
              <a:effectLst/>
              <a:uLnTx/>
              <a:uFillTx/>
              <a:latin typeface="+mn-lt"/>
              <a:ea typeface="+mn-ea"/>
              <a:cs typeface="+mn-cs"/>
            </a:rPr>
            <a:t>ください</a:t>
          </a:r>
          <a:r>
            <a:rPr kumimoji="1" lang="ja-JP" altLang="en-US" sz="1200" b="1" i="0" u="none" strike="noStrike" kern="0" cap="none" spc="0" normalizeH="0" baseline="0" noProof="0" smtClean="0">
              <a:ln>
                <a:noFill/>
              </a:ln>
              <a:solidFill>
                <a:schemeClr val="tx1"/>
              </a:solidFill>
              <a:effectLst/>
              <a:uLnTx/>
              <a:uFillTx/>
              <a:latin typeface="+mn-lt"/>
              <a:ea typeface="+mn-ea"/>
              <a:cs typeface="+mn-cs"/>
            </a:rPr>
            <a:t>。</a:t>
          </a:r>
        </a:p>
      </xdr:txBody>
    </xdr:sp>
    <xdr:clientData/>
  </xdr:twoCellAnchor>
  <xdr:twoCellAnchor>
    <xdr:from>
      <xdr:col>19</xdr:col>
      <xdr:colOff>32871</xdr:colOff>
      <xdr:row>90</xdr:row>
      <xdr:rowOff>40342</xdr:rowOff>
    </xdr:from>
    <xdr:to>
      <xdr:col>19</xdr:col>
      <xdr:colOff>249517</xdr:colOff>
      <xdr:row>91</xdr:row>
      <xdr:rowOff>85163</xdr:rowOff>
    </xdr:to>
    <xdr:cxnSp macro="">
      <xdr:nvCxnSpPr>
        <xdr:cNvPr id="19" name="直線矢印コネクタ 18"/>
        <xdr:cNvCxnSpPr/>
      </xdr:nvCxnSpPr>
      <xdr:spPr bwMode="auto">
        <a:xfrm flipH="1" flipV="1">
          <a:off x="9498106" y="18320871"/>
          <a:ext cx="216646" cy="366057"/>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581</xdr:colOff>
      <xdr:row>100</xdr:row>
      <xdr:rowOff>160370</xdr:rowOff>
    </xdr:from>
    <xdr:to>
      <xdr:col>20</xdr:col>
      <xdr:colOff>298824</xdr:colOff>
      <xdr:row>105</xdr:row>
      <xdr:rowOff>149411</xdr:rowOff>
    </xdr:to>
    <xdr:sp macro="" textlink="">
      <xdr:nvSpPr>
        <xdr:cNvPr id="21" name="テキスト ボックス 20">
          <a:hlinkClick xmlns:r="http://schemas.openxmlformats.org/officeDocument/2006/relationships" r:id="rId1"/>
        </xdr:cNvPr>
        <xdr:cNvSpPr txBox="1"/>
      </xdr:nvSpPr>
      <xdr:spPr>
        <a:xfrm>
          <a:off x="6873522" y="21653252"/>
          <a:ext cx="3562890" cy="1281453"/>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ガス事業者、熱供給事業者、電気事業者の排出係数は毎年変更となります。</a:t>
          </a:r>
          <a:r>
            <a:rPr lang="ja-JP" altLang="en-US" sz="1200" b="1">
              <a:solidFill>
                <a:srgbClr val="FF0000"/>
              </a:solidFill>
              <a:latin typeface="Meiryo UI" panose="020B0604030504040204" pitchFamily="50" charset="-128"/>
              <a:ea typeface="Meiryo UI" panose="020B0604030504040204" pitchFamily="50" charset="-128"/>
            </a:rPr>
            <a:t> </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下記サイトで、提出年ごとに公表されているので確認してください。</a:t>
          </a:r>
          <a:endParaRPr lang="en-US" altLang="ja-JP" sz="1200" b="1" i="0" u="none" strike="noStrike">
            <a:solidFill>
              <a:srgbClr val="FF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200" b="0" i="0" u="none" strike="noStrike">
              <a:solidFill>
                <a:sysClr val="windowText" lastClr="000000"/>
              </a:solidFill>
              <a:effectLst/>
              <a:latin typeface="Meiryo UI" panose="020B0604030504040204" pitchFamily="50" charset="-128"/>
              <a:ea typeface="Meiryo UI" panose="020B0604030504040204" pitchFamily="50" charset="-128"/>
              <a:cs typeface="+mn-cs"/>
            </a:rPr>
            <a:t>https://policies.env.go.jp/earth/ghg-santeikohyo/calc.html</a:t>
          </a:r>
          <a:endParaRPr kumimoji="1" lang="ja-JP" altLang="en-US" sz="1200" b="0" i="0" u="none" strike="noStrike" kern="0" cap="none" spc="0" normalizeH="0" baseline="0" noProof="0" smtClean="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13</xdr:col>
      <xdr:colOff>395941</xdr:colOff>
      <xdr:row>0</xdr:row>
      <xdr:rowOff>127000</xdr:rowOff>
    </xdr:from>
    <xdr:to>
      <xdr:col>19</xdr:col>
      <xdr:colOff>629084</xdr:colOff>
      <xdr:row>2</xdr:row>
      <xdr:rowOff>178759</xdr:rowOff>
    </xdr:to>
    <xdr:sp macro="" textlink="">
      <xdr:nvSpPr>
        <xdr:cNvPr id="23" name="テキスト ボックス 22"/>
        <xdr:cNvSpPr txBox="1"/>
      </xdr:nvSpPr>
      <xdr:spPr>
        <a:xfrm>
          <a:off x="6820647" y="127000"/>
          <a:ext cx="3273672" cy="477583"/>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0" lang="ja-JP" altLang="en-US" sz="12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200" b="1" i="0" u="sng"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色付きセルのみ入力してください</a:t>
          </a:r>
          <a:r>
            <a:rPr kumimoji="0" lang="ja-JP" altLang="en-US" sz="12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338251</xdr:colOff>
      <xdr:row>7</xdr:row>
      <xdr:rowOff>49804</xdr:rowOff>
    </xdr:from>
    <xdr:to>
      <xdr:col>29</xdr:col>
      <xdr:colOff>449239</xdr:colOff>
      <xdr:row>14</xdr:row>
      <xdr:rowOff>81698</xdr:rowOff>
    </xdr:to>
    <xdr:sp macro="" textlink="">
      <xdr:nvSpPr>
        <xdr:cNvPr id="2" name="テキスト ボックス 1"/>
        <xdr:cNvSpPr txBox="1"/>
      </xdr:nvSpPr>
      <xdr:spPr>
        <a:xfrm>
          <a:off x="10695101" y="1459504"/>
          <a:ext cx="3254238" cy="1365394"/>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br>
            <a:rPr lang="ja-JP" altLang="en-US" sz="1100" b="1" i="0" u="none" strike="noStrike">
              <a:effectLst/>
              <a:latin typeface="+mn-lt"/>
              <a:ea typeface="+mn-ea"/>
              <a:cs typeface="+mn-cs"/>
            </a:rPr>
          </a:b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221712</xdr:colOff>
      <xdr:row>31</xdr:row>
      <xdr:rowOff>74706</xdr:rowOff>
    </xdr:from>
    <xdr:to>
      <xdr:col>29</xdr:col>
      <xdr:colOff>291353</xdr:colOff>
      <xdr:row>37</xdr:row>
      <xdr:rowOff>196745</xdr:rowOff>
    </xdr:to>
    <xdr:sp macro="" textlink="">
      <xdr:nvSpPr>
        <xdr:cNvPr id="3" name="テキスト ボックス 2"/>
        <xdr:cNvSpPr txBox="1"/>
      </xdr:nvSpPr>
      <xdr:spPr>
        <a:xfrm>
          <a:off x="10578562" y="6056406"/>
          <a:ext cx="3212891" cy="1265039"/>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sng" strike="noStrike">
              <a:solidFill>
                <a:schemeClr val="tx1"/>
              </a:solidFill>
              <a:effectLst/>
              <a:latin typeface="+mn-lt"/>
              <a:ea typeface="+mn-ea"/>
              <a:cs typeface="+mn-cs"/>
            </a:rPr>
            <a:t>都市ガスの排出係数は、各自入力</a:t>
          </a:r>
          <a:r>
            <a:rPr lang="ja-JP" altLang="en-US" sz="1200" b="1" i="0" u="none" strike="noStrike">
              <a:solidFill>
                <a:schemeClr val="tx1"/>
              </a:solidFill>
              <a:effectLst/>
              <a:latin typeface="+mn-lt"/>
              <a:ea typeface="+mn-ea"/>
              <a:cs typeface="+mn-cs"/>
            </a:rPr>
            <a:t>ください。</a:t>
          </a:r>
          <a:endParaRPr lang="en-US" altLang="ja-JP" sz="1200" b="1" i="0" u="none" strike="noStrike">
            <a:solidFill>
              <a:schemeClr val="tx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1" i="0" u="none" strike="noStrike" kern="0" cap="none" spc="0" normalizeH="0" baseline="0" noProof="0" smtClean="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smtClean="0">
              <a:ln>
                <a:noFill/>
              </a:ln>
              <a:solidFill>
                <a:schemeClr val="tx1"/>
              </a:solidFill>
              <a:effectLst/>
              <a:uLnTx/>
              <a:uFillTx/>
              <a:latin typeface="+mn-lt"/>
              <a:ea typeface="+mn-ea"/>
              <a:cs typeface="+mn-cs"/>
            </a:rPr>
            <a:t>※</a:t>
          </a:r>
          <a:r>
            <a:rPr kumimoji="1" lang="ja-JP" altLang="en-US" sz="1200" b="1" i="0" u="none" strike="noStrike" kern="0" cap="none" spc="0" normalizeH="0" baseline="0" noProof="0" smtClean="0">
              <a:ln>
                <a:noFill/>
              </a:ln>
              <a:solidFill>
                <a:schemeClr val="tx1"/>
              </a:solidFill>
              <a:effectLst/>
              <a:uLnTx/>
              <a:uFillTx/>
              <a:latin typeface="+mn-lt"/>
              <a:ea typeface="+mn-ea"/>
              <a:cs typeface="+mn-cs"/>
            </a:rPr>
            <a:t>ガス事業者が公表する基礎排出係数を入力ください。</a:t>
          </a:r>
          <a:endParaRPr kumimoji="1" lang="en-US" altLang="ja-JP" sz="1200" b="1" i="0" u="none" strike="noStrike" kern="0" cap="none" spc="0" normalizeH="0" baseline="0" noProof="0" smtClean="0">
            <a:ln>
              <a:noFill/>
            </a:ln>
            <a:solidFill>
              <a:schemeClr val="tx1"/>
            </a:solidFill>
            <a:effectLst/>
            <a:uLnTx/>
            <a:uFillTx/>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kumimoji="1" lang="en-US" altLang="ja-JP" sz="1200" b="1"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rPr>
            <a:t>ガス事業者名も入力ください。</a:t>
          </a:r>
        </a:p>
      </xdr:txBody>
    </xdr:sp>
    <xdr:clientData/>
  </xdr:twoCellAnchor>
  <xdr:twoCellAnchor>
    <xdr:from>
      <xdr:col>19</xdr:col>
      <xdr:colOff>537883</xdr:colOff>
      <xdr:row>4</xdr:row>
      <xdr:rowOff>134470</xdr:rowOff>
    </xdr:from>
    <xdr:to>
      <xdr:col>20</xdr:col>
      <xdr:colOff>336177</xdr:colOff>
      <xdr:row>7</xdr:row>
      <xdr:rowOff>59764</xdr:rowOff>
    </xdr:to>
    <xdr:cxnSp macro="">
      <xdr:nvCxnSpPr>
        <xdr:cNvPr id="4" name="直線矢印コネクタ 3"/>
        <xdr:cNvCxnSpPr/>
      </xdr:nvCxnSpPr>
      <xdr:spPr bwMode="auto">
        <a:xfrm flipH="1" flipV="1">
          <a:off x="10221633" y="934570"/>
          <a:ext cx="471394" cy="534894"/>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283885</xdr:colOff>
      <xdr:row>37</xdr:row>
      <xdr:rowOff>179294</xdr:rowOff>
    </xdr:from>
    <xdr:to>
      <xdr:col>20</xdr:col>
      <xdr:colOff>239059</xdr:colOff>
      <xdr:row>39</xdr:row>
      <xdr:rowOff>14942</xdr:rowOff>
    </xdr:to>
    <xdr:cxnSp macro="">
      <xdr:nvCxnSpPr>
        <xdr:cNvPr id="5" name="直線矢印コネクタ 4"/>
        <xdr:cNvCxnSpPr/>
      </xdr:nvCxnSpPr>
      <xdr:spPr bwMode="auto">
        <a:xfrm flipH="1">
          <a:off x="9967635" y="7303994"/>
          <a:ext cx="628274" cy="330948"/>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285957</xdr:colOff>
      <xdr:row>45</xdr:row>
      <xdr:rowOff>49805</xdr:rowOff>
    </xdr:from>
    <xdr:to>
      <xdr:col>29</xdr:col>
      <xdr:colOff>396945</xdr:colOff>
      <xdr:row>52</xdr:row>
      <xdr:rowOff>81699</xdr:rowOff>
    </xdr:to>
    <xdr:sp macro="" textlink="">
      <xdr:nvSpPr>
        <xdr:cNvPr id="6" name="テキスト ボックス 5"/>
        <xdr:cNvSpPr txBox="1"/>
      </xdr:nvSpPr>
      <xdr:spPr>
        <a:xfrm>
          <a:off x="10642807" y="8850905"/>
          <a:ext cx="3254238" cy="1365394"/>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rgbClr val="FF0000"/>
              </a:solidFill>
              <a:effectLst/>
              <a:latin typeface="+mn-lt"/>
              <a:ea typeface="+mn-ea"/>
              <a:cs typeface="+mn-cs"/>
            </a:rPr>
            <a:t>単位発熱量及び排出係数を変更するときは、この表の数値を変更</a:t>
          </a:r>
          <a:r>
            <a:rPr lang="ja-JP" altLang="en-US" sz="1100" b="1" i="0" u="none" strike="noStrike">
              <a:effectLst/>
              <a:latin typeface="+mn-lt"/>
              <a:ea typeface="+mn-ea"/>
              <a:cs typeface="+mn-cs"/>
            </a:rPr>
            <a:t>してください。</a:t>
          </a: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lang="en-US" altLang="ja-JP" sz="1100" b="1" i="0" u="none" strike="noStrike">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100" b="1" i="0" u="none" strike="noStrike">
              <a:effectLst/>
              <a:latin typeface="+mn-lt"/>
              <a:ea typeface="+mn-ea"/>
              <a:cs typeface="+mn-cs"/>
            </a:rPr>
            <a:t>※</a:t>
          </a:r>
          <a:r>
            <a:rPr lang="ja-JP" altLang="en-US" sz="1100" b="1" i="0" u="none" strike="noStrike">
              <a:effectLst/>
              <a:latin typeface="+mn-lt"/>
              <a:ea typeface="+mn-ea"/>
              <a:cs typeface="+mn-cs"/>
            </a:rPr>
            <a:t>数値を変更し、</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変更根拠必要</a:t>
          </a:r>
          <a:r>
            <a:rPr lang="en-US" altLang="ja-JP" sz="1100" b="1" i="0" u="none" strike="noStrike">
              <a:effectLst/>
              <a:latin typeface="+mn-lt"/>
              <a:ea typeface="+mn-ea"/>
              <a:cs typeface="+mn-cs"/>
            </a:rPr>
            <a:t>】</a:t>
          </a:r>
          <a:r>
            <a:rPr lang="ja-JP" altLang="en-US" sz="1100" b="1" i="0" u="none" strike="noStrike">
              <a:effectLst/>
              <a:latin typeface="+mn-lt"/>
              <a:ea typeface="+mn-ea"/>
              <a:cs typeface="+mn-cs"/>
            </a:rPr>
            <a:t>欄に○が表示された場合は、</a:t>
          </a:r>
          <a:r>
            <a:rPr lang="ja-JP" altLang="en-US"/>
            <a:t> </a:t>
          </a:r>
          <a:r>
            <a:rPr lang="ja-JP" altLang="en-US" sz="1100" b="1" i="0" u="none" strike="noStrike">
              <a:effectLst/>
              <a:latin typeface="+mn-lt"/>
              <a:ea typeface="+mn-ea"/>
              <a:cs typeface="+mn-cs"/>
            </a:rPr>
            <a:t>変更した根拠を別途添付してください。</a:t>
          </a:r>
          <a:r>
            <a:rPr lang="ja-JP" altLang="en-US"/>
            <a:t> </a:t>
          </a:r>
          <a:endParaRPr kumimoji="1" lang="ja-JP" altLang="en-US" sz="12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485589</xdr:colOff>
      <xdr:row>42</xdr:row>
      <xdr:rowOff>134471</xdr:rowOff>
    </xdr:from>
    <xdr:to>
      <xdr:col>20</xdr:col>
      <xdr:colOff>283883</xdr:colOff>
      <xdr:row>45</xdr:row>
      <xdr:rowOff>59765</xdr:rowOff>
    </xdr:to>
    <xdr:cxnSp macro="">
      <xdr:nvCxnSpPr>
        <xdr:cNvPr id="7" name="直線矢印コネクタ 6"/>
        <xdr:cNvCxnSpPr/>
      </xdr:nvCxnSpPr>
      <xdr:spPr bwMode="auto">
        <a:xfrm flipH="1" flipV="1">
          <a:off x="10169339" y="8325971"/>
          <a:ext cx="471394" cy="534894"/>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211252</xdr:colOff>
      <xdr:row>70</xdr:row>
      <xdr:rowOff>42335</xdr:rowOff>
    </xdr:from>
    <xdr:to>
      <xdr:col>29</xdr:col>
      <xdr:colOff>149413</xdr:colOff>
      <xdr:row>77</xdr:row>
      <xdr:rowOff>74229</xdr:rowOff>
    </xdr:to>
    <xdr:sp macro="" textlink="">
      <xdr:nvSpPr>
        <xdr:cNvPr id="8" name="テキスト ボックス 7"/>
        <xdr:cNvSpPr txBox="1"/>
      </xdr:nvSpPr>
      <xdr:spPr>
        <a:xfrm>
          <a:off x="10568102" y="13726585"/>
          <a:ext cx="3081411" cy="1365394"/>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産業用以外の蒸気、温水、冷水の排出係数</a:t>
          </a:r>
          <a:r>
            <a:rPr lang="ja-JP" altLang="en-US" sz="1100" b="1" i="0" u="none" strike="noStrike">
              <a:solidFill>
                <a:schemeClr val="tx1"/>
              </a:solidFill>
              <a:effectLst/>
              <a:latin typeface="+mn-lt"/>
              <a:ea typeface="+mn-ea"/>
              <a:cs typeface="+mn-cs"/>
            </a:rPr>
            <a:t>は、</a:t>
          </a:r>
          <a:r>
            <a:rPr lang="ja-JP" altLang="en-US" sz="1100" b="1" i="0" u="none" strike="noStrike">
              <a:solidFill>
                <a:srgbClr val="FF0000"/>
              </a:solidFill>
              <a:effectLst/>
              <a:latin typeface="+mn-lt"/>
              <a:ea typeface="+mn-ea"/>
              <a:cs typeface="+mn-cs"/>
            </a:rPr>
            <a:t>各自入力</a:t>
          </a:r>
          <a:r>
            <a:rPr lang="ja-JP" altLang="en-US" sz="1100" b="1" i="0" u="none" strike="noStrike">
              <a:solidFill>
                <a:schemeClr val="tx1"/>
              </a:solidFill>
              <a:effectLst/>
              <a:latin typeface="+mn-lt"/>
              <a:ea typeface="+mn-ea"/>
              <a:cs typeface="+mn-cs"/>
            </a:rPr>
            <a:t>ください。</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none" strike="noStrike">
              <a:solidFill>
                <a:schemeClr val="tx1"/>
              </a:solidFill>
              <a:effectLst/>
              <a:latin typeface="+mn-lt"/>
              <a:ea typeface="+mn-ea"/>
              <a:cs typeface="+mn-cs"/>
            </a:rPr>
            <a:t>その他使用した熱で、販売した量がある場合は排出係数を入力してください。</a:t>
          </a:r>
          <a:endParaRPr kumimoji="1" lang="ja-JP" altLang="en-US" sz="1200" b="0"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7472</xdr:colOff>
      <xdr:row>68</xdr:row>
      <xdr:rowOff>82178</xdr:rowOff>
    </xdr:from>
    <xdr:to>
      <xdr:col>20</xdr:col>
      <xdr:colOff>224118</xdr:colOff>
      <xdr:row>70</xdr:row>
      <xdr:rowOff>59764</xdr:rowOff>
    </xdr:to>
    <xdr:cxnSp macro="">
      <xdr:nvCxnSpPr>
        <xdr:cNvPr id="9" name="直線矢印コネクタ 8"/>
        <xdr:cNvCxnSpPr/>
      </xdr:nvCxnSpPr>
      <xdr:spPr bwMode="auto">
        <a:xfrm flipH="1" flipV="1">
          <a:off x="10364322" y="13385428"/>
          <a:ext cx="216646" cy="358586"/>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211250</xdr:colOff>
      <xdr:row>84</xdr:row>
      <xdr:rowOff>4981</xdr:rowOff>
    </xdr:from>
    <xdr:to>
      <xdr:col>30</xdr:col>
      <xdr:colOff>149411</xdr:colOff>
      <xdr:row>89</xdr:row>
      <xdr:rowOff>343169</xdr:rowOff>
    </xdr:to>
    <xdr:sp macro="" textlink="">
      <xdr:nvSpPr>
        <xdr:cNvPr id="10" name="テキスト ボックス 9">
          <a:hlinkClick xmlns:r="http://schemas.openxmlformats.org/officeDocument/2006/relationships" r:id="rId1"/>
        </xdr:cNvPr>
        <xdr:cNvSpPr txBox="1"/>
      </xdr:nvSpPr>
      <xdr:spPr>
        <a:xfrm>
          <a:off x="11196750" y="16546731"/>
          <a:ext cx="3081411" cy="1373238"/>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100" b="1" i="0" u="sng" strike="noStrike">
              <a:solidFill>
                <a:schemeClr val="tx1"/>
              </a:solidFill>
              <a:effectLst/>
              <a:latin typeface="+mn-lt"/>
              <a:ea typeface="+mn-ea"/>
              <a:cs typeface="+mn-cs"/>
            </a:rPr>
            <a:t>電気事業者の排出係数は、</a:t>
          </a:r>
          <a:r>
            <a:rPr lang="ja-JP" altLang="en-US" sz="1100" b="1" i="0" u="sng" strike="noStrike">
              <a:solidFill>
                <a:srgbClr val="FF0000"/>
              </a:solidFill>
              <a:effectLst/>
              <a:latin typeface="+mn-lt"/>
              <a:ea typeface="+mn-ea"/>
              <a:cs typeface="+mn-cs"/>
            </a:rPr>
            <a:t>各自入力</a:t>
          </a:r>
          <a:r>
            <a:rPr lang="ja-JP" altLang="en-US" sz="1100" b="1" i="0" u="sng" strike="noStrike">
              <a:solidFill>
                <a:schemeClr val="tx1"/>
              </a:solidFill>
              <a:effectLst/>
              <a:latin typeface="+mn-lt"/>
              <a:ea typeface="+mn-ea"/>
              <a:cs typeface="+mn-cs"/>
            </a:rPr>
            <a:t>ください</a:t>
          </a:r>
          <a:r>
            <a:rPr lang="ja-JP" altLang="en-US" sz="1100" b="1" i="0" u="none" strike="noStrike">
              <a:solidFill>
                <a:schemeClr val="tx1"/>
              </a:solidFill>
              <a:effectLst/>
              <a:latin typeface="+mn-lt"/>
              <a:ea typeface="+mn-ea"/>
              <a:cs typeface="+mn-cs"/>
            </a:rPr>
            <a:t>。</a:t>
          </a:r>
          <a:endParaRPr lang="en-US" altLang="ja-JP" sz="1100" b="1" i="0" u="none" strike="noStrike">
            <a:solidFill>
              <a:schemeClr val="tx1"/>
            </a:solidFill>
            <a:effectLst/>
            <a:latin typeface="+mn-lt"/>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kumimoji="1" lang="en-US" altLang="ja-JP" sz="1100" b="1" i="0" u="none" strike="noStrike" kern="0" cap="none" spc="0" normalizeH="0" baseline="0" noProof="0" smtClean="0">
            <a:ln>
              <a:noFill/>
            </a:ln>
            <a:solidFill>
              <a:schemeClr val="tx1"/>
            </a:solidFill>
            <a:effectLst/>
            <a:uLnTx/>
            <a:uFillTx/>
            <a:latin typeface="+mn-lt"/>
            <a:ea typeface="+mn-ea"/>
            <a:cs typeface="+mn-cs"/>
          </a:endParaRPr>
        </a:p>
        <a:p>
          <a:r>
            <a:rPr lang="en-US" altLang="ja-JP" sz="1100" b="1" i="0" u="none" strike="noStrike" baseline="0" smtClean="0">
              <a:latin typeface="+mn-lt"/>
              <a:ea typeface="+mn-ea"/>
              <a:cs typeface="+mn-cs"/>
            </a:rPr>
            <a:t>※</a:t>
          </a:r>
          <a:r>
            <a:rPr lang="ja-JP" altLang="en-US" sz="1100" b="1" i="0" u="none" strike="noStrike" baseline="0" smtClean="0">
              <a:latin typeface="+mn-lt"/>
              <a:ea typeface="+mn-ea"/>
              <a:cs typeface="+mn-cs"/>
            </a:rPr>
            <a:t>国が公表する電気事業者ごとの排出係数（</a:t>
          </a:r>
          <a:r>
            <a:rPr lang="ja-JP" altLang="en-US" sz="1100" b="1" i="0" u="none" strike="noStrike" baseline="0" smtClean="0">
              <a:solidFill>
                <a:srgbClr val="FF0000"/>
              </a:solidFill>
              <a:latin typeface="+mn-lt"/>
              <a:ea typeface="+mn-ea"/>
              <a:cs typeface="+mn-cs"/>
            </a:rPr>
            <a:t>基礎排出係数</a:t>
          </a:r>
          <a:r>
            <a:rPr lang="ja-JP" altLang="en-US" sz="1100" b="1" i="0" u="none" strike="noStrike" baseline="0" smtClean="0">
              <a:latin typeface="+mn-lt"/>
              <a:ea typeface="+mn-ea"/>
              <a:cs typeface="+mn-cs"/>
            </a:rPr>
            <a:t>）をご確認ください。</a:t>
          </a:r>
        </a:p>
        <a:p>
          <a:r>
            <a:rPr lang="en-US" altLang="ja-JP" sz="1100" b="1" i="0" u="none" strike="noStrike" baseline="0" smtClean="0">
              <a:latin typeface="+mn-lt"/>
              <a:ea typeface="+mn-ea"/>
              <a:cs typeface="+mn-cs"/>
            </a:rPr>
            <a:t>【</a:t>
          </a:r>
          <a:r>
            <a:rPr lang="ja-JP" altLang="en-US" sz="1100" b="1" i="0" u="none" strike="noStrike" baseline="0" smtClean="0">
              <a:latin typeface="+mn-lt"/>
              <a:ea typeface="+mn-ea"/>
              <a:cs typeface="+mn-cs"/>
            </a:rPr>
            <a:t>公表</a:t>
          </a:r>
          <a:r>
            <a:rPr lang="en-US" altLang="ja-JP" sz="1100" b="1" i="0" u="none" strike="noStrike" baseline="0" smtClean="0">
              <a:latin typeface="+mn-lt"/>
              <a:ea typeface="+mn-ea"/>
              <a:cs typeface="+mn-cs"/>
            </a:rPr>
            <a:t>HP】https://policies.env.go.jp/earth/ghg-santeikohyo/calc.html</a:t>
          </a:r>
          <a:endParaRPr kumimoji="1" lang="ja-JP" altLang="en-US" sz="1200" b="1" i="0" u="none" strike="noStrike" kern="0" cap="none" spc="0" normalizeH="0" baseline="0" noProof="0" smtClean="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7470</xdr:colOff>
      <xdr:row>82</xdr:row>
      <xdr:rowOff>44823</xdr:rowOff>
    </xdr:from>
    <xdr:to>
      <xdr:col>21</xdr:col>
      <xdr:colOff>224116</xdr:colOff>
      <xdr:row>84</xdr:row>
      <xdr:rowOff>22410</xdr:rowOff>
    </xdr:to>
    <xdr:cxnSp macro="">
      <xdr:nvCxnSpPr>
        <xdr:cNvPr id="11" name="直線矢印コネクタ 10"/>
        <xdr:cNvCxnSpPr/>
      </xdr:nvCxnSpPr>
      <xdr:spPr bwMode="auto">
        <a:xfrm flipH="1" flipV="1">
          <a:off x="10992970" y="16205573"/>
          <a:ext cx="216646" cy="358587"/>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236651</xdr:colOff>
      <xdr:row>91</xdr:row>
      <xdr:rowOff>67735</xdr:rowOff>
    </xdr:from>
    <xdr:to>
      <xdr:col>27</xdr:col>
      <xdr:colOff>283883</xdr:colOff>
      <xdr:row>92</xdr:row>
      <xdr:rowOff>268942</xdr:rowOff>
    </xdr:to>
    <xdr:sp macro="" textlink="">
      <xdr:nvSpPr>
        <xdr:cNvPr id="12" name="テキスト ボックス 11"/>
        <xdr:cNvSpPr txBox="1"/>
      </xdr:nvSpPr>
      <xdr:spPr>
        <a:xfrm>
          <a:off x="9920401" y="18343035"/>
          <a:ext cx="2606282" cy="518707"/>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1" lang="ja-JP" altLang="en-US" sz="1200" b="1" i="0" u="sng" strike="noStrike" kern="0" cap="none" spc="0" normalizeH="0" baseline="0" noProof="0" smtClean="0">
              <a:ln>
                <a:noFill/>
              </a:ln>
              <a:solidFill>
                <a:schemeClr val="tx1"/>
              </a:solidFill>
              <a:effectLst/>
              <a:uLnTx/>
              <a:uFillTx/>
              <a:latin typeface="+mn-lt"/>
              <a:ea typeface="+mn-ea"/>
              <a:cs typeface="+mn-cs"/>
            </a:rPr>
            <a:t>排出係数は、</a:t>
          </a:r>
          <a:r>
            <a:rPr kumimoji="1" lang="ja-JP" altLang="en-US" sz="1200" b="1" i="0" u="sng" strike="noStrike" kern="0" cap="none" spc="0" normalizeH="0" baseline="0" noProof="0" smtClean="0">
              <a:ln>
                <a:noFill/>
              </a:ln>
              <a:solidFill>
                <a:srgbClr val="FF0000"/>
              </a:solidFill>
              <a:effectLst/>
              <a:uLnTx/>
              <a:uFillTx/>
              <a:latin typeface="+mn-lt"/>
              <a:ea typeface="+mn-ea"/>
              <a:cs typeface="+mn-cs"/>
            </a:rPr>
            <a:t>各自入力</a:t>
          </a:r>
          <a:r>
            <a:rPr kumimoji="1" lang="ja-JP" altLang="en-US" sz="1200" b="1" i="0" u="sng" strike="noStrike" kern="0" cap="none" spc="0" normalizeH="0" baseline="0" noProof="0" smtClean="0">
              <a:ln>
                <a:noFill/>
              </a:ln>
              <a:solidFill>
                <a:schemeClr val="tx1"/>
              </a:solidFill>
              <a:effectLst/>
              <a:uLnTx/>
              <a:uFillTx/>
              <a:latin typeface="+mn-lt"/>
              <a:ea typeface="+mn-ea"/>
              <a:cs typeface="+mn-cs"/>
            </a:rPr>
            <a:t>ください</a:t>
          </a:r>
          <a:r>
            <a:rPr kumimoji="1" lang="ja-JP" altLang="en-US" sz="1200" b="1" i="0" u="none" strike="noStrike" kern="0" cap="none" spc="0" normalizeH="0" baseline="0" noProof="0" smtClean="0">
              <a:ln>
                <a:noFill/>
              </a:ln>
              <a:solidFill>
                <a:schemeClr val="tx1"/>
              </a:solidFill>
              <a:effectLst/>
              <a:uLnTx/>
              <a:uFillTx/>
              <a:latin typeface="+mn-lt"/>
              <a:ea typeface="+mn-ea"/>
              <a:cs typeface="+mn-cs"/>
            </a:rPr>
            <a:t>。</a:t>
          </a:r>
        </a:p>
      </xdr:txBody>
    </xdr:sp>
    <xdr:clientData/>
  </xdr:twoCellAnchor>
  <xdr:twoCellAnchor>
    <xdr:from>
      <xdr:col>19</xdr:col>
      <xdr:colOff>32871</xdr:colOff>
      <xdr:row>90</xdr:row>
      <xdr:rowOff>40342</xdr:rowOff>
    </xdr:from>
    <xdr:to>
      <xdr:col>19</xdr:col>
      <xdr:colOff>249517</xdr:colOff>
      <xdr:row>91</xdr:row>
      <xdr:rowOff>85163</xdr:rowOff>
    </xdr:to>
    <xdr:cxnSp macro="">
      <xdr:nvCxnSpPr>
        <xdr:cNvPr id="13" name="直線矢印コネクタ 12"/>
        <xdr:cNvCxnSpPr/>
      </xdr:nvCxnSpPr>
      <xdr:spPr bwMode="auto">
        <a:xfrm flipH="1" flipV="1">
          <a:off x="9716621" y="17998142"/>
          <a:ext cx="216646" cy="362321"/>
        </a:xfrm>
        <a:prstGeom prst="straightConnector1">
          <a:avLst/>
        </a:prstGeom>
        <a:ln>
          <a:tailEnd type="triangle"/>
        </a:ln>
        <a:extLst/>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581</xdr:colOff>
      <xdr:row>100</xdr:row>
      <xdr:rowOff>160370</xdr:rowOff>
    </xdr:from>
    <xdr:to>
      <xdr:col>20</xdr:col>
      <xdr:colOff>298824</xdr:colOff>
      <xdr:row>105</xdr:row>
      <xdr:rowOff>149411</xdr:rowOff>
    </xdr:to>
    <xdr:sp macro="" textlink="">
      <xdr:nvSpPr>
        <xdr:cNvPr id="14" name="テキスト ボックス 13">
          <a:hlinkClick xmlns:r="http://schemas.openxmlformats.org/officeDocument/2006/relationships" r:id="rId1"/>
        </xdr:cNvPr>
        <xdr:cNvSpPr txBox="1"/>
      </xdr:nvSpPr>
      <xdr:spPr>
        <a:xfrm>
          <a:off x="7093531" y="21299520"/>
          <a:ext cx="3562143" cy="1284441"/>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ガス事業者、熱供給事業者、電気事業者の排出係数は毎年変更となります。</a:t>
          </a:r>
          <a:r>
            <a:rPr lang="ja-JP" altLang="en-US" sz="1200" b="1">
              <a:solidFill>
                <a:srgbClr val="FF0000"/>
              </a:solidFill>
              <a:latin typeface="Meiryo UI" panose="020B0604030504040204" pitchFamily="50" charset="-128"/>
              <a:ea typeface="Meiryo UI" panose="020B0604030504040204" pitchFamily="50" charset="-128"/>
            </a:rPr>
            <a:t> </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n-cs"/>
            </a:rPr>
            <a:t>下記サイトで、提出年ごとに公表されているので確認してください。</a:t>
          </a:r>
          <a:endParaRPr lang="en-US" altLang="ja-JP" sz="1200" b="1" i="0" u="none" strike="noStrike">
            <a:solidFill>
              <a:srgbClr val="FF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en-US" altLang="ja-JP" sz="1200" b="0" i="0" u="none" strike="noStrike">
              <a:solidFill>
                <a:sysClr val="windowText" lastClr="000000"/>
              </a:solidFill>
              <a:effectLst/>
              <a:latin typeface="Meiryo UI" panose="020B0604030504040204" pitchFamily="50" charset="-128"/>
              <a:ea typeface="Meiryo UI" panose="020B0604030504040204" pitchFamily="50" charset="-128"/>
              <a:cs typeface="+mn-cs"/>
            </a:rPr>
            <a:t>https://policies.env.go.jp/earth/ghg-santeikohyo/calc.html</a:t>
          </a:r>
          <a:endParaRPr kumimoji="1" lang="ja-JP" altLang="en-US" sz="1200" b="0" i="0" u="none" strike="noStrike" kern="0" cap="none" spc="0" normalizeH="0" baseline="0" noProof="0" smtClean="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13</xdr:col>
      <xdr:colOff>376891</xdr:colOff>
      <xdr:row>0</xdr:row>
      <xdr:rowOff>133350</xdr:rowOff>
    </xdr:from>
    <xdr:to>
      <xdr:col>19</xdr:col>
      <xdr:colOff>610034</xdr:colOff>
      <xdr:row>2</xdr:row>
      <xdr:rowOff>185109</xdr:rowOff>
    </xdr:to>
    <xdr:sp macro="" textlink="">
      <xdr:nvSpPr>
        <xdr:cNvPr id="15" name="テキスト ボックス 14"/>
        <xdr:cNvSpPr txBox="1"/>
      </xdr:nvSpPr>
      <xdr:spPr>
        <a:xfrm>
          <a:off x="7025341" y="133350"/>
          <a:ext cx="3268443" cy="470859"/>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0" lang="ja-JP" altLang="en-US" sz="12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200" b="1" i="0" u="sng"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色付きセルのみ入力してください</a:t>
          </a:r>
          <a:r>
            <a:rPr kumimoji="0" lang="ja-JP" altLang="en-US" sz="12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35</xdr:row>
          <xdr:rowOff>12700</xdr:rowOff>
        </xdr:from>
        <xdr:to>
          <xdr:col>1</xdr:col>
          <xdr:colOff>0</xdr:colOff>
          <xdr:row>36</xdr:row>
          <xdr:rowOff>31750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36</xdr:row>
          <xdr:rowOff>0</xdr:rowOff>
        </xdr:from>
        <xdr:to>
          <xdr:col>1</xdr:col>
          <xdr:colOff>0</xdr:colOff>
          <xdr:row>37</xdr:row>
          <xdr:rowOff>12700</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36</xdr:row>
          <xdr:rowOff>209550</xdr:rowOff>
        </xdr:from>
        <xdr:to>
          <xdr:col>0</xdr:col>
          <xdr:colOff>203200</xdr:colOff>
          <xdr:row>37</xdr:row>
          <xdr:rowOff>222250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151860</xdr:colOff>
      <xdr:row>4</xdr:row>
      <xdr:rowOff>49804</xdr:rowOff>
    </xdr:from>
    <xdr:to>
      <xdr:col>23</xdr:col>
      <xdr:colOff>38100</xdr:colOff>
      <xdr:row>13</xdr:row>
      <xdr:rowOff>133350</xdr:rowOff>
    </xdr:to>
    <xdr:sp macro="" textlink="">
      <xdr:nvSpPr>
        <xdr:cNvPr id="5" name="テキスト ボックス 4"/>
        <xdr:cNvSpPr txBox="1"/>
      </xdr:nvSpPr>
      <xdr:spPr>
        <a:xfrm>
          <a:off x="6565360" y="830854"/>
          <a:ext cx="3658140" cy="1918696"/>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a:t>
          </a:r>
          <a:r>
            <a:rPr lang="ja-JP" altLang="en-US" sz="1100" b="0" i="0" u="sng" strike="noStrike">
              <a:solidFill>
                <a:srgbClr val="FF0000"/>
              </a:solidFill>
              <a:effectLst/>
              <a:latin typeface="+mn-lt"/>
              <a:ea typeface="+mn-ea"/>
              <a:cs typeface="+mn-cs"/>
            </a:rPr>
            <a:t>合計</a:t>
          </a:r>
          <a:r>
            <a:rPr lang="en-US" altLang="ja-JP" sz="1100" b="0" i="0" u="sng" strike="noStrike">
              <a:solidFill>
                <a:srgbClr val="FF0000"/>
              </a:solidFill>
              <a:effectLst/>
              <a:latin typeface="+mn-lt"/>
              <a:ea typeface="+mn-ea"/>
              <a:cs typeface="+mn-cs"/>
            </a:rPr>
            <a:t>50</a:t>
          </a:r>
          <a:r>
            <a:rPr lang="ja-JP" altLang="en-US" sz="1100" b="0" i="0" u="sng" strike="noStrike">
              <a:solidFill>
                <a:srgbClr val="FF0000"/>
              </a:solidFill>
              <a:effectLst/>
              <a:latin typeface="+mn-lt"/>
              <a:ea typeface="+mn-ea"/>
              <a:cs typeface="+mn-cs"/>
            </a:rPr>
            <a:t>台以上の自動車（軽自動車等を除く。）を使用</a:t>
          </a:r>
          <a:r>
            <a:rPr lang="ja-JP" altLang="en-US" sz="1100" b="0" i="0" u="none" strike="noStrike">
              <a:effectLst/>
              <a:latin typeface="+mn-lt"/>
              <a:ea typeface="+mn-ea"/>
              <a:cs typeface="+mn-cs"/>
            </a:rPr>
            <a:t>している事業者は、条例第</a:t>
          </a:r>
          <a:r>
            <a:rPr lang="en-US" altLang="ja-JP" sz="1100" b="0" i="0" u="none" strike="noStrike">
              <a:effectLst/>
              <a:latin typeface="+mn-lt"/>
              <a:ea typeface="+mn-ea"/>
              <a:cs typeface="+mn-cs"/>
            </a:rPr>
            <a:t>106</a:t>
          </a:r>
          <a:r>
            <a:rPr lang="ja-JP" altLang="en-US" sz="1100" b="0" i="0" u="none" strike="noStrike">
              <a:effectLst/>
              <a:latin typeface="+mn-lt"/>
              <a:ea typeface="+mn-ea"/>
              <a:cs typeface="+mn-cs"/>
            </a:rPr>
            <a:t>条の規定により、自動車排出ガスの抑制方針や低公害車の導入予定など、事業者の自主的な取り組みについて定める</a:t>
          </a:r>
          <a:r>
            <a:rPr lang="ja-JP" altLang="en-US" sz="1100" b="0" i="0" u="none" strike="noStrike">
              <a:solidFill>
                <a:srgbClr val="FF0000"/>
              </a:solidFill>
              <a:effectLst/>
              <a:latin typeface="+mn-lt"/>
              <a:ea typeface="+mn-ea"/>
              <a:cs typeface="+mn-cs"/>
            </a:rPr>
            <a:t>「自動車排出ガス対策計画」の作成等が義務付けられています</a:t>
          </a:r>
          <a:r>
            <a:rPr lang="ja-JP" altLang="en-US" sz="1100" b="0" i="0" u="none" strike="noStrike">
              <a:effectLst/>
              <a:latin typeface="+mn-lt"/>
              <a:ea typeface="+mn-ea"/>
              <a:cs typeface="+mn-cs"/>
            </a:rPr>
            <a:t>。詳しくは香川県ホームページを参考にしてください。</a:t>
          </a:r>
          <a:r>
            <a:rPr lang="ja-JP" altLang="en-US"/>
            <a:t> </a:t>
          </a:r>
          <a:endParaRPr lang="en-US" altLang="ja-JP"/>
        </a:p>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＜アドレス＞</a:t>
          </a:r>
          <a:r>
            <a:rPr lang="en-US" altLang="ja-JP" sz="1100" b="0" i="0" u="sng" strike="noStrike">
              <a:effectLst/>
              <a:latin typeface="+mn-lt"/>
              <a:ea typeface="+mn-ea"/>
              <a:cs typeface="+mn-cs"/>
            </a:rPr>
            <a:t>https://www.pref.kagawa.lg.jp/kankyokanri/kankyo-hozen/taikiseikatu/kisei/jidosya.html</a:t>
          </a:r>
          <a:endParaRPr kumimoji="1" lang="ja-JP" altLang="en-US" sz="1200" b="0"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152400</xdr:colOff>
      <xdr:row>0</xdr:row>
      <xdr:rowOff>76200</xdr:rowOff>
    </xdr:from>
    <xdr:to>
      <xdr:col>22</xdr:col>
      <xdr:colOff>277593</xdr:colOff>
      <xdr:row>2</xdr:row>
      <xdr:rowOff>223209</xdr:rowOff>
    </xdr:to>
    <xdr:sp macro="" textlink="">
      <xdr:nvSpPr>
        <xdr:cNvPr id="7" name="テキスト ボックス 6"/>
        <xdr:cNvSpPr txBox="1"/>
      </xdr:nvSpPr>
      <xdr:spPr>
        <a:xfrm>
          <a:off x="6565900" y="76200"/>
          <a:ext cx="3268443" cy="470859"/>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kumimoji="0" lang="ja-JP" altLang="en-US" sz="12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200" b="1" i="0" u="sng"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色付きセルのみ入力してください</a:t>
          </a:r>
          <a:r>
            <a:rPr kumimoji="0" lang="ja-JP" altLang="en-US" sz="12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95250</xdr:colOff>
      <xdr:row>31</xdr:row>
      <xdr:rowOff>82550</xdr:rowOff>
    </xdr:from>
    <xdr:to>
      <xdr:col>27</xdr:col>
      <xdr:colOff>403412</xdr:colOff>
      <xdr:row>41</xdr:row>
      <xdr:rowOff>57150</xdr:rowOff>
    </xdr:to>
    <xdr:sp macro="" textlink="">
      <xdr:nvSpPr>
        <xdr:cNvPr id="8" name="テキスト ボックス 7">
          <a:hlinkClick xmlns:r="http://schemas.openxmlformats.org/officeDocument/2006/relationships" r:id="rId1"/>
        </xdr:cNvPr>
        <xdr:cNvSpPr txBox="1"/>
      </xdr:nvSpPr>
      <xdr:spPr>
        <a:xfrm>
          <a:off x="9059956" y="6611844"/>
          <a:ext cx="4073338" cy="2006600"/>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ja-JP" altLang="en-US" sz="1300" b="1" i="0" u="none" strike="noStrike">
              <a:effectLst/>
              <a:latin typeface="+mn-lt"/>
              <a:ea typeface="+mn-ea"/>
              <a:cs typeface="+mn-cs"/>
            </a:rPr>
            <a:t>↑</a:t>
          </a:r>
          <a:r>
            <a:rPr lang="ja-JP" altLang="en-US" sz="1300" b="1" i="0" u="sng" strike="noStrike">
              <a:effectLst/>
              <a:latin typeface="+mn-lt"/>
              <a:ea typeface="+mn-ea"/>
              <a:cs typeface="+mn-cs"/>
            </a:rPr>
            <a:t>黒の太い枠のセルのみ入力してください。</a:t>
          </a:r>
          <a:r>
            <a:rPr lang="ja-JP" altLang="en-US" sz="1300"/>
            <a:t> </a:t>
          </a:r>
          <a:endParaRPr lang="en-US" altLang="ja-JP" sz="1300"/>
        </a:p>
        <a:p>
          <a:pPr marL="0" marR="0" lvl="0" indent="0" defTabSz="914400" eaLnBrk="1" fontAlgn="auto" latinLnBrk="0" hangingPunct="1">
            <a:lnSpc>
              <a:spcPts val="1600"/>
            </a:lnSpc>
            <a:spcBef>
              <a:spcPts val="600"/>
            </a:spcBef>
            <a:spcAft>
              <a:spcPts val="0"/>
            </a:spcAft>
            <a:buClrTx/>
            <a:buSzTx/>
            <a:buFontTx/>
            <a:buNone/>
            <a:tabLst/>
            <a:defRPr/>
          </a:pPr>
          <a:r>
            <a:rPr lang="ja-JP" altLang="en-US" sz="1200" b="1" i="0" u="none" strike="noStrike">
              <a:solidFill>
                <a:srgbClr val="FF0000"/>
              </a:solidFill>
              <a:effectLst/>
              <a:latin typeface="メイリオ" panose="020B0604030504040204" pitchFamily="50" charset="-128"/>
              <a:ea typeface="メイリオ" panose="020B0604030504040204" pitchFamily="50" charset="-128"/>
            </a:rPr>
            <a:t>○ガス事業者の排出係数は毎年変更となります。</a:t>
          </a:r>
          <a:r>
            <a:rPr lang="ja-JP" altLang="en-US" sz="1200" b="1">
              <a:solidFill>
                <a:srgbClr val="FF0000"/>
              </a:solidFill>
            </a:rPr>
            <a:t> </a:t>
          </a:r>
          <a:r>
            <a:rPr lang="ja-JP" altLang="en-US" sz="1200" b="0" i="0" u="none" strike="noStrike">
              <a:effectLst/>
              <a:latin typeface="メイリオ" panose="020B0604030504040204" pitchFamily="50" charset="-128"/>
              <a:ea typeface="メイリオ" panose="020B0604030504040204" pitchFamily="50" charset="-128"/>
            </a:rPr>
            <a:t>　下記サイトで、提出年ごとに公表されるので確認してください。（令和７年度は６月中に公表予定。）</a:t>
          </a:r>
          <a:endParaRPr lang="en-US" altLang="ja-JP" sz="1200" b="0" i="0" u="none" strike="noStrike">
            <a:effectLst/>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ts val="1600"/>
            </a:lnSpc>
            <a:spcBef>
              <a:spcPts val="600"/>
            </a:spcBef>
            <a:spcAft>
              <a:spcPts val="0"/>
            </a:spcAft>
            <a:buClrTx/>
            <a:buSzTx/>
            <a:buFontTx/>
            <a:buNone/>
            <a:tabLst/>
            <a:defRPr/>
          </a:pPr>
          <a:r>
            <a:rPr lang="en-US" altLang="ja-JP" sz="1200"/>
            <a:t>https://policies.env.go.jp/earth/ghg-santeikohyo/calc.html </a:t>
          </a:r>
        </a:p>
        <a:p>
          <a:pPr marL="0" marR="0" lvl="0" indent="0" defTabSz="914400" eaLnBrk="1" fontAlgn="auto" latinLnBrk="0" hangingPunct="1">
            <a:lnSpc>
              <a:spcPts val="1600"/>
            </a:lnSpc>
            <a:spcBef>
              <a:spcPts val="600"/>
            </a:spcBef>
            <a:spcAft>
              <a:spcPts val="0"/>
            </a:spcAft>
            <a:buClrTx/>
            <a:buSzTx/>
            <a:buFontTx/>
            <a:buNone/>
            <a:tabLst/>
            <a:defRPr/>
          </a:pPr>
          <a:r>
            <a:rPr lang="ja-JP" altLang="en-US" sz="1200" b="0" i="0" u="none" strike="noStrike">
              <a:effectLst/>
              <a:latin typeface="メイリオ" panose="020B0604030504040204" pitchFamily="50" charset="-128"/>
              <a:ea typeface="メイリオ" panose="020B0604030504040204" pitchFamily="50" charset="-128"/>
            </a:rPr>
            <a:t>➢</a:t>
          </a:r>
          <a:r>
            <a:rPr lang="ja-JP" altLang="en-US" sz="1200" b="1" i="0" u="none" strike="noStrike">
              <a:effectLst/>
              <a:latin typeface="メイリオ" panose="020B0604030504040204" pitchFamily="50" charset="-128"/>
              <a:ea typeface="メイリオ" panose="020B0604030504040204" pitchFamily="50" charset="-128"/>
            </a:rPr>
            <a:t>該当する ガス事業者名 及び </a:t>
          </a:r>
          <a:r>
            <a:rPr lang="ja-JP" altLang="en-US" sz="1200" b="1" i="0" u="sng" strike="noStrike">
              <a:effectLst/>
              <a:latin typeface="メイリオ" panose="020B0604030504040204" pitchFamily="50" charset="-128"/>
              <a:ea typeface="メイリオ" panose="020B0604030504040204" pitchFamily="50" charset="-128"/>
            </a:rPr>
            <a:t>基礎排出係数 </a:t>
          </a:r>
          <a:r>
            <a:rPr lang="ja-JP" altLang="en-US" sz="1200" b="1" i="0" u="none" strike="noStrike">
              <a:effectLst/>
              <a:latin typeface="メイリオ" panose="020B0604030504040204" pitchFamily="50" charset="-128"/>
              <a:ea typeface="メイリオ" panose="020B0604030504040204" pitchFamily="50" charset="-128"/>
            </a:rPr>
            <a:t>を上記に入力して作成してください。</a:t>
          </a:r>
          <a:r>
            <a:rPr lang="ja-JP" altLang="en-US" sz="1200" b="1"/>
            <a:t> </a:t>
          </a:r>
          <a:endParaRPr kumimoji="1" lang="ja-JP" altLang="en-US" sz="1200" b="1"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266700</xdr:colOff>
      <xdr:row>44</xdr:row>
      <xdr:rowOff>38100</xdr:rowOff>
    </xdr:from>
    <xdr:to>
      <xdr:col>23</xdr:col>
      <xdr:colOff>501650</xdr:colOff>
      <xdr:row>53</xdr:row>
      <xdr:rowOff>209550</xdr:rowOff>
    </xdr:to>
    <xdr:sp macro="" textlink="">
      <xdr:nvSpPr>
        <xdr:cNvPr id="9" name="テキスト ボックス 8"/>
        <xdr:cNvSpPr txBox="1"/>
      </xdr:nvSpPr>
      <xdr:spPr>
        <a:xfrm>
          <a:off x="6680200" y="9315450"/>
          <a:ext cx="4006850" cy="2095500"/>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★エネルギー起源二酸化炭素以外の温室効果ガスの排出量の算定は、温対法に基づく温室効果ガス排出量算定・報告・公表制度のホームページに</a:t>
          </a:r>
          <a:r>
            <a:rPr lang="ja-JP" altLang="en-US" sz="1200"/>
            <a:t> </a:t>
          </a:r>
          <a:r>
            <a:rPr lang="ja-JP" altLang="en-US" sz="1100" b="0" i="0" u="none" strike="noStrike">
              <a:effectLst/>
              <a:latin typeface="+mn-lt"/>
              <a:ea typeface="+mn-ea"/>
              <a:cs typeface="+mn-cs"/>
            </a:rPr>
            <a:t> 　掲載されている「温室効果ガス排出量算定・報告マニュアル」を参考にしてください。</a:t>
          </a:r>
          <a:endParaRPr lang="en-US" altLang="ja-JP" sz="1100" b="0" i="0" u="none" strike="noStrike">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（アドレス）</a:t>
          </a:r>
          <a:r>
            <a:rPr lang="en-US" altLang="ja-JP" sz="1100" b="0" i="0" u="none" strike="noStrike">
              <a:effectLst/>
              <a:latin typeface="+mn-lt"/>
              <a:ea typeface="+mn-ea"/>
              <a:cs typeface="+mn-cs"/>
            </a:rPr>
            <a:t>https://policies.env.go.jp/earth/ghg-santeikohyo/index.html</a:t>
          </a:r>
          <a:r>
            <a:rPr lang="en-US" altLang="ja-JP" sz="1200"/>
            <a:t> </a:t>
          </a:r>
        </a:p>
        <a:p>
          <a:pPr marL="0" marR="0" lvl="0" indent="0" defTabSz="914400" eaLnBrk="1" fontAlgn="auto" latinLnBrk="0" hangingPunct="1">
            <a:lnSpc>
              <a:spcPts val="1600"/>
            </a:lnSpc>
            <a:spcBef>
              <a:spcPts val="0"/>
            </a:spcBef>
            <a:spcAft>
              <a:spcPts val="0"/>
            </a:spcAft>
            <a:buClrTx/>
            <a:buSzTx/>
            <a:buFontTx/>
            <a:buNone/>
            <a:tabLst/>
            <a:defRPr/>
          </a:pPr>
          <a:r>
            <a:rPr lang="en-US" altLang="ja-JP" sz="1100" b="0" i="0" u="none" strike="noStrike">
              <a:effectLst/>
              <a:latin typeface="+mn-lt"/>
              <a:ea typeface="+mn-ea"/>
              <a:cs typeface="+mn-cs"/>
            </a:rPr>
            <a:t>★</a:t>
          </a:r>
          <a:r>
            <a:rPr lang="ja-JP" altLang="en-US" sz="1100" b="0" i="0" u="none" strike="noStrike">
              <a:effectLst/>
              <a:latin typeface="+mn-lt"/>
              <a:ea typeface="+mn-ea"/>
              <a:cs typeface="+mn-cs"/>
            </a:rPr>
            <a:t>ハイドロフルオロカーボン（</a:t>
          </a:r>
          <a:r>
            <a:rPr lang="en-US" altLang="ja-JP" sz="1100" b="0" i="0" u="none" strike="noStrike">
              <a:effectLst/>
              <a:latin typeface="+mn-lt"/>
              <a:ea typeface="+mn-ea"/>
              <a:cs typeface="+mn-cs"/>
            </a:rPr>
            <a:t>HFC</a:t>
          </a:r>
          <a:r>
            <a:rPr lang="ja-JP" altLang="en-US" sz="1100" b="0" i="0" u="none" strike="noStrike">
              <a:effectLst/>
              <a:latin typeface="+mn-lt"/>
              <a:ea typeface="+mn-ea"/>
              <a:cs typeface="+mn-cs"/>
            </a:rPr>
            <a:t>）、パーフルオロカーボン（</a:t>
          </a:r>
          <a:r>
            <a:rPr lang="en-US" altLang="ja-JP" sz="1100" b="0" i="0" u="none" strike="noStrike">
              <a:effectLst/>
              <a:latin typeface="+mn-lt"/>
              <a:ea typeface="+mn-ea"/>
              <a:cs typeface="+mn-cs"/>
            </a:rPr>
            <a:t>PFC</a:t>
          </a:r>
          <a:r>
            <a:rPr lang="ja-JP" altLang="en-US" sz="1100" b="0" i="0" u="none" strike="noStrike">
              <a:effectLst/>
              <a:latin typeface="+mn-lt"/>
              <a:ea typeface="+mn-ea"/>
              <a:cs typeface="+mn-cs"/>
            </a:rPr>
            <a:t>）、六ふっ化硫黄（</a:t>
          </a:r>
          <a:r>
            <a:rPr lang="en-US" altLang="ja-JP" sz="1100" b="0" i="0" u="none" strike="noStrike">
              <a:effectLst/>
              <a:latin typeface="+mn-lt"/>
              <a:ea typeface="+mn-ea"/>
              <a:cs typeface="+mn-cs"/>
            </a:rPr>
            <a:t>SF</a:t>
          </a:r>
          <a:r>
            <a:rPr lang="en-US" altLang="ja-JP" sz="1100" b="0" i="0" u="none" strike="noStrike" baseline="-25000">
              <a:effectLst/>
              <a:latin typeface="+mn-lt"/>
              <a:ea typeface="+mn-ea"/>
              <a:cs typeface="+mn-cs"/>
            </a:rPr>
            <a:t>6</a:t>
          </a:r>
          <a:r>
            <a:rPr lang="ja-JP" altLang="en-US" sz="1100" b="0" i="0" u="none" strike="noStrike">
              <a:effectLst/>
              <a:latin typeface="+mn-lt"/>
              <a:ea typeface="+mn-ea"/>
              <a:cs typeface="+mn-cs"/>
            </a:rPr>
            <a:t>）、三ふっ化窒素（</a:t>
          </a:r>
          <a:r>
            <a:rPr lang="en-US" altLang="ja-JP" sz="1100" b="0" i="0" u="none" strike="noStrike">
              <a:effectLst/>
              <a:latin typeface="+mn-lt"/>
              <a:ea typeface="+mn-ea"/>
              <a:cs typeface="+mn-cs"/>
            </a:rPr>
            <a:t>NF</a:t>
          </a:r>
          <a:r>
            <a:rPr lang="en-US" altLang="ja-JP" sz="1100" b="0" i="0" u="none" strike="noStrike" baseline="-25000">
              <a:effectLst/>
              <a:latin typeface="+mn-lt"/>
              <a:ea typeface="+mn-ea"/>
              <a:cs typeface="+mn-cs"/>
            </a:rPr>
            <a:t>3</a:t>
          </a:r>
          <a:r>
            <a:rPr lang="ja-JP" altLang="en-US" sz="1100" b="0" i="0" u="none" strike="noStrike">
              <a:effectLst/>
              <a:latin typeface="+mn-lt"/>
              <a:ea typeface="+mn-ea"/>
              <a:cs typeface="+mn-cs"/>
            </a:rPr>
            <a:t>）は、</a:t>
          </a:r>
          <a:endParaRPr lang="en-US" altLang="ja-JP" sz="1100" b="0" i="0" u="none" strike="noStrike">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lang="ja-JP" altLang="en-US" sz="1100" b="0" i="0" u="none" strike="noStrike">
              <a:effectLst/>
              <a:latin typeface="+mn-lt"/>
              <a:ea typeface="+mn-ea"/>
              <a:cs typeface="+mn-cs"/>
            </a:rPr>
            <a:t>暦年（１月１日～</a:t>
          </a:r>
          <a:r>
            <a:rPr lang="en-US" altLang="ja-JP" sz="1100" b="0" i="0" u="none" strike="noStrike">
              <a:effectLst/>
              <a:latin typeface="+mn-lt"/>
              <a:ea typeface="+mn-ea"/>
              <a:cs typeface="+mn-cs"/>
            </a:rPr>
            <a:t>12</a:t>
          </a:r>
          <a:r>
            <a:rPr lang="ja-JP" altLang="en-US" sz="1100" b="0" i="0" u="none" strike="noStrike">
              <a:effectLst/>
              <a:latin typeface="+mn-lt"/>
              <a:ea typeface="+mn-ea"/>
              <a:cs typeface="+mn-cs"/>
            </a:rPr>
            <a:t>月</a:t>
          </a:r>
          <a:r>
            <a:rPr lang="en-US" altLang="ja-JP" sz="1100" b="0" i="0" u="none" strike="noStrike">
              <a:effectLst/>
              <a:latin typeface="+mn-lt"/>
              <a:ea typeface="+mn-ea"/>
              <a:cs typeface="+mn-cs"/>
            </a:rPr>
            <a:t>31</a:t>
          </a:r>
          <a:r>
            <a:rPr lang="ja-JP" altLang="en-US" sz="1100" b="0" i="0" u="none" strike="noStrike">
              <a:effectLst/>
              <a:latin typeface="+mn-lt"/>
              <a:ea typeface="+mn-ea"/>
              <a:cs typeface="+mn-cs"/>
            </a:rPr>
            <a:t>日）での算定値が対象となります。</a:t>
          </a:r>
          <a:r>
            <a:rPr lang="ja-JP" altLang="en-US" sz="1200"/>
            <a:t> </a:t>
          </a:r>
          <a:endParaRPr kumimoji="1" lang="ja-JP" altLang="en-US" sz="1200" b="1" i="0" u="none" strike="noStrike" kern="0" cap="none" spc="0" normalizeH="0" baseline="0" noProof="0" smtClean="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349250</xdr:colOff>
      <xdr:row>4</xdr:row>
      <xdr:rowOff>55563</xdr:rowOff>
    </xdr:from>
    <xdr:to>
      <xdr:col>17</xdr:col>
      <xdr:colOff>206375</xdr:colOff>
      <xdr:row>12</xdr:row>
      <xdr:rowOff>7938</xdr:rowOff>
    </xdr:to>
    <xdr:sp macro="" textlink="">
      <xdr:nvSpPr>
        <xdr:cNvPr id="2" name="テキスト ボックス 1"/>
        <xdr:cNvSpPr txBox="1"/>
      </xdr:nvSpPr>
      <xdr:spPr>
        <a:xfrm>
          <a:off x="8072438" y="976313"/>
          <a:ext cx="4246562" cy="1793875"/>
        </a:xfrm>
        <a:prstGeom prst="rect">
          <a:avLst/>
        </a:prstGeom>
        <a:solidFill>
          <a:srgbClr val="E9F7FF"/>
        </a:solidFill>
        <a:ln w="9525" cmpd="sng">
          <a:solidFill>
            <a:sysClr val="windowText" lastClr="000000">
              <a:lumMod val="65000"/>
              <a:lumOff val="35000"/>
            </a:sysClr>
          </a:solidFill>
        </a:ln>
        <a:effectLst/>
      </xdr:spPr>
      <xdr:txBody>
        <a:bodyPr vertOverflow="clip" horzOverflow="clip" wrap="square" rtlCol="0" anchor="t"/>
        <a:lstStyle/>
        <a:p>
          <a:pPr marL="0" marR="0" lvl="0" indent="0" defTabSz="914400" eaLnBrk="1" fontAlgn="auto" latinLnBrk="0" hangingPunct="1">
            <a:lnSpc>
              <a:spcPts val="1800"/>
            </a:lnSpc>
            <a:spcBef>
              <a:spcPts val="0"/>
            </a:spcBef>
            <a:spcAft>
              <a:spcPts val="0"/>
            </a:spcAft>
            <a:buClrTx/>
            <a:buSzTx/>
            <a:buFontTx/>
            <a:buNone/>
            <a:tabLst/>
            <a:defRPr/>
          </a:pPr>
          <a:r>
            <a:rPr lang="ja-JP" altLang="en-US" sz="1300" b="0" i="0" u="none" strike="noStrike">
              <a:effectLst/>
              <a:latin typeface="+mn-ea"/>
              <a:ea typeface="+mn-ea"/>
              <a:cs typeface="+mn-cs"/>
            </a:rPr>
            <a:t>ここで算定される原油換算エネルギー使用量は、前年度（前年４月１日～当年３月</a:t>
          </a:r>
          <a:r>
            <a:rPr lang="en-US" altLang="ja-JP" sz="1300" b="0" i="0" u="none" strike="noStrike">
              <a:effectLst/>
              <a:latin typeface="+mn-ea"/>
              <a:ea typeface="+mn-ea"/>
              <a:cs typeface="+mn-cs"/>
            </a:rPr>
            <a:t>31</a:t>
          </a:r>
          <a:r>
            <a:rPr lang="ja-JP" altLang="en-US" sz="1300" b="0" i="0" u="none" strike="noStrike">
              <a:effectLst/>
              <a:latin typeface="+mn-ea"/>
              <a:ea typeface="+mn-ea"/>
              <a:cs typeface="+mn-cs"/>
            </a:rPr>
            <a:t>日）の</a:t>
          </a:r>
          <a:r>
            <a:rPr lang="ja-JP" altLang="en-US" sz="1300">
              <a:latin typeface="+mn-ea"/>
              <a:ea typeface="+mn-ea"/>
            </a:rPr>
            <a:t> </a:t>
          </a:r>
          <a:r>
            <a:rPr lang="ja-JP" altLang="en-US" sz="1300" b="0" i="0" u="none" strike="noStrike">
              <a:effectLst/>
              <a:latin typeface="+mn-ea"/>
              <a:ea typeface="+mn-ea"/>
              <a:cs typeface="+mn-cs"/>
            </a:rPr>
            <a:t>原油換算エネルギー使用量が</a:t>
          </a:r>
          <a:r>
            <a:rPr lang="en-US" altLang="ja-JP" sz="1300" b="0" i="0" u="none" strike="noStrike">
              <a:effectLst/>
              <a:latin typeface="+mn-ea"/>
              <a:ea typeface="+mn-ea"/>
              <a:cs typeface="+mn-cs"/>
            </a:rPr>
            <a:t>1,500</a:t>
          </a:r>
          <a:r>
            <a:rPr lang="ja-JP" altLang="en-US" sz="1300" b="0" i="0" u="none" strike="noStrike">
              <a:effectLst/>
              <a:latin typeface="+mn-ea"/>
              <a:ea typeface="+mn-ea"/>
              <a:cs typeface="+mn-cs"/>
            </a:rPr>
            <a:t>キロリットル以上であるか（＝計画書作成等の対象となるか）</a:t>
          </a:r>
          <a:r>
            <a:rPr lang="ja-JP" altLang="en-US" sz="1300">
              <a:latin typeface="+mn-ea"/>
              <a:ea typeface="+mn-ea"/>
            </a:rPr>
            <a:t> </a:t>
          </a:r>
          <a:r>
            <a:rPr lang="ja-JP" altLang="en-US" sz="1300" b="0" i="0" u="none" strike="noStrike">
              <a:effectLst/>
              <a:latin typeface="+mn-ea"/>
              <a:ea typeface="+mn-ea"/>
              <a:cs typeface="+mn-cs"/>
            </a:rPr>
            <a:t>を確認するために行うものです。</a:t>
          </a:r>
          <a:r>
            <a:rPr lang="ja-JP" altLang="en-US" sz="1300">
              <a:latin typeface="+mn-ea"/>
              <a:ea typeface="+mn-ea"/>
            </a:rPr>
            <a:t> </a:t>
          </a:r>
          <a:endParaRPr lang="en-US" altLang="ja-JP" sz="1300">
            <a:latin typeface="+mn-ea"/>
            <a:ea typeface="+mn-ea"/>
          </a:endParaRPr>
        </a:p>
        <a:p>
          <a:pPr marL="0" marR="0" lvl="0" indent="0" defTabSz="914400" eaLnBrk="1" fontAlgn="auto" latinLnBrk="0" hangingPunct="1">
            <a:lnSpc>
              <a:spcPts val="1800"/>
            </a:lnSpc>
            <a:spcBef>
              <a:spcPts val="0"/>
            </a:spcBef>
            <a:spcAft>
              <a:spcPts val="0"/>
            </a:spcAft>
            <a:buClrTx/>
            <a:buSzTx/>
            <a:buFontTx/>
            <a:buNone/>
            <a:tabLst/>
            <a:defRPr/>
          </a:pPr>
          <a:endParaRPr lang="en-US" altLang="ja-JP" sz="1200" b="1" i="0" u="sng" strike="noStrike">
            <a:effectLst/>
            <a:latin typeface="+mn-ea"/>
            <a:ea typeface="+mn-ea"/>
            <a:cs typeface="+mn-cs"/>
          </a:endParaRPr>
        </a:p>
        <a:p>
          <a:pPr marL="0" marR="0" lvl="0" indent="0" defTabSz="914400" eaLnBrk="1" fontAlgn="auto" latinLnBrk="0" hangingPunct="1">
            <a:lnSpc>
              <a:spcPts val="1800"/>
            </a:lnSpc>
            <a:spcBef>
              <a:spcPts val="0"/>
            </a:spcBef>
            <a:spcAft>
              <a:spcPts val="0"/>
            </a:spcAft>
            <a:buClrTx/>
            <a:buSzTx/>
            <a:buFontTx/>
            <a:buNone/>
            <a:tabLst/>
            <a:defRPr/>
          </a:pPr>
          <a:r>
            <a:rPr lang="ja-JP" altLang="en-US" sz="1600" b="1" i="0" u="sng" strike="noStrike">
              <a:solidFill>
                <a:srgbClr val="FF0000"/>
              </a:solidFill>
              <a:effectLst/>
              <a:latin typeface="+mn-ea"/>
              <a:ea typeface="+mn-ea"/>
              <a:cs typeface="+mn-cs"/>
            </a:rPr>
            <a:t>書面で提出する必要はありません</a:t>
          </a:r>
          <a:r>
            <a:rPr lang="ja-JP" altLang="en-US" sz="1600" b="1" i="0" u="none" strike="noStrike">
              <a:solidFill>
                <a:srgbClr val="FF0000"/>
              </a:solidFill>
              <a:effectLst/>
              <a:latin typeface="+mn-ea"/>
              <a:ea typeface="+mn-ea"/>
              <a:cs typeface="+mn-cs"/>
            </a:rPr>
            <a:t>。</a:t>
          </a:r>
          <a:r>
            <a:rPr lang="ja-JP" altLang="en-US" sz="1600">
              <a:solidFill>
                <a:srgbClr val="FF0000"/>
              </a:solidFill>
              <a:latin typeface="+mn-ea"/>
              <a:ea typeface="+mn-ea"/>
            </a:rPr>
            <a:t> </a:t>
          </a:r>
          <a:endParaRPr kumimoji="1" lang="ja-JP" altLang="en-US" sz="1600" b="1" i="0" u="none" strike="noStrike" kern="0" cap="none" spc="0" normalizeH="0" baseline="0" noProof="0" smtClean="0">
            <a:ln>
              <a:noFill/>
            </a:ln>
            <a:solidFill>
              <a:srgbClr val="FF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kantan.jp/pref-kagawa-u/" TargetMode="External"/><Relationship Id="rId7" Type="http://schemas.openxmlformats.org/officeDocument/2006/relationships/comments" Target="../comments1.xml"/><Relationship Id="rId2" Type="http://schemas.openxmlformats.org/officeDocument/2006/relationships/hyperlink" Target="https://policies.env.go.jp/earth/ghg-santeikohyo/calc.html" TargetMode="External"/><Relationship Id="rId1" Type="http://schemas.openxmlformats.org/officeDocument/2006/relationships/hyperlink" Target="https://s-kantan.jp/pref-kagaw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omments" Target="../comments2.xml"/><Relationship Id="rId2" Type="http://schemas.openxmlformats.org/officeDocument/2006/relationships/printerSettings" Target="../printerSettings/printerSettings2.bin"/><Relationship Id="rId1" Type="http://schemas.openxmlformats.org/officeDocument/2006/relationships/hyperlink" Target="http://www.soumu.go.jp/main_content/000290725.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7.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sheetPr>
  <dimension ref="A1:S82"/>
  <sheetViews>
    <sheetView showGridLines="0" tabSelected="1" view="pageBreakPreview" zoomScale="75" zoomScaleNormal="75" zoomScaleSheetLayoutView="75" workbookViewId="0">
      <selection activeCell="C4" sqref="C4:I4"/>
    </sheetView>
  </sheetViews>
  <sheetFormatPr defaultColWidth="9" defaultRowHeight="17.5"/>
  <cols>
    <col min="1" max="1" width="6.6328125" style="102" customWidth="1"/>
    <col min="2" max="2" width="19.7265625" style="102" customWidth="1"/>
    <col min="3" max="3" width="6" style="102" customWidth="1"/>
    <col min="4" max="4" width="4.7265625" style="102" customWidth="1"/>
    <col min="5" max="5" width="5.6328125" style="102" customWidth="1"/>
    <col min="6" max="6" width="3.7265625" style="107" customWidth="1"/>
    <col min="7" max="7" width="6" style="102" customWidth="1"/>
    <col min="8" max="8" width="4.7265625" style="102" customWidth="1"/>
    <col min="9" max="9" width="5.6328125" style="102" customWidth="1"/>
    <col min="10" max="16384" width="9" style="102"/>
  </cols>
  <sheetData>
    <row r="1" spans="1:19" ht="22.5">
      <c r="A1" s="360" t="s">
        <v>286</v>
      </c>
      <c r="B1" s="361"/>
      <c r="C1" s="361"/>
      <c r="D1" s="361"/>
      <c r="E1" s="361"/>
      <c r="F1" s="362"/>
      <c r="G1" s="361"/>
      <c r="H1" s="361"/>
      <c r="I1" s="363"/>
      <c r="J1" s="361"/>
      <c r="K1" s="106"/>
      <c r="L1" s="106"/>
      <c r="M1" s="106"/>
      <c r="N1" s="106"/>
      <c r="O1" s="106"/>
      <c r="P1" s="106"/>
      <c r="Q1" s="364"/>
      <c r="R1" s="364"/>
      <c r="S1" s="364"/>
    </row>
    <row r="2" spans="1:19" ht="19">
      <c r="A2" s="365"/>
      <c r="B2" s="361"/>
      <c r="C2" s="361"/>
      <c r="D2" s="361"/>
      <c r="E2" s="361"/>
      <c r="F2" s="362"/>
      <c r="G2" s="361"/>
      <c r="H2" s="361"/>
      <c r="I2" s="361"/>
      <c r="J2" s="361"/>
      <c r="K2" s="106"/>
      <c r="L2" s="106"/>
      <c r="M2" s="106"/>
      <c r="N2" s="106"/>
      <c r="O2" s="106"/>
      <c r="P2" s="106"/>
      <c r="Q2" s="364"/>
      <c r="R2" s="364"/>
      <c r="S2" s="364"/>
    </row>
    <row r="3" spans="1:19" ht="19">
      <c r="A3" s="106"/>
      <c r="B3" s="361" t="s">
        <v>348</v>
      </c>
      <c r="C3" s="511"/>
      <c r="D3" s="511"/>
      <c r="E3" s="511"/>
      <c r="F3" s="511"/>
      <c r="G3" s="511"/>
      <c r="H3" s="511"/>
      <c r="I3" s="511"/>
      <c r="J3" s="361"/>
      <c r="K3" s="106"/>
      <c r="L3" s="106"/>
      <c r="M3" s="106"/>
      <c r="N3" s="106"/>
      <c r="O3" s="106"/>
      <c r="P3" s="106"/>
      <c r="Q3" s="364"/>
      <c r="R3" s="364"/>
      <c r="S3" s="364"/>
    </row>
    <row r="4" spans="1:19" ht="24" customHeight="1">
      <c r="A4" s="366">
        <v>1</v>
      </c>
      <c r="B4" s="361" t="s">
        <v>273</v>
      </c>
      <c r="C4" s="512"/>
      <c r="D4" s="513"/>
      <c r="E4" s="513"/>
      <c r="F4" s="513"/>
      <c r="G4" s="513"/>
      <c r="H4" s="513"/>
      <c r="I4" s="514"/>
      <c r="J4" s="361"/>
      <c r="K4" s="367" t="s">
        <v>349</v>
      </c>
      <c r="L4" s="517"/>
      <c r="M4" s="518"/>
      <c r="N4" s="367" t="s">
        <v>350</v>
      </c>
      <c r="O4" s="106"/>
      <c r="P4" s="106"/>
      <c r="Q4" s="364"/>
      <c r="R4" s="364"/>
      <c r="S4" s="364"/>
    </row>
    <row r="5" spans="1:19" ht="14.25" customHeight="1">
      <c r="A5" s="106"/>
      <c r="B5" s="363"/>
      <c r="C5" s="368"/>
      <c r="D5" s="368"/>
      <c r="E5" s="368"/>
      <c r="F5" s="368"/>
      <c r="G5" s="368"/>
      <c r="H5" s="368"/>
      <c r="I5" s="368"/>
      <c r="J5" s="363"/>
      <c r="K5" s="367"/>
      <c r="L5" s="367"/>
      <c r="M5" s="367"/>
      <c r="N5" s="367"/>
      <c r="O5" s="106"/>
      <c r="P5" s="106"/>
      <c r="Q5" s="364"/>
      <c r="R5" s="364"/>
      <c r="S5" s="364"/>
    </row>
    <row r="6" spans="1:19" ht="18" customHeight="1">
      <c r="A6" s="366">
        <v>2</v>
      </c>
      <c r="B6" s="361" t="s">
        <v>274</v>
      </c>
      <c r="C6" s="369" t="s">
        <v>344</v>
      </c>
      <c r="D6" s="103">
        <v>7</v>
      </c>
      <c r="E6" s="370" t="s">
        <v>105</v>
      </c>
      <c r="F6" s="371" t="s">
        <v>275</v>
      </c>
      <c r="G6" s="372" t="s">
        <v>340</v>
      </c>
      <c r="H6" s="371">
        <f>IF(D6="","",D6+2)</f>
        <v>9</v>
      </c>
      <c r="I6" s="373" t="s">
        <v>105</v>
      </c>
      <c r="J6" s="361"/>
      <c r="K6" s="106"/>
      <c r="L6" s="106"/>
      <c r="M6" s="106"/>
      <c r="N6" s="106"/>
      <c r="O6" s="106"/>
      <c r="P6" s="106"/>
      <c r="Q6" s="364"/>
      <c r="R6" s="364"/>
      <c r="S6" s="364"/>
    </row>
    <row r="7" spans="1:19" ht="7.5" customHeight="1">
      <c r="A7" s="366"/>
      <c r="B7" s="361"/>
      <c r="C7" s="374"/>
      <c r="D7" s="104"/>
      <c r="E7" s="361"/>
      <c r="F7" s="362"/>
      <c r="G7" s="374"/>
      <c r="H7" s="362"/>
      <c r="I7" s="375"/>
      <c r="J7" s="361"/>
      <c r="K7" s="106"/>
      <c r="L7" s="106"/>
      <c r="M7" s="106"/>
      <c r="N7" s="106"/>
      <c r="O7" s="106"/>
      <c r="P7" s="106"/>
      <c r="Q7" s="364"/>
      <c r="R7" s="364"/>
      <c r="S7" s="364"/>
    </row>
    <row r="8" spans="1:19" ht="19">
      <c r="A8" s="106"/>
      <c r="B8" s="374" t="s">
        <v>311</v>
      </c>
      <c r="C8" s="374" t="s">
        <v>344</v>
      </c>
      <c r="D8" s="362">
        <f>IF(D6="","",IF(D6=2,"元",D6-1))</f>
        <v>6</v>
      </c>
      <c r="E8" s="361" t="s">
        <v>276</v>
      </c>
      <c r="F8" s="362"/>
      <c r="G8" s="361"/>
      <c r="H8" s="361"/>
      <c r="I8" s="361"/>
      <c r="J8" s="361"/>
      <c r="K8" s="106"/>
      <c r="L8" s="106"/>
      <c r="M8" s="106"/>
      <c r="N8" s="106"/>
      <c r="O8" s="106"/>
      <c r="P8" s="106"/>
      <c r="Q8" s="364"/>
      <c r="R8" s="364"/>
      <c r="S8" s="364"/>
    </row>
    <row r="9" spans="1:19" ht="13.5" customHeight="1">
      <c r="A9" s="106"/>
      <c r="B9" s="361"/>
      <c r="C9" s="361"/>
      <c r="D9" s="361"/>
      <c r="E9" s="361"/>
      <c r="F9" s="362"/>
      <c r="G9" s="361"/>
      <c r="H9" s="361"/>
      <c r="I9" s="361"/>
      <c r="J9" s="361"/>
      <c r="K9" s="106"/>
      <c r="L9" s="106"/>
      <c r="M9" s="106"/>
      <c r="N9" s="106"/>
      <c r="O9" s="106"/>
      <c r="P9" s="106"/>
      <c r="Q9" s="364"/>
      <c r="R9" s="364"/>
      <c r="S9" s="364"/>
    </row>
    <row r="10" spans="1:19" ht="19">
      <c r="A10" s="366">
        <v>3</v>
      </c>
      <c r="B10" s="376" t="s">
        <v>353</v>
      </c>
      <c r="C10" s="361"/>
      <c r="D10" s="361"/>
      <c r="E10" s="361"/>
      <c r="F10" s="362"/>
      <c r="G10" s="361"/>
      <c r="H10" s="361"/>
      <c r="I10" s="361"/>
      <c r="J10" s="361"/>
      <c r="K10" s="106"/>
      <c r="L10" s="106"/>
      <c r="M10" s="106"/>
      <c r="N10" s="106"/>
      <c r="O10" s="106"/>
      <c r="P10" s="106"/>
      <c r="Q10" s="364"/>
      <c r="R10" s="364"/>
      <c r="S10" s="364"/>
    </row>
    <row r="11" spans="1:19" ht="22.5">
      <c r="A11" s="106"/>
      <c r="B11" s="374" t="s">
        <v>345</v>
      </c>
      <c r="C11" s="374" t="str">
        <f>IF(D6="","平成",IF(D6=2,"平成","令和"))</f>
        <v>令和</v>
      </c>
      <c r="D11" s="109">
        <f>IF(D6="","",IF(D6=2,30,IF(D6=3,"元",D6-2)))</f>
        <v>5</v>
      </c>
      <c r="E11" s="361" t="s">
        <v>304</v>
      </c>
      <c r="F11" s="362"/>
      <c r="G11" s="361"/>
      <c r="H11" s="361"/>
      <c r="I11" s="361"/>
      <c r="J11" s="361"/>
      <c r="K11" s="106"/>
      <c r="L11" s="106"/>
      <c r="M11" s="106"/>
      <c r="N11" s="106"/>
      <c r="O11" s="106"/>
      <c r="P11" s="106"/>
      <c r="Q11" s="364"/>
      <c r="R11" s="364"/>
      <c r="S11" s="364"/>
    </row>
    <row r="12" spans="1:19" ht="19">
      <c r="A12" s="106"/>
      <c r="B12" s="376"/>
      <c r="C12" s="374"/>
      <c r="D12" s="108" t="s">
        <v>313</v>
      </c>
      <c r="E12" s="361"/>
      <c r="F12" s="362"/>
      <c r="G12" s="361"/>
      <c r="H12" s="361"/>
      <c r="I12" s="361"/>
      <c r="J12" s="361"/>
      <c r="K12" s="106"/>
      <c r="L12" s="106"/>
      <c r="M12" s="106"/>
      <c r="N12" s="106"/>
      <c r="O12" s="106"/>
      <c r="P12" s="106"/>
      <c r="Q12" s="364"/>
      <c r="R12" s="364"/>
      <c r="S12" s="364"/>
    </row>
    <row r="13" spans="1:19" ht="3.75" customHeight="1">
      <c r="A13" s="106"/>
      <c r="B13" s="376"/>
      <c r="C13" s="374"/>
      <c r="D13" s="377"/>
      <c r="E13" s="361"/>
      <c r="F13" s="362"/>
      <c r="G13" s="361"/>
      <c r="H13" s="361"/>
      <c r="I13" s="361"/>
      <c r="J13" s="361"/>
      <c r="K13" s="106"/>
      <c r="L13" s="106"/>
      <c r="M13" s="106"/>
      <c r="N13" s="106"/>
      <c r="O13" s="106"/>
      <c r="P13" s="106"/>
      <c r="Q13" s="364"/>
      <c r="R13" s="364"/>
      <c r="S13" s="364"/>
    </row>
    <row r="14" spans="1:19">
      <c r="A14" s="106"/>
      <c r="B14" s="106"/>
      <c r="C14" s="365" t="s">
        <v>305</v>
      </c>
      <c r="D14" s="364"/>
      <c r="E14" s="106"/>
      <c r="F14" s="105"/>
      <c r="G14" s="106"/>
      <c r="H14" s="106"/>
      <c r="I14" s="106"/>
      <c r="J14" s="106"/>
      <c r="K14" s="106"/>
      <c r="L14" s="106"/>
      <c r="M14" s="106"/>
      <c r="N14" s="106"/>
      <c r="O14" s="106"/>
      <c r="P14" s="106"/>
      <c r="Q14" s="364"/>
      <c r="R14" s="364"/>
      <c r="S14" s="364"/>
    </row>
    <row r="15" spans="1:19">
      <c r="A15" s="106"/>
      <c r="B15" s="106"/>
      <c r="C15" s="365" t="s">
        <v>339</v>
      </c>
      <c r="D15" s="364"/>
      <c r="E15" s="106"/>
      <c r="F15" s="105"/>
      <c r="G15" s="106"/>
      <c r="H15" s="106"/>
      <c r="I15" s="106"/>
      <c r="J15" s="106"/>
      <c r="K15" s="106"/>
      <c r="L15" s="106"/>
      <c r="M15" s="106"/>
      <c r="N15" s="106"/>
      <c r="O15" s="106"/>
      <c r="P15" s="106"/>
      <c r="Q15" s="364"/>
      <c r="R15" s="364"/>
      <c r="S15" s="364"/>
    </row>
    <row r="16" spans="1:19">
      <c r="A16" s="106"/>
      <c r="B16" s="106"/>
      <c r="C16" s="106"/>
      <c r="D16" s="983" t="s">
        <v>529</v>
      </c>
      <c r="E16" s="105"/>
      <c r="F16" s="106"/>
      <c r="G16" s="106"/>
      <c r="H16" s="106"/>
      <c r="I16" s="106"/>
      <c r="J16" s="106"/>
      <c r="K16" s="106"/>
      <c r="L16" s="106"/>
      <c r="M16" s="106"/>
      <c r="N16" s="106"/>
      <c r="O16" s="106"/>
      <c r="P16" s="364"/>
      <c r="Q16" s="364"/>
      <c r="R16" s="364"/>
      <c r="S16" s="364"/>
    </row>
    <row r="17" spans="1:19" ht="22.5">
      <c r="A17" s="106"/>
      <c r="B17" s="106"/>
      <c r="C17" s="106"/>
      <c r="D17" s="515" t="s">
        <v>346</v>
      </c>
      <c r="E17" s="515"/>
      <c r="F17" s="515"/>
      <c r="G17" s="515"/>
      <c r="H17" s="109">
        <f>IF(D6="","",D6)</f>
        <v>7</v>
      </c>
      <c r="I17" s="106" t="s">
        <v>317</v>
      </c>
      <c r="J17" s="106"/>
      <c r="K17" s="106"/>
      <c r="L17" s="106"/>
      <c r="M17" s="106"/>
      <c r="N17" s="106"/>
      <c r="O17" s="106"/>
      <c r="P17" s="364"/>
      <c r="Q17" s="364"/>
      <c r="R17" s="364"/>
      <c r="S17" s="364"/>
    </row>
    <row r="18" spans="1:19">
      <c r="A18" s="106"/>
      <c r="B18" s="106"/>
      <c r="C18" s="106"/>
      <c r="D18" s="106" t="s">
        <v>518</v>
      </c>
      <c r="E18" s="105"/>
      <c r="F18" s="106"/>
      <c r="G18" s="106"/>
      <c r="H18" s="106"/>
      <c r="I18" s="106"/>
      <c r="J18" s="106"/>
      <c r="K18" s="106"/>
      <c r="L18" s="106"/>
      <c r="M18" s="106"/>
      <c r="N18" s="106"/>
      <c r="O18" s="106"/>
      <c r="P18" s="364"/>
      <c r="Q18" s="364"/>
      <c r="R18" s="364"/>
      <c r="S18" s="364"/>
    </row>
    <row r="19" spans="1:19" ht="14.25" customHeight="1">
      <c r="A19" s="106"/>
      <c r="B19" s="106"/>
      <c r="C19" s="106"/>
      <c r="D19" s="106"/>
      <c r="E19" s="106"/>
      <c r="F19" s="105"/>
      <c r="G19" s="106"/>
      <c r="H19" s="106"/>
      <c r="I19" s="106"/>
      <c r="J19" s="106"/>
      <c r="K19" s="106"/>
      <c r="L19" s="106"/>
      <c r="M19" s="106"/>
      <c r="N19" s="106"/>
      <c r="O19" s="106"/>
      <c r="P19" s="106"/>
      <c r="Q19" s="364"/>
      <c r="R19" s="364"/>
      <c r="S19" s="364"/>
    </row>
    <row r="20" spans="1:19" ht="24" customHeight="1">
      <c r="A20" s="106"/>
      <c r="B20" s="378" t="s">
        <v>277</v>
      </c>
      <c r="C20" s="361" t="s">
        <v>352</v>
      </c>
      <c r="D20" s="361"/>
      <c r="E20" s="361"/>
      <c r="F20" s="362"/>
      <c r="G20" s="361"/>
      <c r="H20" s="361"/>
      <c r="I20" s="361"/>
      <c r="J20" s="361"/>
      <c r="K20" s="361"/>
      <c r="L20" s="361"/>
      <c r="M20" s="106"/>
      <c r="N20" s="106"/>
      <c r="O20" s="106"/>
      <c r="P20" s="106"/>
      <c r="Q20" s="364"/>
      <c r="R20" s="364"/>
      <c r="S20" s="364"/>
    </row>
    <row r="21" spans="1:19" ht="17.25" customHeight="1">
      <c r="A21" s="106"/>
      <c r="B21" s="378"/>
      <c r="C21" s="516" t="s">
        <v>278</v>
      </c>
      <c r="D21" s="516"/>
      <c r="E21" s="379" t="s">
        <v>308</v>
      </c>
      <c r="F21" s="362"/>
      <c r="G21" s="361"/>
      <c r="H21" s="361"/>
      <c r="I21" s="361"/>
      <c r="J21" s="361"/>
      <c r="K21" s="361"/>
      <c r="L21" s="361"/>
      <c r="M21" s="106"/>
      <c r="N21" s="106"/>
      <c r="O21" s="106"/>
      <c r="P21" s="106"/>
      <c r="Q21" s="364"/>
      <c r="R21" s="364"/>
      <c r="S21" s="364"/>
    </row>
    <row r="22" spans="1:19" ht="18" customHeight="1">
      <c r="A22" s="106"/>
      <c r="B22" s="361"/>
      <c r="C22" s="516" t="s">
        <v>306</v>
      </c>
      <c r="D22" s="516"/>
      <c r="E22" s="379" t="s">
        <v>284</v>
      </c>
      <c r="F22" s="379"/>
      <c r="G22" s="379"/>
      <c r="H22" s="379"/>
      <c r="I22" s="379"/>
      <c r="J22" s="379"/>
      <c r="K22" s="379"/>
      <c r="L22" s="379"/>
      <c r="M22" s="379"/>
      <c r="N22" s="379"/>
      <c r="O22" s="379"/>
      <c r="P22" s="106"/>
      <c r="Q22" s="364"/>
      <c r="R22" s="364"/>
      <c r="S22" s="364"/>
    </row>
    <row r="23" spans="1:19" ht="18" customHeight="1">
      <c r="A23" s="106"/>
      <c r="B23" s="361"/>
      <c r="C23" s="516" t="s">
        <v>279</v>
      </c>
      <c r="D23" s="516"/>
      <c r="E23" s="379" t="s">
        <v>280</v>
      </c>
      <c r="F23" s="379"/>
      <c r="G23" s="379"/>
      <c r="H23" s="379"/>
      <c r="I23" s="379"/>
      <c r="J23" s="379"/>
      <c r="K23" s="379"/>
      <c r="L23" s="379"/>
      <c r="M23" s="379"/>
      <c r="N23" s="379"/>
      <c r="O23" s="379"/>
      <c r="P23" s="106"/>
      <c r="Q23" s="364"/>
      <c r="R23" s="364"/>
      <c r="S23" s="364"/>
    </row>
    <row r="24" spans="1:19" ht="18" customHeight="1">
      <c r="A24" s="106"/>
      <c r="B24" s="361"/>
      <c r="C24" s="516" t="s">
        <v>281</v>
      </c>
      <c r="D24" s="516"/>
      <c r="E24" s="379" t="s">
        <v>519</v>
      </c>
      <c r="F24" s="379"/>
      <c r="G24" s="379"/>
      <c r="H24" s="379"/>
      <c r="I24" s="379"/>
      <c r="J24" s="379"/>
      <c r="K24" s="379"/>
      <c r="L24" s="379"/>
      <c r="M24" s="379"/>
      <c r="N24" s="379"/>
      <c r="O24" s="379"/>
      <c r="P24" s="106"/>
      <c r="Q24" s="364"/>
      <c r="R24" s="364"/>
      <c r="S24" s="364"/>
    </row>
    <row r="25" spans="1:19" ht="18" customHeight="1">
      <c r="A25" s="106"/>
      <c r="B25" s="361"/>
      <c r="C25" s="516"/>
      <c r="D25" s="516"/>
      <c r="E25" s="379" t="s">
        <v>282</v>
      </c>
      <c r="F25" s="379"/>
      <c r="G25" s="379"/>
      <c r="H25" s="379"/>
      <c r="I25" s="379"/>
      <c r="J25" s="379"/>
      <c r="K25" s="379"/>
      <c r="L25" s="379"/>
      <c r="M25" s="379"/>
      <c r="N25" s="379"/>
      <c r="O25" s="379"/>
      <c r="P25" s="106"/>
      <c r="Q25" s="364"/>
      <c r="R25" s="364"/>
      <c r="S25" s="364"/>
    </row>
    <row r="26" spans="1:19" ht="18" customHeight="1">
      <c r="A26" s="106"/>
      <c r="B26" s="361"/>
      <c r="C26" s="516"/>
      <c r="D26" s="516"/>
      <c r="E26" s="379" t="s">
        <v>285</v>
      </c>
      <c r="F26" s="379"/>
      <c r="G26" s="379"/>
      <c r="H26" s="379"/>
      <c r="I26" s="379"/>
      <c r="J26" s="379"/>
      <c r="K26" s="379"/>
      <c r="L26" s="379"/>
      <c r="M26" s="379"/>
      <c r="N26" s="379"/>
      <c r="O26" s="379"/>
      <c r="P26" s="106"/>
      <c r="Q26" s="364"/>
      <c r="R26" s="364"/>
      <c r="S26" s="364"/>
    </row>
    <row r="27" spans="1:19" ht="18" customHeight="1">
      <c r="A27" s="106"/>
      <c r="B27" s="361"/>
      <c r="C27" s="516" t="s">
        <v>283</v>
      </c>
      <c r="D27" s="516"/>
      <c r="E27" s="379" t="s">
        <v>297</v>
      </c>
      <c r="F27" s="379"/>
      <c r="G27" s="379"/>
      <c r="H27" s="379"/>
      <c r="I27" s="379"/>
      <c r="J27" s="379"/>
      <c r="K27" s="379"/>
      <c r="L27" s="379"/>
      <c r="M27" s="379"/>
      <c r="N27" s="379"/>
      <c r="O27" s="379"/>
      <c r="P27" s="106"/>
      <c r="Q27" s="364"/>
      <c r="R27" s="364"/>
      <c r="S27" s="364"/>
    </row>
    <row r="28" spans="1:19" ht="19.5" customHeight="1">
      <c r="A28" s="106"/>
      <c r="B28" s="361"/>
      <c r="C28" s="380"/>
      <c r="D28" s="380"/>
      <c r="E28" s="379"/>
      <c r="F28" s="379"/>
      <c r="G28" s="379"/>
      <c r="H28" s="379"/>
      <c r="I28" s="379"/>
      <c r="J28" s="379"/>
      <c r="K28" s="379"/>
      <c r="L28" s="379"/>
      <c r="M28" s="379"/>
      <c r="N28" s="379"/>
      <c r="O28" s="379"/>
      <c r="P28" s="106"/>
      <c r="Q28" s="364"/>
      <c r="R28" s="364"/>
      <c r="S28" s="364"/>
    </row>
    <row r="29" spans="1:19" ht="18" customHeight="1">
      <c r="A29" s="106" t="s">
        <v>307</v>
      </c>
      <c r="B29" s="361"/>
      <c r="C29" s="379"/>
      <c r="D29" s="379"/>
      <c r="E29" s="379"/>
      <c r="F29" s="379"/>
      <c r="G29" s="379"/>
      <c r="H29" s="379"/>
      <c r="I29" s="379"/>
      <c r="J29" s="379"/>
      <c r="K29" s="379"/>
      <c r="L29" s="379"/>
      <c r="M29" s="379"/>
      <c r="N29" s="379"/>
      <c r="O29" s="379"/>
      <c r="P29" s="106"/>
      <c r="Q29" s="364"/>
      <c r="R29" s="364"/>
      <c r="S29" s="364"/>
    </row>
    <row r="30" spans="1:19" ht="18" customHeight="1">
      <c r="A30" s="106"/>
      <c r="B30" s="381" t="s">
        <v>520</v>
      </c>
      <c r="C30" s="379"/>
      <c r="D30" s="379"/>
      <c r="E30" s="379"/>
      <c r="F30" s="379"/>
      <c r="G30" s="379"/>
      <c r="H30" s="379"/>
      <c r="I30" s="379"/>
      <c r="J30" s="379"/>
      <c r="K30" s="379"/>
      <c r="L30" s="379"/>
      <c r="M30" s="379"/>
      <c r="N30" s="379"/>
      <c r="O30" s="379"/>
      <c r="P30" s="106"/>
      <c r="Q30" s="364"/>
      <c r="R30" s="364"/>
      <c r="S30" s="364"/>
    </row>
    <row r="31" spans="1:19">
      <c r="A31" s="364"/>
      <c r="B31" s="382" t="s">
        <v>389</v>
      </c>
      <c r="C31" s="364"/>
      <c r="D31" s="364"/>
      <c r="E31" s="364"/>
      <c r="F31" s="383"/>
      <c r="G31" s="364"/>
      <c r="H31" s="364"/>
      <c r="I31" s="364"/>
      <c r="J31" s="364"/>
      <c r="K31" s="364"/>
      <c r="L31" s="364"/>
      <c r="M31" s="364"/>
      <c r="N31" s="364"/>
      <c r="O31" s="364"/>
      <c r="P31" s="364"/>
      <c r="Q31" s="364"/>
      <c r="R31" s="364"/>
      <c r="S31" s="364"/>
    </row>
    <row r="32" spans="1:19" ht="18" thickBot="1">
      <c r="A32" s="364"/>
      <c r="B32" s="364"/>
      <c r="C32" s="364"/>
      <c r="D32" s="364"/>
      <c r="E32" s="364"/>
      <c r="F32" s="383"/>
      <c r="G32" s="364"/>
      <c r="H32" s="364"/>
      <c r="I32" s="364"/>
      <c r="J32" s="364"/>
      <c r="K32" s="364"/>
      <c r="L32" s="364"/>
      <c r="M32" s="364"/>
      <c r="N32" s="364"/>
      <c r="O32" s="364"/>
      <c r="P32" s="364"/>
      <c r="Q32" s="364"/>
      <c r="R32" s="364"/>
      <c r="S32" s="364"/>
    </row>
    <row r="33" spans="1:19" ht="30" customHeight="1" thickBot="1">
      <c r="A33" s="364"/>
      <c r="B33" s="483" t="s">
        <v>354</v>
      </c>
      <c r="C33" s="484"/>
      <c r="D33" s="484"/>
      <c r="E33" s="484"/>
      <c r="F33" s="484"/>
      <c r="G33" s="484"/>
      <c r="H33" s="484"/>
      <c r="I33" s="484"/>
      <c r="J33" s="484"/>
      <c r="K33" s="484"/>
      <c r="L33" s="484"/>
      <c r="M33" s="484"/>
      <c r="N33" s="484"/>
      <c r="O33" s="484"/>
      <c r="P33" s="485"/>
      <c r="Q33" s="364"/>
      <c r="R33" s="364"/>
      <c r="S33" s="364"/>
    </row>
    <row r="34" spans="1:19">
      <c r="A34" s="364"/>
      <c r="B34" s="364"/>
      <c r="C34" s="364"/>
      <c r="D34" s="364"/>
      <c r="E34" s="364"/>
      <c r="F34" s="383"/>
      <c r="G34" s="364"/>
      <c r="H34" s="364"/>
      <c r="I34" s="364"/>
      <c r="J34" s="364"/>
      <c r="K34" s="364"/>
      <c r="L34" s="364"/>
      <c r="M34" s="364"/>
      <c r="N34" s="364"/>
      <c r="O34" s="364"/>
      <c r="P34" s="364"/>
      <c r="Q34" s="364"/>
      <c r="R34" s="364"/>
      <c r="S34" s="364"/>
    </row>
    <row r="35" spans="1:19" ht="19">
      <c r="A35" s="364"/>
      <c r="B35" s="384"/>
      <c r="C35" s="364"/>
      <c r="D35" s="364"/>
      <c r="E35" s="364"/>
      <c r="F35" s="383"/>
      <c r="G35" s="364"/>
      <c r="H35" s="364"/>
      <c r="I35" s="364"/>
      <c r="J35" s="364"/>
      <c r="K35" s="364"/>
      <c r="L35" s="364"/>
      <c r="M35" s="364"/>
      <c r="N35" s="364"/>
      <c r="O35" s="364"/>
      <c r="P35" s="364"/>
      <c r="Q35" s="364"/>
      <c r="R35" s="364"/>
      <c r="S35" s="364"/>
    </row>
    <row r="36" spans="1:19" ht="19">
      <c r="A36" s="364"/>
      <c r="B36" s="384" t="s">
        <v>355</v>
      </c>
      <c r="C36" s="364"/>
      <c r="D36" s="364"/>
      <c r="E36" s="364"/>
      <c r="F36" s="383"/>
      <c r="G36" s="364"/>
      <c r="H36" s="364"/>
      <c r="I36" s="364"/>
      <c r="J36" s="364"/>
      <c r="K36" s="364"/>
      <c r="L36" s="364"/>
      <c r="M36" s="364"/>
      <c r="N36" s="364"/>
      <c r="O36" s="364"/>
      <c r="P36" s="364"/>
      <c r="Q36" s="364"/>
      <c r="R36" s="364"/>
      <c r="S36" s="364"/>
    </row>
    <row r="37" spans="1:19" ht="33" customHeight="1">
      <c r="A37" s="364"/>
      <c r="B37" s="385" t="s">
        <v>356</v>
      </c>
      <c r="C37" s="510" t="s">
        <v>357</v>
      </c>
      <c r="D37" s="510"/>
      <c r="E37" s="510"/>
      <c r="F37" s="510"/>
      <c r="G37" s="510"/>
      <c r="H37" s="510"/>
      <c r="I37" s="510"/>
      <c r="J37" s="510"/>
      <c r="K37" s="510"/>
      <c r="L37" s="510"/>
      <c r="M37" s="510"/>
      <c r="N37" s="510"/>
      <c r="O37" s="386" t="s">
        <v>358</v>
      </c>
      <c r="P37" s="364"/>
      <c r="Q37" s="364"/>
      <c r="R37" s="364"/>
      <c r="S37" s="364"/>
    </row>
    <row r="38" spans="1:19" ht="22.5" customHeight="1">
      <c r="A38" s="364"/>
      <c r="B38" s="364"/>
      <c r="C38" s="481" t="s">
        <v>388</v>
      </c>
      <c r="D38" s="364"/>
      <c r="E38" s="364"/>
      <c r="F38" s="383"/>
      <c r="G38" s="364"/>
      <c r="H38" s="364"/>
      <c r="I38" s="364"/>
      <c r="J38" s="364"/>
      <c r="K38" s="364"/>
      <c r="L38" s="364"/>
      <c r="M38" s="364"/>
      <c r="N38" s="364"/>
      <c r="O38" s="364"/>
      <c r="P38" s="364"/>
      <c r="Q38" s="364"/>
      <c r="R38" s="364"/>
      <c r="S38" s="364"/>
    </row>
    <row r="39" spans="1:19" ht="20.25" customHeight="1">
      <c r="A39" s="364"/>
      <c r="B39" s="364"/>
      <c r="C39" s="364"/>
      <c r="D39" s="364"/>
      <c r="E39" s="364"/>
      <c r="F39" s="383"/>
      <c r="G39" s="364"/>
      <c r="H39" s="364"/>
      <c r="I39" s="364"/>
      <c r="J39" s="364"/>
      <c r="K39" s="364"/>
      <c r="L39" s="364"/>
      <c r="M39" s="364"/>
      <c r="N39" s="364"/>
      <c r="O39" s="364"/>
      <c r="P39" s="364"/>
      <c r="Q39" s="364"/>
      <c r="R39" s="364"/>
      <c r="S39" s="364"/>
    </row>
    <row r="40" spans="1:19" ht="20.25" customHeight="1">
      <c r="A40" s="364"/>
      <c r="B40" s="364"/>
      <c r="C40" s="364"/>
      <c r="D40" s="364"/>
      <c r="E40" s="364"/>
      <c r="F40" s="383"/>
      <c r="G40" s="364"/>
      <c r="H40" s="364"/>
      <c r="I40" s="364"/>
      <c r="J40" s="364"/>
      <c r="K40" s="364"/>
      <c r="L40" s="364"/>
      <c r="M40" s="364"/>
      <c r="N40" s="364"/>
      <c r="O40" s="364"/>
      <c r="P40" s="364"/>
      <c r="Q40" s="364"/>
      <c r="R40" s="364"/>
      <c r="S40" s="364"/>
    </row>
    <row r="41" spans="1:19" ht="19">
      <c r="A41" s="364"/>
      <c r="B41" s="387" t="s">
        <v>359</v>
      </c>
      <c r="C41" s="364"/>
      <c r="D41" s="364"/>
      <c r="E41" s="364"/>
      <c r="F41" s="383"/>
      <c r="G41" s="364"/>
      <c r="H41" s="364"/>
      <c r="I41" s="364"/>
      <c r="J41" s="364"/>
      <c r="K41" s="364"/>
      <c r="L41" s="364"/>
      <c r="M41" s="364"/>
      <c r="N41" s="364"/>
      <c r="O41" s="364"/>
      <c r="P41" s="364"/>
      <c r="Q41" s="364"/>
      <c r="R41" s="364"/>
      <c r="S41" s="364"/>
    </row>
    <row r="42" spans="1:19">
      <c r="A42" s="364"/>
      <c r="B42" s="364" t="s">
        <v>360</v>
      </c>
      <c r="C42" s="364"/>
      <c r="D42" s="364"/>
      <c r="E42" s="364"/>
      <c r="F42" s="383"/>
      <c r="G42" s="364"/>
      <c r="H42" s="364"/>
      <c r="I42" s="364"/>
      <c r="J42" s="364"/>
      <c r="K42" s="364"/>
      <c r="L42" s="364"/>
      <c r="M42" s="364"/>
      <c r="N42" s="364"/>
      <c r="O42" s="364"/>
      <c r="P42" s="364"/>
      <c r="Q42" s="364"/>
      <c r="R42" s="364"/>
      <c r="S42" s="364"/>
    </row>
    <row r="43" spans="1:19">
      <c r="A43" s="364"/>
      <c r="B43" s="388" t="s">
        <v>361</v>
      </c>
      <c r="C43" s="364"/>
      <c r="D43" s="364"/>
      <c r="E43" s="364"/>
      <c r="F43" s="364"/>
      <c r="G43" s="364"/>
      <c r="H43" s="364"/>
      <c r="I43" s="364"/>
      <c r="J43" s="364"/>
      <c r="K43" s="364"/>
      <c r="L43" s="364"/>
      <c r="M43" s="364"/>
      <c r="N43" s="364"/>
      <c r="O43" s="364"/>
      <c r="P43" s="364"/>
      <c r="Q43" s="364"/>
      <c r="R43" s="364"/>
      <c r="S43" s="364"/>
    </row>
    <row r="44" spans="1:19">
      <c r="A44" s="364"/>
      <c r="B44" s="364"/>
      <c r="C44" s="364"/>
      <c r="D44" s="364"/>
      <c r="E44" s="364"/>
      <c r="F44" s="383"/>
      <c r="G44" s="364"/>
      <c r="H44" s="364"/>
      <c r="I44" s="364"/>
      <c r="J44" s="364"/>
      <c r="K44" s="364"/>
      <c r="L44" s="364"/>
      <c r="M44" s="364"/>
      <c r="N44" s="364"/>
      <c r="O44" s="364"/>
      <c r="P44" s="364"/>
      <c r="Q44" s="364"/>
      <c r="R44" s="364"/>
      <c r="S44" s="364"/>
    </row>
    <row r="45" spans="1:19">
      <c r="A45" s="364"/>
      <c r="B45" s="364" t="s">
        <v>362</v>
      </c>
      <c r="C45" s="364"/>
      <c r="D45" s="364"/>
      <c r="E45" s="364"/>
      <c r="F45" s="383"/>
      <c r="G45" s="364"/>
      <c r="H45" s="364"/>
      <c r="I45" s="364"/>
      <c r="J45" s="364"/>
      <c r="K45" s="364"/>
      <c r="L45" s="364"/>
      <c r="M45" s="364"/>
      <c r="N45" s="364"/>
      <c r="O45" s="364"/>
      <c r="P45" s="364"/>
      <c r="Q45" s="364"/>
      <c r="R45" s="364"/>
      <c r="S45" s="364"/>
    </row>
    <row r="46" spans="1:19">
      <c r="A46" s="364"/>
      <c r="B46" s="364" t="s">
        <v>363</v>
      </c>
      <c r="C46" s="364"/>
      <c r="D46" s="364"/>
      <c r="E46" s="364"/>
      <c r="F46" s="383"/>
      <c r="G46" s="364"/>
      <c r="H46" s="364"/>
      <c r="I46" s="364"/>
      <c r="J46" s="364"/>
      <c r="K46" s="364"/>
      <c r="L46" s="364"/>
      <c r="M46" s="364"/>
      <c r="N46" s="364"/>
      <c r="O46" s="364"/>
      <c r="P46" s="364"/>
      <c r="Q46" s="364"/>
      <c r="R46" s="364"/>
      <c r="S46" s="364"/>
    </row>
    <row r="47" spans="1:19">
      <c r="A47" s="364"/>
      <c r="B47" s="364"/>
      <c r="C47" s="364"/>
      <c r="D47" s="364"/>
      <c r="E47" s="364"/>
      <c r="F47" s="383"/>
      <c r="G47" s="364"/>
      <c r="H47" s="364"/>
      <c r="I47" s="364"/>
      <c r="J47" s="364"/>
      <c r="K47" s="364"/>
      <c r="L47" s="364"/>
      <c r="M47" s="364"/>
      <c r="N47" s="364"/>
      <c r="O47" s="364"/>
      <c r="P47" s="364"/>
      <c r="Q47" s="364"/>
      <c r="R47" s="364"/>
      <c r="S47" s="364"/>
    </row>
    <row r="48" spans="1:19">
      <c r="A48" s="364"/>
      <c r="B48" s="364"/>
      <c r="C48" s="364"/>
      <c r="D48" s="364"/>
      <c r="E48" s="364"/>
      <c r="F48" s="383"/>
      <c r="G48" s="364"/>
      <c r="H48" s="364"/>
      <c r="I48" s="364"/>
      <c r="J48" s="364"/>
      <c r="K48" s="364"/>
      <c r="L48" s="364"/>
      <c r="M48" s="364"/>
      <c r="N48" s="364"/>
      <c r="O48" s="364"/>
      <c r="P48" s="364"/>
      <c r="Q48" s="364"/>
      <c r="R48" s="364"/>
      <c r="S48" s="364"/>
    </row>
    <row r="49" spans="1:19">
      <c r="A49" s="364"/>
      <c r="B49" s="364"/>
      <c r="C49" s="364"/>
      <c r="D49" s="364"/>
      <c r="E49" s="364"/>
      <c r="F49" s="383"/>
      <c r="G49" s="364"/>
      <c r="H49" s="364"/>
      <c r="I49" s="364"/>
      <c r="J49" s="364"/>
      <c r="K49" s="364"/>
      <c r="L49" s="364"/>
      <c r="M49" s="364"/>
      <c r="N49" s="364"/>
      <c r="O49" s="364"/>
      <c r="P49" s="364"/>
      <c r="Q49" s="364"/>
      <c r="R49" s="364"/>
      <c r="S49" s="364"/>
    </row>
    <row r="50" spans="1:19" ht="22.5">
      <c r="A50" s="389">
        <v>1</v>
      </c>
      <c r="B50" s="504" t="s">
        <v>364</v>
      </c>
      <c r="C50" s="504"/>
      <c r="D50" s="504"/>
      <c r="E50" s="504"/>
      <c r="F50" s="505" t="s">
        <v>365</v>
      </c>
      <c r="G50" s="505"/>
      <c r="H50" s="482" t="s">
        <v>388</v>
      </c>
      <c r="I50" s="390"/>
      <c r="J50" s="390"/>
      <c r="K50" s="390"/>
      <c r="L50" s="391"/>
      <c r="M50" s="106"/>
      <c r="N50" s="106"/>
      <c r="O50" s="106"/>
      <c r="P50" s="364"/>
      <c r="Q50" s="364"/>
      <c r="R50" s="364"/>
      <c r="S50" s="364"/>
    </row>
    <row r="51" spans="1:19" ht="9" customHeight="1">
      <c r="A51" s="392"/>
      <c r="B51" s="364"/>
      <c r="C51" s="364"/>
      <c r="D51" s="364"/>
      <c r="E51" s="364"/>
      <c r="F51" s="383"/>
      <c r="G51" s="364"/>
      <c r="H51" s="364"/>
      <c r="I51" s="364"/>
      <c r="J51" s="364"/>
      <c r="K51" s="364"/>
      <c r="L51" s="364"/>
      <c r="M51" s="364"/>
      <c r="N51" s="364"/>
      <c r="O51" s="364"/>
      <c r="P51" s="364"/>
      <c r="Q51" s="364"/>
      <c r="R51" s="364"/>
      <c r="S51" s="364"/>
    </row>
    <row r="52" spans="1:19" ht="25.5">
      <c r="A52" s="392"/>
      <c r="B52" s="393" t="s">
        <v>366</v>
      </c>
      <c r="C52" s="364"/>
      <c r="D52" s="364"/>
      <c r="E52" s="364"/>
      <c r="F52" s="383"/>
      <c r="G52" s="364"/>
      <c r="H52" s="364"/>
      <c r="I52" s="364"/>
      <c r="J52" s="364"/>
      <c r="K52" s="364"/>
      <c r="L52" s="364"/>
      <c r="M52" s="364"/>
      <c r="N52" s="364"/>
      <c r="O52" s="364"/>
      <c r="P52" s="364"/>
      <c r="Q52" s="364"/>
      <c r="R52" s="364"/>
      <c r="S52" s="364"/>
    </row>
    <row r="53" spans="1:19" ht="9" customHeight="1">
      <c r="A53" s="392"/>
      <c r="B53" s="364"/>
      <c r="C53" s="364"/>
      <c r="D53" s="364"/>
      <c r="E53" s="364"/>
      <c r="F53" s="383"/>
      <c r="G53" s="364"/>
      <c r="H53" s="364"/>
      <c r="I53" s="364"/>
      <c r="J53" s="364"/>
      <c r="K53" s="364"/>
      <c r="L53" s="364"/>
      <c r="M53" s="364"/>
      <c r="N53" s="364"/>
      <c r="O53" s="364"/>
      <c r="P53" s="364"/>
      <c r="Q53" s="364"/>
      <c r="R53" s="364"/>
      <c r="S53" s="364"/>
    </row>
    <row r="54" spans="1:19" ht="22.5">
      <c r="A54" s="389">
        <v>2</v>
      </c>
      <c r="B54" s="506" t="s">
        <v>521</v>
      </c>
      <c r="C54" s="506"/>
      <c r="D54" s="506"/>
      <c r="E54" s="506"/>
      <c r="F54" s="506"/>
      <c r="G54" s="506"/>
      <c r="H54" s="506"/>
      <c r="I54" s="506"/>
      <c r="J54" s="506"/>
      <c r="K54" s="506"/>
      <c r="L54" s="507"/>
      <c r="M54" s="364"/>
      <c r="N54" s="364"/>
      <c r="O54" s="364"/>
      <c r="P54" s="364"/>
      <c r="Q54" s="364"/>
      <c r="R54" s="364"/>
      <c r="S54" s="364"/>
    </row>
    <row r="55" spans="1:19" ht="9.75" customHeight="1">
      <c r="A55" s="392"/>
      <c r="B55" s="364"/>
      <c r="C55" s="364"/>
      <c r="D55" s="364"/>
      <c r="E55" s="364"/>
      <c r="F55" s="383"/>
      <c r="G55" s="364"/>
      <c r="H55" s="364"/>
      <c r="I55" s="364"/>
      <c r="J55" s="364"/>
      <c r="K55" s="364"/>
      <c r="L55" s="364"/>
      <c r="M55" s="364"/>
      <c r="N55" s="364"/>
      <c r="O55" s="364"/>
      <c r="P55" s="364"/>
      <c r="Q55" s="364"/>
      <c r="R55" s="364"/>
      <c r="S55" s="364"/>
    </row>
    <row r="56" spans="1:19" ht="25.5">
      <c r="A56" s="392"/>
      <c r="B56" s="393" t="s">
        <v>366</v>
      </c>
      <c r="C56" s="364"/>
      <c r="D56" s="364"/>
      <c r="E56" s="364"/>
      <c r="F56" s="383"/>
      <c r="G56" s="364"/>
      <c r="H56" s="364"/>
      <c r="I56" s="364"/>
      <c r="J56" s="364"/>
      <c r="K56" s="364"/>
      <c r="L56" s="364"/>
      <c r="M56" s="364"/>
      <c r="N56" s="364"/>
      <c r="O56" s="364"/>
      <c r="P56" s="364"/>
      <c r="Q56" s="364"/>
      <c r="R56" s="364"/>
      <c r="S56" s="364"/>
    </row>
    <row r="57" spans="1:19" ht="9" customHeight="1">
      <c r="A57" s="392"/>
      <c r="B57" s="364"/>
      <c r="C57" s="364"/>
      <c r="D57" s="364"/>
      <c r="E57" s="364"/>
      <c r="F57" s="383"/>
      <c r="G57" s="364"/>
      <c r="H57" s="364"/>
      <c r="I57" s="364"/>
      <c r="J57" s="364"/>
      <c r="K57" s="364"/>
      <c r="L57" s="364"/>
      <c r="M57" s="364"/>
      <c r="N57" s="364"/>
      <c r="O57" s="364"/>
      <c r="P57" s="364"/>
      <c r="Q57" s="364"/>
      <c r="R57" s="364"/>
      <c r="S57" s="364"/>
    </row>
    <row r="58" spans="1:19" ht="22.5">
      <c r="A58" s="389">
        <v>3</v>
      </c>
      <c r="B58" s="390" t="s">
        <v>367</v>
      </c>
      <c r="C58" s="391"/>
      <c r="D58" s="106"/>
      <c r="E58" s="106"/>
      <c r="F58" s="383"/>
      <c r="G58" s="364"/>
      <c r="H58" s="364"/>
      <c r="I58" s="364"/>
      <c r="J58" s="364"/>
      <c r="K58" s="364"/>
      <c r="L58" s="364"/>
      <c r="M58" s="364"/>
      <c r="N58" s="364"/>
      <c r="O58" s="364"/>
      <c r="P58" s="364"/>
      <c r="Q58" s="364"/>
      <c r="R58" s="364"/>
      <c r="S58" s="364"/>
    </row>
    <row r="59" spans="1:19" ht="9" customHeight="1">
      <c r="A59" s="392"/>
      <c r="B59" s="364"/>
      <c r="C59" s="364"/>
      <c r="D59" s="364"/>
      <c r="E59" s="364"/>
      <c r="F59" s="383"/>
      <c r="G59" s="364"/>
      <c r="H59" s="364"/>
      <c r="I59" s="364"/>
      <c r="J59" s="364"/>
      <c r="K59" s="364"/>
      <c r="L59" s="364"/>
      <c r="M59" s="364"/>
      <c r="N59" s="364"/>
      <c r="O59" s="364"/>
      <c r="P59" s="364"/>
      <c r="Q59" s="364"/>
      <c r="R59" s="364"/>
      <c r="S59" s="364"/>
    </row>
    <row r="60" spans="1:19" ht="25.5">
      <c r="A60" s="392"/>
      <c r="B60" s="393" t="s">
        <v>368</v>
      </c>
      <c r="C60" s="364"/>
      <c r="D60" s="364"/>
      <c r="E60" s="364"/>
      <c r="F60" s="383"/>
      <c r="G60" s="364"/>
      <c r="H60" s="364"/>
      <c r="I60" s="364"/>
      <c r="J60" s="364"/>
      <c r="K60" s="364"/>
      <c r="L60" s="364"/>
      <c r="M60" s="364"/>
      <c r="N60" s="364"/>
      <c r="O60" s="364"/>
      <c r="P60" s="364"/>
      <c r="Q60" s="364"/>
      <c r="R60" s="364"/>
      <c r="S60" s="364"/>
    </row>
    <row r="61" spans="1:19" ht="9" customHeight="1">
      <c r="A61" s="392"/>
      <c r="B61" s="364"/>
      <c r="C61" s="364"/>
      <c r="D61" s="364"/>
      <c r="E61" s="364"/>
      <c r="F61" s="383"/>
      <c r="G61" s="364"/>
      <c r="H61" s="364"/>
      <c r="I61" s="364"/>
      <c r="J61" s="364"/>
      <c r="K61" s="364"/>
      <c r="L61" s="364"/>
      <c r="M61" s="364"/>
      <c r="N61" s="364"/>
      <c r="O61" s="364"/>
      <c r="P61" s="364"/>
      <c r="Q61" s="364"/>
      <c r="R61" s="364"/>
      <c r="S61" s="364"/>
    </row>
    <row r="62" spans="1:19" ht="22.5">
      <c r="A62" s="389">
        <v>4</v>
      </c>
      <c r="B62" s="508" t="s">
        <v>380</v>
      </c>
      <c r="C62" s="508"/>
      <c r="D62" s="508"/>
      <c r="E62" s="508"/>
      <c r="F62" s="508"/>
      <c r="G62" s="508"/>
      <c r="H62" s="508"/>
      <c r="I62" s="508"/>
      <c r="J62" s="508"/>
      <c r="K62" s="509"/>
      <c r="L62" s="364"/>
      <c r="M62" s="364"/>
      <c r="N62" s="364"/>
      <c r="O62" s="364"/>
      <c r="P62" s="364"/>
      <c r="Q62" s="364"/>
      <c r="R62" s="364"/>
      <c r="S62" s="364"/>
    </row>
    <row r="63" spans="1:19" ht="9.75" customHeight="1">
      <c r="A63" s="392"/>
      <c r="B63" s="364"/>
      <c r="C63" s="364"/>
      <c r="D63" s="364"/>
      <c r="E63" s="364"/>
      <c r="F63" s="383"/>
      <c r="G63" s="364"/>
      <c r="H63" s="364"/>
      <c r="I63" s="364"/>
      <c r="J63" s="364"/>
      <c r="K63" s="364"/>
      <c r="L63" s="364"/>
      <c r="M63" s="364"/>
      <c r="N63" s="364"/>
      <c r="O63" s="364"/>
      <c r="P63" s="364"/>
      <c r="Q63" s="364"/>
      <c r="R63" s="364"/>
      <c r="S63" s="364"/>
    </row>
    <row r="64" spans="1:19" ht="25.5">
      <c r="A64" s="392"/>
      <c r="B64" s="393" t="s">
        <v>369</v>
      </c>
      <c r="C64" s="364"/>
      <c r="D64" s="364"/>
      <c r="E64" s="364"/>
      <c r="F64" s="383"/>
      <c r="G64" s="364"/>
      <c r="H64" s="364"/>
      <c r="I64" s="364"/>
      <c r="J64" s="364"/>
      <c r="K64" s="364"/>
      <c r="L64" s="364"/>
      <c r="M64" s="364"/>
      <c r="N64" s="364"/>
      <c r="O64" s="364"/>
      <c r="P64" s="364"/>
      <c r="Q64" s="364"/>
      <c r="R64" s="364"/>
      <c r="S64" s="364"/>
    </row>
    <row r="65" spans="1:19" ht="9" customHeight="1">
      <c r="A65" s="392"/>
      <c r="B65" s="364"/>
      <c r="C65" s="364"/>
      <c r="D65" s="364"/>
      <c r="E65" s="364"/>
      <c r="F65" s="383"/>
      <c r="G65" s="364"/>
      <c r="H65" s="364"/>
      <c r="I65" s="364"/>
      <c r="J65" s="364"/>
      <c r="K65" s="364"/>
      <c r="L65" s="364"/>
      <c r="M65" s="364"/>
      <c r="N65" s="364"/>
      <c r="O65" s="364"/>
      <c r="P65" s="364"/>
      <c r="Q65" s="364"/>
      <c r="R65" s="364"/>
      <c r="S65" s="364"/>
    </row>
    <row r="66" spans="1:19" ht="22.5">
      <c r="A66" s="389">
        <v>5</v>
      </c>
      <c r="B66" s="390" t="s">
        <v>381</v>
      </c>
      <c r="C66" s="390"/>
      <c r="D66" s="390"/>
      <c r="E66" s="390"/>
      <c r="F66" s="394"/>
      <c r="G66" s="390"/>
      <c r="H66" s="390"/>
      <c r="I66" s="390"/>
      <c r="J66" s="390"/>
      <c r="K66" s="390"/>
      <c r="L66" s="390"/>
      <c r="M66" s="391"/>
      <c r="N66" s="364"/>
      <c r="O66" s="364"/>
      <c r="P66" s="364"/>
      <c r="Q66" s="364"/>
      <c r="R66" s="364"/>
      <c r="S66" s="364"/>
    </row>
    <row r="67" spans="1:19" ht="9" customHeight="1">
      <c r="A67" s="392"/>
      <c r="B67" s="364"/>
      <c r="C67" s="364"/>
      <c r="D67" s="364"/>
      <c r="E67" s="364"/>
      <c r="F67" s="383"/>
      <c r="G67" s="364"/>
      <c r="H67" s="364"/>
      <c r="I67" s="364"/>
      <c r="J67" s="364"/>
      <c r="K67" s="364"/>
      <c r="L67" s="364"/>
      <c r="M67" s="364"/>
      <c r="N67" s="364"/>
      <c r="O67" s="364"/>
      <c r="P67" s="364"/>
      <c r="Q67" s="364"/>
      <c r="R67" s="364"/>
      <c r="S67" s="364"/>
    </row>
    <row r="68" spans="1:19" ht="25.5">
      <c r="A68" s="392"/>
      <c r="B68" s="393" t="s">
        <v>370</v>
      </c>
      <c r="C68" s="364"/>
      <c r="D68" s="364"/>
      <c r="E68" s="364"/>
      <c r="F68" s="383"/>
      <c r="G68" s="364"/>
      <c r="H68" s="364"/>
      <c r="I68" s="364"/>
      <c r="J68" s="364"/>
      <c r="K68" s="364"/>
      <c r="L68" s="364"/>
      <c r="M68" s="364"/>
      <c r="N68" s="364"/>
      <c r="O68" s="364"/>
      <c r="P68" s="364"/>
      <c r="Q68" s="364"/>
      <c r="R68" s="364"/>
      <c r="S68" s="364"/>
    </row>
    <row r="69" spans="1:19" ht="9" customHeight="1">
      <c r="A69" s="392"/>
      <c r="B69" s="364"/>
      <c r="C69" s="364"/>
      <c r="D69" s="364"/>
      <c r="E69" s="364"/>
      <c r="F69" s="383"/>
      <c r="G69" s="364"/>
      <c r="H69" s="364"/>
      <c r="I69" s="364"/>
      <c r="J69" s="364"/>
      <c r="K69" s="364"/>
      <c r="L69" s="364"/>
      <c r="M69" s="364"/>
      <c r="N69" s="364"/>
      <c r="O69" s="364"/>
      <c r="P69" s="364"/>
      <c r="Q69" s="364"/>
      <c r="R69" s="364"/>
      <c r="S69" s="364"/>
    </row>
    <row r="70" spans="1:19" ht="22.5">
      <c r="A70" s="389">
        <v>6</v>
      </c>
      <c r="B70" s="391" t="s">
        <v>371</v>
      </c>
      <c r="C70" s="390"/>
      <c r="D70" s="390"/>
      <c r="E70" s="390"/>
      <c r="F70" s="394"/>
      <c r="G70" s="391"/>
      <c r="H70" s="364"/>
      <c r="I70" s="364"/>
      <c r="J70" s="364"/>
      <c r="K70" s="364"/>
      <c r="L70" s="364"/>
      <c r="M70" s="364"/>
      <c r="N70" s="364"/>
      <c r="O70" s="364"/>
      <c r="P70" s="364"/>
      <c r="Q70" s="364"/>
      <c r="R70" s="364"/>
      <c r="S70" s="364"/>
    </row>
    <row r="71" spans="1:19" ht="9.75" customHeight="1">
      <c r="A71" s="364"/>
      <c r="B71" s="364"/>
      <c r="C71" s="364"/>
      <c r="D71" s="364"/>
      <c r="E71" s="364"/>
      <c r="F71" s="383"/>
      <c r="G71" s="364"/>
      <c r="H71" s="364"/>
      <c r="I71" s="364"/>
      <c r="J71" s="364"/>
      <c r="K71" s="364"/>
      <c r="L71" s="364"/>
      <c r="M71" s="364"/>
      <c r="N71" s="364"/>
      <c r="O71" s="364"/>
      <c r="P71" s="364"/>
      <c r="Q71" s="364"/>
      <c r="R71" s="364"/>
      <c r="S71" s="364"/>
    </row>
    <row r="72" spans="1:19" ht="25.5">
      <c r="A72" s="364"/>
      <c r="B72" s="393" t="s">
        <v>372</v>
      </c>
      <c r="C72" s="364"/>
      <c r="D72" s="364"/>
      <c r="E72" s="364"/>
      <c r="F72" s="383"/>
      <c r="G72" s="364"/>
      <c r="H72" s="364"/>
      <c r="I72" s="364"/>
      <c r="J72" s="364"/>
      <c r="K72" s="364"/>
      <c r="L72" s="364"/>
      <c r="M72" s="364"/>
      <c r="N72" s="364"/>
      <c r="O72" s="364"/>
      <c r="P72" s="364"/>
      <c r="Q72" s="364"/>
      <c r="R72" s="364"/>
      <c r="S72" s="364"/>
    </row>
    <row r="73" spans="1:19" ht="9" customHeight="1">
      <c r="A73" s="364"/>
      <c r="B73" s="364"/>
      <c r="C73" s="364"/>
      <c r="D73" s="364"/>
      <c r="E73" s="364"/>
      <c r="F73" s="383"/>
      <c r="G73" s="364"/>
      <c r="H73" s="364"/>
      <c r="I73" s="364"/>
      <c r="J73" s="364"/>
      <c r="K73" s="364"/>
      <c r="L73" s="364"/>
      <c r="M73" s="364"/>
      <c r="N73" s="364"/>
      <c r="O73" s="364"/>
      <c r="P73" s="364"/>
      <c r="Q73" s="364"/>
      <c r="R73" s="364"/>
      <c r="S73" s="364"/>
    </row>
    <row r="74" spans="1:19" ht="22.5">
      <c r="A74" s="389">
        <v>7</v>
      </c>
      <c r="B74" s="391" t="s">
        <v>373</v>
      </c>
      <c r="C74" s="364"/>
      <c r="D74" s="364"/>
      <c r="E74" s="364"/>
      <c r="F74" s="383"/>
      <c r="G74" s="364"/>
      <c r="H74" s="364"/>
      <c r="I74" s="364"/>
      <c r="J74" s="364"/>
      <c r="K74" s="364"/>
      <c r="L74" s="364"/>
      <c r="M74" s="364"/>
      <c r="N74" s="364"/>
      <c r="O74" s="364"/>
      <c r="P74" s="364"/>
      <c r="Q74" s="364"/>
      <c r="R74" s="364"/>
      <c r="S74" s="364"/>
    </row>
    <row r="75" spans="1:19" s="110" customFormat="1" ht="26.25" customHeight="1">
      <c r="A75" s="395"/>
      <c r="B75" s="395" t="s">
        <v>374</v>
      </c>
      <c r="C75" s="395"/>
      <c r="D75" s="395"/>
      <c r="E75" s="395"/>
      <c r="F75" s="396"/>
      <c r="G75" s="395"/>
      <c r="H75" s="395"/>
      <c r="I75" s="395"/>
      <c r="J75" s="395"/>
      <c r="K75" s="395"/>
      <c r="L75" s="395"/>
      <c r="M75" s="395"/>
      <c r="N75" s="395"/>
      <c r="O75" s="395"/>
      <c r="P75" s="395"/>
      <c r="Q75" s="395"/>
      <c r="R75" s="395"/>
      <c r="S75" s="395"/>
    </row>
    <row r="76" spans="1:19" ht="6.75" customHeight="1">
      <c r="A76" s="364"/>
      <c r="B76" s="364"/>
      <c r="C76" s="364"/>
      <c r="D76" s="364"/>
      <c r="E76" s="364"/>
      <c r="F76" s="383"/>
      <c r="G76" s="364"/>
      <c r="H76" s="364"/>
      <c r="I76" s="364"/>
      <c r="J76" s="364"/>
      <c r="K76" s="364"/>
      <c r="L76" s="364"/>
      <c r="M76" s="364"/>
      <c r="N76" s="364"/>
      <c r="O76" s="364"/>
      <c r="P76" s="364"/>
      <c r="Q76" s="364"/>
      <c r="R76" s="364"/>
      <c r="S76" s="364"/>
    </row>
    <row r="77" spans="1:19">
      <c r="A77" s="364"/>
      <c r="B77" s="364" t="s">
        <v>375</v>
      </c>
      <c r="C77" s="364"/>
      <c r="D77" s="364"/>
      <c r="E77" s="364"/>
      <c r="F77" s="364"/>
      <c r="G77" s="364"/>
      <c r="H77" s="364"/>
      <c r="I77" s="364"/>
      <c r="J77" s="364"/>
      <c r="K77" s="364"/>
      <c r="L77" s="364"/>
      <c r="M77" s="364"/>
      <c r="N77" s="364"/>
      <c r="O77" s="364"/>
      <c r="P77" s="364"/>
      <c r="Q77" s="364"/>
      <c r="R77" s="364"/>
      <c r="S77" s="364"/>
    </row>
    <row r="78" spans="1:19">
      <c r="A78" s="364"/>
      <c r="B78" s="364" t="s">
        <v>376</v>
      </c>
      <c r="C78" s="364"/>
      <c r="D78" s="364"/>
      <c r="E78" s="364"/>
      <c r="F78" s="383"/>
      <c r="G78" s="364"/>
      <c r="H78" s="364"/>
      <c r="I78" s="364"/>
      <c r="J78" s="364"/>
      <c r="K78" s="364"/>
      <c r="L78" s="364"/>
      <c r="M78" s="364"/>
      <c r="N78" s="364"/>
      <c r="O78" s="364"/>
      <c r="P78" s="364"/>
      <c r="Q78" s="364"/>
      <c r="R78" s="364"/>
      <c r="S78" s="364"/>
    </row>
    <row r="79" spans="1:19">
      <c r="A79" s="364"/>
      <c r="B79" s="364" t="s">
        <v>377</v>
      </c>
      <c r="C79" s="364"/>
      <c r="D79" s="364"/>
      <c r="E79" s="364"/>
      <c r="F79" s="364"/>
      <c r="G79" s="364"/>
      <c r="H79" s="364"/>
      <c r="I79" s="364"/>
      <c r="J79" s="364"/>
      <c r="K79" s="364"/>
      <c r="L79" s="364"/>
      <c r="M79" s="364"/>
      <c r="N79" s="364"/>
      <c r="O79" s="364"/>
      <c r="P79" s="364"/>
      <c r="Q79" s="364"/>
      <c r="R79" s="364"/>
      <c r="S79" s="364"/>
    </row>
    <row r="80" spans="1:19">
      <c r="A80" s="364"/>
      <c r="B80" s="364" t="s">
        <v>378</v>
      </c>
      <c r="C80" s="364"/>
      <c r="D80" s="364"/>
      <c r="E80" s="364"/>
      <c r="F80" s="383"/>
      <c r="G80" s="364"/>
      <c r="H80" s="364"/>
      <c r="I80" s="364"/>
      <c r="J80" s="364"/>
      <c r="K80" s="364"/>
      <c r="L80" s="364"/>
      <c r="M80" s="364"/>
      <c r="N80" s="364"/>
      <c r="O80" s="364"/>
      <c r="P80" s="364"/>
      <c r="Q80" s="364"/>
      <c r="R80" s="364"/>
      <c r="S80" s="364"/>
    </row>
    <row r="81" spans="1:19">
      <c r="A81" s="364"/>
      <c r="B81" s="364" t="s">
        <v>379</v>
      </c>
      <c r="C81" s="364"/>
      <c r="D81" s="364"/>
      <c r="E81" s="364"/>
      <c r="F81" s="364"/>
      <c r="G81" s="364"/>
      <c r="H81" s="364"/>
      <c r="I81" s="364"/>
      <c r="J81" s="364"/>
      <c r="K81" s="364"/>
      <c r="L81" s="364"/>
      <c r="M81" s="364"/>
      <c r="N81" s="364"/>
      <c r="O81" s="364"/>
      <c r="P81" s="364"/>
      <c r="Q81" s="364"/>
      <c r="R81" s="364"/>
      <c r="S81" s="364"/>
    </row>
    <row r="82" spans="1:19">
      <c r="A82" s="364"/>
      <c r="B82" s="364"/>
      <c r="C82" s="364"/>
      <c r="D82" s="364"/>
      <c r="E82" s="364"/>
      <c r="F82" s="383"/>
      <c r="G82" s="364"/>
      <c r="H82" s="364"/>
      <c r="I82" s="364"/>
      <c r="J82" s="364"/>
      <c r="K82" s="364"/>
      <c r="L82" s="364"/>
      <c r="M82" s="364"/>
      <c r="N82" s="364"/>
      <c r="O82" s="364"/>
      <c r="P82" s="364"/>
      <c r="Q82" s="364"/>
      <c r="R82" s="364"/>
      <c r="S82" s="364"/>
    </row>
  </sheetData>
  <sheetProtection algorithmName="SHA-512" hashValue="0AEB5bEP0yhZIvHhFWbD8kidwBtihOhNsvhpRxxAUOMh13+VqTFBwv8eVhAQ0kWW51OQXHSn9M/sWXBmPWNZSg==" saltValue="sN5GFS4fXvN/N5jEPQQxRw==" spinCount="100000" sheet="1"/>
  <protectedRanges>
    <protectedRange password="E696" sqref="C4 D6" name="範囲1"/>
  </protectedRanges>
  <mergeCells count="16">
    <mergeCell ref="L4:M4"/>
    <mergeCell ref="C27:D27"/>
    <mergeCell ref="C26:D26"/>
    <mergeCell ref="C25:D25"/>
    <mergeCell ref="C24:D24"/>
    <mergeCell ref="C21:D21"/>
    <mergeCell ref="C3:I3"/>
    <mergeCell ref="C4:I4"/>
    <mergeCell ref="D17:G17"/>
    <mergeCell ref="C23:D23"/>
    <mergeCell ref="C22:D22"/>
    <mergeCell ref="B50:E50"/>
    <mergeCell ref="F50:G50"/>
    <mergeCell ref="B54:L54"/>
    <mergeCell ref="B62:K62"/>
    <mergeCell ref="C37:N37"/>
  </mergeCells>
  <phoneticPr fontId="2"/>
  <dataValidations count="3">
    <dataValidation imeMode="on" allowBlank="1" showInputMessage="1" showErrorMessage="1" sqref="C4:I4"/>
    <dataValidation imeMode="off" allowBlank="1" showInputMessage="1" showErrorMessage="1" sqref="D6:D7"/>
    <dataValidation imeMode="hiragana" allowBlank="1" showInputMessage="1" showErrorMessage="1" sqref="C3:I3"/>
  </dataValidations>
  <hyperlinks>
    <hyperlink ref="C38" r:id="rId1"/>
    <hyperlink ref="D16" r:id="rId2"/>
    <hyperlink ref="H50" r:id="rId3"/>
  </hyperlinks>
  <pageMargins left="0.39370078740157483" right="0.39370078740157483" top="0.39370078740157483" bottom="0.39370078740157483" header="0.31496062992125984" footer="0.19685039370078741"/>
  <pageSetup paperSize="9" orientation="landscape" blackAndWhite="1" r:id="rId4"/>
  <headerFooter>
    <oddFooter>&amp;R&amp;9&amp;K01+048&amp;F</oddFooter>
  </headerFooter>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C396"/>
  <sheetViews>
    <sheetView showGridLines="0" view="pageBreakPreview" topLeftCell="A31" zoomScale="115" zoomScaleNormal="100" zoomScaleSheetLayoutView="115" workbookViewId="0">
      <selection activeCell="E21" sqref="E21:R21"/>
    </sheetView>
  </sheetViews>
  <sheetFormatPr defaultColWidth="9" defaultRowHeight="17.5"/>
  <cols>
    <col min="1" max="1" width="0.6328125" style="69" customWidth="1"/>
    <col min="2" max="2" width="24.36328125" style="1" customWidth="1"/>
    <col min="3" max="4" width="1.26953125" style="1" customWidth="1"/>
    <col min="5" max="5" width="5" style="1" customWidth="1"/>
    <col min="6" max="6" width="5.08984375" style="1" customWidth="1"/>
    <col min="7" max="7" width="3.36328125" style="1" customWidth="1"/>
    <col min="8" max="8" width="5.08984375" style="1" customWidth="1"/>
    <col min="9" max="9" width="3.453125" style="1" customWidth="1"/>
    <col min="10" max="10" width="5.08984375" style="1" customWidth="1"/>
    <col min="11" max="11" width="4.7265625" style="1" customWidth="1"/>
    <col min="12" max="12" width="3.6328125" style="1" customWidth="1"/>
    <col min="13" max="13" width="4" style="1" customWidth="1"/>
    <col min="14" max="14" width="2.6328125" style="1" customWidth="1"/>
    <col min="15" max="15" width="3.453125" style="1" customWidth="1"/>
    <col min="16" max="16" width="2.6328125" style="1" customWidth="1"/>
    <col min="17" max="17" width="4" style="1" customWidth="1"/>
    <col min="18" max="18" width="2.6328125" style="1" customWidth="1"/>
    <col min="19" max="19" width="0.6328125" style="70" customWidth="1"/>
    <col min="20" max="20" width="8.7265625" style="102" customWidth="1"/>
    <col min="21" max="28" width="9" style="102"/>
    <col min="29" max="29" width="0" style="1" hidden="1" customWidth="1"/>
    <col min="30" max="16384" width="9" style="1"/>
  </cols>
  <sheetData>
    <row r="1" spans="1:23" ht="19.5" customHeight="1">
      <c r="A1" s="74"/>
      <c r="B1" s="401" t="s">
        <v>300</v>
      </c>
      <c r="C1" s="401"/>
      <c r="D1" s="401"/>
      <c r="E1" s="74"/>
      <c r="F1" s="74"/>
      <c r="G1" s="74"/>
      <c r="H1" s="74"/>
      <c r="I1" s="74"/>
      <c r="J1" s="74"/>
      <c r="K1" s="74"/>
      <c r="L1" s="74"/>
      <c r="M1" s="74"/>
      <c r="N1" s="74"/>
      <c r="O1" s="74"/>
      <c r="P1" s="74"/>
      <c r="Q1" s="74"/>
      <c r="R1" s="74"/>
      <c r="S1" s="74"/>
      <c r="T1" s="152"/>
      <c r="U1" s="402"/>
      <c r="V1" s="141"/>
      <c r="W1" s="142"/>
    </row>
    <row r="2" spans="1:23" ht="7.5" customHeight="1">
      <c r="A2" s="74"/>
      <c r="B2" s="401"/>
      <c r="C2" s="401"/>
      <c r="D2" s="401"/>
      <c r="E2" s="74"/>
      <c r="F2" s="74"/>
      <c r="G2" s="74"/>
      <c r="H2" s="74"/>
      <c r="I2" s="74"/>
      <c r="J2" s="74"/>
      <c r="K2" s="74"/>
      <c r="L2" s="74"/>
      <c r="M2" s="74"/>
      <c r="N2" s="74"/>
      <c r="O2" s="74"/>
      <c r="P2" s="74"/>
      <c r="Q2" s="74"/>
      <c r="R2" s="74"/>
      <c r="S2" s="74"/>
      <c r="T2" s="403"/>
      <c r="U2" s="402"/>
      <c r="V2" s="141"/>
      <c r="W2" s="142"/>
    </row>
    <row r="3" spans="1:23" ht="18" customHeight="1">
      <c r="A3" s="74"/>
      <c r="B3" s="519" t="s">
        <v>230</v>
      </c>
      <c r="C3" s="519"/>
      <c r="D3" s="519"/>
      <c r="E3" s="519"/>
      <c r="F3" s="519"/>
      <c r="G3" s="519"/>
      <c r="H3" s="519"/>
      <c r="I3" s="519"/>
      <c r="J3" s="519"/>
      <c r="K3" s="519"/>
      <c r="L3" s="519"/>
      <c r="M3" s="519"/>
      <c r="N3" s="519"/>
      <c r="O3" s="519"/>
      <c r="P3" s="519"/>
      <c r="Q3" s="519"/>
      <c r="R3" s="519"/>
      <c r="S3" s="74"/>
      <c r="T3" s="403"/>
      <c r="U3" s="403"/>
      <c r="V3" s="141"/>
      <c r="W3" s="142"/>
    </row>
    <row r="4" spans="1:23" ht="16.5" customHeight="1">
      <c r="A4" s="74"/>
      <c r="B4" s="404"/>
      <c r="C4" s="404"/>
      <c r="D4" s="404"/>
      <c r="E4" s="404"/>
      <c r="F4" s="404"/>
      <c r="G4" s="404"/>
      <c r="H4" s="404"/>
      <c r="I4" s="404"/>
      <c r="J4" s="404"/>
      <c r="K4" s="404"/>
      <c r="L4" s="404"/>
      <c r="M4" s="404"/>
      <c r="N4" s="404"/>
      <c r="O4" s="404"/>
      <c r="P4" s="404"/>
      <c r="Q4" s="404"/>
      <c r="R4" s="404"/>
      <c r="S4" s="74"/>
      <c r="T4" s="402" t="s">
        <v>257</v>
      </c>
      <c r="U4" s="403"/>
      <c r="V4" s="141"/>
      <c r="W4" s="142"/>
    </row>
    <row r="5" spans="1:23" ht="19">
      <c r="A5" s="74"/>
      <c r="B5" s="74"/>
      <c r="C5" s="74"/>
      <c r="D5" s="74"/>
      <c r="E5" s="74"/>
      <c r="F5" s="405"/>
      <c r="G5" s="405"/>
      <c r="H5" s="405"/>
      <c r="I5" s="405"/>
      <c r="J5" s="405"/>
      <c r="K5" s="405"/>
      <c r="L5" s="37" t="s">
        <v>347</v>
      </c>
      <c r="M5" s="98"/>
      <c r="N5" s="74" t="s">
        <v>121</v>
      </c>
      <c r="O5" s="73"/>
      <c r="P5" s="74" t="s">
        <v>122</v>
      </c>
      <c r="Q5" s="73"/>
      <c r="R5" s="74" t="s">
        <v>123</v>
      </c>
      <c r="S5" s="74"/>
      <c r="T5" s="364"/>
      <c r="U5" s="402"/>
    </row>
    <row r="6" spans="1:23" ht="12" customHeight="1">
      <c r="A6" s="74"/>
      <c r="B6" s="74"/>
      <c r="C6" s="74"/>
      <c r="D6" s="74"/>
      <c r="E6" s="405"/>
      <c r="F6" s="405"/>
      <c r="G6" s="405"/>
      <c r="H6" s="405"/>
      <c r="I6" s="405"/>
      <c r="J6" s="405"/>
      <c r="K6" s="405"/>
      <c r="L6" s="405"/>
      <c r="M6" s="74"/>
      <c r="N6" s="74"/>
      <c r="O6" s="74"/>
      <c r="P6" s="74"/>
      <c r="Q6" s="74"/>
      <c r="R6" s="74"/>
      <c r="S6" s="74"/>
      <c r="T6" s="364"/>
      <c r="U6" s="402"/>
    </row>
    <row r="7" spans="1:23">
      <c r="A7" s="74"/>
      <c r="B7" s="406" t="s">
        <v>229</v>
      </c>
      <c r="C7" s="407"/>
      <c r="D7" s="407"/>
      <c r="E7" s="74"/>
      <c r="F7" s="74"/>
      <c r="G7" s="74"/>
      <c r="H7" s="74"/>
      <c r="I7" s="74"/>
      <c r="J7" s="74"/>
      <c r="K7" s="74"/>
      <c r="L7" s="74"/>
      <c r="M7" s="74"/>
      <c r="N7" s="74"/>
      <c r="O7" s="74"/>
      <c r="P7" s="74"/>
      <c r="Q7" s="74"/>
      <c r="R7" s="74"/>
      <c r="S7" s="74"/>
      <c r="T7" s="364"/>
      <c r="U7" s="364"/>
    </row>
    <row r="8" spans="1:23" ht="9.75" customHeight="1">
      <c r="A8" s="74"/>
      <c r="B8" s="407"/>
      <c r="C8" s="407"/>
      <c r="D8" s="407"/>
      <c r="E8" s="74"/>
      <c r="F8" s="74"/>
      <c r="G8" s="74"/>
      <c r="H8" s="74"/>
      <c r="I8" s="74"/>
      <c r="J8" s="74"/>
      <c r="K8" s="74"/>
      <c r="L8" s="74"/>
      <c r="M8" s="74"/>
      <c r="N8" s="74"/>
      <c r="O8" s="74"/>
      <c r="P8" s="74"/>
      <c r="Q8" s="74"/>
      <c r="R8" s="74"/>
      <c r="S8" s="74"/>
      <c r="T8" s="364"/>
      <c r="U8" s="364"/>
    </row>
    <row r="9" spans="1:23">
      <c r="A9" s="74"/>
      <c r="B9" s="74"/>
      <c r="C9" s="74"/>
      <c r="D9" s="74"/>
      <c r="E9" s="74"/>
      <c r="F9" s="405"/>
      <c r="G9" s="405"/>
      <c r="H9" s="408" t="s">
        <v>124</v>
      </c>
      <c r="I9" s="405"/>
      <c r="J9" s="405"/>
      <c r="K9" s="405"/>
      <c r="L9" s="405"/>
      <c r="M9" s="74"/>
      <c r="N9" s="74"/>
      <c r="O9" s="74"/>
      <c r="P9" s="74"/>
      <c r="Q9" s="74"/>
      <c r="R9" s="74"/>
      <c r="S9" s="74"/>
      <c r="T9" s="364"/>
      <c r="U9" s="364"/>
    </row>
    <row r="10" spans="1:23" ht="9" customHeight="1">
      <c r="A10" s="74"/>
      <c r="B10" s="74"/>
      <c r="C10" s="74"/>
      <c r="D10" s="74"/>
      <c r="E10" s="74"/>
      <c r="F10" s="405"/>
      <c r="G10" s="405"/>
      <c r="H10" s="405"/>
      <c r="I10" s="405"/>
      <c r="J10" s="405"/>
      <c r="K10" s="405"/>
      <c r="L10" s="405"/>
      <c r="M10" s="74"/>
      <c r="N10" s="74"/>
      <c r="O10" s="74"/>
      <c r="P10" s="74"/>
      <c r="Q10" s="74"/>
      <c r="R10" s="74"/>
      <c r="S10" s="74"/>
      <c r="T10" s="364"/>
      <c r="U10" s="364"/>
    </row>
    <row r="11" spans="1:23" ht="24" customHeight="1">
      <c r="A11" s="74"/>
      <c r="B11" s="74"/>
      <c r="C11" s="74"/>
      <c r="D11" s="74"/>
      <c r="E11" s="74"/>
      <c r="F11" s="405"/>
      <c r="G11" s="405"/>
      <c r="H11" s="405" t="s">
        <v>231</v>
      </c>
      <c r="I11" s="35"/>
      <c r="J11" s="526"/>
      <c r="K11" s="526"/>
      <c r="L11" s="526"/>
      <c r="M11" s="526"/>
      <c r="N11" s="526"/>
      <c r="O11" s="526"/>
      <c r="P11" s="526"/>
      <c r="Q11" s="526"/>
      <c r="R11" s="526"/>
      <c r="S11" s="409"/>
      <c r="T11" s="364"/>
      <c r="U11" s="403"/>
    </row>
    <row r="12" spans="1:23" ht="24" customHeight="1">
      <c r="A12" s="74"/>
      <c r="B12" s="74"/>
      <c r="C12" s="74"/>
      <c r="D12" s="74"/>
      <c r="E12" s="74"/>
      <c r="F12" s="405"/>
      <c r="G12" s="405"/>
      <c r="H12" s="405" t="s">
        <v>232</v>
      </c>
      <c r="I12" s="35"/>
      <c r="J12" s="533" t="str">
        <f>IF(①基本情報!C4="","",①基本情報!C4)</f>
        <v/>
      </c>
      <c r="K12" s="533"/>
      <c r="L12" s="533"/>
      <c r="M12" s="533"/>
      <c r="N12" s="533"/>
      <c r="O12" s="533"/>
      <c r="P12" s="533"/>
      <c r="Q12" s="533"/>
      <c r="R12" s="533"/>
      <c r="S12" s="35"/>
      <c r="T12" s="528"/>
      <c r="U12" s="402"/>
    </row>
    <row r="13" spans="1:23" ht="24" customHeight="1">
      <c r="A13" s="74"/>
      <c r="B13" s="74"/>
      <c r="C13" s="74"/>
      <c r="D13" s="74"/>
      <c r="E13" s="74"/>
      <c r="F13" s="405"/>
      <c r="G13" s="405"/>
      <c r="H13" s="405"/>
      <c r="I13" s="74"/>
      <c r="J13" s="530"/>
      <c r="K13" s="530"/>
      <c r="L13" s="530"/>
      <c r="M13" s="530"/>
      <c r="N13" s="530"/>
      <c r="O13" s="530"/>
      <c r="P13" s="530"/>
      <c r="Q13" s="530"/>
      <c r="R13" s="530"/>
      <c r="S13" s="35"/>
      <c r="T13" s="528"/>
      <c r="U13" s="402"/>
    </row>
    <row r="14" spans="1:23" ht="24" customHeight="1">
      <c r="A14" s="74"/>
      <c r="B14" s="74"/>
      <c r="C14" s="74"/>
      <c r="D14" s="74"/>
      <c r="E14" s="74"/>
      <c r="F14" s="405"/>
      <c r="G14" s="405"/>
      <c r="H14" s="405"/>
      <c r="I14" s="405"/>
      <c r="J14" s="74"/>
      <c r="K14" s="530"/>
      <c r="L14" s="530"/>
      <c r="M14" s="530"/>
      <c r="N14" s="530"/>
      <c r="O14" s="530"/>
      <c r="P14" s="530"/>
      <c r="Q14" s="530"/>
      <c r="R14" s="530"/>
      <c r="S14" s="74"/>
      <c r="T14" s="528"/>
      <c r="U14" s="402"/>
    </row>
    <row r="15" spans="1:23" ht="19.5" customHeight="1">
      <c r="A15" s="74"/>
      <c r="B15" s="74"/>
      <c r="C15" s="74"/>
      <c r="D15" s="74"/>
      <c r="E15" s="74"/>
      <c r="F15" s="405"/>
      <c r="G15" s="405"/>
      <c r="H15" s="405"/>
      <c r="I15" s="405"/>
      <c r="J15" s="74"/>
      <c r="K15" s="154"/>
      <c r="L15" s="154"/>
      <c r="M15" s="154"/>
      <c r="N15" s="154"/>
      <c r="O15" s="154"/>
      <c r="P15" s="154"/>
      <c r="Q15" s="74"/>
      <c r="R15" s="74"/>
      <c r="S15" s="74"/>
      <c r="T15" s="364"/>
      <c r="U15" s="410"/>
    </row>
    <row r="16" spans="1:23" ht="32.25" customHeight="1">
      <c r="A16" s="74"/>
      <c r="B16" s="534" t="s">
        <v>351</v>
      </c>
      <c r="C16" s="534"/>
      <c r="D16" s="534"/>
      <c r="E16" s="534"/>
      <c r="F16" s="534"/>
      <c r="G16" s="534"/>
      <c r="H16" s="534"/>
      <c r="I16" s="534"/>
      <c r="J16" s="534"/>
      <c r="K16" s="534"/>
      <c r="L16" s="534"/>
      <c r="M16" s="534"/>
      <c r="N16" s="534"/>
      <c r="O16" s="534"/>
      <c r="P16" s="534"/>
      <c r="Q16" s="534"/>
      <c r="R16" s="534"/>
      <c r="S16" s="74"/>
      <c r="T16" s="364"/>
      <c r="U16" s="364"/>
    </row>
    <row r="17" spans="1:29" ht="4.5" customHeight="1">
      <c r="A17" s="74"/>
      <c r="B17" s="404"/>
      <c r="C17" s="404"/>
      <c r="D17" s="404"/>
      <c r="E17" s="404"/>
      <c r="F17" s="404"/>
      <c r="G17" s="404"/>
      <c r="H17" s="404"/>
      <c r="I17" s="404"/>
      <c r="J17" s="404"/>
      <c r="K17" s="404"/>
      <c r="L17" s="404"/>
      <c r="M17" s="74"/>
      <c r="N17" s="74"/>
      <c r="O17" s="74"/>
      <c r="P17" s="74"/>
      <c r="Q17" s="74"/>
      <c r="R17" s="74"/>
      <c r="S17" s="74"/>
      <c r="T17" s="364"/>
      <c r="U17" s="364"/>
    </row>
    <row r="18" spans="1:29" ht="28.5" customHeight="1">
      <c r="A18" s="74"/>
      <c r="B18" s="411" t="s">
        <v>106</v>
      </c>
      <c r="C18" s="412"/>
      <c r="D18" s="413"/>
      <c r="E18" s="522"/>
      <c r="F18" s="522"/>
      <c r="G18" s="522"/>
      <c r="H18" s="522"/>
      <c r="I18" s="522"/>
      <c r="J18" s="522"/>
      <c r="K18" s="522"/>
      <c r="L18" s="522"/>
      <c r="M18" s="522"/>
      <c r="N18" s="522"/>
      <c r="O18" s="522"/>
      <c r="P18" s="522"/>
      <c r="Q18" s="522"/>
      <c r="R18" s="523"/>
      <c r="S18" s="74"/>
      <c r="T18" s="364"/>
      <c r="U18" s="364"/>
    </row>
    <row r="19" spans="1:29" ht="30.75" customHeight="1">
      <c r="A19" s="74"/>
      <c r="B19" s="535" t="s">
        <v>107</v>
      </c>
      <c r="C19" s="414"/>
      <c r="D19" s="415"/>
      <c r="E19" s="524"/>
      <c r="F19" s="544" t="s">
        <v>309</v>
      </c>
      <c r="G19" s="544"/>
      <c r="H19" s="544"/>
      <c r="I19" s="544"/>
      <c r="J19" s="544"/>
      <c r="K19" s="544"/>
      <c r="L19" s="544"/>
      <c r="M19" s="544"/>
      <c r="N19" s="544"/>
      <c r="O19" s="544"/>
      <c r="P19" s="544"/>
      <c r="Q19" s="544"/>
      <c r="R19" s="545"/>
      <c r="S19" s="74"/>
      <c r="T19" s="364"/>
      <c r="U19" s="364"/>
      <c r="AC19" s="100" t="b">
        <v>0</v>
      </c>
    </row>
    <row r="20" spans="1:29" ht="30.75" customHeight="1">
      <c r="A20" s="74"/>
      <c r="B20" s="549"/>
      <c r="C20" s="416"/>
      <c r="D20" s="417"/>
      <c r="E20" s="525"/>
      <c r="F20" s="546" t="s">
        <v>310</v>
      </c>
      <c r="G20" s="546"/>
      <c r="H20" s="546"/>
      <c r="I20" s="546"/>
      <c r="J20" s="546"/>
      <c r="K20" s="546"/>
      <c r="L20" s="546"/>
      <c r="M20" s="546"/>
      <c r="N20" s="546"/>
      <c r="O20" s="546"/>
      <c r="P20" s="546"/>
      <c r="Q20" s="546"/>
      <c r="R20" s="547"/>
      <c r="S20" s="74"/>
      <c r="T20" s="364"/>
      <c r="U20" s="364"/>
      <c r="AC20" s="100" t="b">
        <v>0</v>
      </c>
    </row>
    <row r="21" spans="1:29" ht="41.25" customHeight="1">
      <c r="A21" s="74"/>
      <c r="B21" s="411" t="s">
        <v>108</v>
      </c>
      <c r="C21" s="412"/>
      <c r="D21" s="413"/>
      <c r="E21" s="522"/>
      <c r="F21" s="522"/>
      <c r="G21" s="522"/>
      <c r="H21" s="522"/>
      <c r="I21" s="522"/>
      <c r="J21" s="522"/>
      <c r="K21" s="522"/>
      <c r="L21" s="522"/>
      <c r="M21" s="522"/>
      <c r="N21" s="522"/>
      <c r="O21" s="522"/>
      <c r="P21" s="522"/>
      <c r="Q21" s="522"/>
      <c r="R21" s="523"/>
      <c r="S21" s="74"/>
      <c r="T21" s="364"/>
      <c r="U21" s="364"/>
    </row>
    <row r="22" spans="1:29" ht="26.25" customHeight="1">
      <c r="A22" s="74"/>
      <c r="B22" s="411" t="s">
        <v>109</v>
      </c>
      <c r="C22" s="412"/>
      <c r="D22" s="413"/>
      <c r="E22" s="520" t="s">
        <v>331</v>
      </c>
      <c r="F22" s="520"/>
      <c r="G22" s="520"/>
      <c r="H22" s="520"/>
      <c r="I22" s="520"/>
      <c r="J22" s="520"/>
      <c r="K22" s="520"/>
      <c r="L22" s="520"/>
      <c r="M22" s="520"/>
      <c r="N22" s="520"/>
      <c r="O22" s="520"/>
      <c r="P22" s="520"/>
      <c r="Q22" s="520"/>
      <c r="R22" s="521"/>
      <c r="S22" s="74"/>
      <c r="T22" s="364"/>
      <c r="U22" s="364"/>
    </row>
    <row r="23" spans="1:29" ht="33" customHeight="1">
      <c r="A23" s="74"/>
      <c r="B23" s="411" t="s">
        <v>110</v>
      </c>
      <c r="C23" s="412"/>
      <c r="D23" s="413"/>
      <c r="E23" s="520" t="s">
        <v>303</v>
      </c>
      <c r="F23" s="520"/>
      <c r="G23" s="520"/>
      <c r="H23" s="520"/>
      <c r="I23" s="520"/>
      <c r="J23" s="520"/>
      <c r="K23" s="520"/>
      <c r="L23" s="520"/>
      <c r="M23" s="520"/>
      <c r="N23" s="520"/>
      <c r="O23" s="520"/>
      <c r="P23" s="520"/>
      <c r="Q23" s="520"/>
      <c r="R23" s="521"/>
      <c r="S23" s="74"/>
      <c r="T23" s="364"/>
      <c r="U23" s="364"/>
    </row>
    <row r="24" spans="1:29" ht="33" customHeight="1">
      <c r="A24" s="74"/>
      <c r="B24" s="411" t="s">
        <v>111</v>
      </c>
      <c r="C24" s="412"/>
      <c r="D24" s="413"/>
      <c r="E24" s="520" t="s">
        <v>303</v>
      </c>
      <c r="F24" s="520"/>
      <c r="G24" s="520"/>
      <c r="H24" s="520"/>
      <c r="I24" s="520"/>
      <c r="J24" s="520"/>
      <c r="K24" s="520"/>
      <c r="L24" s="520"/>
      <c r="M24" s="520"/>
      <c r="N24" s="520"/>
      <c r="O24" s="520"/>
      <c r="P24" s="520"/>
      <c r="Q24" s="520"/>
      <c r="R24" s="521"/>
      <c r="S24" s="74"/>
      <c r="T24" s="364"/>
      <c r="U24" s="364"/>
    </row>
    <row r="25" spans="1:29" ht="28.5" customHeight="1">
      <c r="A25" s="74"/>
      <c r="B25" s="411" t="s">
        <v>112</v>
      </c>
      <c r="C25" s="412"/>
      <c r="D25" s="413"/>
      <c r="E25" s="418" t="s">
        <v>344</v>
      </c>
      <c r="F25" s="397">
        <f>IF(①基本情報!D6="","",①基本情報!D6)</f>
        <v>7</v>
      </c>
      <c r="G25" s="529" t="s">
        <v>341</v>
      </c>
      <c r="H25" s="529"/>
      <c r="I25" s="529"/>
      <c r="J25" s="419">
        <f>IF(①基本情報!H6="","",①基本情報!H6)</f>
        <v>9</v>
      </c>
      <c r="K25" s="420" t="s">
        <v>105</v>
      </c>
      <c r="L25" s="421"/>
      <c r="M25" s="421"/>
      <c r="N25" s="421"/>
      <c r="O25" s="421"/>
      <c r="P25" s="421"/>
      <c r="Q25" s="421"/>
      <c r="R25" s="422"/>
      <c r="S25" s="74"/>
      <c r="T25" s="423"/>
      <c r="U25" s="402"/>
    </row>
    <row r="26" spans="1:29" ht="28.5" customHeight="1">
      <c r="A26" s="74"/>
      <c r="B26" s="411" t="s">
        <v>113</v>
      </c>
      <c r="C26" s="412"/>
      <c r="D26" s="413"/>
      <c r="E26" s="424" t="s">
        <v>347</v>
      </c>
      <c r="F26" s="99"/>
      <c r="G26" s="420" t="s">
        <v>121</v>
      </c>
      <c r="H26" s="75"/>
      <c r="I26" s="420" t="s">
        <v>122</v>
      </c>
      <c r="J26" s="75"/>
      <c r="K26" s="420" t="s">
        <v>226</v>
      </c>
      <c r="L26" s="413"/>
      <c r="M26" s="421"/>
      <c r="N26" s="421"/>
      <c r="O26" s="421"/>
      <c r="P26" s="421"/>
      <c r="Q26" s="421"/>
      <c r="R26" s="422"/>
      <c r="S26" s="74"/>
      <c r="T26" s="364"/>
      <c r="U26" s="402"/>
    </row>
    <row r="27" spans="1:29" ht="28.5" customHeight="1">
      <c r="A27" s="74"/>
      <c r="B27" s="535" t="s">
        <v>114</v>
      </c>
      <c r="C27" s="414"/>
      <c r="D27" s="415"/>
      <c r="E27" s="552"/>
      <c r="F27" s="552"/>
      <c r="G27" s="552"/>
      <c r="H27" s="552"/>
      <c r="I27" s="552"/>
      <c r="J27" s="552"/>
      <c r="K27" s="552"/>
      <c r="L27" s="552"/>
      <c r="M27" s="552"/>
      <c r="N27" s="552"/>
      <c r="O27" s="552"/>
      <c r="P27" s="552"/>
      <c r="Q27" s="552"/>
      <c r="R27" s="553"/>
      <c r="S27" s="74"/>
      <c r="T27" s="364"/>
      <c r="U27" s="364"/>
    </row>
    <row r="28" spans="1:29" ht="28.5" customHeight="1">
      <c r="A28" s="74"/>
      <c r="B28" s="536"/>
      <c r="C28" s="416"/>
      <c r="D28" s="417"/>
      <c r="E28" s="537" t="s">
        <v>316</v>
      </c>
      <c r="F28" s="538"/>
      <c r="G28" s="538"/>
      <c r="H28" s="539"/>
      <c r="I28" s="540"/>
      <c r="J28" s="540"/>
      <c r="K28" s="540"/>
      <c r="L28" s="540"/>
      <c r="M28" s="540"/>
      <c r="N28" s="540"/>
      <c r="O28" s="540"/>
      <c r="P28" s="540"/>
      <c r="Q28" s="540"/>
      <c r="R28" s="541"/>
      <c r="S28" s="74"/>
      <c r="T28" s="364"/>
      <c r="U28" s="364"/>
    </row>
    <row r="29" spans="1:29" ht="22.5" customHeight="1">
      <c r="A29" s="74"/>
      <c r="B29" s="548" t="s">
        <v>115</v>
      </c>
      <c r="C29" s="425"/>
      <c r="D29" s="426"/>
      <c r="E29" s="534" t="s">
        <v>116</v>
      </c>
      <c r="F29" s="534"/>
      <c r="G29" s="534"/>
      <c r="H29" s="534"/>
      <c r="I29" s="531"/>
      <c r="J29" s="531"/>
      <c r="K29" s="531"/>
      <c r="L29" s="531"/>
      <c r="M29" s="531"/>
      <c r="N29" s="531"/>
      <c r="O29" s="531"/>
      <c r="P29" s="531"/>
      <c r="Q29" s="531"/>
      <c r="R29" s="532"/>
      <c r="S29" s="74"/>
      <c r="T29" s="364"/>
      <c r="U29" s="364"/>
    </row>
    <row r="30" spans="1:29" ht="22.5" customHeight="1">
      <c r="A30" s="74"/>
      <c r="B30" s="548"/>
      <c r="C30" s="425"/>
      <c r="D30" s="426"/>
      <c r="E30" s="534" t="s">
        <v>117</v>
      </c>
      <c r="F30" s="534"/>
      <c r="G30" s="534"/>
      <c r="H30" s="534"/>
      <c r="I30" s="526"/>
      <c r="J30" s="526"/>
      <c r="K30" s="526"/>
      <c r="L30" s="526"/>
      <c r="M30" s="526"/>
      <c r="N30" s="526"/>
      <c r="O30" s="526"/>
      <c r="P30" s="526"/>
      <c r="Q30" s="526"/>
      <c r="R30" s="527"/>
      <c r="S30" s="74"/>
      <c r="T30" s="364"/>
      <c r="U30" s="364"/>
    </row>
    <row r="31" spans="1:29" ht="22.5" customHeight="1">
      <c r="A31" s="74"/>
      <c r="B31" s="548"/>
      <c r="C31" s="425"/>
      <c r="D31" s="426"/>
      <c r="E31" s="534" t="s">
        <v>118</v>
      </c>
      <c r="F31" s="534"/>
      <c r="G31" s="534"/>
      <c r="H31" s="534"/>
      <c r="I31" s="526"/>
      <c r="J31" s="526"/>
      <c r="K31" s="526"/>
      <c r="L31" s="526"/>
      <c r="M31" s="526"/>
      <c r="N31" s="526"/>
      <c r="O31" s="526"/>
      <c r="P31" s="526"/>
      <c r="Q31" s="526"/>
      <c r="R31" s="527"/>
      <c r="S31" s="74"/>
      <c r="T31" s="364"/>
      <c r="U31" s="364"/>
    </row>
    <row r="32" spans="1:29" ht="22.5" customHeight="1">
      <c r="A32" s="74"/>
      <c r="B32" s="548"/>
      <c r="C32" s="425"/>
      <c r="D32" s="426"/>
      <c r="E32" s="534" t="s">
        <v>119</v>
      </c>
      <c r="F32" s="534"/>
      <c r="G32" s="534"/>
      <c r="H32" s="534"/>
      <c r="I32" s="526"/>
      <c r="J32" s="526"/>
      <c r="K32" s="526"/>
      <c r="L32" s="526"/>
      <c r="M32" s="526"/>
      <c r="N32" s="526"/>
      <c r="O32" s="526"/>
      <c r="P32" s="526"/>
      <c r="Q32" s="526"/>
      <c r="R32" s="527"/>
      <c r="S32" s="74"/>
      <c r="T32" s="364"/>
      <c r="U32" s="364"/>
    </row>
    <row r="33" spans="1:21" ht="22.5" customHeight="1">
      <c r="A33" s="74"/>
      <c r="B33" s="549"/>
      <c r="C33" s="416"/>
      <c r="D33" s="417"/>
      <c r="E33" s="546" t="s">
        <v>120</v>
      </c>
      <c r="F33" s="546"/>
      <c r="G33" s="546"/>
      <c r="H33" s="546"/>
      <c r="I33" s="550"/>
      <c r="J33" s="550"/>
      <c r="K33" s="550"/>
      <c r="L33" s="550"/>
      <c r="M33" s="550"/>
      <c r="N33" s="550"/>
      <c r="O33" s="550"/>
      <c r="P33" s="550"/>
      <c r="Q33" s="550"/>
      <c r="R33" s="551"/>
      <c r="S33" s="74"/>
      <c r="T33" s="364"/>
      <c r="U33" s="364"/>
    </row>
    <row r="34" spans="1:21" ht="3.75" customHeight="1">
      <c r="A34" s="74"/>
      <c r="B34" s="427"/>
      <c r="C34" s="427"/>
      <c r="D34" s="426"/>
      <c r="E34" s="428"/>
      <c r="F34" s="428"/>
      <c r="G34" s="428"/>
      <c r="H34" s="428"/>
      <c r="I34" s="429"/>
      <c r="J34" s="429"/>
      <c r="K34" s="429"/>
      <c r="L34" s="429"/>
      <c r="M34" s="429"/>
      <c r="N34" s="429"/>
      <c r="O34" s="429"/>
      <c r="P34" s="429"/>
      <c r="Q34" s="429"/>
      <c r="R34" s="429"/>
      <c r="S34" s="74"/>
      <c r="T34" s="364"/>
      <c r="U34" s="364"/>
    </row>
    <row r="35" spans="1:21" ht="17.25" customHeight="1">
      <c r="A35" s="74"/>
      <c r="B35" s="543" t="s">
        <v>386</v>
      </c>
      <c r="C35" s="543"/>
      <c r="D35" s="543"/>
      <c r="E35" s="543"/>
      <c r="F35" s="543"/>
      <c r="G35" s="543"/>
      <c r="H35" s="543"/>
      <c r="I35" s="543"/>
      <c r="J35" s="543"/>
      <c r="K35" s="543"/>
      <c r="L35" s="543"/>
      <c r="M35" s="543"/>
      <c r="N35" s="543"/>
      <c r="O35" s="543"/>
      <c r="P35" s="543"/>
      <c r="Q35" s="543"/>
      <c r="R35" s="543"/>
      <c r="S35" s="74"/>
      <c r="T35" s="364"/>
      <c r="U35" s="364"/>
    </row>
    <row r="36" spans="1:21">
      <c r="A36" s="9"/>
      <c r="B36" s="542"/>
      <c r="C36" s="542"/>
      <c r="D36" s="542"/>
      <c r="E36" s="542"/>
      <c r="F36" s="542"/>
      <c r="G36" s="542"/>
      <c r="H36" s="542"/>
      <c r="I36" s="542"/>
      <c r="J36" s="542"/>
      <c r="K36" s="542"/>
      <c r="L36" s="542"/>
      <c r="M36" s="542"/>
      <c r="N36" s="542"/>
      <c r="O36" s="542"/>
      <c r="P36" s="542"/>
      <c r="Q36" s="542"/>
      <c r="R36" s="542"/>
      <c r="S36" s="9"/>
    </row>
    <row r="37" spans="1:21">
      <c r="A37" s="72"/>
      <c r="B37" s="71"/>
      <c r="C37" s="71"/>
      <c r="D37" s="71"/>
      <c r="E37" s="9"/>
      <c r="F37" s="9"/>
      <c r="G37" s="9"/>
      <c r="H37" s="9"/>
      <c r="I37" s="9"/>
      <c r="J37" s="9"/>
      <c r="K37" s="9"/>
      <c r="L37" s="9"/>
      <c r="M37" s="9"/>
      <c r="N37" s="9"/>
      <c r="O37" s="9"/>
      <c r="P37" s="9"/>
      <c r="Q37" s="9"/>
      <c r="R37" s="9"/>
      <c r="S37" s="9"/>
      <c r="T37" s="101"/>
    </row>
    <row r="38" spans="1:21">
      <c r="A38" s="72"/>
      <c r="B38" s="9"/>
      <c r="C38" s="9"/>
      <c r="D38" s="9"/>
      <c r="E38" s="9"/>
      <c r="F38" s="9"/>
      <c r="G38" s="9"/>
      <c r="H38" s="9"/>
      <c r="I38" s="9"/>
      <c r="J38" s="9"/>
      <c r="K38" s="9"/>
      <c r="L38" s="9"/>
      <c r="M38" s="9"/>
      <c r="N38" s="9"/>
      <c r="O38" s="9"/>
      <c r="P38" s="9"/>
      <c r="Q38" s="9"/>
      <c r="R38" s="9"/>
      <c r="S38" s="9"/>
      <c r="T38" s="101"/>
      <c r="U38" s="101"/>
    </row>
    <row r="39" spans="1:21">
      <c r="A39" s="72"/>
      <c r="B39" s="9"/>
      <c r="C39" s="9"/>
      <c r="D39" s="9"/>
      <c r="E39" s="9"/>
      <c r="F39" s="9"/>
      <c r="G39" s="9"/>
      <c r="H39" s="9"/>
      <c r="I39" s="9"/>
      <c r="J39" s="9"/>
      <c r="K39" s="9"/>
      <c r="L39" s="9"/>
      <c r="M39" s="9"/>
      <c r="N39" s="9"/>
      <c r="O39" s="9"/>
      <c r="P39" s="9"/>
      <c r="Q39" s="9"/>
      <c r="R39" s="9"/>
      <c r="S39" s="9"/>
      <c r="T39" s="101"/>
      <c r="U39" s="101"/>
    </row>
    <row r="40" spans="1:21">
      <c r="A40" s="72"/>
      <c r="B40" s="9"/>
      <c r="C40" s="9"/>
      <c r="D40" s="9"/>
      <c r="E40" s="9"/>
      <c r="F40" s="9"/>
      <c r="G40" s="9"/>
      <c r="H40" s="9"/>
      <c r="I40" s="9"/>
      <c r="J40" s="9"/>
      <c r="K40" s="9"/>
      <c r="L40" s="9"/>
      <c r="M40" s="9"/>
      <c r="N40" s="9"/>
      <c r="O40" s="9"/>
      <c r="P40" s="9"/>
      <c r="Q40" s="9"/>
      <c r="R40" s="9"/>
      <c r="S40" s="9"/>
      <c r="T40" s="101"/>
      <c r="U40" s="101"/>
    </row>
    <row r="41" spans="1:21" hidden="1">
      <c r="A41" s="72"/>
      <c r="B41" s="9" t="s">
        <v>227</v>
      </c>
      <c r="C41" s="9"/>
      <c r="D41" s="9"/>
      <c r="E41" s="9"/>
      <c r="F41" s="9"/>
      <c r="G41" s="9"/>
      <c r="H41" s="9"/>
      <c r="I41" s="9"/>
      <c r="J41" s="9" t="s">
        <v>227</v>
      </c>
      <c r="K41" s="9"/>
      <c r="L41" s="9"/>
      <c r="M41" s="9"/>
      <c r="N41" s="9"/>
      <c r="O41" s="9"/>
      <c r="P41" s="9"/>
      <c r="Q41" s="9"/>
      <c r="R41" s="9"/>
      <c r="S41" s="9"/>
      <c r="T41" s="101"/>
      <c r="U41" s="101"/>
    </row>
    <row r="42" spans="1:21" hidden="1">
      <c r="A42" s="72"/>
      <c r="B42" s="10" t="s">
        <v>126</v>
      </c>
      <c r="C42" s="10"/>
      <c r="D42" s="10"/>
      <c r="E42" s="9"/>
      <c r="F42" s="9"/>
      <c r="G42" s="9"/>
      <c r="H42" s="9"/>
      <c r="I42" s="9"/>
      <c r="J42" s="9" t="s">
        <v>225</v>
      </c>
      <c r="K42" s="9"/>
      <c r="L42" s="9"/>
      <c r="M42" s="9"/>
      <c r="N42" s="9"/>
      <c r="O42" s="9"/>
      <c r="P42" s="9"/>
      <c r="Q42" s="9"/>
      <c r="R42" s="9"/>
      <c r="S42" s="9"/>
      <c r="T42" s="101"/>
      <c r="U42" s="101"/>
    </row>
    <row r="43" spans="1:21" hidden="1">
      <c r="A43" s="72"/>
      <c r="B43" s="10" t="s">
        <v>127</v>
      </c>
      <c r="C43" s="10"/>
      <c r="D43" s="10"/>
      <c r="E43" s="9"/>
      <c r="F43" s="9"/>
      <c r="G43" s="9"/>
      <c r="H43" s="9"/>
      <c r="I43" s="9"/>
      <c r="J43" s="9" t="s">
        <v>224</v>
      </c>
      <c r="K43" s="9"/>
      <c r="L43" s="9"/>
      <c r="M43" s="9"/>
      <c r="N43" s="9"/>
      <c r="O43" s="9"/>
      <c r="P43" s="9"/>
      <c r="Q43" s="9"/>
      <c r="R43" s="9"/>
      <c r="S43" s="9"/>
      <c r="T43" s="101"/>
      <c r="U43" s="101"/>
    </row>
    <row r="44" spans="1:21" hidden="1">
      <c r="A44" s="72"/>
      <c r="B44" s="10" t="s">
        <v>128</v>
      </c>
      <c r="C44" s="10"/>
      <c r="D44" s="10"/>
      <c r="E44" s="9"/>
      <c r="F44" s="9"/>
      <c r="G44" s="9"/>
      <c r="H44" s="9"/>
      <c r="I44" s="9"/>
      <c r="J44" s="9"/>
      <c r="K44" s="9"/>
      <c r="L44" s="9"/>
      <c r="M44" s="9"/>
      <c r="N44" s="9"/>
      <c r="O44" s="9"/>
      <c r="P44" s="9"/>
      <c r="Q44" s="9"/>
      <c r="R44" s="9"/>
      <c r="S44" s="9"/>
      <c r="T44" s="101"/>
      <c r="U44" s="101"/>
    </row>
    <row r="45" spans="1:21" hidden="1">
      <c r="A45" s="72"/>
      <c r="B45" s="10" t="s">
        <v>129</v>
      </c>
      <c r="C45" s="10"/>
      <c r="D45" s="10"/>
      <c r="E45" s="9"/>
      <c r="F45" s="9"/>
      <c r="G45" s="9"/>
      <c r="H45" s="9"/>
      <c r="I45" s="9"/>
      <c r="J45" s="9"/>
      <c r="K45" s="9"/>
      <c r="L45" s="9"/>
      <c r="M45" s="9"/>
      <c r="N45" s="9"/>
      <c r="O45" s="9"/>
      <c r="P45" s="9"/>
      <c r="Q45" s="9"/>
      <c r="R45" s="9"/>
      <c r="S45" s="9"/>
      <c r="T45" s="101"/>
      <c r="U45" s="101"/>
    </row>
    <row r="46" spans="1:21" hidden="1">
      <c r="A46" s="72"/>
      <c r="B46" s="10" t="s">
        <v>130</v>
      </c>
      <c r="C46" s="10"/>
      <c r="D46" s="10"/>
      <c r="E46" s="9"/>
      <c r="F46" s="9"/>
      <c r="G46" s="9"/>
      <c r="H46" s="9"/>
      <c r="I46" s="9"/>
      <c r="J46" s="9"/>
      <c r="K46" s="9"/>
      <c r="L46" s="9"/>
      <c r="M46" s="9"/>
      <c r="N46" s="9"/>
      <c r="O46" s="9"/>
      <c r="P46" s="9"/>
      <c r="Q46" s="9"/>
      <c r="R46" s="9"/>
      <c r="S46" s="9"/>
      <c r="T46" s="101"/>
      <c r="U46" s="101"/>
    </row>
    <row r="47" spans="1:21" hidden="1">
      <c r="A47" s="72"/>
      <c r="B47" s="10" t="s">
        <v>131</v>
      </c>
      <c r="C47" s="10"/>
      <c r="D47" s="10"/>
      <c r="E47" s="9"/>
      <c r="F47" s="9"/>
      <c r="G47" s="9"/>
      <c r="H47" s="9"/>
      <c r="I47" s="9"/>
      <c r="J47" s="9"/>
      <c r="K47" s="9"/>
      <c r="L47" s="9"/>
      <c r="M47" s="9"/>
      <c r="N47" s="9"/>
      <c r="O47" s="9"/>
      <c r="P47" s="9"/>
      <c r="Q47" s="9"/>
      <c r="R47" s="9"/>
      <c r="S47" s="9"/>
      <c r="T47" s="101"/>
      <c r="U47" s="101"/>
    </row>
    <row r="48" spans="1:21" hidden="1">
      <c r="A48" s="72"/>
      <c r="B48" s="10" t="s">
        <v>132</v>
      </c>
      <c r="C48" s="10"/>
      <c r="D48" s="10"/>
      <c r="E48" s="9"/>
      <c r="F48" s="9"/>
      <c r="G48" s="9"/>
      <c r="H48" s="9"/>
      <c r="I48" s="9"/>
      <c r="J48" s="9"/>
      <c r="K48" s="9"/>
      <c r="L48" s="9"/>
      <c r="M48" s="9"/>
      <c r="N48" s="9"/>
      <c r="O48" s="9"/>
      <c r="P48" s="9"/>
      <c r="Q48" s="9"/>
      <c r="R48" s="9"/>
      <c r="S48" s="9"/>
      <c r="T48" s="101"/>
      <c r="U48" s="101"/>
    </row>
    <row r="49" spans="1:21" hidden="1">
      <c r="A49" s="72"/>
      <c r="B49" s="10" t="s">
        <v>133</v>
      </c>
      <c r="C49" s="10"/>
      <c r="D49" s="10"/>
      <c r="E49" s="9"/>
      <c r="F49" s="9"/>
      <c r="G49" s="9"/>
      <c r="H49" s="9"/>
      <c r="I49" s="9"/>
      <c r="J49" s="9"/>
      <c r="K49" s="9"/>
      <c r="L49" s="9"/>
      <c r="M49" s="9"/>
      <c r="N49" s="9"/>
      <c r="O49" s="9"/>
      <c r="P49" s="9"/>
      <c r="Q49" s="9"/>
      <c r="R49" s="9"/>
      <c r="S49" s="9"/>
      <c r="T49" s="101"/>
      <c r="U49" s="101"/>
    </row>
    <row r="50" spans="1:21" hidden="1">
      <c r="A50" s="72"/>
      <c r="B50" s="10" t="s">
        <v>134</v>
      </c>
      <c r="C50" s="10"/>
      <c r="D50" s="10"/>
      <c r="E50" s="9"/>
      <c r="F50" s="9"/>
      <c r="G50" s="9"/>
      <c r="H50" s="9"/>
      <c r="I50" s="9"/>
      <c r="J50" s="9"/>
      <c r="K50" s="9"/>
      <c r="L50" s="9"/>
      <c r="M50" s="9"/>
      <c r="N50" s="9"/>
      <c r="O50" s="9"/>
      <c r="P50" s="9"/>
      <c r="Q50" s="9"/>
      <c r="R50" s="9"/>
      <c r="S50" s="9"/>
      <c r="T50" s="101"/>
      <c r="U50" s="101"/>
    </row>
    <row r="51" spans="1:21" hidden="1">
      <c r="A51" s="72"/>
      <c r="B51" s="10" t="s">
        <v>135</v>
      </c>
      <c r="C51" s="10"/>
      <c r="D51" s="10"/>
      <c r="E51" s="9"/>
      <c r="F51" s="9"/>
      <c r="G51" s="9"/>
      <c r="H51" s="9"/>
      <c r="I51" s="9"/>
      <c r="J51" s="9"/>
      <c r="K51" s="9"/>
      <c r="L51" s="9"/>
      <c r="M51" s="9"/>
      <c r="N51" s="9"/>
      <c r="O51" s="9"/>
      <c r="P51" s="9"/>
      <c r="Q51" s="9"/>
      <c r="R51" s="9"/>
      <c r="S51" s="9"/>
      <c r="T51" s="101"/>
      <c r="U51" s="101"/>
    </row>
    <row r="52" spans="1:21" hidden="1">
      <c r="A52" s="72"/>
      <c r="B52" s="10" t="s">
        <v>136</v>
      </c>
      <c r="C52" s="10"/>
      <c r="D52" s="10"/>
      <c r="E52" s="9"/>
      <c r="F52" s="9"/>
      <c r="G52" s="9"/>
      <c r="H52" s="9"/>
      <c r="I52" s="9"/>
      <c r="J52" s="9"/>
      <c r="K52" s="9"/>
      <c r="L52" s="9"/>
      <c r="M52" s="9"/>
      <c r="N52" s="9"/>
      <c r="O52" s="9"/>
      <c r="P52" s="9"/>
      <c r="Q52" s="9"/>
      <c r="R52" s="9"/>
      <c r="S52" s="9"/>
      <c r="T52" s="101"/>
      <c r="U52" s="101"/>
    </row>
    <row r="53" spans="1:21" hidden="1">
      <c r="A53" s="72"/>
      <c r="B53" s="10" t="s">
        <v>137</v>
      </c>
      <c r="C53" s="10"/>
      <c r="D53" s="10"/>
      <c r="E53" s="9"/>
      <c r="F53" s="9"/>
      <c r="G53" s="9"/>
      <c r="H53" s="9"/>
      <c r="I53" s="9"/>
      <c r="J53" s="9"/>
      <c r="K53" s="9"/>
      <c r="L53" s="9"/>
      <c r="M53" s="9"/>
      <c r="N53" s="9"/>
      <c r="O53" s="9"/>
      <c r="P53" s="9"/>
      <c r="Q53" s="9"/>
      <c r="R53" s="9"/>
      <c r="S53" s="9"/>
      <c r="T53" s="101"/>
      <c r="U53" s="101"/>
    </row>
    <row r="54" spans="1:21" hidden="1">
      <c r="A54" s="72"/>
      <c r="B54" s="10" t="s">
        <v>138</v>
      </c>
      <c r="C54" s="10"/>
      <c r="D54" s="10"/>
      <c r="E54" s="9"/>
      <c r="F54" s="9"/>
      <c r="G54" s="9"/>
      <c r="H54" s="9"/>
      <c r="I54" s="9"/>
      <c r="J54" s="9"/>
      <c r="K54" s="9"/>
      <c r="L54" s="9"/>
      <c r="M54" s="9"/>
      <c r="N54" s="9"/>
      <c r="O54" s="9"/>
      <c r="P54" s="9"/>
      <c r="Q54" s="9"/>
      <c r="R54" s="9"/>
      <c r="S54" s="9"/>
      <c r="T54" s="101"/>
      <c r="U54" s="101"/>
    </row>
    <row r="55" spans="1:21" hidden="1">
      <c r="A55" s="72"/>
      <c r="B55" s="10" t="s">
        <v>139</v>
      </c>
      <c r="C55" s="10"/>
      <c r="D55" s="10"/>
      <c r="E55" s="9"/>
      <c r="F55" s="9"/>
      <c r="G55" s="9"/>
      <c r="H55" s="9"/>
      <c r="I55" s="9"/>
      <c r="J55" s="9"/>
      <c r="K55" s="9"/>
      <c r="L55" s="9"/>
      <c r="M55" s="9"/>
      <c r="N55" s="9"/>
      <c r="O55" s="9"/>
      <c r="P55" s="9"/>
      <c r="Q55" s="9"/>
      <c r="R55" s="9"/>
      <c r="S55" s="9"/>
      <c r="T55" s="101"/>
      <c r="U55" s="101"/>
    </row>
    <row r="56" spans="1:21" hidden="1">
      <c r="A56" s="72"/>
      <c r="B56" s="10" t="s">
        <v>140</v>
      </c>
      <c r="C56" s="10"/>
      <c r="D56" s="10"/>
      <c r="E56" s="9"/>
      <c r="F56" s="9"/>
      <c r="G56" s="9"/>
      <c r="H56" s="9"/>
      <c r="I56" s="9"/>
      <c r="J56" s="9"/>
      <c r="K56" s="9"/>
      <c r="L56" s="9"/>
      <c r="M56" s="9"/>
      <c r="N56" s="9"/>
      <c r="O56" s="9"/>
      <c r="P56" s="9"/>
      <c r="Q56" s="9"/>
      <c r="R56" s="9"/>
      <c r="S56" s="9"/>
      <c r="T56" s="101"/>
      <c r="U56" s="101"/>
    </row>
    <row r="57" spans="1:21" hidden="1">
      <c r="A57" s="72"/>
      <c r="B57" s="10" t="s">
        <v>141</v>
      </c>
      <c r="C57" s="10"/>
      <c r="D57" s="10"/>
      <c r="E57" s="9"/>
      <c r="F57" s="9"/>
      <c r="G57" s="9"/>
      <c r="H57" s="9"/>
      <c r="I57" s="9"/>
      <c r="J57" s="9"/>
      <c r="K57" s="9"/>
      <c r="L57" s="9"/>
      <c r="M57" s="9"/>
      <c r="N57" s="9"/>
      <c r="O57" s="9"/>
      <c r="P57" s="9"/>
      <c r="Q57" s="9"/>
      <c r="R57" s="9"/>
      <c r="S57" s="9"/>
      <c r="T57" s="101"/>
      <c r="U57" s="101"/>
    </row>
    <row r="58" spans="1:21" hidden="1">
      <c r="A58" s="72"/>
      <c r="B58" s="10" t="s">
        <v>142</v>
      </c>
      <c r="C58" s="10"/>
      <c r="D58" s="10"/>
      <c r="E58" s="9"/>
      <c r="F58" s="9"/>
      <c r="G58" s="9"/>
      <c r="H58" s="9"/>
      <c r="I58" s="9"/>
      <c r="J58" s="9"/>
      <c r="K58" s="9"/>
      <c r="L58" s="9"/>
      <c r="M58" s="9"/>
      <c r="N58" s="9"/>
      <c r="O58" s="9"/>
      <c r="P58" s="9"/>
      <c r="Q58" s="9"/>
      <c r="R58" s="9"/>
      <c r="S58" s="9"/>
      <c r="T58" s="101"/>
      <c r="U58" s="101"/>
    </row>
    <row r="59" spans="1:21" hidden="1">
      <c r="A59" s="72"/>
      <c r="B59" s="10" t="s">
        <v>143</v>
      </c>
      <c r="C59" s="10"/>
      <c r="D59" s="10"/>
      <c r="E59" s="9"/>
      <c r="F59" s="9"/>
      <c r="G59" s="9"/>
      <c r="H59" s="9"/>
      <c r="I59" s="9"/>
      <c r="J59" s="9"/>
      <c r="K59" s="9"/>
      <c r="L59" s="9"/>
      <c r="M59" s="9"/>
      <c r="N59" s="9"/>
      <c r="O59" s="9"/>
      <c r="P59" s="9"/>
      <c r="Q59" s="9"/>
      <c r="R59" s="9"/>
      <c r="S59" s="9"/>
      <c r="T59" s="101"/>
      <c r="U59" s="101"/>
    </row>
    <row r="60" spans="1:21" hidden="1">
      <c r="A60" s="72"/>
      <c r="B60" s="10" t="s">
        <v>144</v>
      </c>
      <c r="C60" s="10"/>
      <c r="D60" s="10"/>
      <c r="E60" s="9"/>
      <c r="F60" s="9"/>
      <c r="G60" s="9"/>
      <c r="H60" s="9"/>
      <c r="I60" s="9"/>
      <c r="J60" s="9"/>
      <c r="K60" s="9"/>
      <c r="L60" s="9"/>
      <c r="M60" s="9"/>
      <c r="N60" s="9"/>
      <c r="O60" s="9"/>
      <c r="P60" s="9"/>
      <c r="Q60" s="9"/>
      <c r="R60" s="9"/>
      <c r="S60" s="9"/>
      <c r="T60" s="101"/>
      <c r="U60" s="101"/>
    </row>
    <row r="61" spans="1:21" hidden="1">
      <c r="A61" s="72"/>
      <c r="B61" s="10" t="s">
        <v>145</v>
      </c>
      <c r="C61" s="10"/>
      <c r="D61" s="10"/>
      <c r="E61" s="9"/>
      <c r="F61" s="9"/>
      <c r="G61" s="9"/>
      <c r="H61" s="9"/>
      <c r="I61" s="9"/>
      <c r="J61" s="9"/>
      <c r="K61" s="9"/>
      <c r="L61" s="9"/>
      <c r="M61" s="9"/>
      <c r="N61" s="9"/>
      <c r="O61" s="9"/>
      <c r="P61" s="9"/>
      <c r="Q61" s="9"/>
      <c r="R61" s="9"/>
      <c r="S61" s="9"/>
      <c r="T61" s="101"/>
      <c r="U61" s="101"/>
    </row>
    <row r="62" spans="1:21" hidden="1">
      <c r="A62" s="72"/>
      <c r="B62" s="10" t="s">
        <v>146</v>
      </c>
      <c r="C62" s="10"/>
      <c r="D62" s="10"/>
      <c r="E62" s="9"/>
      <c r="F62" s="9"/>
      <c r="G62" s="9"/>
      <c r="H62" s="9"/>
      <c r="I62" s="9"/>
      <c r="J62" s="9"/>
      <c r="K62" s="9"/>
      <c r="L62" s="9"/>
      <c r="M62" s="9"/>
      <c r="N62" s="9"/>
      <c r="O62" s="9"/>
      <c r="P62" s="9"/>
      <c r="Q62" s="9"/>
      <c r="R62" s="9"/>
      <c r="S62" s="9"/>
      <c r="T62" s="101"/>
      <c r="U62" s="101"/>
    </row>
    <row r="63" spans="1:21" hidden="1">
      <c r="A63" s="72"/>
      <c r="B63" s="10" t="s">
        <v>147</v>
      </c>
      <c r="C63" s="10"/>
      <c r="D63" s="10"/>
      <c r="E63" s="9"/>
      <c r="F63" s="9"/>
      <c r="G63" s="9"/>
      <c r="H63" s="9"/>
      <c r="I63" s="9"/>
      <c r="J63" s="9"/>
      <c r="K63" s="9"/>
      <c r="L63" s="9"/>
      <c r="M63" s="9"/>
      <c r="N63" s="9"/>
      <c r="O63" s="9"/>
      <c r="P63" s="9"/>
      <c r="Q63" s="9"/>
      <c r="R63" s="9"/>
      <c r="S63" s="9"/>
      <c r="T63" s="101"/>
      <c r="U63" s="101"/>
    </row>
    <row r="64" spans="1:21" hidden="1">
      <c r="A64" s="72"/>
      <c r="B64" s="10" t="s">
        <v>148</v>
      </c>
      <c r="C64" s="10"/>
      <c r="D64" s="10"/>
      <c r="E64" s="9"/>
      <c r="F64" s="9"/>
      <c r="G64" s="9"/>
      <c r="H64" s="9"/>
      <c r="I64" s="9"/>
      <c r="J64" s="9"/>
      <c r="K64" s="9"/>
      <c r="L64" s="9"/>
      <c r="M64" s="9"/>
      <c r="N64" s="9"/>
      <c r="O64" s="9"/>
      <c r="P64" s="9"/>
      <c r="Q64" s="9"/>
      <c r="R64" s="9"/>
      <c r="S64" s="9"/>
      <c r="T64" s="101"/>
      <c r="U64" s="101"/>
    </row>
    <row r="65" spans="1:21" hidden="1">
      <c r="A65" s="72"/>
      <c r="B65" s="10" t="s">
        <v>149</v>
      </c>
      <c r="C65" s="10"/>
      <c r="D65" s="10"/>
      <c r="E65" s="9"/>
      <c r="F65" s="9"/>
      <c r="G65" s="9"/>
      <c r="H65" s="9"/>
      <c r="I65" s="9"/>
      <c r="J65" s="9"/>
      <c r="K65" s="9"/>
      <c r="L65" s="9"/>
      <c r="M65" s="9"/>
      <c r="N65" s="9"/>
      <c r="O65" s="9"/>
      <c r="P65" s="9"/>
      <c r="Q65" s="9"/>
      <c r="R65" s="9"/>
      <c r="S65" s="9"/>
      <c r="T65" s="101"/>
      <c r="U65" s="101"/>
    </row>
    <row r="66" spans="1:21" hidden="1">
      <c r="A66" s="72"/>
      <c r="B66" s="10" t="s">
        <v>150</v>
      </c>
      <c r="C66" s="10"/>
      <c r="D66" s="10"/>
      <c r="E66" s="9"/>
      <c r="F66" s="9"/>
      <c r="G66" s="9"/>
      <c r="H66" s="9"/>
      <c r="I66" s="9"/>
      <c r="J66" s="9"/>
      <c r="K66" s="9"/>
      <c r="L66" s="9"/>
      <c r="M66" s="9"/>
      <c r="N66" s="9"/>
      <c r="O66" s="9"/>
      <c r="P66" s="9"/>
      <c r="Q66" s="9"/>
      <c r="R66" s="9"/>
      <c r="S66" s="9"/>
      <c r="T66" s="101"/>
      <c r="U66" s="101"/>
    </row>
    <row r="67" spans="1:21" hidden="1">
      <c r="A67" s="72"/>
      <c r="B67" s="10" t="s">
        <v>151</v>
      </c>
      <c r="C67" s="10"/>
      <c r="D67" s="10"/>
      <c r="E67" s="9"/>
      <c r="F67" s="9"/>
      <c r="G67" s="9"/>
      <c r="H67" s="9"/>
      <c r="I67" s="9"/>
      <c r="J67" s="9"/>
      <c r="K67" s="9"/>
      <c r="L67" s="9"/>
      <c r="M67" s="9"/>
      <c r="N67" s="9"/>
      <c r="O67" s="9"/>
      <c r="P67" s="9"/>
      <c r="Q67" s="9"/>
      <c r="R67" s="9"/>
      <c r="S67" s="9"/>
      <c r="T67" s="101"/>
      <c r="U67" s="101"/>
    </row>
    <row r="68" spans="1:21" hidden="1">
      <c r="A68" s="72"/>
      <c r="B68" s="10" t="s">
        <v>152</v>
      </c>
      <c r="C68" s="10"/>
      <c r="D68" s="10"/>
      <c r="E68" s="9"/>
      <c r="F68" s="9"/>
      <c r="G68" s="9"/>
      <c r="H68" s="9"/>
      <c r="I68" s="9"/>
      <c r="J68" s="9"/>
      <c r="K68" s="9"/>
      <c r="L68" s="9"/>
      <c r="M68" s="9"/>
      <c r="N68" s="9"/>
      <c r="O68" s="9"/>
      <c r="P68" s="9"/>
      <c r="Q68" s="9"/>
      <c r="R68" s="9"/>
      <c r="S68" s="9"/>
      <c r="T68" s="101"/>
      <c r="U68" s="101"/>
    </row>
    <row r="69" spans="1:21" hidden="1">
      <c r="A69" s="72"/>
      <c r="B69" s="10" t="s">
        <v>153</v>
      </c>
      <c r="C69" s="10"/>
      <c r="D69" s="10"/>
      <c r="E69" s="9"/>
      <c r="F69" s="9"/>
      <c r="G69" s="9"/>
      <c r="H69" s="9"/>
      <c r="I69" s="9"/>
      <c r="J69" s="9"/>
      <c r="K69" s="9"/>
      <c r="L69" s="9"/>
      <c r="M69" s="9"/>
      <c r="N69" s="9"/>
      <c r="O69" s="9"/>
      <c r="P69" s="9"/>
      <c r="Q69" s="9"/>
      <c r="R69" s="9"/>
      <c r="S69" s="9"/>
      <c r="T69" s="101"/>
      <c r="U69" s="101"/>
    </row>
    <row r="70" spans="1:21" hidden="1">
      <c r="A70" s="72"/>
      <c r="B70" s="10" t="s">
        <v>154</v>
      </c>
      <c r="C70" s="10"/>
      <c r="D70" s="10"/>
      <c r="E70" s="9"/>
      <c r="F70" s="9"/>
      <c r="G70" s="9"/>
      <c r="H70" s="9"/>
      <c r="I70" s="9"/>
      <c r="J70" s="9"/>
      <c r="K70" s="9"/>
      <c r="L70" s="9"/>
      <c r="M70" s="9"/>
      <c r="N70" s="9"/>
      <c r="O70" s="9"/>
      <c r="P70" s="9"/>
      <c r="Q70" s="9"/>
      <c r="R70" s="9"/>
      <c r="S70" s="9"/>
      <c r="T70" s="101"/>
      <c r="U70" s="101"/>
    </row>
    <row r="71" spans="1:21" hidden="1">
      <c r="A71" s="72"/>
      <c r="B71" s="10" t="s">
        <v>155</v>
      </c>
      <c r="C71" s="10"/>
      <c r="D71" s="10"/>
      <c r="E71" s="9"/>
      <c r="F71" s="9"/>
      <c r="G71" s="9"/>
      <c r="H71" s="9"/>
      <c r="I71" s="9"/>
      <c r="J71" s="9"/>
      <c r="K71" s="9"/>
      <c r="L71" s="9"/>
      <c r="M71" s="9"/>
      <c r="N71" s="9"/>
      <c r="O71" s="9"/>
      <c r="P71" s="9"/>
      <c r="Q71" s="9"/>
      <c r="R71" s="9"/>
      <c r="S71" s="9"/>
      <c r="T71" s="101"/>
      <c r="U71" s="101"/>
    </row>
    <row r="72" spans="1:21" hidden="1">
      <c r="A72" s="72"/>
      <c r="B72" s="10" t="s">
        <v>156</v>
      </c>
      <c r="C72" s="10"/>
      <c r="D72" s="10"/>
      <c r="E72" s="9"/>
      <c r="F72" s="9"/>
      <c r="G72" s="9"/>
      <c r="H72" s="9"/>
      <c r="I72" s="9"/>
      <c r="J72" s="9"/>
      <c r="K72" s="9"/>
      <c r="L72" s="9"/>
      <c r="M72" s="9"/>
      <c r="N72" s="9"/>
      <c r="O72" s="9"/>
      <c r="P72" s="9"/>
      <c r="Q72" s="9"/>
      <c r="R72" s="9"/>
      <c r="S72" s="9"/>
      <c r="T72" s="101"/>
      <c r="U72" s="101"/>
    </row>
    <row r="73" spans="1:21" hidden="1">
      <c r="A73" s="72"/>
      <c r="B73" s="10" t="s">
        <v>157</v>
      </c>
      <c r="C73" s="10"/>
      <c r="D73" s="10"/>
      <c r="E73" s="9"/>
      <c r="F73" s="9"/>
      <c r="G73" s="9"/>
      <c r="H73" s="9"/>
      <c r="I73" s="9"/>
      <c r="J73" s="9"/>
      <c r="K73" s="9"/>
      <c r="L73" s="9"/>
      <c r="M73" s="9"/>
      <c r="N73" s="9"/>
      <c r="O73" s="9"/>
      <c r="P73" s="9"/>
      <c r="Q73" s="9"/>
      <c r="R73" s="9"/>
      <c r="S73" s="9"/>
      <c r="T73" s="101"/>
      <c r="U73" s="101"/>
    </row>
    <row r="74" spans="1:21" hidden="1">
      <c r="A74" s="72"/>
      <c r="B74" s="10" t="s">
        <v>158</v>
      </c>
      <c r="C74" s="10"/>
      <c r="D74" s="10"/>
      <c r="E74" s="9"/>
      <c r="F74" s="9"/>
      <c r="G74" s="9"/>
      <c r="H74" s="9"/>
      <c r="I74" s="9"/>
      <c r="J74" s="9"/>
      <c r="K74" s="9"/>
      <c r="L74" s="9"/>
      <c r="M74" s="9"/>
      <c r="N74" s="9"/>
      <c r="O74" s="9"/>
      <c r="P74" s="9"/>
      <c r="Q74" s="9"/>
      <c r="R74" s="9"/>
      <c r="S74" s="9"/>
      <c r="T74" s="101"/>
      <c r="U74" s="101"/>
    </row>
    <row r="75" spans="1:21" hidden="1">
      <c r="A75" s="72"/>
      <c r="B75" s="10" t="s">
        <v>159</v>
      </c>
      <c r="C75" s="10"/>
      <c r="D75" s="10"/>
      <c r="E75" s="9"/>
      <c r="F75" s="9"/>
      <c r="G75" s="9"/>
      <c r="H75" s="9"/>
      <c r="I75" s="9"/>
      <c r="J75" s="9"/>
      <c r="K75" s="9"/>
      <c r="L75" s="9"/>
      <c r="M75" s="9"/>
      <c r="N75" s="9"/>
      <c r="O75" s="9"/>
      <c r="P75" s="9"/>
      <c r="Q75" s="9"/>
      <c r="R75" s="9"/>
      <c r="S75" s="9"/>
      <c r="T75" s="101"/>
      <c r="U75" s="101"/>
    </row>
    <row r="76" spans="1:21" hidden="1">
      <c r="A76" s="72"/>
      <c r="B76" s="10" t="s">
        <v>160</v>
      </c>
      <c r="C76" s="10"/>
      <c r="D76" s="10"/>
      <c r="E76" s="9"/>
      <c r="F76" s="9"/>
      <c r="G76" s="9"/>
      <c r="H76" s="9"/>
      <c r="I76" s="9"/>
      <c r="J76" s="9"/>
      <c r="K76" s="9"/>
      <c r="L76" s="9"/>
      <c r="M76" s="9"/>
      <c r="N76" s="9"/>
      <c r="O76" s="9"/>
      <c r="P76" s="9"/>
      <c r="Q76" s="9"/>
      <c r="R76" s="9"/>
      <c r="S76" s="9"/>
      <c r="T76" s="101"/>
      <c r="U76" s="101"/>
    </row>
    <row r="77" spans="1:21" hidden="1">
      <c r="A77" s="72"/>
      <c r="B77" s="10" t="s">
        <v>161</v>
      </c>
      <c r="C77" s="10"/>
      <c r="D77" s="10"/>
      <c r="E77" s="9"/>
      <c r="F77" s="9"/>
      <c r="G77" s="9"/>
      <c r="H77" s="9"/>
      <c r="I77" s="9"/>
      <c r="J77" s="9"/>
      <c r="K77" s="9"/>
      <c r="L77" s="9"/>
      <c r="M77" s="9"/>
      <c r="N77" s="9"/>
      <c r="O77" s="9"/>
      <c r="P77" s="9"/>
      <c r="Q77" s="9"/>
      <c r="R77" s="9"/>
      <c r="S77" s="9"/>
      <c r="T77" s="101"/>
      <c r="U77" s="101"/>
    </row>
    <row r="78" spans="1:21" hidden="1">
      <c r="A78" s="72"/>
      <c r="B78" s="10" t="s">
        <v>162</v>
      </c>
      <c r="C78" s="10"/>
      <c r="D78" s="10"/>
      <c r="E78" s="9"/>
      <c r="F78" s="9"/>
      <c r="G78" s="9"/>
      <c r="H78" s="9"/>
      <c r="I78" s="9"/>
      <c r="J78" s="9"/>
      <c r="K78" s="9"/>
      <c r="L78" s="9"/>
      <c r="M78" s="9"/>
      <c r="N78" s="9"/>
      <c r="O78" s="9"/>
      <c r="P78" s="9"/>
      <c r="Q78" s="9"/>
      <c r="R78" s="9"/>
      <c r="S78" s="9"/>
      <c r="T78" s="101"/>
      <c r="U78" s="101"/>
    </row>
    <row r="79" spans="1:21" hidden="1">
      <c r="A79" s="72"/>
      <c r="B79" s="10" t="s">
        <v>163</v>
      </c>
      <c r="C79" s="10"/>
      <c r="D79" s="10"/>
      <c r="E79" s="9"/>
      <c r="F79" s="9"/>
      <c r="G79" s="9"/>
      <c r="H79" s="9"/>
      <c r="I79" s="9"/>
      <c r="J79" s="9"/>
      <c r="K79" s="9"/>
      <c r="L79" s="9"/>
      <c r="M79" s="9"/>
      <c r="N79" s="9"/>
      <c r="O79" s="9"/>
      <c r="P79" s="9"/>
      <c r="Q79" s="9"/>
      <c r="R79" s="9"/>
      <c r="S79" s="9"/>
      <c r="T79" s="101"/>
      <c r="U79" s="101"/>
    </row>
    <row r="80" spans="1:21" hidden="1">
      <c r="A80" s="72"/>
      <c r="B80" s="10" t="s">
        <v>164</v>
      </c>
      <c r="C80" s="10"/>
      <c r="D80" s="10"/>
      <c r="E80" s="9"/>
      <c r="F80" s="9"/>
      <c r="G80" s="9"/>
      <c r="H80" s="9"/>
      <c r="I80" s="9"/>
      <c r="J80" s="9"/>
      <c r="K80" s="9"/>
      <c r="L80" s="9"/>
      <c r="M80" s="9"/>
      <c r="N80" s="9"/>
      <c r="O80" s="9"/>
      <c r="P80" s="9"/>
      <c r="Q80" s="9"/>
      <c r="R80" s="9"/>
      <c r="S80" s="9"/>
      <c r="T80" s="101"/>
      <c r="U80" s="101"/>
    </row>
    <row r="81" spans="1:21" hidden="1">
      <c r="A81" s="72"/>
      <c r="B81" s="10" t="s">
        <v>165</v>
      </c>
      <c r="C81" s="10"/>
      <c r="D81" s="10"/>
      <c r="E81" s="9"/>
      <c r="F81" s="9"/>
      <c r="G81" s="9"/>
      <c r="H81" s="9"/>
      <c r="I81" s="9"/>
      <c r="J81" s="9"/>
      <c r="K81" s="9"/>
      <c r="L81" s="9"/>
      <c r="M81" s="9"/>
      <c r="N81" s="9"/>
      <c r="O81" s="9"/>
      <c r="P81" s="9"/>
      <c r="Q81" s="9"/>
      <c r="R81" s="9"/>
      <c r="S81" s="9"/>
      <c r="T81" s="101"/>
      <c r="U81" s="101"/>
    </row>
    <row r="82" spans="1:21" hidden="1">
      <c r="A82" s="72"/>
      <c r="B82" s="10" t="s">
        <v>166</v>
      </c>
      <c r="C82" s="10"/>
      <c r="D82" s="10"/>
      <c r="E82" s="9"/>
      <c r="F82" s="9"/>
      <c r="G82" s="9"/>
      <c r="H82" s="9"/>
      <c r="I82" s="9"/>
      <c r="J82" s="9"/>
      <c r="K82" s="9"/>
      <c r="L82" s="9"/>
      <c r="M82" s="9"/>
      <c r="N82" s="9"/>
      <c r="O82" s="9"/>
      <c r="P82" s="9"/>
      <c r="Q82" s="9"/>
      <c r="R82" s="9"/>
      <c r="S82" s="9"/>
      <c r="T82" s="101"/>
      <c r="U82" s="101"/>
    </row>
    <row r="83" spans="1:21" hidden="1">
      <c r="A83" s="72"/>
      <c r="B83" s="10" t="s">
        <v>167</v>
      </c>
      <c r="C83" s="10"/>
      <c r="D83" s="10"/>
      <c r="E83" s="9"/>
      <c r="F83" s="9"/>
      <c r="G83" s="9"/>
      <c r="H83" s="9"/>
      <c r="I83" s="9"/>
      <c r="J83" s="9"/>
      <c r="K83" s="9"/>
      <c r="L83" s="9"/>
      <c r="M83" s="9"/>
      <c r="N83" s="9"/>
      <c r="O83" s="9"/>
      <c r="P83" s="9"/>
      <c r="Q83" s="9"/>
      <c r="R83" s="9"/>
      <c r="S83" s="9"/>
      <c r="T83" s="101"/>
      <c r="U83" s="101"/>
    </row>
    <row r="84" spans="1:21" hidden="1">
      <c r="A84" s="72"/>
      <c r="B84" s="10" t="s">
        <v>168</v>
      </c>
      <c r="C84" s="10"/>
      <c r="D84" s="10"/>
      <c r="E84" s="9"/>
      <c r="F84" s="9"/>
      <c r="G84" s="9"/>
      <c r="H84" s="9"/>
      <c r="I84" s="9"/>
      <c r="J84" s="9"/>
      <c r="K84" s="9"/>
      <c r="L84" s="9"/>
      <c r="M84" s="9"/>
      <c r="N84" s="9"/>
      <c r="O84" s="9"/>
      <c r="P84" s="9"/>
      <c r="Q84" s="9"/>
      <c r="R84" s="9"/>
      <c r="S84" s="9"/>
      <c r="T84" s="101"/>
      <c r="U84" s="101"/>
    </row>
    <row r="85" spans="1:21" hidden="1">
      <c r="A85" s="72"/>
      <c r="B85" s="10" t="s">
        <v>169</v>
      </c>
      <c r="C85" s="10"/>
      <c r="D85" s="10"/>
      <c r="E85" s="9"/>
      <c r="F85" s="9"/>
      <c r="G85" s="9"/>
      <c r="H85" s="9"/>
      <c r="I85" s="9"/>
      <c r="J85" s="9"/>
      <c r="K85" s="9"/>
      <c r="L85" s="9"/>
      <c r="M85" s="9"/>
      <c r="N85" s="9"/>
      <c r="O85" s="9"/>
      <c r="P85" s="9"/>
      <c r="Q85" s="9"/>
      <c r="R85" s="9"/>
      <c r="S85" s="9"/>
      <c r="T85" s="101"/>
      <c r="U85" s="101"/>
    </row>
    <row r="86" spans="1:21" hidden="1">
      <c r="A86" s="72"/>
      <c r="B86" s="10" t="s">
        <v>170</v>
      </c>
      <c r="C86" s="10"/>
      <c r="D86" s="10"/>
      <c r="E86" s="9"/>
      <c r="F86" s="9"/>
      <c r="G86" s="9"/>
      <c r="H86" s="9"/>
      <c r="I86" s="9"/>
      <c r="J86" s="9"/>
      <c r="K86" s="9"/>
      <c r="L86" s="9"/>
      <c r="M86" s="9"/>
      <c r="N86" s="9"/>
      <c r="O86" s="9"/>
      <c r="P86" s="9"/>
      <c r="Q86" s="9"/>
      <c r="R86" s="9"/>
      <c r="S86" s="9"/>
      <c r="T86" s="101"/>
      <c r="U86" s="101"/>
    </row>
    <row r="87" spans="1:21" hidden="1">
      <c r="A87" s="72"/>
      <c r="B87" s="10" t="s">
        <v>171</v>
      </c>
      <c r="C87" s="10"/>
      <c r="D87" s="10"/>
      <c r="E87" s="9"/>
      <c r="F87" s="9"/>
      <c r="G87" s="9"/>
      <c r="H87" s="9"/>
      <c r="I87" s="9"/>
      <c r="J87" s="9"/>
      <c r="K87" s="9"/>
      <c r="L87" s="9"/>
      <c r="M87" s="9"/>
      <c r="N87" s="9"/>
      <c r="O87" s="9"/>
      <c r="P87" s="9"/>
      <c r="Q87" s="9"/>
      <c r="R87" s="9"/>
      <c r="S87" s="9"/>
      <c r="T87" s="101"/>
      <c r="U87" s="101"/>
    </row>
    <row r="88" spans="1:21" hidden="1">
      <c r="A88" s="72"/>
      <c r="B88" s="10" t="s">
        <v>172</v>
      </c>
      <c r="C88" s="10"/>
      <c r="D88" s="10"/>
      <c r="E88" s="9"/>
      <c r="F88" s="9"/>
      <c r="G88" s="9"/>
      <c r="H88" s="9"/>
      <c r="I88" s="9"/>
      <c r="J88" s="9"/>
      <c r="K88" s="9"/>
      <c r="L88" s="9"/>
      <c r="M88" s="9"/>
      <c r="N88" s="9"/>
      <c r="O88" s="9"/>
      <c r="P88" s="9"/>
      <c r="Q88" s="9"/>
      <c r="R88" s="9"/>
      <c r="S88" s="9"/>
      <c r="T88" s="101"/>
      <c r="U88" s="101"/>
    </row>
    <row r="89" spans="1:21" hidden="1">
      <c r="A89" s="72"/>
      <c r="B89" s="10" t="s">
        <v>173</v>
      </c>
      <c r="C89" s="10"/>
      <c r="D89" s="10"/>
      <c r="E89" s="9"/>
      <c r="F89" s="9"/>
      <c r="G89" s="9"/>
      <c r="H89" s="9"/>
      <c r="I89" s="9"/>
      <c r="J89" s="9"/>
      <c r="K89" s="9"/>
      <c r="L89" s="9"/>
      <c r="M89" s="9"/>
      <c r="N89" s="9"/>
      <c r="O89" s="9"/>
      <c r="P89" s="9"/>
      <c r="Q89" s="9"/>
      <c r="R89" s="9"/>
      <c r="S89" s="9"/>
      <c r="T89" s="101"/>
      <c r="U89" s="101"/>
    </row>
    <row r="90" spans="1:21" hidden="1">
      <c r="A90" s="72"/>
      <c r="B90" s="10" t="s">
        <v>174</v>
      </c>
      <c r="C90" s="10"/>
      <c r="D90" s="10"/>
      <c r="E90" s="9"/>
      <c r="F90" s="9"/>
      <c r="G90" s="9"/>
      <c r="H90" s="9"/>
      <c r="I90" s="9"/>
      <c r="J90" s="9"/>
      <c r="K90" s="9"/>
      <c r="L90" s="9"/>
      <c r="M90" s="9"/>
      <c r="N90" s="9"/>
      <c r="O90" s="9"/>
      <c r="P90" s="9"/>
      <c r="Q90" s="9"/>
      <c r="R90" s="9"/>
      <c r="S90" s="9"/>
      <c r="T90" s="101"/>
      <c r="U90" s="101"/>
    </row>
    <row r="91" spans="1:21" hidden="1">
      <c r="A91" s="72"/>
      <c r="B91" s="10" t="s">
        <v>175</v>
      </c>
      <c r="C91" s="10"/>
      <c r="D91" s="10"/>
      <c r="E91" s="9"/>
      <c r="F91" s="9"/>
      <c r="G91" s="9"/>
      <c r="H91" s="9"/>
      <c r="I91" s="9"/>
      <c r="J91" s="9"/>
      <c r="K91" s="9"/>
      <c r="L91" s="9"/>
      <c r="M91" s="9"/>
      <c r="N91" s="9"/>
      <c r="O91" s="9"/>
      <c r="P91" s="9"/>
      <c r="Q91" s="9"/>
      <c r="R91" s="9"/>
      <c r="S91" s="9"/>
      <c r="T91" s="101"/>
      <c r="U91" s="101"/>
    </row>
    <row r="92" spans="1:21" hidden="1">
      <c r="A92" s="72"/>
      <c r="B92" s="10" t="s">
        <v>176</v>
      </c>
      <c r="C92" s="10"/>
      <c r="D92" s="10"/>
      <c r="E92" s="9"/>
      <c r="F92" s="9"/>
      <c r="G92" s="9"/>
      <c r="H92" s="9"/>
      <c r="I92" s="9"/>
      <c r="J92" s="9"/>
      <c r="K92" s="9"/>
      <c r="L92" s="9"/>
      <c r="M92" s="9"/>
      <c r="N92" s="9"/>
      <c r="O92" s="9"/>
      <c r="P92" s="9"/>
      <c r="Q92" s="9"/>
      <c r="R92" s="9"/>
      <c r="S92" s="9"/>
      <c r="T92" s="101"/>
      <c r="U92" s="101"/>
    </row>
    <row r="93" spans="1:21" hidden="1">
      <c r="A93" s="72"/>
      <c r="B93" s="10" t="s">
        <v>177</v>
      </c>
      <c r="C93" s="10"/>
      <c r="D93" s="10"/>
      <c r="E93" s="9"/>
      <c r="F93" s="9"/>
      <c r="G93" s="9"/>
      <c r="H93" s="9"/>
      <c r="I93" s="9"/>
      <c r="J93" s="9"/>
      <c r="K93" s="9"/>
      <c r="L93" s="9"/>
      <c r="M93" s="9"/>
      <c r="N93" s="9"/>
      <c r="O93" s="9"/>
      <c r="P93" s="9"/>
      <c r="Q93" s="9"/>
      <c r="R93" s="9"/>
      <c r="S93" s="9"/>
      <c r="T93" s="101"/>
      <c r="U93" s="101"/>
    </row>
    <row r="94" spans="1:21" hidden="1">
      <c r="A94" s="72"/>
      <c r="B94" s="10" t="s">
        <v>178</v>
      </c>
      <c r="C94" s="10"/>
      <c r="D94" s="10"/>
      <c r="E94" s="9"/>
      <c r="F94" s="9"/>
      <c r="G94" s="9"/>
      <c r="H94" s="9"/>
      <c r="I94" s="9"/>
      <c r="J94" s="9"/>
      <c r="K94" s="9"/>
      <c r="L94" s="9"/>
      <c r="M94" s="9"/>
      <c r="N94" s="9"/>
      <c r="O94" s="9"/>
      <c r="P94" s="9"/>
      <c r="Q94" s="9"/>
      <c r="R94" s="9"/>
      <c r="S94" s="9"/>
      <c r="T94" s="101"/>
      <c r="U94" s="101"/>
    </row>
    <row r="95" spans="1:21" hidden="1">
      <c r="A95" s="72"/>
      <c r="B95" s="10" t="s">
        <v>179</v>
      </c>
      <c r="C95" s="10"/>
      <c r="D95" s="10"/>
      <c r="E95" s="9"/>
      <c r="F95" s="9"/>
      <c r="G95" s="9"/>
      <c r="H95" s="9"/>
      <c r="I95" s="9"/>
      <c r="J95" s="9"/>
      <c r="K95" s="9"/>
      <c r="L95" s="9"/>
      <c r="M95" s="9"/>
      <c r="N95" s="9"/>
      <c r="O95" s="9"/>
      <c r="P95" s="9"/>
      <c r="Q95" s="9"/>
      <c r="R95" s="9"/>
      <c r="S95" s="9"/>
      <c r="T95" s="101"/>
      <c r="U95" s="101"/>
    </row>
    <row r="96" spans="1:21" hidden="1">
      <c r="A96" s="72"/>
      <c r="B96" s="10" t="s">
        <v>180</v>
      </c>
      <c r="C96" s="10"/>
      <c r="D96" s="10"/>
      <c r="E96" s="9"/>
      <c r="F96" s="9"/>
      <c r="G96" s="9"/>
      <c r="H96" s="9"/>
      <c r="I96" s="9"/>
      <c r="J96" s="9"/>
      <c r="K96" s="9"/>
      <c r="L96" s="9"/>
      <c r="M96" s="9"/>
      <c r="N96" s="9"/>
      <c r="O96" s="9"/>
      <c r="P96" s="9"/>
      <c r="Q96" s="9"/>
      <c r="R96" s="9"/>
      <c r="S96" s="9"/>
      <c r="T96" s="101"/>
      <c r="U96" s="101"/>
    </row>
    <row r="97" spans="1:21" hidden="1">
      <c r="A97" s="72"/>
      <c r="B97" s="10" t="s">
        <v>181</v>
      </c>
      <c r="C97" s="10"/>
      <c r="D97" s="10"/>
      <c r="E97" s="9"/>
      <c r="F97" s="9"/>
      <c r="G97" s="9"/>
      <c r="H97" s="9"/>
      <c r="I97" s="9"/>
      <c r="J97" s="9"/>
      <c r="K97" s="9"/>
      <c r="L97" s="9"/>
      <c r="M97" s="9"/>
      <c r="N97" s="9"/>
      <c r="O97" s="9"/>
      <c r="P97" s="9"/>
      <c r="Q97" s="9"/>
      <c r="R97" s="9"/>
      <c r="S97" s="9"/>
      <c r="T97" s="101"/>
      <c r="U97" s="101"/>
    </row>
    <row r="98" spans="1:21" hidden="1">
      <c r="A98" s="72"/>
      <c r="B98" s="10" t="s">
        <v>182</v>
      </c>
      <c r="C98" s="10"/>
      <c r="D98" s="10"/>
      <c r="E98" s="9"/>
      <c r="F98" s="9"/>
      <c r="G98" s="9"/>
      <c r="H98" s="9"/>
      <c r="I98" s="9"/>
      <c r="J98" s="9"/>
      <c r="K98" s="9"/>
      <c r="L98" s="9"/>
      <c r="M98" s="9"/>
      <c r="N98" s="9"/>
      <c r="O98" s="9"/>
      <c r="P98" s="9"/>
      <c r="Q98" s="9"/>
      <c r="R98" s="9"/>
      <c r="S98" s="9"/>
      <c r="T98" s="101"/>
      <c r="U98" s="101"/>
    </row>
    <row r="99" spans="1:21" hidden="1">
      <c r="A99" s="72"/>
      <c r="B99" s="10" t="s">
        <v>183</v>
      </c>
      <c r="C99" s="10"/>
      <c r="D99" s="10"/>
      <c r="E99" s="9"/>
      <c r="F99" s="9"/>
      <c r="G99" s="9"/>
      <c r="H99" s="9"/>
      <c r="I99" s="9"/>
      <c r="J99" s="9"/>
      <c r="K99" s="9"/>
      <c r="L99" s="9"/>
      <c r="M99" s="9"/>
      <c r="N99" s="9"/>
      <c r="O99" s="9"/>
      <c r="P99" s="9"/>
      <c r="Q99" s="9"/>
      <c r="R99" s="9"/>
      <c r="S99" s="9"/>
      <c r="T99" s="101"/>
      <c r="U99" s="101"/>
    </row>
    <row r="100" spans="1:21" hidden="1">
      <c r="A100" s="72"/>
      <c r="B100" s="10" t="s">
        <v>184</v>
      </c>
      <c r="C100" s="10"/>
      <c r="D100" s="10"/>
      <c r="E100" s="9"/>
      <c r="F100" s="9"/>
      <c r="G100" s="9"/>
      <c r="H100" s="9"/>
      <c r="I100" s="9"/>
      <c r="J100" s="9"/>
      <c r="K100" s="9"/>
      <c r="L100" s="9"/>
      <c r="M100" s="9"/>
      <c r="N100" s="9"/>
      <c r="O100" s="9"/>
      <c r="P100" s="9"/>
      <c r="Q100" s="9"/>
      <c r="R100" s="9"/>
      <c r="S100" s="9"/>
      <c r="T100" s="101"/>
      <c r="U100" s="101"/>
    </row>
    <row r="101" spans="1:21" hidden="1">
      <c r="A101" s="72"/>
      <c r="B101" s="10" t="s">
        <v>185</v>
      </c>
      <c r="C101" s="10"/>
      <c r="D101" s="10"/>
      <c r="E101" s="9"/>
      <c r="F101" s="9"/>
      <c r="G101" s="9"/>
      <c r="H101" s="9"/>
      <c r="I101" s="9"/>
      <c r="J101" s="9"/>
      <c r="K101" s="9"/>
      <c r="L101" s="9"/>
      <c r="M101" s="9"/>
      <c r="N101" s="9"/>
      <c r="O101" s="9"/>
      <c r="P101" s="9"/>
      <c r="Q101" s="9"/>
      <c r="R101" s="9"/>
      <c r="S101" s="9"/>
      <c r="T101" s="101"/>
      <c r="U101" s="101"/>
    </row>
    <row r="102" spans="1:21" hidden="1">
      <c r="A102" s="72"/>
      <c r="B102" s="10" t="s">
        <v>186</v>
      </c>
      <c r="C102" s="10"/>
      <c r="D102" s="10"/>
      <c r="E102" s="9"/>
      <c r="F102" s="9"/>
      <c r="G102" s="9"/>
      <c r="H102" s="9"/>
      <c r="I102" s="9"/>
      <c r="J102" s="9"/>
      <c r="K102" s="9"/>
      <c r="L102" s="9"/>
      <c r="M102" s="9"/>
      <c r="N102" s="9"/>
      <c r="O102" s="9"/>
      <c r="P102" s="9"/>
      <c r="Q102" s="9"/>
      <c r="R102" s="9"/>
      <c r="S102" s="9"/>
      <c r="T102" s="101"/>
      <c r="U102" s="101"/>
    </row>
    <row r="103" spans="1:21" hidden="1">
      <c r="A103" s="72"/>
      <c r="B103" s="10" t="s">
        <v>187</v>
      </c>
      <c r="C103" s="10"/>
      <c r="D103" s="10"/>
      <c r="E103" s="9"/>
      <c r="F103" s="9"/>
      <c r="G103" s="9"/>
      <c r="H103" s="9"/>
      <c r="I103" s="9"/>
      <c r="J103" s="9"/>
      <c r="K103" s="9"/>
      <c r="L103" s="9"/>
      <c r="M103" s="9"/>
      <c r="N103" s="9"/>
      <c r="O103" s="9"/>
      <c r="P103" s="9"/>
      <c r="Q103" s="9"/>
      <c r="R103" s="9"/>
      <c r="S103" s="9"/>
      <c r="T103" s="101"/>
      <c r="U103" s="101"/>
    </row>
    <row r="104" spans="1:21" hidden="1">
      <c r="A104" s="72"/>
      <c r="B104" s="10" t="s">
        <v>188</v>
      </c>
      <c r="C104" s="10"/>
      <c r="D104" s="10"/>
      <c r="E104" s="9"/>
      <c r="F104" s="9"/>
      <c r="G104" s="9"/>
      <c r="H104" s="9"/>
      <c r="I104" s="9"/>
      <c r="J104" s="9"/>
      <c r="K104" s="9"/>
      <c r="L104" s="9"/>
      <c r="M104" s="9"/>
      <c r="N104" s="9"/>
      <c r="O104" s="9"/>
      <c r="P104" s="9"/>
      <c r="Q104" s="9"/>
      <c r="R104" s="9"/>
      <c r="S104" s="9"/>
      <c r="T104" s="101"/>
      <c r="U104" s="101"/>
    </row>
    <row r="105" spans="1:21" hidden="1">
      <c r="A105" s="72"/>
      <c r="B105" s="10" t="s">
        <v>189</v>
      </c>
      <c r="C105" s="10"/>
      <c r="D105" s="10"/>
      <c r="E105" s="9"/>
      <c r="F105" s="9"/>
      <c r="G105" s="9"/>
      <c r="H105" s="9"/>
      <c r="I105" s="9"/>
      <c r="J105" s="9"/>
      <c r="K105" s="9"/>
      <c r="L105" s="9"/>
      <c r="M105" s="9"/>
      <c r="N105" s="9"/>
      <c r="O105" s="9"/>
      <c r="P105" s="9"/>
      <c r="Q105" s="9"/>
      <c r="R105" s="9"/>
      <c r="S105" s="9"/>
      <c r="T105" s="101"/>
      <c r="U105" s="101"/>
    </row>
    <row r="106" spans="1:21" hidden="1">
      <c r="A106" s="72"/>
      <c r="B106" s="10" t="s">
        <v>190</v>
      </c>
      <c r="C106" s="10"/>
      <c r="D106" s="10"/>
      <c r="E106" s="9"/>
      <c r="F106" s="9"/>
      <c r="G106" s="9"/>
      <c r="H106" s="9"/>
      <c r="I106" s="9"/>
      <c r="J106" s="9"/>
      <c r="K106" s="9"/>
      <c r="L106" s="9"/>
      <c r="M106" s="9"/>
      <c r="N106" s="9"/>
      <c r="O106" s="9"/>
      <c r="P106" s="9"/>
      <c r="Q106" s="9"/>
      <c r="R106" s="9"/>
      <c r="S106" s="9"/>
      <c r="T106" s="101"/>
      <c r="U106" s="101"/>
    </row>
    <row r="107" spans="1:21" hidden="1">
      <c r="A107" s="72"/>
      <c r="B107" s="10" t="s">
        <v>191</v>
      </c>
      <c r="C107" s="10"/>
      <c r="D107" s="10"/>
      <c r="E107" s="9"/>
      <c r="F107" s="9"/>
      <c r="G107" s="9"/>
      <c r="H107" s="9"/>
      <c r="I107" s="9"/>
      <c r="J107" s="9"/>
      <c r="K107" s="9"/>
      <c r="L107" s="9"/>
      <c r="M107" s="9"/>
      <c r="N107" s="9"/>
      <c r="O107" s="9"/>
      <c r="P107" s="9"/>
      <c r="Q107" s="9"/>
      <c r="R107" s="9"/>
      <c r="S107" s="9"/>
      <c r="T107" s="101"/>
      <c r="U107" s="101"/>
    </row>
    <row r="108" spans="1:21" hidden="1">
      <c r="A108" s="72"/>
      <c r="B108" s="10" t="s">
        <v>192</v>
      </c>
      <c r="C108" s="10"/>
      <c r="D108" s="10"/>
      <c r="E108" s="9"/>
      <c r="F108" s="9"/>
      <c r="G108" s="9"/>
      <c r="H108" s="9"/>
      <c r="I108" s="9"/>
      <c r="J108" s="9"/>
      <c r="K108" s="9"/>
      <c r="L108" s="9"/>
      <c r="M108" s="9"/>
      <c r="N108" s="9"/>
      <c r="O108" s="9"/>
      <c r="P108" s="9"/>
      <c r="Q108" s="9"/>
      <c r="R108" s="9"/>
      <c r="S108" s="9"/>
      <c r="T108" s="101"/>
      <c r="U108" s="101"/>
    </row>
    <row r="109" spans="1:21" hidden="1">
      <c r="A109" s="72"/>
      <c r="B109" s="10" t="s">
        <v>193</v>
      </c>
      <c r="C109" s="10"/>
      <c r="D109" s="10"/>
      <c r="E109" s="9"/>
      <c r="F109" s="9"/>
      <c r="G109" s="9"/>
      <c r="H109" s="9"/>
      <c r="I109" s="9"/>
      <c r="J109" s="9"/>
      <c r="K109" s="9"/>
      <c r="L109" s="9"/>
      <c r="M109" s="9"/>
      <c r="N109" s="9"/>
      <c r="O109" s="9"/>
      <c r="P109" s="9"/>
      <c r="Q109" s="9"/>
      <c r="R109" s="9"/>
      <c r="S109" s="9"/>
      <c r="T109" s="101"/>
      <c r="U109" s="101"/>
    </row>
    <row r="110" spans="1:21" hidden="1">
      <c r="A110" s="72"/>
      <c r="B110" s="10" t="s">
        <v>194</v>
      </c>
      <c r="C110" s="10"/>
      <c r="D110" s="10"/>
      <c r="E110" s="9"/>
      <c r="F110" s="9"/>
      <c r="G110" s="9"/>
      <c r="H110" s="9"/>
      <c r="I110" s="9"/>
      <c r="J110" s="9"/>
      <c r="K110" s="9"/>
      <c r="L110" s="9"/>
      <c r="M110" s="9"/>
      <c r="N110" s="9"/>
      <c r="O110" s="9"/>
      <c r="P110" s="9"/>
      <c r="Q110" s="9"/>
      <c r="R110" s="9"/>
      <c r="S110" s="9"/>
      <c r="T110" s="101"/>
      <c r="U110" s="101"/>
    </row>
    <row r="111" spans="1:21" hidden="1">
      <c r="A111" s="72"/>
      <c r="B111" s="10" t="s">
        <v>195</v>
      </c>
      <c r="C111" s="10"/>
      <c r="D111" s="10"/>
      <c r="E111" s="9"/>
      <c r="F111" s="9"/>
      <c r="G111" s="9"/>
      <c r="H111" s="9"/>
      <c r="I111" s="9"/>
      <c r="J111" s="9"/>
      <c r="K111" s="9"/>
      <c r="L111" s="9"/>
      <c r="M111" s="9"/>
      <c r="N111" s="9"/>
      <c r="O111" s="9"/>
      <c r="P111" s="9"/>
      <c r="Q111" s="9"/>
      <c r="R111" s="9"/>
      <c r="S111" s="9"/>
      <c r="T111" s="101"/>
      <c r="U111" s="101"/>
    </row>
    <row r="112" spans="1:21" hidden="1">
      <c r="A112" s="72"/>
      <c r="B112" s="10" t="s">
        <v>196</v>
      </c>
      <c r="C112" s="10"/>
      <c r="D112" s="10"/>
      <c r="E112" s="9"/>
      <c r="F112" s="9"/>
      <c r="G112" s="9"/>
      <c r="H112" s="9"/>
      <c r="I112" s="9"/>
      <c r="J112" s="9"/>
      <c r="K112" s="9"/>
      <c r="L112" s="9"/>
      <c r="M112" s="9"/>
      <c r="N112" s="9"/>
      <c r="O112" s="9"/>
      <c r="P112" s="9"/>
      <c r="Q112" s="9"/>
      <c r="R112" s="9"/>
      <c r="S112" s="9"/>
      <c r="T112" s="101"/>
      <c r="U112" s="101"/>
    </row>
    <row r="113" spans="1:21" hidden="1">
      <c r="A113" s="72"/>
      <c r="B113" s="10" t="s">
        <v>197</v>
      </c>
      <c r="C113" s="10"/>
      <c r="D113" s="10"/>
      <c r="E113" s="9"/>
      <c r="F113" s="9"/>
      <c r="G113" s="9"/>
      <c r="H113" s="9"/>
      <c r="I113" s="9"/>
      <c r="J113" s="9"/>
      <c r="K113" s="9"/>
      <c r="L113" s="9"/>
      <c r="M113" s="9"/>
      <c r="N113" s="9"/>
      <c r="O113" s="9"/>
      <c r="P113" s="9"/>
      <c r="Q113" s="9"/>
      <c r="R113" s="9"/>
      <c r="S113" s="9"/>
      <c r="T113" s="101"/>
      <c r="U113" s="101"/>
    </row>
    <row r="114" spans="1:21" hidden="1">
      <c r="A114" s="72"/>
      <c r="B114" s="10" t="s">
        <v>198</v>
      </c>
      <c r="C114" s="10"/>
      <c r="D114" s="10"/>
      <c r="E114" s="9"/>
      <c r="F114" s="9"/>
      <c r="G114" s="9"/>
      <c r="H114" s="9"/>
      <c r="I114" s="9"/>
      <c r="J114" s="9"/>
      <c r="K114" s="9"/>
      <c r="L114" s="9"/>
      <c r="M114" s="9"/>
      <c r="N114" s="9"/>
      <c r="O114" s="9"/>
      <c r="P114" s="9"/>
      <c r="Q114" s="9"/>
      <c r="R114" s="9"/>
      <c r="S114" s="9"/>
      <c r="T114" s="101"/>
      <c r="U114" s="101"/>
    </row>
    <row r="115" spans="1:21" hidden="1">
      <c r="A115" s="72"/>
      <c r="B115" s="10" t="s">
        <v>199</v>
      </c>
      <c r="C115" s="10"/>
      <c r="D115" s="10"/>
      <c r="E115" s="9"/>
      <c r="F115" s="9"/>
      <c r="G115" s="9"/>
      <c r="H115" s="9"/>
      <c r="I115" s="9"/>
      <c r="J115" s="9"/>
      <c r="K115" s="9"/>
      <c r="L115" s="9"/>
      <c r="M115" s="9"/>
      <c r="N115" s="9"/>
      <c r="O115" s="9"/>
      <c r="P115" s="9"/>
      <c r="Q115" s="9"/>
      <c r="R115" s="9"/>
      <c r="S115" s="9"/>
      <c r="T115" s="101"/>
      <c r="U115" s="101"/>
    </row>
    <row r="116" spans="1:21" hidden="1">
      <c r="A116" s="72"/>
      <c r="B116" s="10" t="s">
        <v>200</v>
      </c>
      <c r="C116" s="10"/>
      <c r="D116" s="10"/>
      <c r="E116" s="9"/>
      <c r="F116" s="9"/>
      <c r="G116" s="9"/>
      <c r="H116" s="9"/>
      <c r="I116" s="9"/>
      <c r="J116" s="9"/>
      <c r="K116" s="9"/>
      <c r="L116" s="9"/>
      <c r="M116" s="9"/>
      <c r="N116" s="9"/>
      <c r="O116" s="9"/>
      <c r="P116" s="9"/>
      <c r="Q116" s="9"/>
      <c r="R116" s="9"/>
      <c r="S116" s="9"/>
      <c r="T116" s="101"/>
      <c r="U116" s="101"/>
    </row>
    <row r="117" spans="1:21" hidden="1">
      <c r="A117" s="72"/>
      <c r="B117" s="10" t="s">
        <v>201</v>
      </c>
      <c r="C117" s="10"/>
      <c r="D117" s="10"/>
      <c r="E117" s="9"/>
      <c r="F117" s="9"/>
      <c r="G117" s="9"/>
      <c r="H117" s="9"/>
      <c r="I117" s="9"/>
      <c r="J117" s="9"/>
      <c r="K117" s="9"/>
      <c r="L117" s="9"/>
      <c r="M117" s="9"/>
      <c r="N117" s="9"/>
      <c r="O117" s="9"/>
      <c r="P117" s="9"/>
      <c r="Q117" s="9"/>
      <c r="R117" s="9"/>
      <c r="S117" s="9"/>
      <c r="T117" s="101"/>
      <c r="U117" s="101"/>
    </row>
    <row r="118" spans="1:21" hidden="1">
      <c r="A118" s="72"/>
      <c r="B118" s="10" t="s">
        <v>202</v>
      </c>
      <c r="C118" s="10"/>
      <c r="D118" s="10"/>
      <c r="E118" s="9"/>
      <c r="F118" s="9"/>
      <c r="G118" s="9"/>
      <c r="H118" s="9"/>
      <c r="I118" s="9"/>
      <c r="J118" s="9"/>
      <c r="K118" s="9"/>
      <c r="L118" s="9"/>
      <c r="M118" s="9"/>
      <c r="N118" s="9"/>
      <c r="O118" s="9"/>
      <c r="P118" s="9"/>
      <c r="Q118" s="9"/>
      <c r="R118" s="9"/>
      <c r="S118" s="9"/>
      <c r="T118" s="101"/>
      <c r="U118" s="101"/>
    </row>
    <row r="119" spans="1:21" hidden="1">
      <c r="A119" s="72"/>
      <c r="B119" s="10" t="s">
        <v>203</v>
      </c>
      <c r="C119" s="10"/>
      <c r="D119" s="10"/>
      <c r="E119" s="9"/>
      <c r="F119" s="9"/>
      <c r="G119" s="9"/>
      <c r="H119" s="9"/>
      <c r="I119" s="9"/>
      <c r="J119" s="9"/>
      <c r="K119" s="9"/>
      <c r="L119" s="9"/>
      <c r="M119" s="9"/>
      <c r="N119" s="9"/>
      <c r="O119" s="9"/>
      <c r="P119" s="9"/>
      <c r="Q119" s="9"/>
      <c r="R119" s="9"/>
      <c r="S119" s="9"/>
      <c r="T119" s="101"/>
      <c r="U119" s="101"/>
    </row>
    <row r="120" spans="1:21" hidden="1">
      <c r="A120" s="72"/>
      <c r="B120" s="10" t="s">
        <v>204</v>
      </c>
      <c r="C120" s="10"/>
      <c r="D120" s="10"/>
      <c r="E120" s="9"/>
      <c r="F120" s="9"/>
      <c r="G120" s="9"/>
      <c r="H120" s="9"/>
      <c r="I120" s="9"/>
      <c r="J120" s="9"/>
      <c r="K120" s="9"/>
      <c r="L120" s="9"/>
      <c r="M120" s="9"/>
      <c r="N120" s="9"/>
      <c r="O120" s="9"/>
      <c r="P120" s="9"/>
      <c r="Q120" s="9"/>
      <c r="R120" s="9"/>
      <c r="S120" s="9"/>
      <c r="T120" s="101"/>
      <c r="U120" s="101"/>
    </row>
    <row r="121" spans="1:21" hidden="1">
      <c r="A121" s="72"/>
      <c r="B121" s="10" t="s">
        <v>205</v>
      </c>
      <c r="C121" s="10"/>
      <c r="D121" s="10"/>
      <c r="E121" s="9"/>
      <c r="F121" s="9"/>
      <c r="G121" s="9"/>
      <c r="H121" s="9"/>
      <c r="I121" s="9"/>
      <c r="J121" s="9"/>
      <c r="K121" s="9"/>
      <c r="L121" s="9"/>
      <c r="M121" s="9"/>
      <c r="N121" s="9"/>
      <c r="O121" s="9"/>
      <c r="P121" s="9"/>
      <c r="Q121" s="9"/>
      <c r="R121" s="9"/>
      <c r="S121" s="9"/>
      <c r="T121" s="101"/>
      <c r="U121" s="101"/>
    </row>
    <row r="122" spans="1:21" hidden="1">
      <c r="A122" s="72"/>
      <c r="B122" s="10" t="s">
        <v>206</v>
      </c>
      <c r="C122" s="10"/>
      <c r="D122" s="10"/>
      <c r="E122" s="9"/>
      <c r="F122" s="9"/>
      <c r="G122" s="9"/>
      <c r="H122" s="9"/>
      <c r="I122" s="9"/>
      <c r="J122" s="9"/>
      <c r="K122" s="9"/>
      <c r="L122" s="9"/>
      <c r="M122" s="9"/>
      <c r="N122" s="9"/>
      <c r="O122" s="9"/>
      <c r="P122" s="9"/>
      <c r="Q122" s="9"/>
      <c r="R122" s="9"/>
      <c r="S122" s="9"/>
      <c r="T122" s="101"/>
      <c r="U122" s="101"/>
    </row>
    <row r="123" spans="1:21" hidden="1">
      <c r="A123" s="72"/>
      <c r="B123" s="10" t="s">
        <v>207</v>
      </c>
      <c r="C123" s="10"/>
      <c r="D123" s="10"/>
      <c r="E123" s="9"/>
      <c r="F123" s="9"/>
      <c r="G123" s="9"/>
      <c r="H123" s="9"/>
      <c r="I123" s="9"/>
      <c r="J123" s="9"/>
      <c r="K123" s="9"/>
      <c r="L123" s="9"/>
      <c r="M123" s="9"/>
      <c r="N123" s="9"/>
      <c r="O123" s="9"/>
      <c r="P123" s="9"/>
      <c r="Q123" s="9"/>
      <c r="R123" s="9"/>
      <c r="S123" s="9"/>
      <c r="T123" s="101"/>
      <c r="U123" s="101"/>
    </row>
    <row r="124" spans="1:21" hidden="1">
      <c r="A124" s="72"/>
      <c r="B124" s="10" t="s">
        <v>208</v>
      </c>
      <c r="C124" s="10"/>
      <c r="D124" s="10"/>
      <c r="E124" s="9"/>
      <c r="F124" s="9"/>
      <c r="G124" s="9"/>
      <c r="H124" s="9"/>
      <c r="I124" s="9"/>
      <c r="J124" s="9"/>
      <c r="K124" s="9"/>
      <c r="L124" s="9"/>
      <c r="M124" s="9"/>
      <c r="N124" s="9"/>
      <c r="O124" s="9"/>
      <c r="P124" s="9"/>
      <c r="Q124" s="9"/>
      <c r="R124" s="9"/>
      <c r="S124" s="9"/>
      <c r="T124" s="101"/>
      <c r="U124" s="101"/>
    </row>
    <row r="125" spans="1:21" hidden="1">
      <c r="A125" s="72"/>
      <c r="B125" s="10" t="s">
        <v>209</v>
      </c>
      <c r="C125" s="10"/>
      <c r="D125" s="10"/>
      <c r="E125" s="9"/>
      <c r="F125" s="9"/>
      <c r="G125" s="9"/>
      <c r="H125" s="9"/>
      <c r="I125" s="9"/>
      <c r="J125" s="9"/>
      <c r="K125" s="9"/>
      <c r="L125" s="9"/>
      <c r="M125" s="9"/>
      <c r="N125" s="9"/>
      <c r="O125" s="9"/>
      <c r="P125" s="9"/>
      <c r="Q125" s="9"/>
      <c r="R125" s="9"/>
      <c r="S125" s="9"/>
      <c r="T125" s="101"/>
      <c r="U125" s="101"/>
    </row>
    <row r="126" spans="1:21" hidden="1">
      <c r="A126" s="72"/>
      <c r="B126" s="10" t="s">
        <v>210</v>
      </c>
      <c r="C126" s="10"/>
      <c r="D126" s="10"/>
      <c r="E126" s="9"/>
      <c r="F126" s="9"/>
      <c r="G126" s="9"/>
      <c r="H126" s="9"/>
      <c r="I126" s="9"/>
      <c r="J126" s="9"/>
      <c r="K126" s="9"/>
      <c r="L126" s="9"/>
      <c r="M126" s="9"/>
      <c r="N126" s="9"/>
      <c r="O126" s="9"/>
      <c r="P126" s="9"/>
      <c r="Q126" s="9"/>
      <c r="R126" s="9"/>
      <c r="S126" s="9"/>
      <c r="T126" s="101"/>
      <c r="U126" s="101"/>
    </row>
    <row r="127" spans="1:21" hidden="1">
      <c r="A127" s="72"/>
      <c r="B127" s="10" t="s">
        <v>211</v>
      </c>
      <c r="C127" s="10"/>
      <c r="D127" s="10"/>
      <c r="E127" s="9"/>
      <c r="F127" s="9"/>
      <c r="G127" s="9"/>
      <c r="H127" s="9"/>
      <c r="I127" s="9"/>
      <c r="J127" s="9"/>
      <c r="K127" s="9"/>
      <c r="L127" s="9"/>
      <c r="M127" s="9"/>
      <c r="N127" s="9"/>
      <c r="O127" s="9"/>
      <c r="P127" s="9"/>
      <c r="Q127" s="9"/>
      <c r="R127" s="9"/>
      <c r="S127" s="9"/>
      <c r="T127" s="101"/>
      <c r="U127" s="101"/>
    </row>
    <row r="128" spans="1:21" hidden="1">
      <c r="A128" s="72"/>
      <c r="B128" s="10" t="s">
        <v>212</v>
      </c>
      <c r="C128" s="10"/>
      <c r="D128" s="10"/>
      <c r="E128" s="9"/>
      <c r="F128" s="9"/>
      <c r="G128" s="9"/>
      <c r="H128" s="9"/>
      <c r="I128" s="9"/>
      <c r="J128" s="9"/>
      <c r="K128" s="9"/>
      <c r="L128" s="9"/>
      <c r="M128" s="9"/>
      <c r="N128" s="9"/>
      <c r="O128" s="9"/>
      <c r="P128" s="9"/>
      <c r="Q128" s="9"/>
      <c r="R128" s="9"/>
      <c r="S128" s="9"/>
      <c r="T128" s="101"/>
      <c r="U128" s="101"/>
    </row>
    <row r="129" spans="1:21" hidden="1">
      <c r="A129" s="72"/>
      <c r="B129" s="10" t="s">
        <v>213</v>
      </c>
      <c r="C129" s="10"/>
      <c r="D129" s="10"/>
      <c r="E129" s="9"/>
      <c r="F129" s="9"/>
      <c r="G129" s="9"/>
      <c r="H129" s="9"/>
      <c r="I129" s="9"/>
      <c r="J129" s="9"/>
      <c r="K129" s="9"/>
      <c r="L129" s="9"/>
      <c r="M129" s="9"/>
      <c r="N129" s="9"/>
      <c r="O129" s="9"/>
      <c r="P129" s="9"/>
      <c r="Q129" s="9"/>
      <c r="R129" s="9"/>
      <c r="S129" s="9"/>
      <c r="T129" s="101"/>
      <c r="U129" s="101"/>
    </row>
    <row r="130" spans="1:21" hidden="1">
      <c r="A130" s="72"/>
      <c r="B130" s="10" t="s">
        <v>214</v>
      </c>
      <c r="C130" s="10"/>
      <c r="D130" s="10"/>
      <c r="E130" s="9"/>
      <c r="F130" s="9"/>
      <c r="G130" s="9"/>
      <c r="H130" s="9"/>
      <c r="I130" s="9"/>
      <c r="J130" s="9"/>
      <c r="K130" s="9"/>
      <c r="L130" s="9"/>
      <c r="M130" s="9"/>
      <c r="N130" s="9"/>
      <c r="O130" s="9"/>
      <c r="P130" s="9"/>
      <c r="Q130" s="9"/>
      <c r="R130" s="9"/>
      <c r="S130" s="9"/>
      <c r="T130" s="101"/>
      <c r="U130" s="101"/>
    </row>
    <row r="131" spans="1:21" hidden="1">
      <c r="A131" s="72"/>
      <c r="B131" s="10" t="s">
        <v>215</v>
      </c>
      <c r="C131" s="10"/>
      <c r="D131" s="10"/>
      <c r="E131" s="9"/>
      <c r="F131" s="9"/>
      <c r="G131" s="9"/>
      <c r="H131" s="9"/>
      <c r="I131" s="9"/>
      <c r="J131" s="9"/>
      <c r="K131" s="9"/>
      <c r="L131" s="9"/>
      <c r="M131" s="9"/>
      <c r="N131" s="9"/>
      <c r="O131" s="9"/>
      <c r="P131" s="9"/>
      <c r="Q131" s="9"/>
      <c r="R131" s="9"/>
      <c r="S131" s="9"/>
      <c r="T131" s="101"/>
      <c r="U131" s="101"/>
    </row>
    <row r="132" spans="1:21" hidden="1">
      <c r="A132" s="72"/>
      <c r="B132" s="10" t="s">
        <v>216</v>
      </c>
      <c r="C132" s="10"/>
      <c r="D132" s="10"/>
      <c r="E132" s="9"/>
      <c r="F132" s="9"/>
      <c r="G132" s="9"/>
      <c r="H132" s="9"/>
      <c r="I132" s="9"/>
      <c r="J132" s="9"/>
      <c r="K132" s="9"/>
      <c r="L132" s="9"/>
      <c r="M132" s="9"/>
      <c r="N132" s="9"/>
      <c r="O132" s="9"/>
      <c r="P132" s="9"/>
      <c r="Q132" s="9"/>
      <c r="R132" s="9"/>
      <c r="S132" s="9"/>
      <c r="T132" s="101"/>
      <c r="U132" s="101"/>
    </row>
    <row r="133" spans="1:21" hidden="1">
      <c r="A133" s="72"/>
      <c r="B133" s="10" t="s">
        <v>217</v>
      </c>
      <c r="C133" s="10"/>
      <c r="D133" s="10"/>
      <c r="E133" s="9"/>
      <c r="F133" s="9"/>
      <c r="G133" s="9"/>
      <c r="H133" s="9"/>
      <c r="I133" s="9"/>
      <c r="J133" s="9"/>
      <c r="K133" s="9"/>
      <c r="L133" s="9"/>
      <c r="M133" s="9"/>
      <c r="N133" s="9"/>
      <c r="O133" s="9"/>
      <c r="P133" s="9"/>
      <c r="Q133" s="9"/>
      <c r="R133" s="9"/>
      <c r="S133" s="9"/>
      <c r="T133" s="101"/>
      <c r="U133" s="101"/>
    </row>
    <row r="134" spans="1:21" hidden="1">
      <c r="A134" s="72"/>
      <c r="B134" s="10" t="s">
        <v>218</v>
      </c>
      <c r="C134" s="10"/>
      <c r="D134" s="10"/>
      <c r="E134" s="9"/>
      <c r="F134" s="9"/>
      <c r="G134" s="9"/>
      <c r="H134" s="9"/>
      <c r="I134" s="9"/>
      <c r="J134" s="9"/>
      <c r="K134" s="9"/>
      <c r="L134" s="9"/>
      <c r="M134" s="9"/>
      <c r="N134" s="9"/>
      <c r="O134" s="9"/>
      <c r="P134" s="9"/>
      <c r="Q134" s="9"/>
      <c r="R134" s="9"/>
      <c r="S134" s="9"/>
      <c r="T134" s="101"/>
      <c r="U134" s="101"/>
    </row>
    <row r="135" spans="1:21" hidden="1">
      <c r="A135" s="72"/>
      <c r="B135" s="10" t="s">
        <v>219</v>
      </c>
      <c r="C135" s="10"/>
      <c r="D135" s="10"/>
      <c r="E135" s="9"/>
      <c r="F135" s="9"/>
      <c r="G135" s="9"/>
      <c r="H135" s="9"/>
      <c r="I135" s="9"/>
      <c r="J135" s="9"/>
      <c r="K135" s="9"/>
      <c r="L135" s="9"/>
      <c r="M135" s="9"/>
      <c r="N135" s="9"/>
      <c r="O135" s="9"/>
      <c r="P135" s="9"/>
      <c r="Q135" s="9"/>
      <c r="R135" s="9"/>
      <c r="S135" s="9"/>
      <c r="T135" s="101"/>
      <c r="U135" s="101"/>
    </row>
    <row r="136" spans="1:21" hidden="1">
      <c r="A136" s="72"/>
      <c r="B136" s="10" t="s">
        <v>220</v>
      </c>
      <c r="C136" s="10"/>
      <c r="D136" s="10"/>
      <c r="E136" s="9"/>
      <c r="F136" s="9"/>
      <c r="G136" s="9"/>
      <c r="H136" s="9"/>
      <c r="I136" s="9"/>
      <c r="J136" s="9"/>
      <c r="K136" s="9"/>
      <c r="L136" s="9"/>
      <c r="M136" s="9"/>
      <c r="N136" s="9"/>
      <c r="O136" s="9"/>
      <c r="P136" s="9"/>
      <c r="Q136" s="9"/>
      <c r="R136" s="9"/>
      <c r="S136" s="9"/>
      <c r="T136" s="101"/>
      <c r="U136" s="101"/>
    </row>
    <row r="137" spans="1:21" hidden="1">
      <c r="A137" s="72"/>
      <c r="B137" s="10" t="s">
        <v>221</v>
      </c>
      <c r="C137" s="10"/>
      <c r="D137" s="10"/>
      <c r="E137" s="9"/>
      <c r="F137" s="9"/>
      <c r="G137" s="9"/>
      <c r="H137" s="9"/>
      <c r="I137" s="9"/>
      <c r="J137" s="9"/>
      <c r="K137" s="9"/>
      <c r="L137" s="9"/>
      <c r="M137" s="9"/>
      <c r="N137" s="9"/>
      <c r="O137" s="9"/>
      <c r="P137" s="9"/>
      <c r="Q137" s="9"/>
      <c r="R137" s="9"/>
      <c r="S137" s="9"/>
      <c r="T137" s="101"/>
      <c r="U137" s="101"/>
    </row>
    <row r="138" spans="1:21" hidden="1">
      <c r="A138" s="72"/>
      <c r="B138" s="10" t="s">
        <v>222</v>
      </c>
      <c r="C138" s="10"/>
      <c r="D138" s="10"/>
      <c r="E138" s="9"/>
      <c r="F138" s="9"/>
      <c r="G138" s="9"/>
      <c r="H138" s="9"/>
      <c r="I138" s="9"/>
      <c r="J138" s="9"/>
      <c r="K138" s="9"/>
      <c r="L138" s="9"/>
      <c r="M138" s="9"/>
      <c r="N138" s="9"/>
      <c r="O138" s="9"/>
      <c r="P138" s="9"/>
      <c r="Q138" s="9"/>
      <c r="R138" s="9"/>
      <c r="S138" s="9"/>
      <c r="T138" s="101"/>
      <c r="U138" s="101"/>
    </row>
    <row r="139" spans="1:21" hidden="1">
      <c r="A139" s="72"/>
      <c r="B139" s="10" t="s">
        <v>223</v>
      </c>
      <c r="C139" s="10"/>
      <c r="D139" s="10"/>
      <c r="E139" s="9"/>
      <c r="F139" s="9"/>
      <c r="G139" s="9"/>
      <c r="H139" s="9"/>
      <c r="I139" s="9"/>
      <c r="J139" s="9"/>
      <c r="K139" s="9"/>
      <c r="L139" s="9"/>
      <c r="M139" s="9"/>
      <c r="N139" s="9"/>
      <c r="O139" s="9"/>
      <c r="P139" s="9"/>
      <c r="Q139" s="9"/>
      <c r="R139" s="9"/>
      <c r="S139" s="9"/>
      <c r="T139" s="101"/>
      <c r="U139" s="101"/>
    </row>
    <row r="140" spans="1:21" hidden="1">
      <c r="A140" s="72"/>
      <c r="B140" s="10" t="s">
        <v>125</v>
      </c>
      <c r="C140" s="10"/>
      <c r="D140" s="10"/>
      <c r="E140" s="9"/>
      <c r="F140" s="9"/>
      <c r="G140" s="9"/>
      <c r="H140" s="9"/>
      <c r="I140" s="9"/>
      <c r="J140" s="9"/>
      <c r="K140" s="9"/>
      <c r="L140" s="9"/>
      <c r="M140" s="9"/>
      <c r="N140" s="9"/>
      <c r="O140" s="9"/>
      <c r="P140" s="9"/>
      <c r="Q140" s="9"/>
      <c r="R140" s="9"/>
      <c r="S140" s="9"/>
      <c r="T140" s="101"/>
      <c r="U140" s="101"/>
    </row>
    <row r="141" spans="1:21">
      <c r="A141" s="72"/>
      <c r="B141" s="8"/>
      <c r="C141" s="8"/>
      <c r="D141" s="8"/>
      <c r="E141" s="9"/>
      <c r="F141" s="9"/>
      <c r="G141" s="9"/>
      <c r="H141" s="9"/>
      <c r="I141" s="9"/>
      <c r="J141" s="9"/>
      <c r="K141" s="9"/>
      <c r="L141" s="9"/>
      <c r="M141" s="9"/>
      <c r="N141" s="9"/>
      <c r="O141" s="9"/>
      <c r="P141" s="9"/>
      <c r="Q141" s="9"/>
      <c r="R141" s="9"/>
      <c r="S141" s="9"/>
      <c r="T141" s="101"/>
      <c r="U141" s="101"/>
    </row>
    <row r="142" spans="1:21">
      <c r="A142" s="72"/>
      <c r="B142" s="7"/>
      <c r="C142" s="7"/>
      <c r="D142" s="7"/>
      <c r="E142" s="9"/>
      <c r="F142" s="9"/>
      <c r="G142" s="9"/>
      <c r="H142" s="9"/>
      <c r="I142" s="9"/>
      <c r="J142" s="9"/>
      <c r="K142" s="9"/>
      <c r="L142" s="9"/>
      <c r="M142" s="9"/>
      <c r="N142" s="9"/>
      <c r="O142" s="9"/>
      <c r="P142" s="9"/>
      <c r="Q142" s="9"/>
      <c r="R142" s="9"/>
      <c r="S142" s="9"/>
      <c r="T142" s="101"/>
      <c r="U142" s="101"/>
    </row>
    <row r="143" spans="1:21">
      <c r="A143" s="72"/>
      <c r="B143" s="8"/>
      <c r="C143" s="8"/>
      <c r="D143" s="8"/>
      <c r="E143" s="9"/>
      <c r="F143" s="9"/>
      <c r="G143" s="9"/>
      <c r="H143" s="9"/>
      <c r="I143" s="9"/>
      <c r="J143" s="9"/>
      <c r="K143" s="9"/>
      <c r="L143" s="9"/>
      <c r="M143" s="9"/>
      <c r="N143" s="9"/>
      <c r="O143" s="9"/>
      <c r="P143" s="9"/>
      <c r="Q143" s="9"/>
      <c r="R143" s="9"/>
      <c r="S143" s="9"/>
      <c r="T143" s="101"/>
      <c r="U143" s="101"/>
    </row>
    <row r="144" spans="1:21">
      <c r="A144" s="72"/>
      <c r="B144" s="8"/>
      <c r="C144" s="8"/>
      <c r="D144" s="8"/>
      <c r="E144" s="9"/>
      <c r="F144" s="9"/>
      <c r="G144" s="9"/>
      <c r="H144" s="9"/>
      <c r="I144" s="9"/>
      <c r="J144" s="9"/>
      <c r="K144" s="9"/>
      <c r="L144" s="9"/>
      <c r="M144" s="9"/>
      <c r="N144" s="9"/>
      <c r="O144" s="9"/>
      <c r="P144" s="9"/>
      <c r="Q144" s="9"/>
      <c r="R144" s="9"/>
      <c r="S144" s="9"/>
      <c r="T144" s="101"/>
      <c r="U144" s="101"/>
    </row>
    <row r="145" spans="1:21">
      <c r="A145" s="72"/>
      <c r="B145" s="7"/>
      <c r="C145" s="7"/>
      <c r="D145" s="7"/>
      <c r="E145" s="9"/>
      <c r="F145" s="9"/>
      <c r="G145" s="9"/>
      <c r="H145" s="9"/>
      <c r="I145" s="9"/>
      <c r="J145" s="9"/>
      <c r="K145" s="9"/>
      <c r="L145" s="9"/>
      <c r="M145" s="9"/>
      <c r="N145" s="9"/>
      <c r="O145" s="9"/>
      <c r="P145" s="9"/>
      <c r="Q145" s="9"/>
      <c r="R145" s="9"/>
      <c r="S145" s="9"/>
      <c r="T145" s="101"/>
      <c r="U145" s="101"/>
    </row>
    <row r="146" spans="1:21">
      <c r="A146" s="72"/>
      <c r="B146" s="8"/>
      <c r="C146" s="8"/>
      <c r="D146" s="8"/>
      <c r="E146" s="9"/>
      <c r="F146" s="9"/>
      <c r="G146" s="9"/>
      <c r="H146" s="9"/>
      <c r="I146" s="9"/>
      <c r="J146" s="9"/>
      <c r="K146" s="9"/>
      <c r="L146" s="9"/>
      <c r="M146" s="9"/>
      <c r="N146" s="9"/>
      <c r="O146" s="9"/>
      <c r="P146" s="9"/>
      <c r="Q146" s="9"/>
      <c r="R146" s="9"/>
      <c r="S146" s="9"/>
      <c r="T146" s="101"/>
      <c r="U146" s="101"/>
    </row>
    <row r="147" spans="1:21">
      <c r="A147" s="72"/>
      <c r="B147" s="9"/>
      <c r="C147" s="9"/>
      <c r="D147" s="9"/>
      <c r="E147" s="9"/>
      <c r="F147" s="9"/>
      <c r="G147" s="9"/>
      <c r="H147" s="9"/>
      <c r="I147" s="9"/>
      <c r="J147" s="9"/>
      <c r="K147" s="9"/>
      <c r="L147" s="9"/>
      <c r="M147" s="9"/>
      <c r="N147" s="9"/>
      <c r="O147" s="9"/>
      <c r="P147" s="9"/>
      <c r="Q147" s="9"/>
      <c r="R147" s="9"/>
      <c r="S147" s="9"/>
      <c r="T147" s="101"/>
      <c r="U147" s="101"/>
    </row>
    <row r="148" spans="1:21">
      <c r="A148" s="72"/>
      <c r="B148" s="9"/>
      <c r="C148" s="9"/>
      <c r="D148" s="9"/>
      <c r="E148" s="9"/>
      <c r="F148" s="9"/>
      <c r="G148" s="9"/>
      <c r="H148" s="9"/>
      <c r="I148" s="9"/>
      <c r="J148" s="9"/>
      <c r="K148" s="9"/>
      <c r="L148" s="9"/>
      <c r="M148" s="9"/>
      <c r="N148" s="9"/>
      <c r="O148" s="9"/>
      <c r="P148" s="9"/>
      <c r="Q148" s="9"/>
      <c r="R148" s="9"/>
      <c r="S148" s="9"/>
      <c r="T148" s="101"/>
      <c r="U148" s="101"/>
    </row>
    <row r="149" spans="1:21">
      <c r="A149" s="72"/>
      <c r="B149" s="9"/>
      <c r="C149" s="9"/>
      <c r="D149" s="9"/>
      <c r="E149" s="9"/>
      <c r="F149" s="9"/>
      <c r="G149" s="9"/>
      <c r="H149" s="9"/>
      <c r="I149" s="9"/>
      <c r="J149" s="9"/>
      <c r="K149" s="9"/>
      <c r="L149" s="9"/>
      <c r="M149" s="9"/>
      <c r="N149" s="9"/>
      <c r="O149" s="9"/>
      <c r="P149" s="9"/>
      <c r="Q149" s="9"/>
      <c r="R149" s="9"/>
      <c r="S149" s="9"/>
      <c r="T149" s="101"/>
      <c r="U149" s="101"/>
    </row>
    <row r="150" spans="1:21">
      <c r="A150" s="72"/>
      <c r="B150" s="9"/>
      <c r="C150" s="9"/>
      <c r="D150" s="9"/>
      <c r="E150" s="9"/>
      <c r="F150" s="9"/>
      <c r="G150" s="9"/>
      <c r="H150" s="9"/>
      <c r="I150" s="9"/>
      <c r="J150" s="9"/>
      <c r="K150" s="9"/>
      <c r="L150" s="9"/>
      <c r="M150" s="9"/>
      <c r="N150" s="9"/>
      <c r="O150" s="9"/>
      <c r="P150" s="9"/>
      <c r="Q150" s="9"/>
      <c r="R150" s="9"/>
      <c r="S150" s="9"/>
      <c r="T150" s="101"/>
      <c r="U150" s="101"/>
    </row>
    <row r="151" spans="1:21">
      <c r="A151" s="72"/>
      <c r="B151" s="9"/>
      <c r="C151" s="9"/>
      <c r="D151" s="9"/>
      <c r="E151" s="9"/>
      <c r="F151" s="9"/>
      <c r="G151" s="9"/>
      <c r="H151" s="9"/>
      <c r="I151" s="9"/>
      <c r="J151" s="9"/>
      <c r="K151" s="9"/>
      <c r="L151" s="9"/>
      <c r="M151" s="9"/>
      <c r="N151" s="9"/>
      <c r="O151" s="9"/>
      <c r="P151" s="9"/>
      <c r="Q151" s="9"/>
      <c r="R151" s="9"/>
      <c r="S151" s="9"/>
      <c r="T151" s="101"/>
      <c r="U151" s="101"/>
    </row>
    <row r="152" spans="1:21">
      <c r="A152" s="72"/>
      <c r="B152" s="9"/>
      <c r="C152" s="9"/>
      <c r="D152" s="9"/>
      <c r="E152" s="9"/>
      <c r="F152" s="9"/>
      <c r="G152" s="9"/>
      <c r="H152" s="9"/>
      <c r="I152" s="9"/>
      <c r="J152" s="9"/>
      <c r="K152" s="9"/>
      <c r="L152" s="9"/>
      <c r="M152" s="9"/>
      <c r="N152" s="9"/>
      <c r="O152" s="9"/>
      <c r="P152" s="9"/>
      <c r="Q152" s="9"/>
      <c r="R152" s="9"/>
      <c r="S152" s="9"/>
      <c r="T152" s="101"/>
      <c r="U152" s="101"/>
    </row>
    <row r="153" spans="1:21">
      <c r="A153" s="72"/>
      <c r="B153" s="9"/>
      <c r="C153" s="9"/>
      <c r="D153" s="9"/>
      <c r="E153" s="9"/>
      <c r="F153" s="9"/>
      <c r="G153" s="9"/>
      <c r="H153" s="9"/>
      <c r="I153" s="9"/>
      <c r="J153" s="9"/>
      <c r="K153" s="9"/>
      <c r="L153" s="9"/>
      <c r="M153" s="9"/>
      <c r="N153" s="9"/>
      <c r="O153" s="9"/>
      <c r="P153" s="9"/>
      <c r="Q153" s="9"/>
      <c r="R153" s="9"/>
      <c r="S153" s="9"/>
      <c r="T153" s="101"/>
      <c r="U153" s="101"/>
    </row>
    <row r="154" spans="1:21">
      <c r="A154" s="72"/>
      <c r="B154" s="9"/>
      <c r="C154" s="9"/>
      <c r="D154" s="9"/>
      <c r="E154" s="9"/>
      <c r="F154" s="9"/>
      <c r="G154" s="9"/>
      <c r="H154" s="9"/>
      <c r="I154" s="9"/>
      <c r="J154" s="9"/>
      <c r="K154" s="9"/>
      <c r="L154" s="9"/>
      <c r="M154" s="9"/>
      <c r="N154" s="9"/>
      <c r="O154" s="9"/>
      <c r="P154" s="9"/>
      <c r="Q154" s="9"/>
      <c r="R154" s="9"/>
      <c r="S154" s="9"/>
      <c r="T154" s="101"/>
      <c r="U154" s="101"/>
    </row>
    <row r="155" spans="1:21">
      <c r="A155" s="72"/>
      <c r="B155" s="9"/>
      <c r="C155" s="9"/>
      <c r="D155" s="9"/>
      <c r="E155" s="9"/>
      <c r="F155" s="9"/>
      <c r="G155" s="9"/>
      <c r="H155" s="9"/>
      <c r="I155" s="9"/>
      <c r="J155" s="9"/>
      <c r="K155" s="9"/>
      <c r="L155" s="9"/>
      <c r="M155" s="9"/>
      <c r="N155" s="9"/>
      <c r="O155" s="9"/>
      <c r="P155" s="9"/>
      <c r="Q155" s="9"/>
      <c r="R155" s="9"/>
      <c r="S155" s="9"/>
      <c r="T155" s="101"/>
      <c r="U155" s="101"/>
    </row>
    <row r="156" spans="1:21">
      <c r="A156" s="72"/>
      <c r="B156" s="9"/>
      <c r="C156" s="9"/>
      <c r="D156" s="9"/>
      <c r="E156" s="9"/>
      <c r="F156" s="9"/>
      <c r="G156" s="9"/>
      <c r="H156" s="9"/>
      <c r="I156" s="9"/>
      <c r="J156" s="9"/>
      <c r="K156" s="9"/>
      <c r="L156" s="9"/>
      <c r="M156" s="9"/>
      <c r="N156" s="9"/>
      <c r="O156" s="9"/>
      <c r="P156" s="9"/>
      <c r="Q156" s="9"/>
      <c r="R156" s="9"/>
      <c r="S156" s="9"/>
      <c r="T156" s="101"/>
      <c r="U156" s="101"/>
    </row>
    <row r="157" spans="1:21">
      <c r="A157" s="72"/>
      <c r="B157" s="9"/>
      <c r="C157" s="9"/>
      <c r="D157" s="9"/>
      <c r="E157" s="9"/>
      <c r="F157" s="9"/>
      <c r="G157" s="9"/>
      <c r="H157" s="9"/>
      <c r="I157" s="9"/>
      <c r="J157" s="9"/>
      <c r="K157" s="9"/>
      <c r="L157" s="9"/>
      <c r="M157" s="9"/>
      <c r="N157" s="9"/>
      <c r="O157" s="9"/>
      <c r="P157" s="9"/>
      <c r="Q157" s="9"/>
      <c r="R157" s="9"/>
      <c r="S157" s="9"/>
      <c r="T157" s="101"/>
      <c r="U157" s="101"/>
    </row>
    <row r="158" spans="1:21">
      <c r="A158" s="72"/>
      <c r="B158" s="9"/>
      <c r="C158" s="9"/>
      <c r="D158" s="9"/>
      <c r="E158" s="9"/>
      <c r="F158" s="9"/>
      <c r="G158" s="9"/>
      <c r="H158" s="9"/>
      <c r="I158" s="9"/>
      <c r="J158" s="9"/>
      <c r="K158" s="9"/>
      <c r="L158" s="9"/>
      <c r="M158" s="9"/>
      <c r="N158" s="9"/>
      <c r="O158" s="9"/>
      <c r="P158" s="9"/>
      <c r="Q158" s="9"/>
      <c r="R158" s="9"/>
      <c r="S158" s="9"/>
      <c r="T158" s="101"/>
      <c r="U158" s="101"/>
    </row>
    <row r="159" spans="1:21">
      <c r="A159" s="72"/>
      <c r="B159" s="9"/>
      <c r="C159" s="9"/>
      <c r="D159" s="9"/>
      <c r="E159" s="9"/>
      <c r="F159" s="9"/>
      <c r="G159" s="9"/>
      <c r="H159" s="9"/>
      <c r="I159" s="9"/>
      <c r="J159" s="9"/>
      <c r="K159" s="9"/>
      <c r="L159" s="9"/>
      <c r="M159" s="9"/>
      <c r="N159" s="9"/>
      <c r="O159" s="9"/>
      <c r="P159" s="9"/>
      <c r="Q159" s="9"/>
      <c r="R159" s="9"/>
      <c r="S159" s="9"/>
      <c r="T159" s="101"/>
      <c r="U159" s="101"/>
    </row>
    <row r="160" spans="1:21">
      <c r="A160" s="72"/>
      <c r="B160" s="9"/>
      <c r="C160" s="9"/>
      <c r="D160" s="9"/>
      <c r="E160" s="9"/>
      <c r="F160" s="9"/>
      <c r="G160" s="9"/>
      <c r="H160" s="9"/>
      <c r="I160" s="9"/>
      <c r="J160" s="9"/>
      <c r="K160" s="9"/>
      <c r="L160" s="9"/>
      <c r="M160" s="9"/>
      <c r="N160" s="9"/>
      <c r="O160" s="9"/>
      <c r="P160" s="9"/>
      <c r="Q160" s="9"/>
      <c r="R160" s="9"/>
      <c r="S160" s="9"/>
      <c r="T160" s="101"/>
      <c r="U160" s="101"/>
    </row>
    <row r="161" spans="1:21">
      <c r="A161" s="72"/>
      <c r="B161" s="9"/>
      <c r="C161" s="9"/>
      <c r="D161" s="9"/>
      <c r="E161" s="9"/>
      <c r="F161" s="9"/>
      <c r="G161" s="9"/>
      <c r="H161" s="9"/>
      <c r="I161" s="9"/>
      <c r="J161" s="9"/>
      <c r="K161" s="9"/>
      <c r="L161" s="9"/>
      <c r="M161" s="9"/>
      <c r="N161" s="9"/>
      <c r="O161" s="9"/>
      <c r="P161" s="9"/>
      <c r="Q161" s="9"/>
      <c r="R161" s="9"/>
      <c r="S161" s="9"/>
      <c r="T161" s="101"/>
      <c r="U161" s="101"/>
    </row>
    <row r="162" spans="1:21">
      <c r="A162" s="72"/>
      <c r="B162" s="9"/>
      <c r="C162" s="9"/>
      <c r="D162" s="9"/>
      <c r="E162" s="9"/>
      <c r="F162" s="9"/>
      <c r="G162" s="9"/>
      <c r="H162" s="9"/>
      <c r="I162" s="9"/>
      <c r="J162" s="9"/>
      <c r="K162" s="9"/>
      <c r="L162" s="9"/>
      <c r="M162" s="9"/>
      <c r="N162" s="9"/>
      <c r="O162" s="9"/>
      <c r="P162" s="9"/>
      <c r="Q162" s="9"/>
      <c r="R162" s="9"/>
      <c r="S162" s="9"/>
      <c r="T162" s="101"/>
      <c r="U162" s="101"/>
    </row>
    <row r="163" spans="1:21">
      <c r="A163" s="72"/>
      <c r="B163" s="9"/>
      <c r="C163" s="9"/>
      <c r="D163" s="9"/>
      <c r="E163" s="9"/>
      <c r="F163" s="9"/>
      <c r="G163" s="9"/>
      <c r="H163" s="9"/>
      <c r="I163" s="9"/>
      <c r="J163" s="9"/>
      <c r="K163" s="9"/>
      <c r="L163" s="9"/>
      <c r="M163" s="9"/>
      <c r="N163" s="9"/>
      <c r="O163" s="9"/>
      <c r="P163" s="9"/>
      <c r="Q163" s="9"/>
      <c r="R163" s="9"/>
      <c r="S163" s="9"/>
      <c r="T163" s="101"/>
      <c r="U163" s="101"/>
    </row>
    <row r="164" spans="1:21">
      <c r="A164" s="72"/>
      <c r="B164" s="9"/>
      <c r="C164" s="9"/>
      <c r="D164" s="9"/>
      <c r="E164" s="9"/>
      <c r="F164" s="9"/>
      <c r="G164" s="9"/>
      <c r="H164" s="9"/>
      <c r="I164" s="9"/>
      <c r="J164" s="9"/>
      <c r="K164" s="9"/>
      <c r="L164" s="9"/>
      <c r="M164" s="9"/>
      <c r="N164" s="9"/>
      <c r="O164" s="9"/>
      <c r="P164" s="9"/>
      <c r="Q164" s="9"/>
      <c r="R164" s="9"/>
      <c r="S164" s="9"/>
      <c r="T164" s="101"/>
      <c r="U164" s="101"/>
    </row>
    <row r="165" spans="1:21">
      <c r="A165" s="72"/>
      <c r="B165" s="9"/>
      <c r="C165" s="9"/>
      <c r="D165" s="9"/>
      <c r="E165" s="9"/>
      <c r="F165" s="9"/>
      <c r="G165" s="9"/>
      <c r="H165" s="9"/>
      <c r="I165" s="9"/>
      <c r="J165" s="9"/>
      <c r="K165" s="9"/>
      <c r="L165" s="9"/>
      <c r="M165" s="9"/>
      <c r="N165" s="9"/>
      <c r="O165" s="9"/>
      <c r="P165" s="9"/>
      <c r="Q165" s="9"/>
      <c r="R165" s="9"/>
      <c r="S165" s="9"/>
      <c r="T165" s="101"/>
      <c r="U165" s="101"/>
    </row>
    <row r="166" spans="1:21">
      <c r="A166" s="72"/>
      <c r="B166" s="9"/>
      <c r="C166" s="9"/>
      <c r="D166" s="9"/>
      <c r="E166" s="9"/>
      <c r="F166" s="9"/>
      <c r="G166" s="9"/>
      <c r="H166" s="9"/>
      <c r="I166" s="9"/>
      <c r="J166" s="9"/>
      <c r="K166" s="9"/>
      <c r="L166" s="9"/>
      <c r="M166" s="9"/>
      <c r="N166" s="9"/>
      <c r="O166" s="9"/>
      <c r="P166" s="9"/>
      <c r="Q166" s="9"/>
      <c r="R166" s="9"/>
      <c r="S166" s="9"/>
      <c r="T166" s="101"/>
      <c r="U166" s="101"/>
    </row>
    <row r="167" spans="1:21">
      <c r="A167" s="72"/>
      <c r="B167" s="9"/>
      <c r="C167" s="9"/>
      <c r="D167" s="9"/>
      <c r="E167" s="9"/>
      <c r="F167" s="9"/>
      <c r="G167" s="9"/>
      <c r="H167" s="9"/>
      <c r="I167" s="9"/>
      <c r="J167" s="9"/>
      <c r="K167" s="9"/>
      <c r="L167" s="9"/>
      <c r="M167" s="9"/>
      <c r="N167" s="9"/>
      <c r="O167" s="9"/>
      <c r="P167" s="9"/>
      <c r="Q167" s="9"/>
      <c r="R167" s="9"/>
      <c r="S167" s="9"/>
      <c r="T167" s="101"/>
      <c r="U167" s="101"/>
    </row>
    <row r="168" spans="1:21">
      <c r="A168" s="72"/>
      <c r="B168" s="9"/>
      <c r="C168" s="9"/>
      <c r="D168" s="9"/>
      <c r="E168" s="9"/>
      <c r="F168" s="9"/>
      <c r="G168" s="9"/>
      <c r="H168" s="9"/>
      <c r="I168" s="9"/>
      <c r="J168" s="9"/>
      <c r="K168" s="9"/>
      <c r="L168" s="9"/>
      <c r="M168" s="9"/>
      <c r="N168" s="9"/>
      <c r="O168" s="9"/>
      <c r="P168" s="9"/>
      <c r="Q168" s="9"/>
      <c r="R168" s="9"/>
      <c r="S168" s="9"/>
      <c r="T168" s="101"/>
      <c r="U168" s="101"/>
    </row>
    <row r="169" spans="1:21">
      <c r="A169" s="72"/>
      <c r="B169" s="9"/>
      <c r="C169" s="9"/>
      <c r="D169" s="9"/>
      <c r="E169" s="9"/>
      <c r="F169" s="9"/>
      <c r="G169" s="9"/>
      <c r="H169" s="9"/>
      <c r="I169" s="9"/>
      <c r="J169" s="9"/>
      <c r="K169" s="9"/>
      <c r="L169" s="9"/>
      <c r="M169" s="9"/>
      <c r="N169" s="9"/>
      <c r="O169" s="9"/>
      <c r="P169" s="9"/>
      <c r="Q169" s="9"/>
      <c r="R169" s="9"/>
      <c r="S169" s="9"/>
      <c r="T169" s="101"/>
      <c r="U169" s="101"/>
    </row>
    <row r="170" spans="1:21">
      <c r="A170" s="72"/>
      <c r="B170" s="9"/>
      <c r="C170" s="9"/>
      <c r="D170" s="9"/>
      <c r="E170" s="9"/>
      <c r="F170" s="9"/>
      <c r="G170" s="9"/>
      <c r="H170" s="9"/>
      <c r="I170" s="9"/>
      <c r="J170" s="9"/>
      <c r="K170" s="9"/>
      <c r="L170" s="9"/>
      <c r="M170" s="9"/>
      <c r="N170" s="9"/>
      <c r="O170" s="9"/>
      <c r="P170" s="9"/>
      <c r="Q170" s="9"/>
      <c r="R170" s="9"/>
      <c r="S170" s="9"/>
      <c r="T170" s="101"/>
      <c r="U170" s="101"/>
    </row>
    <row r="171" spans="1:21">
      <c r="A171" s="72"/>
      <c r="B171" s="9"/>
      <c r="C171" s="9"/>
      <c r="D171" s="9"/>
      <c r="E171" s="9"/>
      <c r="F171" s="9"/>
      <c r="G171" s="9"/>
      <c r="H171" s="9"/>
      <c r="I171" s="9"/>
      <c r="J171" s="9"/>
      <c r="K171" s="9"/>
      <c r="L171" s="9"/>
      <c r="M171" s="9"/>
      <c r="N171" s="9"/>
      <c r="O171" s="9"/>
      <c r="P171" s="9"/>
      <c r="Q171" s="9"/>
      <c r="R171" s="9"/>
      <c r="S171" s="9"/>
      <c r="T171" s="101"/>
      <c r="U171" s="101"/>
    </row>
    <row r="172" spans="1:21">
      <c r="A172" s="72"/>
      <c r="B172" s="9"/>
      <c r="C172" s="9"/>
      <c r="D172" s="9"/>
      <c r="E172" s="9"/>
      <c r="F172" s="9"/>
      <c r="G172" s="9"/>
      <c r="H172" s="9"/>
      <c r="I172" s="9"/>
      <c r="J172" s="9"/>
      <c r="K172" s="9"/>
      <c r="L172" s="9"/>
      <c r="M172" s="9"/>
      <c r="N172" s="9"/>
      <c r="O172" s="9"/>
      <c r="P172" s="9"/>
      <c r="Q172" s="9"/>
      <c r="R172" s="9"/>
      <c r="S172" s="9"/>
      <c r="T172" s="101"/>
      <c r="U172" s="101"/>
    </row>
    <row r="173" spans="1:21">
      <c r="A173" s="72"/>
      <c r="B173" s="9"/>
      <c r="C173" s="9"/>
      <c r="D173" s="9"/>
      <c r="E173" s="9"/>
      <c r="F173" s="9"/>
      <c r="G173" s="9"/>
      <c r="H173" s="9"/>
      <c r="I173" s="9"/>
      <c r="J173" s="9"/>
      <c r="K173" s="9"/>
      <c r="L173" s="9"/>
      <c r="M173" s="9"/>
      <c r="N173" s="9"/>
      <c r="O173" s="9"/>
      <c r="P173" s="9"/>
      <c r="Q173" s="9"/>
      <c r="R173" s="9"/>
      <c r="S173" s="9"/>
      <c r="T173" s="101"/>
      <c r="U173" s="101"/>
    </row>
    <row r="174" spans="1:21">
      <c r="A174" s="72"/>
      <c r="B174" s="9"/>
      <c r="C174" s="9"/>
      <c r="D174" s="9"/>
      <c r="E174" s="9"/>
      <c r="F174" s="9"/>
      <c r="G174" s="9"/>
      <c r="H174" s="9"/>
      <c r="I174" s="9"/>
      <c r="J174" s="9"/>
      <c r="K174" s="9"/>
      <c r="L174" s="9"/>
      <c r="M174" s="9"/>
      <c r="N174" s="9"/>
      <c r="O174" s="9"/>
      <c r="P174" s="9"/>
      <c r="Q174" s="9"/>
      <c r="R174" s="9"/>
      <c r="S174" s="9"/>
      <c r="T174" s="101"/>
      <c r="U174" s="101"/>
    </row>
    <row r="175" spans="1:21">
      <c r="A175" s="72"/>
      <c r="B175" s="9"/>
      <c r="C175" s="9"/>
      <c r="D175" s="9"/>
      <c r="E175" s="9"/>
      <c r="F175" s="9"/>
      <c r="G175" s="9"/>
      <c r="H175" s="9"/>
      <c r="I175" s="9"/>
      <c r="J175" s="9"/>
      <c r="K175" s="9"/>
      <c r="L175" s="9"/>
      <c r="M175" s="9"/>
      <c r="N175" s="9"/>
      <c r="O175" s="9"/>
      <c r="P175" s="9"/>
      <c r="Q175" s="9"/>
      <c r="R175" s="9"/>
      <c r="S175" s="9"/>
      <c r="T175" s="101"/>
      <c r="U175" s="101"/>
    </row>
    <row r="176" spans="1:21">
      <c r="A176" s="72"/>
      <c r="B176" s="9"/>
      <c r="C176" s="9"/>
      <c r="D176" s="9"/>
      <c r="E176" s="9"/>
      <c r="F176" s="9"/>
      <c r="G176" s="9"/>
      <c r="H176" s="9"/>
      <c r="I176" s="9"/>
      <c r="J176" s="9"/>
      <c r="K176" s="9"/>
      <c r="L176" s="9"/>
      <c r="M176" s="9"/>
      <c r="N176" s="9"/>
      <c r="O176" s="9"/>
      <c r="P176" s="9"/>
      <c r="Q176" s="9"/>
      <c r="R176" s="9"/>
      <c r="S176" s="9"/>
      <c r="T176" s="101"/>
      <c r="U176" s="101"/>
    </row>
    <row r="177" spans="1:21">
      <c r="A177" s="72"/>
      <c r="B177" s="9"/>
      <c r="C177" s="9"/>
      <c r="D177" s="9"/>
      <c r="E177" s="9"/>
      <c r="F177" s="9"/>
      <c r="G177" s="9"/>
      <c r="H177" s="9"/>
      <c r="I177" s="9"/>
      <c r="J177" s="9"/>
      <c r="K177" s="9"/>
      <c r="L177" s="9"/>
      <c r="M177" s="9"/>
      <c r="N177" s="9"/>
      <c r="O177" s="9"/>
      <c r="P177" s="9"/>
      <c r="Q177" s="9"/>
      <c r="R177" s="9"/>
      <c r="S177" s="9"/>
      <c r="T177" s="101"/>
      <c r="U177" s="101"/>
    </row>
    <row r="178" spans="1:21">
      <c r="A178" s="72"/>
      <c r="B178" s="9"/>
      <c r="C178" s="9"/>
      <c r="D178" s="9"/>
      <c r="E178" s="9"/>
      <c r="F178" s="9"/>
      <c r="G178" s="9"/>
      <c r="H178" s="9"/>
      <c r="I178" s="9"/>
      <c r="J178" s="9"/>
      <c r="K178" s="9"/>
      <c r="L178" s="9"/>
      <c r="M178" s="9"/>
      <c r="N178" s="9"/>
      <c r="O178" s="9"/>
      <c r="P178" s="9"/>
      <c r="Q178" s="9"/>
      <c r="R178" s="9"/>
      <c r="S178" s="9"/>
      <c r="T178" s="101"/>
      <c r="U178" s="101"/>
    </row>
    <row r="179" spans="1:21">
      <c r="A179" s="72"/>
      <c r="B179" s="9"/>
      <c r="C179" s="9"/>
      <c r="D179" s="9"/>
      <c r="E179" s="9"/>
      <c r="F179" s="9"/>
      <c r="G179" s="9"/>
      <c r="H179" s="9"/>
      <c r="I179" s="9"/>
      <c r="J179" s="9"/>
      <c r="K179" s="9"/>
      <c r="L179" s="9"/>
      <c r="M179" s="9"/>
      <c r="N179" s="9"/>
      <c r="O179" s="9"/>
      <c r="P179" s="9"/>
      <c r="Q179" s="9"/>
      <c r="R179" s="9"/>
      <c r="S179" s="9"/>
      <c r="T179" s="101"/>
      <c r="U179" s="101"/>
    </row>
    <row r="180" spans="1:21">
      <c r="A180" s="72"/>
      <c r="B180" s="9"/>
      <c r="C180" s="9"/>
      <c r="D180" s="9"/>
      <c r="E180" s="9"/>
      <c r="F180" s="9"/>
      <c r="G180" s="9"/>
      <c r="H180" s="9"/>
      <c r="I180" s="9"/>
      <c r="J180" s="9"/>
      <c r="K180" s="9"/>
      <c r="L180" s="9"/>
      <c r="M180" s="9"/>
      <c r="N180" s="9"/>
      <c r="O180" s="9"/>
      <c r="P180" s="9"/>
      <c r="Q180" s="9"/>
      <c r="R180" s="9"/>
      <c r="S180" s="9"/>
      <c r="T180" s="101"/>
      <c r="U180" s="101"/>
    </row>
    <row r="181" spans="1:21">
      <c r="A181" s="72"/>
      <c r="B181" s="9"/>
      <c r="C181" s="9"/>
      <c r="D181" s="9"/>
      <c r="E181" s="9"/>
      <c r="F181" s="9"/>
      <c r="G181" s="9"/>
      <c r="H181" s="9"/>
      <c r="I181" s="9"/>
      <c r="J181" s="9"/>
      <c r="K181" s="9"/>
      <c r="L181" s="9"/>
      <c r="M181" s="9"/>
      <c r="N181" s="9"/>
      <c r="O181" s="9"/>
      <c r="P181" s="9"/>
      <c r="Q181" s="9"/>
      <c r="R181" s="9"/>
      <c r="S181" s="9"/>
      <c r="T181" s="101"/>
      <c r="U181" s="101"/>
    </row>
    <row r="182" spans="1:21">
      <c r="A182" s="72"/>
      <c r="B182" s="9"/>
      <c r="C182" s="9"/>
      <c r="D182" s="9"/>
      <c r="E182" s="9"/>
      <c r="F182" s="9"/>
      <c r="G182" s="9"/>
      <c r="H182" s="9"/>
      <c r="I182" s="9"/>
      <c r="J182" s="9"/>
      <c r="K182" s="9"/>
      <c r="L182" s="9"/>
      <c r="M182" s="9"/>
      <c r="N182" s="9"/>
      <c r="O182" s="9"/>
      <c r="P182" s="9"/>
      <c r="Q182" s="9"/>
      <c r="R182" s="9"/>
      <c r="S182" s="9"/>
      <c r="T182" s="101"/>
      <c r="U182" s="101"/>
    </row>
    <row r="183" spans="1:21">
      <c r="A183" s="72"/>
      <c r="B183" s="9"/>
      <c r="C183" s="9"/>
      <c r="D183" s="9"/>
      <c r="E183" s="9"/>
      <c r="F183" s="9"/>
      <c r="G183" s="9"/>
      <c r="H183" s="9"/>
      <c r="I183" s="9"/>
      <c r="J183" s="9"/>
      <c r="K183" s="9"/>
      <c r="L183" s="9"/>
      <c r="M183" s="9"/>
      <c r="N183" s="9"/>
      <c r="O183" s="9"/>
      <c r="P183" s="9"/>
      <c r="Q183" s="9"/>
      <c r="R183" s="9"/>
      <c r="S183" s="9"/>
      <c r="T183" s="101"/>
      <c r="U183" s="101"/>
    </row>
    <row r="184" spans="1:21">
      <c r="A184" s="72"/>
      <c r="B184" s="9"/>
      <c r="C184" s="9"/>
      <c r="D184" s="9"/>
      <c r="E184" s="9"/>
      <c r="F184" s="9"/>
      <c r="G184" s="9"/>
      <c r="H184" s="9"/>
      <c r="I184" s="9"/>
      <c r="J184" s="9"/>
      <c r="K184" s="9"/>
      <c r="L184" s="9"/>
      <c r="M184" s="9"/>
      <c r="N184" s="9"/>
      <c r="O184" s="9"/>
      <c r="P184" s="9"/>
      <c r="Q184" s="9"/>
      <c r="R184" s="9"/>
      <c r="S184" s="9"/>
      <c r="T184" s="101"/>
      <c r="U184" s="101"/>
    </row>
    <row r="185" spans="1:21">
      <c r="A185" s="72"/>
      <c r="B185" s="9"/>
      <c r="C185" s="9"/>
      <c r="D185" s="9"/>
      <c r="E185" s="9"/>
      <c r="F185" s="9"/>
      <c r="G185" s="9"/>
      <c r="H185" s="9"/>
      <c r="I185" s="9"/>
      <c r="J185" s="9"/>
      <c r="K185" s="9"/>
      <c r="L185" s="9"/>
      <c r="M185" s="9"/>
      <c r="N185" s="9"/>
      <c r="O185" s="9"/>
      <c r="P185" s="9"/>
      <c r="Q185" s="9"/>
      <c r="R185" s="9"/>
      <c r="S185" s="9"/>
      <c r="T185" s="101"/>
      <c r="U185" s="101"/>
    </row>
    <row r="186" spans="1:21">
      <c r="A186" s="72"/>
      <c r="B186" s="9"/>
      <c r="C186" s="9"/>
      <c r="D186" s="9"/>
      <c r="E186" s="9"/>
      <c r="F186" s="9"/>
      <c r="G186" s="9"/>
      <c r="H186" s="9"/>
      <c r="I186" s="9"/>
      <c r="J186" s="9"/>
      <c r="K186" s="9"/>
      <c r="L186" s="9"/>
      <c r="M186" s="9"/>
      <c r="N186" s="9"/>
      <c r="O186" s="9"/>
      <c r="P186" s="9"/>
      <c r="Q186" s="9"/>
      <c r="R186" s="9"/>
      <c r="S186" s="9"/>
      <c r="T186" s="101"/>
      <c r="U186" s="101"/>
    </row>
    <row r="187" spans="1:21">
      <c r="A187" s="72"/>
      <c r="B187" s="9"/>
      <c r="C187" s="9"/>
      <c r="D187" s="9"/>
      <c r="E187" s="9"/>
      <c r="F187" s="9"/>
      <c r="G187" s="9"/>
      <c r="H187" s="9"/>
      <c r="I187" s="9"/>
      <c r="J187" s="9"/>
      <c r="K187" s="9"/>
      <c r="L187" s="9"/>
      <c r="M187" s="9"/>
      <c r="N187" s="9"/>
      <c r="O187" s="9"/>
      <c r="P187" s="9"/>
      <c r="Q187" s="9"/>
      <c r="R187" s="9"/>
      <c r="S187" s="9"/>
      <c r="T187" s="101"/>
      <c r="U187" s="101"/>
    </row>
    <row r="188" spans="1:21">
      <c r="A188" s="72"/>
      <c r="B188" s="9"/>
      <c r="C188" s="9"/>
      <c r="D188" s="9"/>
      <c r="E188" s="9"/>
      <c r="F188" s="9"/>
      <c r="G188" s="9"/>
      <c r="H188" s="9"/>
      <c r="I188" s="9"/>
      <c r="J188" s="9"/>
      <c r="K188" s="9"/>
      <c r="L188" s="9"/>
      <c r="M188" s="9"/>
      <c r="N188" s="9"/>
      <c r="O188" s="9"/>
      <c r="P188" s="9"/>
      <c r="Q188" s="9"/>
      <c r="R188" s="9"/>
      <c r="S188" s="9"/>
      <c r="T188" s="101"/>
      <c r="U188" s="101"/>
    </row>
    <row r="189" spans="1:21">
      <c r="A189" s="72"/>
      <c r="B189" s="9"/>
      <c r="C189" s="9"/>
      <c r="D189" s="9"/>
      <c r="E189" s="9"/>
      <c r="F189" s="9"/>
      <c r="G189" s="9"/>
      <c r="H189" s="9"/>
      <c r="I189" s="9"/>
      <c r="J189" s="9"/>
      <c r="K189" s="9"/>
      <c r="L189" s="9"/>
      <c r="M189" s="9"/>
      <c r="N189" s="9"/>
      <c r="O189" s="9"/>
      <c r="P189" s="9"/>
      <c r="Q189" s="9"/>
      <c r="R189" s="9"/>
      <c r="S189" s="9"/>
      <c r="T189" s="101"/>
      <c r="U189" s="101"/>
    </row>
    <row r="190" spans="1:21">
      <c r="A190" s="72"/>
      <c r="B190" s="9"/>
      <c r="C190" s="9"/>
      <c r="D190" s="9"/>
      <c r="E190" s="9"/>
      <c r="F190" s="9"/>
      <c r="G190" s="9"/>
      <c r="H190" s="9"/>
      <c r="I190" s="9"/>
      <c r="J190" s="9"/>
      <c r="K190" s="9"/>
      <c r="L190" s="9"/>
      <c r="M190" s="9"/>
      <c r="N190" s="9"/>
      <c r="O190" s="9"/>
      <c r="P190" s="9"/>
      <c r="Q190" s="9"/>
      <c r="R190" s="9"/>
      <c r="S190" s="9"/>
      <c r="T190" s="101"/>
      <c r="U190" s="101"/>
    </row>
    <row r="191" spans="1:21">
      <c r="A191" s="72"/>
      <c r="B191" s="9"/>
      <c r="C191" s="9"/>
      <c r="D191" s="9"/>
      <c r="E191" s="9"/>
      <c r="F191" s="9"/>
      <c r="G191" s="9"/>
      <c r="H191" s="9"/>
      <c r="I191" s="9"/>
      <c r="J191" s="9"/>
      <c r="K191" s="9"/>
      <c r="L191" s="9"/>
      <c r="M191" s="9"/>
      <c r="N191" s="9"/>
      <c r="O191" s="9"/>
      <c r="P191" s="9"/>
      <c r="Q191" s="9"/>
      <c r="R191" s="9"/>
      <c r="S191" s="9"/>
      <c r="T191" s="101"/>
      <c r="U191" s="101"/>
    </row>
    <row r="192" spans="1:21">
      <c r="A192" s="72"/>
      <c r="B192" s="9"/>
      <c r="C192" s="9"/>
      <c r="D192" s="9"/>
      <c r="E192" s="9"/>
      <c r="F192" s="9"/>
      <c r="G192" s="9"/>
      <c r="H192" s="9"/>
      <c r="I192" s="9"/>
      <c r="J192" s="9"/>
      <c r="K192" s="9"/>
      <c r="L192" s="9"/>
      <c r="M192" s="9"/>
      <c r="N192" s="9"/>
      <c r="O192" s="9"/>
      <c r="P192" s="9"/>
      <c r="Q192" s="9"/>
      <c r="R192" s="9"/>
      <c r="S192" s="9"/>
      <c r="T192" s="101"/>
      <c r="U192" s="101"/>
    </row>
    <row r="193" spans="1:21">
      <c r="A193" s="72"/>
      <c r="B193" s="9"/>
      <c r="C193" s="9"/>
      <c r="D193" s="9"/>
      <c r="E193" s="9"/>
      <c r="F193" s="9"/>
      <c r="G193" s="9"/>
      <c r="H193" s="9"/>
      <c r="I193" s="9"/>
      <c r="J193" s="9"/>
      <c r="K193" s="9"/>
      <c r="L193" s="9"/>
      <c r="M193" s="9"/>
      <c r="N193" s="9"/>
      <c r="O193" s="9"/>
      <c r="P193" s="9"/>
      <c r="Q193" s="9"/>
      <c r="R193" s="9"/>
      <c r="S193" s="9"/>
      <c r="T193" s="101"/>
      <c r="U193" s="101"/>
    </row>
    <row r="194" spans="1:21">
      <c r="A194" s="72"/>
      <c r="B194" s="9"/>
      <c r="C194" s="9"/>
      <c r="D194" s="9"/>
      <c r="E194" s="9"/>
      <c r="F194" s="9"/>
      <c r="G194" s="9"/>
      <c r="H194" s="9"/>
      <c r="I194" s="9"/>
      <c r="J194" s="9"/>
      <c r="K194" s="9"/>
      <c r="L194" s="9"/>
      <c r="M194" s="9"/>
      <c r="N194" s="9"/>
      <c r="O194" s="9"/>
      <c r="P194" s="9"/>
      <c r="Q194" s="9"/>
      <c r="R194" s="9"/>
      <c r="S194" s="9"/>
      <c r="T194" s="101"/>
      <c r="U194" s="101"/>
    </row>
    <row r="195" spans="1:21">
      <c r="A195" s="72"/>
      <c r="B195" s="9"/>
      <c r="C195" s="9"/>
      <c r="D195" s="9"/>
      <c r="E195" s="9"/>
      <c r="F195" s="9"/>
      <c r="G195" s="9"/>
      <c r="H195" s="9"/>
      <c r="I195" s="9"/>
      <c r="J195" s="9"/>
      <c r="K195" s="9"/>
      <c r="L195" s="9"/>
      <c r="M195" s="9"/>
      <c r="N195" s="9"/>
      <c r="O195" s="9"/>
      <c r="P195" s="9"/>
      <c r="Q195" s="9"/>
      <c r="R195" s="9"/>
      <c r="S195" s="9"/>
      <c r="T195" s="101"/>
      <c r="U195" s="101"/>
    </row>
    <row r="196" spans="1:21">
      <c r="A196" s="72"/>
      <c r="B196" s="9"/>
      <c r="C196" s="9"/>
      <c r="D196" s="9"/>
      <c r="E196" s="9"/>
      <c r="F196" s="9"/>
      <c r="G196" s="9"/>
      <c r="H196" s="9"/>
      <c r="I196" s="9"/>
      <c r="J196" s="9"/>
      <c r="K196" s="9"/>
      <c r="L196" s="9"/>
      <c r="M196" s="9"/>
      <c r="N196" s="9"/>
      <c r="O196" s="9"/>
      <c r="P196" s="9"/>
      <c r="Q196" s="9"/>
      <c r="R196" s="9"/>
      <c r="S196" s="9"/>
      <c r="T196" s="101"/>
      <c r="U196" s="101"/>
    </row>
    <row r="197" spans="1:21">
      <c r="A197" s="72"/>
      <c r="B197" s="9"/>
      <c r="C197" s="9"/>
      <c r="D197" s="9"/>
      <c r="E197" s="9"/>
      <c r="F197" s="9"/>
      <c r="G197" s="9"/>
      <c r="H197" s="9"/>
      <c r="I197" s="9"/>
      <c r="J197" s="9"/>
      <c r="K197" s="9"/>
      <c r="L197" s="9"/>
      <c r="M197" s="9"/>
      <c r="N197" s="9"/>
      <c r="O197" s="9"/>
      <c r="P197" s="9"/>
      <c r="Q197" s="9"/>
      <c r="R197" s="9"/>
      <c r="S197" s="9"/>
      <c r="T197" s="101"/>
      <c r="U197" s="101"/>
    </row>
    <row r="198" spans="1:21">
      <c r="A198" s="72"/>
      <c r="B198" s="9"/>
      <c r="C198" s="9"/>
      <c r="D198" s="9"/>
      <c r="E198" s="9"/>
      <c r="F198" s="9"/>
      <c r="G198" s="9"/>
      <c r="H198" s="9"/>
      <c r="I198" s="9"/>
      <c r="J198" s="9"/>
      <c r="K198" s="9"/>
      <c r="L198" s="9"/>
      <c r="M198" s="9"/>
      <c r="N198" s="9"/>
      <c r="O198" s="9"/>
      <c r="P198" s="9"/>
      <c r="Q198" s="9"/>
      <c r="R198" s="9"/>
      <c r="S198" s="9"/>
      <c r="T198" s="101"/>
      <c r="U198" s="101"/>
    </row>
    <row r="199" spans="1:21">
      <c r="A199" s="72"/>
      <c r="B199" s="9"/>
      <c r="C199" s="9"/>
      <c r="D199" s="9"/>
      <c r="E199" s="9"/>
      <c r="F199" s="9"/>
      <c r="G199" s="9"/>
      <c r="H199" s="9"/>
      <c r="I199" s="9"/>
      <c r="J199" s="9"/>
      <c r="K199" s="9"/>
      <c r="L199" s="9"/>
      <c r="M199" s="9"/>
      <c r="N199" s="9"/>
      <c r="O199" s="9"/>
      <c r="P199" s="9"/>
      <c r="Q199" s="9"/>
      <c r="R199" s="9"/>
      <c r="S199" s="9"/>
      <c r="T199" s="101"/>
      <c r="U199" s="101"/>
    </row>
    <row r="200" spans="1:21">
      <c r="A200" s="72"/>
      <c r="B200" s="9"/>
      <c r="C200" s="9"/>
      <c r="D200" s="9"/>
      <c r="E200" s="9"/>
      <c r="F200" s="9"/>
      <c r="G200" s="9"/>
      <c r="H200" s="9"/>
      <c r="I200" s="9"/>
      <c r="J200" s="9"/>
      <c r="K200" s="9"/>
      <c r="L200" s="9"/>
      <c r="M200" s="9"/>
      <c r="N200" s="9"/>
      <c r="O200" s="9"/>
      <c r="P200" s="9"/>
      <c r="Q200" s="9"/>
      <c r="R200" s="9"/>
      <c r="S200" s="9"/>
      <c r="T200" s="101"/>
      <c r="U200" s="101"/>
    </row>
    <row r="201" spans="1:21">
      <c r="A201" s="72"/>
      <c r="B201" s="9"/>
      <c r="C201" s="9"/>
      <c r="D201" s="9"/>
      <c r="E201" s="9"/>
      <c r="F201" s="9"/>
      <c r="G201" s="9"/>
      <c r="H201" s="9"/>
      <c r="I201" s="9"/>
      <c r="J201" s="9"/>
      <c r="K201" s="9"/>
      <c r="L201" s="9"/>
      <c r="M201" s="9"/>
      <c r="N201" s="9"/>
      <c r="O201" s="9"/>
      <c r="P201" s="9"/>
      <c r="Q201" s="9"/>
      <c r="R201" s="9"/>
      <c r="S201" s="9"/>
      <c r="T201" s="101"/>
      <c r="U201" s="101"/>
    </row>
    <row r="202" spans="1:21">
      <c r="A202" s="72"/>
      <c r="B202" s="9"/>
      <c r="C202" s="9"/>
      <c r="D202" s="9"/>
      <c r="E202" s="9"/>
      <c r="F202" s="9"/>
      <c r="G202" s="9"/>
      <c r="H202" s="9"/>
      <c r="I202" s="9"/>
      <c r="J202" s="9"/>
      <c r="K202" s="9"/>
      <c r="L202" s="9"/>
      <c r="M202" s="9"/>
      <c r="N202" s="9"/>
      <c r="O202" s="9"/>
      <c r="P202" s="9"/>
      <c r="Q202" s="9"/>
      <c r="R202" s="9"/>
      <c r="S202" s="9"/>
      <c r="T202" s="101"/>
      <c r="U202" s="101"/>
    </row>
    <row r="203" spans="1:21">
      <c r="A203" s="72"/>
      <c r="B203" s="9"/>
      <c r="C203" s="9"/>
      <c r="D203" s="9"/>
      <c r="E203" s="9"/>
      <c r="F203" s="9"/>
      <c r="G203" s="9"/>
      <c r="H203" s="9"/>
      <c r="I203" s="9"/>
      <c r="J203" s="9"/>
      <c r="K203" s="9"/>
      <c r="L203" s="9"/>
      <c r="M203" s="9"/>
      <c r="N203" s="9"/>
      <c r="O203" s="9"/>
      <c r="P203" s="9"/>
      <c r="Q203" s="9"/>
      <c r="R203" s="9"/>
      <c r="S203" s="9"/>
      <c r="T203" s="101"/>
      <c r="U203" s="101"/>
    </row>
    <row r="204" spans="1:21">
      <c r="A204" s="72"/>
      <c r="B204" s="9"/>
      <c r="C204" s="9"/>
      <c r="D204" s="9"/>
      <c r="E204" s="9"/>
      <c r="F204" s="9"/>
      <c r="G204" s="9"/>
      <c r="H204" s="9"/>
      <c r="I204" s="9"/>
      <c r="J204" s="9"/>
      <c r="K204" s="9"/>
      <c r="L204" s="9"/>
      <c r="M204" s="9"/>
      <c r="N204" s="9"/>
      <c r="O204" s="9"/>
      <c r="P204" s="9"/>
      <c r="Q204" s="9"/>
      <c r="R204" s="9"/>
      <c r="S204" s="9"/>
      <c r="T204" s="101"/>
      <c r="U204" s="101"/>
    </row>
    <row r="205" spans="1:21">
      <c r="A205" s="72"/>
      <c r="B205" s="9"/>
      <c r="C205" s="9"/>
      <c r="D205" s="9"/>
      <c r="E205" s="9"/>
      <c r="F205" s="9"/>
      <c r="G205" s="9"/>
      <c r="H205" s="9"/>
      <c r="I205" s="9"/>
      <c r="J205" s="9"/>
      <c r="K205" s="9"/>
      <c r="L205" s="9"/>
      <c r="M205" s="9"/>
      <c r="N205" s="9"/>
      <c r="O205" s="9"/>
      <c r="P205" s="9"/>
      <c r="Q205" s="9"/>
      <c r="R205" s="9"/>
      <c r="S205" s="9"/>
      <c r="T205" s="101"/>
      <c r="U205" s="101"/>
    </row>
    <row r="206" spans="1:21">
      <c r="A206" s="72"/>
      <c r="B206" s="9"/>
      <c r="C206" s="9"/>
      <c r="D206" s="9"/>
      <c r="E206" s="9"/>
      <c r="F206" s="9"/>
      <c r="G206" s="9"/>
      <c r="H206" s="9"/>
      <c r="I206" s="9"/>
      <c r="J206" s="9"/>
      <c r="K206" s="9"/>
      <c r="L206" s="9"/>
      <c r="M206" s="9"/>
      <c r="N206" s="9"/>
      <c r="O206" s="9"/>
      <c r="P206" s="9"/>
      <c r="Q206" s="9"/>
      <c r="R206" s="9"/>
      <c r="S206" s="9"/>
      <c r="T206" s="101"/>
      <c r="U206" s="101"/>
    </row>
    <row r="207" spans="1:21">
      <c r="A207" s="72"/>
      <c r="B207" s="9"/>
      <c r="C207" s="9"/>
      <c r="D207" s="9"/>
      <c r="E207" s="9"/>
      <c r="F207" s="9"/>
      <c r="G207" s="9"/>
      <c r="H207" s="9"/>
      <c r="I207" s="9"/>
      <c r="J207" s="9"/>
      <c r="K207" s="9"/>
      <c r="L207" s="9"/>
      <c r="M207" s="9"/>
      <c r="N207" s="9"/>
      <c r="O207" s="9"/>
      <c r="P207" s="9"/>
      <c r="Q207" s="9"/>
      <c r="R207" s="9"/>
      <c r="S207" s="9"/>
      <c r="T207" s="101"/>
      <c r="U207" s="101"/>
    </row>
    <row r="208" spans="1:21">
      <c r="A208" s="72"/>
      <c r="B208" s="9"/>
      <c r="C208" s="9"/>
      <c r="D208" s="9"/>
      <c r="E208" s="9"/>
      <c r="F208" s="9"/>
      <c r="G208" s="9"/>
      <c r="H208" s="9"/>
      <c r="I208" s="9"/>
      <c r="J208" s="9"/>
      <c r="K208" s="9"/>
      <c r="L208" s="9"/>
      <c r="M208" s="9"/>
      <c r="N208" s="9"/>
      <c r="O208" s="9"/>
      <c r="P208" s="9"/>
      <c r="Q208" s="9"/>
      <c r="R208" s="9"/>
      <c r="S208" s="9"/>
      <c r="T208" s="101"/>
      <c r="U208" s="101"/>
    </row>
    <row r="209" spans="1:21">
      <c r="A209" s="72"/>
      <c r="B209" s="9"/>
      <c r="C209" s="9"/>
      <c r="D209" s="9"/>
      <c r="E209" s="9"/>
      <c r="F209" s="9"/>
      <c r="G209" s="9"/>
      <c r="H209" s="9"/>
      <c r="I209" s="9"/>
      <c r="J209" s="9"/>
      <c r="K209" s="9"/>
      <c r="L209" s="9"/>
      <c r="M209" s="9"/>
      <c r="N209" s="9"/>
      <c r="O209" s="9"/>
      <c r="P209" s="9"/>
      <c r="Q209" s="9"/>
      <c r="R209" s="9"/>
      <c r="S209" s="9"/>
      <c r="T209" s="101"/>
      <c r="U209" s="101"/>
    </row>
    <row r="210" spans="1:21">
      <c r="A210" s="72"/>
      <c r="B210" s="9"/>
      <c r="C210" s="9"/>
      <c r="D210" s="9"/>
      <c r="E210" s="9"/>
      <c r="F210" s="9"/>
      <c r="G210" s="9"/>
      <c r="H210" s="9"/>
      <c r="I210" s="9"/>
      <c r="J210" s="9"/>
      <c r="K210" s="9"/>
      <c r="L210" s="9"/>
      <c r="M210" s="9"/>
      <c r="N210" s="9"/>
      <c r="O210" s="9"/>
      <c r="P210" s="9"/>
      <c r="Q210" s="9"/>
      <c r="R210" s="9"/>
      <c r="S210" s="9"/>
      <c r="T210" s="101"/>
      <c r="U210" s="101"/>
    </row>
    <row r="211" spans="1:21">
      <c r="A211" s="72"/>
      <c r="B211" s="9"/>
      <c r="C211" s="9"/>
      <c r="D211" s="9"/>
      <c r="E211" s="9"/>
      <c r="F211" s="9"/>
      <c r="G211" s="9"/>
      <c r="H211" s="9"/>
      <c r="I211" s="9"/>
      <c r="J211" s="9"/>
      <c r="K211" s="9"/>
      <c r="L211" s="9"/>
      <c r="M211" s="9"/>
      <c r="N211" s="9"/>
      <c r="O211" s="9"/>
      <c r="P211" s="9"/>
      <c r="Q211" s="9"/>
      <c r="R211" s="9"/>
      <c r="S211" s="9"/>
      <c r="T211" s="101"/>
      <c r="U211" s="101"/>
    </row>
    <row r="212" spans="1:21">
      <c r="A212" s="72"/>
      <c r="B212" s="9"/>
      <c r="C212" s="9"/>
      <c r="D212" s="9"/>
      <c r="E212" s="9"/>
      <c r="F212" s="9"/>
      <c r="G212" s="9"/>
      <c r="H212" s="9"/>
      <c r="I212" s="9"/>
      <c r="J212" s="9"/>
      <c r="K212" s="9"/>
      <c r="L212" s="9"/>
      <c r="M212" s="9"/>
      <c r="N212" s="9"/>
      <c r="O212" s="9"/>
      <c r="P212" s="9"/>
      <c r="Q212" s="9"/>
      <c r="R212" s="9"/>
      <c r="S212" s="9"/>
      <c r="T212" s="101"/>
      <c r="U212" s="101"/>
    </row>
    <row r="213" spans="1:21">
      <c r="A213" s="72"/>
      <c r="B213" s="9"/>
      <c r="C213" s="9"/>
      <c r="D213" s="9"/>
      <c r="E213" s="9"/>
      <c r="F213" s="9"/>
      <c r="G213" s="9"/>
      <c r="H213" s="9"/>
      <c r="I213" s="9"/>
      <c r="J213" s="9"/>
      <c r="K213" s="9"/>
      <c r="L213" s="9"/>
      <c r="M213" s="9"/>
      <c r="N213" s="9"/>
      <c r="O213" s="9"/>
      <c r="P213" s="9"/>
      <c r="Q213" s="9"/>
      <c r="R213" s="9"/>
      <c r="S213" s="9"/>
      <c r="T213" s="101"/>
      <c r="U213" s="101"/>
    </row>
    <row r="214" spans="1:21">
      <c r="A214" s="72"/>
      <c r="B214" s="9"/>
      <c r="C214" s="9"/>
      <c r="D214" s="9"/>
      <c r="E214" s="9"/>
      <c r="F214" s="9"/>
      <c r="G214" s="9"/>
      <c r="H214" s="9"/>
      <c r="I214" s="9"/>
      <c r="J214" s="9"/>
      <c r="K214" s="9"/>
      <c r="L214" s="9"/>
      <c r="M214" s="9"/>
      <c r="N214" s="9"/>
      <c r="O214" s="9"/>
      <c r="P214" s="9"/>
      <c r="Q214" s="9"/>
      <c r="R214" s="9"/>
      <c r="S214" s="9"/>
      <c r="T214" s="101"/>
      <c r="U214" s="101"/>
    </row>
    <row r="215" spans="1:21">
      <c r="A215" s="72"/>
      <c r="B215" s="9"/>
      <c r="C215" s="9"/>
      <c r="D215" s="9"/>
      <c r="E215" s="9"/>
      <c r="F215" s="9"/>
      <c r="G215" s="9"/>
      <c r="H215" s="9"/>
      <c r="I215" s="9"/>
      <c r="J215" s="9"/>
      <c r="K215" s="9"/>
      <c r="L215" s="9"/>
      <c r="M215" s="9"/>
      <c r="N215" s="9"/>
      <c r="O215" s="9"/>
      <c r="P215" s="9"/>
      <c r="Q215" s="9"/>
      <c r="R215" s="9"/>
      <c r="S215" s="9"/>
      <c r="T215" s="101"/>
      <c r="U215" s="101"/>
    </row>
    <row r="216" spans="1:21">
      <c r="A216" s="72"/>
      <c r="B216" s="9"/>
      <c r="C216" s="9"/>
      <c r="D216" s="9"/>
      <c r="E216" s="9"/>
      <c r="F216" s="9"/>
      <c r="G216" s="9"/>
      <c r="H216" s="9"/>
      <c r="I216" s="9"/>
      <c r="J216" s="9"/>
      <c r="K216" s="9"/>
      <c r="L216" s="9"/>
      <c r="M216" s="9"/>
      <c r="N216" s="9"/>
      <c r="O216" s="9"/>
      <c r="P216" s="9"/>
      <c r="Q216" s="9"/>
      <c r="R216" s="9"/>
      <c r="S216" s="9"/>
      <c r="T216" s="101"/>
      <c r="U216" s="101"/>
    </row>
    <row r="217" spans="1:21">
      <c r="A217" s="72"/>
      <c r="B217" s="9"/>
      <c r="C217" s="9"/>
      <c r="D217" s="9"/>
      <c r="E217" s="9"/>
      <c r="F217" s="9"/>
      <c r="G217" s="9"/>
      <c r="H217" s="9"/>
      <c r="I217" s="9"/>
      <c r="J217" s="9"/>
      <c r="K217" s="9"/>
      <c r="L217" s="9"/>
      <c r="M217" s="9"/>
      <c r="N217" s="9"/>
      <c r="O217" s="9"/>
      <c r="P217" s="9"/>
      <c r="Q217" s="9"/>
      <c r="R217" s="9"/>
      <c r="S217" s="9"/>
      <c r="T217" s="101"/>
      <c r="U217" s="101"/>
    </row>
    <row r="218" spans="1:21">
      <c r="A218" s="72"/>
      <c r="B218" s="9"/>
      <c r="C218" s="9"/>
      <c r="D218" s="9"/>
      <c r="E218" s="9"/>
      <c r="F218" s="9"/>
      <c r="G218" s="9"/>
      <c r="H218" s="9"/>
      <c r="I218" s="9"/>
      <c r="J218" s="9"/>
      <c r="K218" s="9"/>
      <c r="L218" s="9"/>
      <c r="M218" s="9"/>
      <c r="N218" s="9"/>
      <c r="O218" s="9"/>
      <c r="P218" s="9"/>
      <c r="Q218" s="9"/>
      <c r="R218" s="9"/>
      <c r="S218" s="9"/>
      <c r="T218" s="101"/>
      <c r="U218" s="101"/>
    </row>
    <row r="219" spans="1:21">
      <c r="A219" s="72"/>
      <c r="B219" s="9"/>
      <c r="C219" s="9"/>
      <c r="D219" s="9"/>
      <c r="E219" s="9"/>
      <c r="F219" s="9"/>
      <c r="G219" s="9"/>
      <c r="H219" s="9"/>
      <c r="I219" s="9"/>
      <c r="J219" s="9"/>
      <c r="K219" s="9"/>
      <c r="L219" s="9"/>
      <c r="M219" s="9"/>
      <c r="N219" s="9"/>
      <c r="O219" s="9"/>
      <c r="P219" s="9"/>
      <c r="Q219" s="9"/>
      <c r="R219" s="9"/>
      <c r="S219" s="9"/>
      <c r="T219" s="101"/>
      <c r="U219" s="101"/>
    </row>
    <row r="220" spans="1:21">
      <c r="A220" s="72"/>
      <c r="B220" s="9"/>
      <c r="C220" s="9"/>
      <c r="D220" s="9"/>
      <c r="E220" s="9"/>
      <c r="F220" s="9"/>
      <c r="G220" s="9"/>
      <c r="H220" s="9"/>
      <c r="I220" s="9"/>
      <c r="J220" s="9"/>
      <c r="K220" s="9"/>
      <c r="L220" s="9"/>
      <c r="M220" s="9"/>
      <c r="N220" s="9"/>
      <c r="O220" s="9"/>
      <c r="P220" s="9"/>
      <c r="Q220" s="9"/>
      <c r="R220" s="9"/>
      <c r="S220" s="9"/>
      <c r="T220" s="101"/>
      <c r="U220" s="101"/>
    </row>
    <row r="221" spans="1:21">
      <c r="A221" s="72"/>
      <c r="B221" s="9"/>
      <c r="C221" s="9"/>
      <c r="D221" s="9"/>
      <c r="E221" s="9"/>
      <c r="F221" s="9"/>
      <c r="G221" s="9"/>
      <c r="H221" s="9"/>
      <c r="I221" s="9"/>
      <c r="J221" s="9"/>
      <c r="K221" s="9"/>
      <c r="L221" s="9"/>
      <c r="M221" s="9"/>
      <c r="N221" s="9"/>
      <c r="O221" s="9"/>
      <c r="P221" s="9"/>
      <c r="Q221" s="9"/>
      <c r="R221" s="9"/>
      <c r="S221" s="9"/>
      <c r="T221" s="101"/>
      <c r="U221" s="101"/>
    </row>
    <row r="222" spans="1:21">
      <c r="A222" s="72"/>
      <c r="B222" s="9"/>
      <c r="C222" s="9"/>
      <c r="D222" s="9"/>
      <c r="E222" s="9"/>
      <c r="F222" s="9"/>
      <c r="G222" s="9"/>
      <c r="H222" s="9"/>
      <c r="I222" s="9"/>
      <c r="J222" s="9"/>
      <c r="K222" s="9"/>
      <c r="L222" s="9"/>
      <c r="M222" s="9"/>
      <c r="N222" s="9"/>
      <c r="O222" s="9"/>
      <c r="P222" s="9"/>
      <c r="Q222" s="9"/>
      <c r="R222" s="9"/>
      <c r="S222" s="9"/>
      <c r="T222" s="101"/>
      <c r="U222" s="101"/>
    </row>
    <row r="223" spans="1:21">
      <c r="A223" s="72"/>
      <c r="B223" s="9"/>
      <c r="C223" s="9"/>
      <c r="D223" s="9"/>
      <c r="E223" s="9"/>
      <c r="F223" s="9"/>
      <c r="G223" s="9"/>
      <c r="H223" s="9"/>
      <c r="I223" s="9"/>
      <c r="J223" s="9"/>
      <c r="K223" s="9"/>
      <c r="L223" s="9"/>
      <c r="M223" s="9"/>
      <c r="N223" s="9"/>
      <c r="O223" s="9"/>
      <c r="P223" s="9"/>
      <c r="Q223" s="9"/>
      <c r="R223" s="9"/>
      <c r="S223" s="9"/>
      <c r="T223" s="101"/>
      <c r="U223" s="101"/>
    </row>
    <row r="224" spans="1:21">
      <c r="A224" s="72"/>
      <c r="B224" s="9"/>
      <c r="C224" s="9"/>
      <c r="D224" s="9"/>
      <c r="E224" s="9"/>
      <c r="F224" s="9"/>
      <c r="G224" s="9"/>
      <c r="H224" s="9"/>
      <c r="I224" s="9"/>
      <c r="J224" s="9"/>
      <c r="K224" s="9"/>
      <c r="L224" s="9"/>
      <c r="M224" s="9"/>
      <c r="N224" s="9"/>
      <c r="O224" s="9"/>
      <c r="P224" s="9"/>
      <c r="Q224" s="9"/>
      <c r="R224" s="9"/>
      <c r="S224" s="9"/>
      <c r="T224" s="101"/>
      <c r="U224" s="101"/>
    </row>
    <row r="225" spans="1:21">
      <c r="A225" s="72"/>
      <c r="B225" s="9"/>
      <c r="C225" s="9"/>
      <c r="D225" s="9"/>
      <c r="E225" s="9"/>
      <c r="F225" s="9"/>
      <c r="G225" s="9"/>
      <c r="H225" s="9"/>
      <c r="I225" s="9"/>
      <c r="J225" s="9"/>
      <c r="K225" s="9"/>
      <c r="L225" s="9"/>
      <c r="M225" s="9"/>
      <c r="N225" s="9"/>
      <c r="O225" s="9"/>
      <c r="P225" s="9"/>
      <c r="Q225" s="9"/>
      <c r="R225" s="9"/>
      <c r="S225" s="9"/>
      <c r="T225" s="101"/>
      <c r="U225" s="101"/>
    </row>
    <row r="226" spans="1:21">
      <c r="A226" s="72"/>
      <c r="B226" s="9"/>
      <c r="C226" s="9"/>
      <c r="D226" s="9"/>
      <c r="E226" s="9"/>
      <c r="F226" s="9"/>
      <c r="G226" s="9"/>
      <c r="H226" s="9"/>
      <c r="I226" s="9"/>
      <c r="J226" s="9"/>
      <c r="K226" s="9"/>
      <c r="L226" s="9"/>
      <c r="M226" s="9"/>
      <c r="N226" s="9"/>
      <c r="O226" s="9"/>
      <c r="P226" s="9"/>
      <c r="Q226" s="9"/>
      <c r="R226" s="9"/>
      <c r="S226" s="9"/>
      <c r="T226" s="101"/>
      <c r="U226" s="101"/>
    </row>
    <row r="227" spans="1:21">
      <c r="A227" s="72"/>
      <c r="B227" s="9"/>
      <c r="C227" s="9"/>
      <c r="D227" s="9"/>
      <c r="E227" s="9"/>
      <c r="F227" s="9"/>
      <c r="G227" s="9"/>
      <c r="H227" s="9"/>
      <c r="I227" s="9"/>
      <c r="J227" s="9"/>
      <c r="K227" s="9"/>
      <c r="L227" s="9"/>
      <c r="M227" s="9"/>
      <c r="N227" s="9"/>
      <c r="O227" s="9"/>
      <c r="P227" s="9"/>
      <c r="Q227" s="9"/>
      <c r="R227" s="9"/>
      <c r="S227" s="9"/>
      <c r="T227" s="101"/>
      <c r="U227" s="101"/>
    </row>
    <row r="228" spans="1:21">
      <c r="A228" s="72"/>
      <c r="B228" s="9"/>
      <c r="C228" s="9"/>
      <c r="D228" s="9"/>
      <c r="E228" s="9"/>
      <c r="F228" s="9"/>
      <c r="G228" s="9"/>
      <c r="H228" s="9"/>
      <c r="I228" s="9"/>
      <c r="J228" s="9"/>
      <c r="K228" s="9"/>
      <c r="L228" s="9"/>
      <c r="M228" s="9"/>
      <c r="N228" s="9"/>
      <c r="O228" s="9"/>
      <c r="P228" s="9"/>
      <c r="Q228" s="9"/>
      <c r="R228" s="9"/>
      <c r="S228" s="9"/>
      <c r="T228" s="101"/>
      <c r="U228" s="101"/>
    </row>
    <row r="229" spans="1:21">
      <c r="A229" s="72"/>
      <c r="B229" s="9"/>
      <c r="C229" s="9"/>
      <c r="D229" s="9"/>
      <c r="E229" s="9"/>
      <c r="F229" s="9"/>
      <c r="G229" s="9"/>
      <c r="H229" s="9"/>
      <c r="I229" s="9"/>
      <c r="J229" s="9"/>
      <c r="K229" s="9"/>
      <c r="L229" s="9"/>
      <c r="M229" s="9"/>
      <c r="N229" s="9"/>
      <c r="O229" s="9"/>
      <c r="P229" s="9"/>
      <c r="Q229" s="9"/>
      <c r="R229" s="9"/>
      <c r="S229" s="9"/>
      <c r="T229" s="101"/>
      <c r="U229" s="101"/>
    </row>
    <row r="230" spans="1:21">
      <c r="A230" s="72"/>
      <c r="B230" s="9"/>
      <c r="C230" s="9"/>
      <c r="D230" s="9"/>
      <c r="E230" s="9"/>
      <c r="F230" s="9"/>
      <c r="G230" s="9"/>
      <c r="H230" s="9"/>
      <c r="I230" s="9"/>
      <c r="J230" s="9"/>
      <c r="K230" s="9"/>
      <c r="L230" s="9"/>
      <c r="M230" s="9"/>
      <c r="N230" s="9"/>
      <c r="O230" s="9"/>
      <c r="P230" s="9"/>
      <c r="Q230" s="9"/>
      <c r="R230" s="9"/>
      <c r="S230" s="9"/>
      <c r="T230" s="101"/>
      <c r="U230" s="101"/>
    </row>
    <row r="231" spans="1:21">
      <c r="A231" s="72"/>
      <c r="B231" s="9"/>
      <c r="C231" s="9"/>
      <c r="D231" s="9"/>
      <c r="E231" s="9"/>
      <c r="F231" s="9"/>
      <c r="G231" s="9"/>
      <c r="H231" s="9"/>
      <c r="I231" s="9"/>
      <c r="J231" s="9"/>
      <c r="K231" s="9"/>
      <c r="L231" s="9"/>
      <c r="M231" s="9"/>
      <c r="N231" s="9"/>
      <c r="O231" s="9"/>
      <c r="P231" s="9"/>
      <c r="Q231" s="9"/>
      <c r="R231" s="9"/>
      <c r="S231" s="9"/>
      <c r="T231" s="101"/>
      <c r="U231" s="101"/>
    </row>
    <row r="232" spans="1:21">
      <c r="A232" s="72"/>
      <c r="B232" s="9"/>
      <c r="C232" s="9"/>
      <c r="D232" s="9"/>
      <c r="E232" s="9"/>
      <c r="F232" s="9"/>
      <c r="G232" s="9"/>
      <c r="H232" s="9"/>
      <c r="I232" s="9"/>
      <c r="J232" s="9"/>
      <c r="K232" s="9"/>
      <c r="L232" s="9"/>
      <c r="M232" s="9"/>
      <c r="N232" s="9"/>
      <c r="O232" s="9"/>
      <c r="P232" s="9"/>
      <c r="Q232" s="9"/>
      <c r="R232" s="9"/>
      <c r="S232" s="9"/>
      <c r="T232" s="101"/>
      <c r="U232" s="101"/>
    </row>
    <row r="233" spans="1:21">
      <c r="A233" s="72"/>
      <c r="B233" s="9"/>
      <c r="C233" s="9"/>
      <c r="D233" s="9"/>
      <c r="E233" s="9"/>
      <c r="F233" s="9"/>
      <c r="G233" s="9"/>
      <c r="H233" s="9"/>
      <c r="I233" s="9"/>
      <c r="J233" s="9"/>
      <c r="K233" s="9"/>
      <c r="L233" s="9"/>
      <c r="M233" s="9"/>
      <c r="N233" s="9"/>
      <c r="O233" s="9"/>
      <c r="P233" s="9"/>
      <c r="Q233" s="9"/>
      <c r="R233" s="9"/>
      <c r="S233" s="9"/>
      <c r="T233" s="101"/>
      <c r="U233" s="101"/>
    </row>
    <row r="234" spans="1:21">
      <c r="A234" s="72"/>
      <c r="B234" s="9"/>
      <c r="C234" s="9"/>
      <c r="D234" s="9"/>
      <c r="E234" s="9"/>
      <c r="F234" s="9"/>
      <c r="G234" s="9"/>
      <c r="H234" s="9"/>
      <c r="I234" s="9"/>
      <c r="J234" s="9"/>
      <c r="K234" s="9"/>
      <c r="L234" s="9"/>
      <c r="M234" s="9"/>
      <c r="N234" s="9"/>
      <c r="O234" s="9"/>
      <c r="P234" s="9"/>
      <c r="Q234" s="9"/>
      <c r="R234" s="9"/>
      <c r="S234" s="9"/>
      <c r="T234" s="101"/>
      <c r="U234" s="101"/>
    </row>
    <row r="235" spans="1:21">
      <c r="A235" s="72"/>
      <c r="B235" s="9"/>
      <c r="C235" s="9"/>
      <c r="D235" s="9"/>
      <c r="E235" s="9"/>
      <c r="F235" s="9"/>
      <c r="G235" s="9"/>
      <c r="H235" s="9"/>
      <c r="I235" s="9"/>
      <c r="J235" s="9"/>
      <c r="K235" s="9"/>
      <c r="L235" s="9"/>
      <c r="M235" s="9"/>
      <c r="N235" s="9"/>
      <c r="O235" s="9"/>
      <c r="P235" s="9"/>
      <c r="Q235" s="9"/>
      <c r="R235" s="9"/>
      <c r="S235" s="9"/>
      <c r="T235" s="101"/>
      <c r="U235" s="101"/>
    </row>
    <row r="236" spans="1:21">
      <c r="A236" s="72"/>
      <c r="B236" s="9"/>
      <c r="C236" s="9"/>
      <c r="D236" s="9"/>
      <c r="E236" s="9"/>
      <c r="F236" s="9"/>
      <c r="G236" s="9"/>
      <c r="H236" s="9"/>
      <c r="I236" s="9"/>
      <c r="J236" s="9"/>
      <c r="K236" s="9"/>
      <c r="L236" s="9"/>
      <c r="M236" s="9"/>
      <c r="N236" s="9"/>
      <c r="O236" s="9"/>
      <c r="P236" s="9"/>
      <c r="Q236" s="9"/>
      <c r="R236" s="9"/>
      <c r="S236" s="9"/>
      <c r="T236" s="101"/>
      <c r="U236" s="101"/>
    </row>
    <row r="237" spans="1:21">
      <c r="A237" s="72"/>
      <c r="B237" s="9"/>
      <c r="C237" s="9"/>
      <c r="D237" s="9"/>
      <c r="E237" s="9"/>
      <c r="F237" s="9"/>
      <c r="G237" s="9"/>
      <c r="H237" s="9"/>
      <c r="I237" s="9"/>
      <c r="J237" s="9"/>
      <c r="K237" s="9"/>
      <c r="L237" s="9"/>
      <c r="M237" s="9"/>
      <c r="N237" s="9"/>
      <c r="O237" s="9"/>
      <c r="P237" s="9"/>
      <c r="Q237" s="9"/>
      <c r="R237" s="9"/>
      <c r="S237" s="9"/>
      <c r="T237" s="101"/>
      <c r="U237" s="101"/>
    </row>
    <row r="238" spans="1:21">
      <c r="A238" s="72"/>
      <c r="B238" s="9"/>
      <c r="C238" s="9"/>
      <c r="D238" s="9"/>
      <c r="E238" s="9"/>
      <c r="F238" s="9"/>
      <c r="G238" s="9"/>
      <c r="H238" s="9"/>
      <c r="I238" s="9"/>
      <c r="J238" s="9"/>
      <c r="K238" s="9"/>
      <c r="L238" s="9"/>
      <c r="M238" s="9"/>
      <c r="N238" s="9"/>
      <c r="O238" s="9"/>
      <c r="P238" s="9"/>
      <c r="Q238" s="9"/>
      <c r="R238" s="9"/>
      <c r="S238" s="9"/>
      <c r="T238" s="101"/>
      <c r="U238" s="101"/>
    </row>
    <row r="239" spans="1:21">
      <c r="A239" s="72"/>
      <c r="B239" s="9"/>
      <c r="C239" s="9"/>
      <c r="D239" s="9"/>
      <c r="E239" s="9"/>
      <c r="F239" s="9"/>
      <c r="G239" s="9"/>
      <c r="H239" s="9"/>
      <c r="I239" s="9"/>
      <c r="J239" s="9"/>
      <c r="K239" s="9"/>
      <c r="L239" s="9"/>
      <c r="M239" s="9"/>
      <c r="N239" s="9"/>
      <c r="O239" s="9"/>
      <c r="P239" s="9"/>
      <c r="Q239" s="9"/>
      <c r="R239" s="9"/>
      <c r="S239" s="9"/>
      <c r="T239" s="101"/>
      <c r="U239" s="101"/>
    </row>
    <row r="240" spans="1:21">
      <c r="A240" s="72"/>
      <c r="B240" s="9"/>
      <c r="C240" s="9"/>
      <c r="D240" s="9"/>
      <c r="E240" s="9"/>
      <c r="F240" s="9"/>
      <c r="G240" s="9"/>
      <c r="H240" s="9"/>
      <c r="I240" s="9"/>
      <c r="J240" s="9"/>
      <c r="K240" s="9"/>
      <c r="L240" s="9"/>
      <c r="M240" s="9"/>
      <c r="N240" s="9"/>
      <c r="O240" s="9"/>
      <c r="P240" s="9"/>
      <c r="Q240" s="9"/>
      <c r="R240" s="9"/>
      <c r="S240" s="9"/>
      <c r="T240" s="101"/>
      <c r="U240" s="101"/>
    </row>
    <row r="241" spans="1:21">
      <c r="A241" s="72"/>
      <c r="B241" s="9"/>
      <c r="C241" s="9"/>
      <c r="D241" s="9"/>
      <c r="E241" s="9"/>
      <c r="F241" s="9"/>
      <c r="G241" s="9"/>
      <c r="H241" s="9"/>
      <c r="I241" s="9"/>
      <c r="J241" s="9"/>
      <c r="K241" s="9"/>
      <c r="L241" s="9"/>
      <c r="M241" s="9"/>
      <c r="N241" s="9"/>
      <c r="O241" s="9"/>
      <c r="P241" s="9"/>
      <c r="Q241" s="9"/>
      <c r="R241" s="9"/>
      <c r="S241" s="9"/>
      <c r="T241" s="101"/>
      <c r="U241" s="101"/>
    </row>
    <row r="242" spans="1:21">
      <c r="A242" s="72"/>
      <c r="B242" s="9"/>
      <c r="C242" s="9"/>
      <c r="D242" s="9"/>
      <c r="E242" s="9"/>
      <c r="F242" s="9"/>
      <c r="G242" s="9"/>
      <c r="H242" s="9"/>
      <c r="I242" s="9"/>
      <c r="J242" s="9"/>
      <c r="K242" s="9"/>
      <c r="L242" s="9"/>
      <c r="M242" s="9"/>
      <c r="N242" s="9"/>
      <c r="O242" s="9"/>
      <c r="P242" s="9"/>
      <c r="Q242" s="9"/>
      <c r="R242" s="9"/>
      <c r="S242" s="9"/>
      <c r="T242" s="101"/>
      <c r="U242" s="101"/>
    </row>
    <row r="243" spans="1:21">
      <c r="A243" s="72"/>
      <c r="B243" s="9"/>
      <c r="C243" s="9"/>
      <c r="D243" s="9"/>
      <c r="E243" s="9"/>
      <c r="F243" s="9"/>
      <c r="G243" s="9"/>
      <c r="H243" s="9"/>
      <c r="I243" s="9"/>
      <c r="J243" s="9"/>
      <c r="K243" s="9"/>
      <c r="L243" s="9"/>
      <c r="M243" s="9"/>
      <c r="N243" s="9"/>
      <c r="O243" s="9"/>
      <c r="P243" s="9"/>
      <c r="Q243" s="9"/>
      <c r="R243" s="9"/>
      <c r="S243" s="9"/>
      <c r="T243" s="101"/>
      <c r="U243" s="101"/>
    </row>
    <row r="244" spans="1:21">
      <c r="A244" s="72"/>
      <c r="B244" s="9"/>
      <c r="C244" s="9"/>
      <c r="D244" s="9"/>
      <c r="E244" s="9"/>
      <c r="F244" s="9"/>
      <c r="G244" s="9"/>
      <c r="H244" s="9"/>
      <c r="I244" s="9"/>
      <c r="J244" s="9"/>
      <c r="K244" s="9"/>
      <c r="L244" s="9"/>
      <c r="M244" s="9"/>
      <c r="N244" s="9"/>
      <c r="O244" s="9"/>
      <c r="P244" s="9"/>
      <c r="Q244" s="9"/>
      <c r="R244" s="9"/>
      <c r="S244" s="9"/>
      <c r="T244" s="101"/>
      <c r="U244" s="101"/>
    </row>
    <row r="245" spans="1:21">
      <c r="A245" s="72"/>
      <c r="B245" s="9"/>
      <c r="C245" s="9"/>
      <c r="D245" s="9"/>
      <c r="E245" s="9"/>
      <c r="F245" s="9"/>
      <c r="G245" s="9"/>
      <c r="H245" s="9"/>
      <c r="I245" s="9"/>
      <c r="J245" s="9"/>
      <c r="K245" s="9"/>
      <c r="L245" s="9"/>
      <c r="M245" s="9"/>
      <c r="N245" s="9"/>
      <c r="O245" s="9"/>
      <c r="P245" s="9"/>
      <c r="Q245" s="9"/>
      <c r="R245" s="9"/>
      <c r="S245" s="9"/>
      <c r="T245" s="101"/>
      <c r="U245" s="101"/>
    </row>
    <row r="246" spans="1:21">
      <c r="A246" s="72"/>
      <c r="B246" s="9"/>
      <c r="C246" s="9"/>
      <c r="D246" s="9"/>
      <c r="E246" s="9"/>
      <c r="F246" s="9"/>
      <c r="G246" s="9"/>
      <c r="H246" s="9"/>
      <c r="I246" s="9"/>
      <c r="J246" s="9"/>
      <c r="K246" s="9"/>
      <c r="L246" s="9"/>
      <c r="M246" s="9"/>
      <c r="N246" s="9"/>
      <c r="O246" s="9"/>
      <c r="P246" s="9"/>
      <c r="Q246" s="9"/>
      <c r="R246" s="9"/>
      <c r="S246" s="9"/>
      <c r="T246" s="101"/>
      <c r="U246" s="101"/>
    </row>
    <row r="247" spans="1:21">
      <c r="A247" s="72"/>
      <c r="B247" s="9"/>
      <c r="C247" s="9"/>
      <c r="D247" s="9"/>
      <c r="E247" s="9"/>
      <c r="F247" s="9"/>
      <c r="G247" s="9"/>
      <c r="H247" s="9"/>
      <c r="I247" s="9"/>
      <c r="J247" s="9"/>
      <c r="K247" s="9"/>
      <c r="L247" s="9"/>
      <c r="M247" s="9"/>
      <c r="N247" s="9"/>
      <c r="O247" s="9"/>
      <c r="P247" s="9"/>
      <c r="Q247" s="9"/>
      <c r="R247" s="9"/>
      <c r="S247" s="9"/>
      <c r="T247" s="101"/>
      <c r="U247" s="101"/>
    </row>
    <row r="248" spans="1:21">
      <c r="A248" s="72"/>
      <c r="B248" s="9"/>
      <c r="C248" s="9"/>
      <c r="D248" s="9"/>
      <c r="E248" s="9"/>
      <c r="F248" s="9"/>
      <c r="G248" s="9"/>
      <c r="H248" s="9"/>
      <c r="I248" s="9"/>
      <c r="J248" s="9"/>
      <c r="K248" s="9"/>
      <c r="L248" s="9"/>
      <c r="M248" s="9"/>
      <c r="N248" s="9"/>
      <c r="O248" s="9"/>
      <c r="P248" s="9"/>
      <c r="Q248" s="9"/>
      <c r="R248" s="9"/>
      <c r="S248" s="9"/>
      <c r="T248" s="101"/>
      <c r="U248" s="101"/>
    </row>
    <row r="249" spans="1:21">
      <c r="A249" s="72"/>
      <c r="B249" s="9"/>
      <c r="C249" s="9"/>
      <c r="D249" s="9"/>
      <c r="E249" s="9"/>
      <c r="F249" s="9"/>
      <c r="G249" s="9"/>
      <c r="H249" s="9"/>
      <c r="I249" s="9"/>
      <c r="J249" s="9"/>
      <c r="K249" s="9"/>
      <c r="L249" s="9"/>
      <c r="M249" s="9"/>
      <c r="N249" s="9"/>
      <c r="O249" s="9"/>
      <c r="P249" s="9"/>
      <c r="Q249" s="9"/>
      <c r="R249" s="9"/>
      <c r="S249" s="9"/>
      <c r="T249" s="101"/>
      <c r="U249" s="101"/>
    </row>
    <row r="250" spans="1:21">
      <c r="A250" s="72"/>
      <c r="B250" s="9"/>
      <c r="C250" s="9"/>
      <c r="D250" s="9"/>
      <c r="E250" s="9"/>
      <c r="F250" s="9"/>
      <c r="G250" s="9"/>
      <c r="H250" s="9"/>
      <c r="I250" s="9"/>
      <c r="J250" s="9"/>
      <c r="K250" s="9"/>
      <c r="L250" s="9"/>
      <c r="M250" s="9"/>
      <c r="N250" s="9"/>
      <c r="O250" s="9"/>
      <c r="P250" s="9"/>
      <c r="Q250" s="9"/>
      <c r="R250" s="9"/>
      <c r="S250" s="9"/>
      <c r="T250" s="101"/>
      <c r="U250" s="101"/>
    </row>
    <row r="251" spans="1:21">
      <c r="A251" s="72"/>
      <c r="B251" s="9"/>
      <c r="C251" s="9"/>
      <c r="D251" s="9"/>
      <c r="E251" s="9"/>
      <c r="F251" s="9"/>
      <c r="G251" s="9"/>
      <c r="H251" s="9"/>
      <c r="I251" s="9"/>
      <c r="J251" s="9"/>
      <c r="K251" s="9"/>
      <c r="L251" s="9"/>
      <c r="M251" s="9"/>
      <c r="N251" s="9"/>
      <c r="O251" s="9"/>
      <c r="P251" s="9"/>
      <c r="Q251" s="9"/>
      <c r="R251" s="9"/>
      <c r="S251" s="9"/>
      <c r="T251" s="101"/>
      <c r="U251" s="101"/>
    </row>
    <row r="252" spans="1:21">
      <c r="A252" s="72"/>
      <c r="B252" s="9"/>
      <c r="C252" s="9"/>
      <c r="D252" s="9"/>
      <c r="E252" s="9"/>
      <c r="F252" s="9"/>
      <c r="G252" s="9"/>
      <c r="H252" s="9"/>
      <c r="I252" s="9"/>
      <c r="J252" s="9"/>
      <c r="K252" s="9"/>
      <c r="L252" s="9"/>
      <c r="M252" s="9"/>
      <c r="N252" s="9"/>
      <c r="O252" s="9"/>
      <c r="P252" s="9"/>
      <c r="Q252" s="9"/>
      <c r="R252" s="9"/>
      <c r="S252" s="9"/>
      <c r="T252" s="101"/>
      <c r="U252" s="101"/>
    </row>
    <row r="253" spans="1:21">
      <c r="A253" s="72"/>
      <c r="B253" s="9"/>
      <c r="C253" s="9"/>
      <c r="D253" s="9"/>
      <c r="E253" s="9"/>
      <c r="F253" s="9"/>
      <c r="G253" s="9"/>
      <c r="H253" s="9"/>
      <c r="I253" s="9"/>
      <c r="J253" s="9"/>
      <c r="K253" s="9"/>
      <c r="L253" s="9"/>
      <c r="M253" s="9"/>
      <c r="N253" s="9"/>
      <c r="O253" s="9"/>
      <c r="P253" s="9"/>
      <c r="Q253" s="9"/>
      <c r="R253" s="9"/>
      <c r="S253" s="9"/>
      <c r="T253" s="101"/>
      <c r="U253" s="101"/>
    </row>
    <row r="254" spans="1:21">
      <c r="A254" s="72"/>
      <c r="B254" s="9"/>
      <c r="C254" s="9"/>
      <c r="D254" s="9"/>
      <c r="E254" s="9"/>
      <c r="F254" s="9"/>
      <c r="G254" s="9"/>
      <c r="H254" s="9"/>
      <c r="I254" s="9"/>
      <c r="J254" s="9"/>
      <c r="K254" s="9"/>
      <c r="L254" s="9"/>
      <c r="M254" s="9"/>
      <c r="N254" s="9"/>
      <c r="O254" s="9"/>
      <c r="P254" s="9"/>
      <c r="Q254" s="9"/>
      <c r="R254" s="9"/>
      <c r="S254" s="9"/>
      <c r="T254" s="101"/>
      <c r="U254" s="101"/>
    </row>
    <row r="255" spans="1:21">
      <c r="A255" s="72"/>
      <c r="B255" s="9"/>
      <c r="C255" s="9"/>
      <c r="D255" s="9"/>
      <c r="E255" s="9"/>
      <c r="F255" s="9"/>
      <c r="G255" s="9"/>
      <c r="H255" s="9"/>
      <c r="I255" s="9"/>
      <c r="J255" s="9"/>
      <c r="K255" s="9"/>
      <c r="L255" s="9"/>
      <c r="M255" s="9"/>
      <c r="N255" s="9"/>
      <c r="O255" s="9"/>
      <c r="P255" s="9"/>
      <c r="Q255" s="9"/>
      <c r="R255" s="9"/>
      <c r="S255" s="9"/>
      <c r="T255" s="101"/>
      <c r="U255" s="101"/>
    </row>
    <row r="256" spans="1:21">
      <c r="A256" s="72"/>
      <c r="B256" s="9"/>
      <c r="C256" s="9"/>
      <c r="D256" s="9"/>
      <c r="E256" s="9"/>
      <c r="F256" s="9"/>
      <c r="G256" s="9"/>
      <c r="H256" s="9"/>
      <c r="I256" s="9"/>
      <c r="J256" s="9"/>
      <c r="K256" s="9"/>
      <c r="L256" s="9"/>
      <c r="M256" s="9"/>
      <c r="N256" s="9"/>
      <c r="O256" s="9"/>
      <c r="P256" s="9"/>
      <c r="Q256" s="9"/>
      <c r="R256" s="9"/>
      <c r="S256" s="9"/>
      <c r="T256" s="101"/>
      <c r="U256" s="101"/>
    </row>
    <row r="257" spans="1:21">
      <c r="A257" s="72"/>
      <c r="B257" s="9"/>
      <c r="C257" s="9"/>
      <c r="D257" s="9"/>
      <c r="E257" s="9"/>
      <c r="F257" s="9"/>
      <c r="G257" s="9"/>
      <c r="H257" s="9"/>
      <c r="I257" s="9"/>
      <c r="J257" s="9"/>
      <c r="K257" s="9"/>
      <c r="L257" s="9"/>
      <c r="M257" s="9"/>
      <c r="N257" s="9"/>
      <c r="O257" s="9"/>
      <c r="P257" s="9"/>
      <c r="Q257" s="9"/>
      <c r="R257" s="9"/>
      <c r="S257" s="9"/>
      <c r="T257" s="101"/>
      <c r="U257" s="101"/>
    </row>
    <row r="258" spans="1:21">
      <c r="A258" s="72"/>
      <c r="B258" s="9"/>
      <c r="C258" s="9"/>
      <c r="D258" s="9"/>
      <c r="E258" s="9"/>
      <c r="F258" s="9"/>
      <c r="G258" s="9"/>
      <c r="H258" s="9"/>
      <c r="I258" s="9"/>
      <c r="J258" s="9"/>
      <c r="K258" s="9"/>
      <c r="L258" s="9"/>
      <c r="M258" s="9"/>
      <c r="N258" s="9"/>
      <c r="O258" s="9"/>
      <c r="P258" s="9"/>
      <c r="Q258" s="9"/>
      <c r="R258" s="9"/>
      <c r="S258" s="9"/>
      <c r="T258" s="101"/>
      <c r="U258" s="101"/>
    </row>
    <row r="259" spans="1:21">
      <c r="A259" s="72"/>
      <c r="B259" s="9"/>
      <c r="C259" s="9"/>
      <c r="D259" s="9"/>
      <c r="E259" s="9"/>
      <c r="F259" s="9"/>
      <c r="G259" s="9"/>
      <c r="H259" s="9"/>
      <c r="I259" s="9"/>
      <c r="J259" s="9"/>
      <c r="K259" s="9"/>
      <c r="L259" s="9"/>
      <c r="M259" s="9"/>
      <c r="N259" s="9"/>
      <c r="O259" s="9"/>
      <c r="P259" s="9"/>
      <c r="Q259" s="9"/>
      <c r="R259" s="9"/>
      <c r="S259" s="9"/>
      <c r="T259" s="101"/>
      <c r="U259" s="101"/>
    </row>
    <row r="260" spans="1:21">
      <c r="A260" s="72"/>
      <c r="B260" s="9"/>
      <c r="C260" s="9"/>
      <c r="D260" s="9"/>
      <c r="E260" s="9"/>
      <c r="F260" s="9"/>
      <c r="G260" s="9"/>
      <c r="H260" s="9"/>
      <c r="I260" s="9"/>
      <c r="J260" s="9"/>
      <c r="K260" s="9"/>
      <c r="L260" s="9"/>
      <c r="M260" s="9"/>
      <c r="N260" s="9"/>
      <c r="O260" s="9"/>
      <c r="P260" s="9"/>
      <c r="Q260" s="9"/>
      <c r="R260" s="9"/>
      <c r="S260" s="9"/>
      <c r="T260" s="101"/>
      <c r="U260" s="101"/>
    </row>
    <row r="261" spans="1:21">
      <c r="A261" s="72"/>
      <c r="B261" s="9"/>
      <c r="C261" s="9"/>
      <c r="D261" s="9"/>
      <c r="E261" s="9"/>
      <c r="F261" s="9"/>
      <c r="G261" s="9"/>
      <c r="H261" s="9"/>
      <c r="I261" s="9"/>
      <c r="J261" s="9"/>
      <c r="K261" s="9"/>
      <c r="L261" s="9"/>
      <c r="M261" s="9"/>
      <c r="N261" s="9"/>
      <c r="O261" s="9"/>
      <c r="P261" s="9"/>
      <c r="Q261" s="9"/>
      <c r="R261" s="9"/>
      <c r="S261" s="9"/>
      <c r="T261" s="101"/>
      <c r="U261" s="101"/>
    </row>
    <row r="262" spans="1:21">
      <c r="A262" s="72"/>
      <c r="B262" s="9"/>
      <c r="C262" s="9"/>
      <c r="D262" s="9"/>
      <c r="E262" s="9"/>
      <c r="F262" s="9"/>
      <c r="G262" s="9"/>
      <c r="H262" s="9"/>
      <c r="I262" s="9"/>
      <c r="J262" s="9"/>
      <c r="K262" s="9"/>
      <c r="L262" s="9"/>
      <c r="M262" s="9"/>
      <c r="N262" s="9"/>
      <c r="O262" s="9"/>
      <c r="P262" s="9"/>
      <c r="Q262" s="9"/>
      <c r="R262" s="9"/>
      <c r="S262" s="9"/>
      <c r="T262" s="101"/>
      <c r="U262" s="101"/>
    </row>
    <row r="263" spans="1:21">
      <c r="A263" s="72"/>
      <c r="B263" s="9"/>
      <c r="C263" s="9"/>
      <c r="D263" s="9"/>
      <c r="E263" s="9"/>
      <c r="F263" s="9"/>
      <c r="G263" s="9"/>
      <c r="H263" s="9"/>
      <c r="I263" s="9"/>
      <c r="J263" s="9"/>
      <c r="K263" s="9"/>
      <c r="L263" s="9"/>
      <c r="M263" s="9"/>
      <c r="N263" s="9"/>
      <c r="O263" s="9"/>
      <c r="P263" s="9"/>
      <c r="Q263" s="9"/>
      <c r="R263" s="9"/>
      <c r="S263" s="9"/>
      <c r="T263" s="101"/>
      <c r="U263" s="101"/>
    </row>
    <row r="264" spans="1:21">
      <c r="A264" s="72"/>
      <c r="B264" s="9"/>
      <c r="C264" s="9"/>
      <c r="D264" s="9"/>
      <c r="E264" s="9"/>
      <c r="F264" s="9"/>
      <c r="G264" s="9"/>
      <c r="H264" s="9"/>
      <c r="I264" s="9"/>
      <c r="J264" s="9"/>
      <c r="K264" s="9"/>
      <c r="L264" s="9"/>
      <c r="M264" s="9"/>
      <c r="N264" s="9"/>
      <c r="O264" s="9"/>
      <c r="P264" s="9"/>
      <c r="Q264" s="9"/>
      <c r="R264" s="9"/>
      <c r="S264" s="9"/>
      <c r="T264" s="101"/>
      <c r="U264" s="101"/>
    </row>
    <row r="265" spans="1:21">
      <c r="A265" s="72"/>
      <c r="B265" s="9"/>
      <c r="C265" s="9"/>
      <c r="D265" s="9"/>
      <c r="E265" s="9"/>
      <c r="F265" s="9"/>
      <c r="G265" s="9"/>
      <c r="H265" s="9"/>
      <c r="I265" s="9"/>
      <c r="J265" s="9"/>
      <c r="K265" s="9"/>
      <c r="L265" s="9"/>
      <c r="M265" s="9"/>
      <c r="N265" s="9"/>
      <c r="O265" s="9"/>
      <c r="P265" s="9"/>
      <c r="Q265" s="9"/>
      <c r="R265" s="9"/>
      <c r="S265" s="9"/>
      <c r="T265" s="101"/>
      <c r="U265" s="101"/>
    </row>
    <row r="266" spans="1:21">
      <c r="A266" s="72"/>
      <c r="B266" s="9"/>
      <c r="C266" s="9"/>
      <c r="D266" s="9"/>
      <c r="E266" s="9"/>
      <c r="F266" s="9"/>
      <c r="G266" s="9"/>
      <c r="H266" s="9"/>
      <c r="I266" s="9"/>
      <c r="J266" s="9"/>
      <c r="K266" s="9"/>
      <c r="L266" s="9"/>
      <c r="M266" s="9"/>
      <c r="N266" s="9"/>
      <c r="O266" s="9"/>
      <c r="P266" s="9"/>
      <c r="Q266" s="9"/>
      <c r="R266" s="9"/>
      <c r="S266" s="9"/>
      <c r="T266" s="101"/>
      <c r="U266" s="101"/>
    </row>
    <row r="267" spans="1:21">
      <c r="A267" s="72"/>
      <c r="B267" s="9"/>
      <c r="C267" s="9"/>
      <c r="D267" s="9"/>
      <c r="E267" s="9"/>
      <c r="F267" s="9"/>
      <c r="G267" s="9"/>
      <c r="H267" s="9"/>
      <c r="I267" s="9"/>
      <c r="J267" s="9"/>
      <c r="K267" s="9"/>
      <c r="L267" s="9"/>
      <c r="M267" s="9"/>
      <c r="N267" s="9"/>
      <c r="O267" s="9"/>
      <c r="P267" s="9"/>
      <c r="Q267" s="9"/>
      <c r="R267" s="9"/>
      <c r="S267" s="9"/>
      <c r="T267" s="101"/>
      <c r="U267" s="101"/>
    </row>
    <row r="268" spans="1:21">
      <c r="A268" s="72"/>
      <c r="B268" s="9"/>
      <c r="C268" s="9"/>
      <c r="D268" s="9"/>
      <c r="E268" s="9"/>
      <c r="F268" s="9"/>
      <c r="G268" s="9"/>
      <c r="H268" s="9"/>
      <c r="I268" s="9"/>
      <c r="J268" s="9"/>
      <c r="K268" s="9"/>
      <c r="L268" s="9"/>
      <c r="M268" s="9"/>
      <c r="N268" s="9"/>
      <c r="O268" s="9"/>
      <c r="P268" s="9"/>
      <c r="Q268" s="9"/>
      <c r="R268" s="9"/>
      <c r="S268" s="9"/>
      <c r="T268" s="101"/>
      <c r="U268" s="101"/>
    </row>
    <row r="269" spans="1:21">
      <c r="A269" s="72"/>
      <c r="B269" s="9"/>
      <c r="C269" s="9"/>
      <c r="D269" s="9"/>
      <c r="E269" s="9"/>
      <c r="F269" s="9"/>
      <c r="G269" s="9"/>
      <c r="H269" s="9"/>
      <c r="I269" s="9"/>
      <c r="J269" s="9"/>
      <c r="K269" s="9"/>
      <c r="L269" s="9"/>
      <c r="M269" s="9"/>
      <c r="N269" s="9"/>
      <c r="O269" s="9"/>
      <c r="P269" s="9"/>
      <c r="Q269" s="9"/>
      <c r="R269" s="9"/>
      <c r="S269" s="9"/>
      <c r="T269" s="101"/>
      <c r="U269" s="101"/>
    </row>
    <row r="270" spans="1:21">
      <c r="A270" s="72"/>
      <c r="B270" s="9"/>
      <c r="C270" s="9"/>
      <c r="D270" s="9"/>
      <c r="E270" s="9"/>
      <c r="F270" s="9"/>
      <c r="G270" s="9"/>
      <c r="H270" s="9"/>
      <c r="I270" s="9"/>
      <c r="J270" s="9"/>
      <c r="K270" s="9"/>
      <c r="L270" s="9"/>
      <c r="M270" s="9"/>
      <c r="N270" s="9"/>
      <c r="O270" s="9"/>
      <c r="P270" s="9"/>
      <c r="Q270" s="9"/>
      <c r="R270" s="9"/>
      <c r="S270" s="9"/>
      <c r="T270" s="101"/>
      <c r="U270" s="101"/>
    </row>
    <row r="271" spans="1:21">
      <c r="A271" s="72"/>
      <c r="B271" s="9"/>
      <c r="C271" s="9"/>
      <c r="D271" s="9"/>
      <c r="E271" s="9"/>
      <c r="F271" s="9"/>
      <c r="G271" s="9"/>
      <c r="H271" s="9"/>
      <c r="I271" s="9"/>
      <c r="J271" s="9"/>
      <c r="K271" s="9"/>
      <c r="L271" s="9"/>
      <c r="M271" s="9"/>
      <c r="N271" s="9"/>
      <c r="O271" s="9"/>
      <c r="P271" s="9"/>
      <c r="Q271" s="9"/>
      <c r="R271" s="9"/>
      <c r="S271" s="9"/>
      <c r="T271" s="101"/>
      <c r="U271" s="101"/>
    </row>
    <row r="272" spans="1:21">
      <c r="A272" s="72"/>
      <c r="B272" s="9"/>
      <c r="C272" s="9"/>
      <c r="D272" s="9"/>
      <c r="E272" s="9"/>
      <c r="F272" s="9"/>
      <c r="G272" s="9"/>
      <c r="H272" s="9"/>
      <c r="I272" s="9"/>
      <c r="J272" s="9"/>
      <c r="K272" s="9"/>
      <c r="L272" s="9"/>
      <c r="M272" s="9"/>
      <c r="N272" s="9"/>
      <c r="O272" s="9"/>
      <c r="P272" s="9"/>
      <c r="Q272" s="9"/>
      <c r="R272" s="9"/>
      <c r="S272" s="9"/>
      <c r="T272" s="101"/>
      <c r="U272" s="101"/>
    </row>
    <row r="273" spans="1:21">
      <c r="A273" s="72"/>
      <c r="B273" s="9"/>
      <c r="C273" s="9"/>
      <c r="D273" s="9"/>
      <c r="E273" s="9"/>
      <c r="F273" s="9"/>
      <c r="G273" s="9"/>
      <c r="H273" s="9"/>
      <c r="I273" s="9"/>
      <c r="J273" s="9"/>
      <c r="K273" s="9"/>
      <c r="L273" s="9"/>
      <c r="M273" s="9"/>
      <c r="N273" s="9"/>
      <c r="O273" s="9"/>
      <c r="P273" s="9"/>
      <c r="Q273" s="9"/>
      <c r="R273" s="9"/>
      <c r="S273" s="9"/>
      <c r="T273" s="101"/>
      <c r="U273" s="101"/>
    </row>
    <row r="274" spans="1:21">
      <c r="A274" s="72"/>
      <c r="B274" s="9"/>
      <c r="C274" s="9"/>
      <c r="D274" s="9"/>
      <c r="E274" s="9"/>
      <c r="F274" s="9"/>
      <c r="G274" s="9"/>
      <c r="H274" s="9"/>
      <c r="I274" s="9"/>
      <c r="J274" s="9"/>
      <c r="K274" s="9"/>
      <c r="L274" s="9"/>
      <c r="M274" s="9"/>
      <c r="N274" s="9"/>
      <c r="O274" s="9"/>
      <c r="P274" s="9"/>
      <c r="Q274" s="9"/>
      <c r="R274" s="9"/>
      <c r="S274" s="9"/>
      <c r="T274" s="101"/>
      <c r="U274" s="101"/>
    </row>
    <row r="275" spans="1:21">
      <c r="A275" s="72"/>
      <c r="B275" s="9"/>
      <c r="C275" s="9"/>
      <c r="D275" s="9"/>
      <c r="E275" s="9"/>
      <c r="F275" s="9"/>
      <c r="G275" s="9"/>
      <c r="H275" s="9"/>
      <c r="I275" s="9"/>
      <c r="J275" s="9"/>
      <c r="K275" s="9"/>
      <c r="L275" s="9"/>
      <c r="M275" s="9"/>
      <c r="N275" s="9"/>
      <c r="O275" s="9"/>
      <c r="P275" s="9"/>
      <c r="Q275" s="9"/>
      <c r="R275" s="9"/>
      <c r="S275" s="9"/>
      <c r="T275" s="101"/>
      <c r="U275" s="101"/>
    </row>
    <row r="276" spans="1:21">
      <c r="A276" s="72"/>
      <c r="B276" s="9"/>
      <c r="C276" s="9"/>
      <c r="D276" s="9"/>
      <c r="E276" s="9"/>
      <c r="F276" s="9"/>
      <c r="G276" s="9"/>
      <c r="H276" s="9"/>
      <c r="I276" s="9"/>
      <c r="J276" s="9"/>
      <c r="K276" s="9"/>
      <c r="L276" s="9"/>
      <c r="M276" s="9"/>
      <c r="N276" s="9"/>
      <c r="O276" s="9"/>
      <c r="P276" s="9"/>
      <c r="Q276" s="9"/>
      <c r="R276" s="9"/>
      <c r="S276" s="9"/>
      <c r="T276" s="101"/>
      <c r="U276" s="101"/>
    </row>
    <row r="277" spans="1:21">
      <c r="A277" s="72"/>
      <c r="B277" s="9"/>
      <c r="C277" s="9"/>
      <c r="D277" s="9"/>
      <c r="E277" s="9"/>
      <c r="F277" s="9"/>
      <c r="G277" s="9"/>
      <c r="H277" s="9"/>
      <c r="I277" s="9"/>
      <c r="J277" s="9"/>
      <c r="K277" s="9"/>
      <c r="L277" s="9"/>
      <c r="M277" s="9"/>
      <c r="N277" s="9"/>
      <c r="O277" s="9"/>
      <c r="P277" s="9"/>
      <c r="Q277" s="9"/>
      <c r="R277" s="9"/>
      <c r="S277" s="9"/>
      <c r="T277" s="101"/>
      <c r="U277" s="101"/>
    </row>
    <row r="278" spans="1:21">
      <c r="A278" s="72"/>
      <c r="B278" s="9"/>
      <c r="C278" s="9"/>
      <c r="D278" s="9"/>
      <c r="E278" s="9"/>
      <c r="F278" s="9"/>
      <c r="G278" s="9"/>
      <c r="H278" s="9"/>
      <c r="I278" s="9"/>
      <c r="J278" s="9"/>
      <c r="K278" s="9"/>
      <c r="L278" s="9"/>
      <c r="M278" s="9"/>
      <c r="N278" s="9"/>
      <c r="O278" s="9"/>
      <c r="P278" s="9"/>
      <c r="Q278" s="9"/>
      <c r="R278" s="9"/>
      <c r="S278" s="9"/>
      <c r="T278" s="101"/>
      <c r="U278" s="101"/>
    </row>
    <row r="279" spans="1:21">
      <c r="A279" s="72"/>
      <c r="B279" s="9"/>
      <c r="C279" s="9"/>
      <c r="D279" s="9"/>
      <c r="E279" s="9"/>
      <c r="F279" s="9"/>
      <c r="G279" s="9"/>
      <c r="H279" s="9"/>
      <c r="I279" s="9"/>
      <c r="J279" s="9"/>
      <c r="K279" s="9"/>
      <c r="L279" s="9"/>
      <c r="M279" s="9"/>
      <c r="N279" s="9"/>
      <c r="O279" s="9"/>
      <c r="P279" s="9"/>
      <c r="Q279" s="9"/>
      <c r="R279" s="9"/>
      <c r="S279" s="9"/>
      <c r="T279" s="101"/>
      <c r="U279" s="101"/>
    </row>
    <row r="280" spans="1:21">
      <c r="A280" s="72"/>
      <c r="B280" s="9"/>
      <c r="C280" s="9"/>
      <c r="D280" s="9"/>
      <c r="E280" s="9"/>
      <c r="F280" s="9"/>
      <c r="G280" s="9"/>
      <c r="H280" s="9"/>
      <c r="I280" s="9"/>
      <c r="J280" s="9"/>
      <c r="K280" s="9"/>
      <c r="L280" s="9"/>
      <c r="M280" s="9"/>
      <c r="N280" s="9"/>
      <c r="O280" s="9"/>
      <c r="P280" s="9"/>
      <c r="Q280" s="9"/>
      <c r="R280" s="9"/>
      <c r="S280" s="9"/>
      <c r="T280" s="101"/>
      <c r="U280" s="101"/>
    </row>
    <row r="281" spans="1:21">
      <c r="A281" s="72"/>
      <c r="B281" s="9"/>
      <c r="C281" s="9"/>
      <c r="D281" s="9"/>
      <c r="E281" s="9"/>
      <c r="F281" s="9"/>
      <c r="G281" s="9"/>
      <c r="H281" s="9"/>
      <c r="I281" s="9"/>
      <c r="J281" s="9"/>
      <c r="K281" s="9"/>
      <c r="L281" s="9"/>
      <c r="M281" s="9"/>
      <c r="N281" s="9"/>
      <c r="O281" s="9"/>
      <c r="P281" s="9"/>
      <c r="Q281" s="9"/>
      <c r="R281" s="9"/>
      <c r="S281" s="9"/>
      <c r="T281" s="101"/>
      <c r="U281" s="101"/>
    </row>
    <row r="282" spans="1:21">
      <c r="A282" s="72"/>
      <c r="B282" s="9"/>
      <c r="C282" s="9"/>
      <c r="D282" s="9"/>
      <c r="E282" s="9"/>
      <c r="F282" s="9"/>
      <c r="G282" s="9"/>
      <c r="H282" s="9"/>
      <c r="I282" s="9"/>
      <c r="J282" s="9"/>
      <c r="K282" s="9"/>
      <c r="L282" s="9"/>
      <c r="M282" s="9"/>
      <c r="N282" s="9"/>
      <c r="O282" s="9"/>
      <c r="P282" s="9"/>
      <c r="Q282" s="9"/>
      <c r="R282" s="9"/>
      <c r="S282" s="9"/>
      <c r="T282" s="101"/>
      <c r="U282" s="101"/>
    </row>
    <row r="283" spans="1:21">
      <c r="A283" s="72"/>
      <c r="B283" s="9"/>
      <c r="C283" s="9"/>
      <c r="D283" s="9"/>
      <c r="E283" s="9"/>
      <c r="F283" s="9"/>
      <c r="G283" s="9"/>
      <c r="H283" s="9"/>
      <c r="I283" s="9"/>
      <c r="J283" s="9"/>
      <c r="K283" s="9"/>
      <c r="L283" s="9"/>
      <c r="M283" s="9"/>
      <c r="N283" s="9"/>
      <c r="O283" s="9"/>
      <c r="P283" s="9"/>
      <c r="Q283" s="9"/>
      <c r="R283" s="9"/>
      <c r="S283" s="9"/>
      <c r="T283" s="101"/>
      <c r="U283" s="101"/>
    </row>
    <row r="284" spans="1:21">
      <c r="A284" s="72"/>
      <c r="B284" s="9"/>
      <c r="C284" s="9"/>
      <c r="D284" s="9"/>
      <c r="E284" s="9"/>
      <c r="F284" s="9"/>
      <c r="G284" s="9"/>
      <c r="H284" s="9"/>
      <c r="I284" s="9"/>
      <c r="J284" s="9"/>
      <c r="K284" s="9"/>
      <c r="L284" s="9"/>
      <c r="M284" s="9"/>
      <c r="N284" s="9"/>
      <c r="O284" s="9"/>
      <c r="P284" s="9"/>
      <c r="Q284" s="9"/>
      <c r="R284" s="9"/>
      <c r="S284" s="9"/>
      <c r="T284" s="101"/>
      <c r="U284" s="101"/>
    </row>
    <row r="285" spans="1:21">
      <c r="A285" s="72"/>
      <c r="B285" s="9"/>
      <c r="C285" s="9"/>
      <c r="D285" s="9"/>
      <c r="E285" s="9"/>
      <c r="F285" s="9"/>
      <c r="G285" s="9"/>
      <c r="H285" s="9"/>
      <c r="I285" s="9"/>
      <c r="J285" s="9"/>
      <c r="K285" s="9"/>
      <c r="L285" s="9"/>
      <c r="M285" s="9"/>
      <c r="N285" s="9"/>
      <c r="O285" s="9"/>
      <c r="P285" s="9"/>
      <c r="Q285" s="9"/>
      <c r="R285" s="9"/>
      <c r="S285" s="9"/>
      <c r="T285" s="101"/>
      <c r="U285" s="101"/>
    </row>
    <row r="286" spans="1:21">
      <c r="A286" s="72"/>
      <c r="B286" s="9"/>
      <c r="C286" s="9"/>
      <c r="D286" s="9"/>
      <c r="E286" s="9"/>
      <c r="F286" s="9"/>
      <c r="G286" s="9"/>
      <c r="H286" s="9"/>
      <c r="I286" s="9"/>
      <c r="J286" s="9"/>
      <c r="K286" s="9"/>
      <c r="L286" s="9"/>
      <c r="M286" s="9"/>
      <c r="N286" s="9"/>
      <c r="O286" s="9"/>
      <c r="P286" s="9"/>
      <c r="Q286" s="9"/>
      <c r="R286" s="9"/>
      <c r="S286" s="9"/>
      <c r="T286" s="101"/>
      <c r="U286" s="101"/>
    </row>
    <row r="287" spans="1:21">
      <c r="A287" s="72"/>
      <c r="B287" s="9"/>
      <c r="C287" s="9"/>
      <c r="D287" s="9"/>
      <c r="E287" s="9"/>
      <c r="F287" s="9"/>
      <c r="G287" s="9"/>
      <c r="H287" s="9"/>
      <c r="I287" s="9"/>
      <c r="J287" s="9"/>
      <c r="K287" s="9"/>
      <c r="L287" s="9"/>
      <c r="M287" s="9"/>
      <c r="N287" s="9"/>
      <c r="O287" s="9"/>
      <c r="P287" s="9"/>
      <c r="Q287" s="9"/>
      <c r="R287" s="9"/>
      <c r="S287" s="9"/>
      <c r="T287" s="101"/>
      <c r="U287" s="101"/>
    </row>
    <row r="288" spans="1:21">
      <c r="A288" s="72"/>
      <c r="B288" s="9"/>
      <c r="C288" s="9"/>
      <c r="D288" s="9"/>
      <c r="E288" s="9"/>
      <c r="F288" s="9"/>
      <c r="G288" s="9"/>
      <c r="H288" s="9"/>
      <c r="I288" s="9"/>
      <c r="J288" s="9"/>
      <c r="K288" s="9"/>
      <c r="L288" s="9"/>
      <c r="M288" s="9"/>
      <c r="N288" s="9"/>
      <c r="O288" s="9"/>
      <c r="P288" s="9"/>
      <c r="Q288" s="9"/>
      <c r="R288" s="9"/>
      <c r="S288" s="9"/>
      <c r="T288" s="101"/>
      <c r="U288" s="101"/>
    </row>
    <row r="289" spans="1:21">
      <c r="A289" s="72"/>
      <c r="B289" s="9"/>
      <c r="C289" s="9"/>
      <c r="D289" s="9"/>
      <c r="E289" s="9"/>
      <c r="F289" s="9"/>
      <c r="G289" s="9"/>
      <c r="H289" s="9"/>
      <c r="I289" s="9"/>
      <c r="J289" s="9"/>
      <c r="K289" s="9"/>
      <c r="L289" s="9"/>
      <c r="M289" s="9"/>
      <c r="N289" s="9"/>
      <c r="O289" s="9"/>
      <c r="P289" s="9"/>
      <c r="Q289" s="9"/>
      <c r="R289" s="9"/>
      <c r="S289" s="9"/>
      <c r="T289" s="101"/>
      <c r="U289" s="101"/>
    </row>
    <row r="290" spans="1:21">
      <c r="A290" s="72"/>
      <c r="B290" s="9"/>
      <c r="C290" s="9"/>
      <c r="D290" s="9"/>
      <c r="E290" s="9"/>
      <c r="F290" s="9"/>
      <c r="G290" s="9"/>
      <c r="H290" s="9"/>
      <c r="I290" s="9"/>
      <c r="J290" s="9"/>
      <c r="K290" s="9"/>
      <c r="L290" s="9"/>
      <c r="M290" s="9"/>
      <c r="N290" s="9"/>
      <c r="O290" s="9"/>
      <c r="P290" s="9"/>
      <c r="Q290" s="9"/>
      <c r="R290" s="9"/>
      <c r="S290" s="9"/>
      <c r="T290" s="101"/>
      <c r="U290" s="101"/>
    </row>
    <row r="291" spans="1:21">
      <c r="A291" s="72"/>
      <c r="B291" s="9"/>
      <c r="C291" s="9"/>
      <c r="D291" s="9"/>
      <c r="E291" s="9"/>
      <c r="F291" s="9"/>
      <c r="G291" s="9"/>
      <c r="H291" s="9"/>
      <c r="I291" s="9"/>
      <c r="J291" s="9"/>
      <c r="K291" s="9"/>
      <c r="L291" s="9"/>
      <c r="M291" s="9"/>
      <c r="N291" s="9"/>
      <c r="O291" s="9"/>
      <c r="P291" s="9"/>
      <c r="Q291" s="9"/>
      <c r="R291" s="9"/>
      <c r="S291" s="9"/>
      <c r="T291" s="101"/>
      <c r="U291" s="101"/>
    </row>
    <row r="292" spans="1:21">
      <c r="A292" s="72"/>
      <c r="B292" s="9"/>
      <c r="C292" s="9"/>
      <c r="D292" s="9"/>
      <c r="E292" s="9"/>
      <c r="F292" s="9"/>
      <c r="G292" s="9"/>
      <c r="H292" s="9"/>
      <c r="I292" s="9"/>
      <c r="J292" s="9"/>
      <c r="K292" s="9"/>
      <c r="L292" s="9"/>
      <c r="M292" s="9"/>
      <c r="N292" s="9"/>
      <c r="O292" s="9"/>
      <c r="P292" s="9"/>
      <c r="Q292" s="9"/>
      <c r="R292" s="9"/>
      <c r="S292" s="9"/>
      <c r="T292" s="101"/>
      <c r="U292" s="101"/>
    </row>
    <row r="293" spans="1:21">
      <c r="A293" s="72"/>
      <c r="B293" s="9"/>
      <c r="C293" s="9"/>
      <c r="D293" s="9"/>
      <c r="E293" s="9"/>
      <c r="F293" s="9"/>
      <c r="G293" s="9"/>
      <c r="H293" s="9"/>
      <c r="I293" s="9"/>
      <c r="J293" s="9"/>
      <c r="K293" s="9"/>
      <c r="L293" s="9"/>
      <c r="M293" s="9"/>
      <c r="N293" s="9"/>
      <c r="O293" s="9"/>
      <c r="P293" s="9"/>
      <c r="Q293" s="9"/>
      <c r="R293" s="9"/>
      <c r="S293" s="9"/>
      <c r="T293" s="101"/>
      <c r="U293" s="101"/>
    </row>
    <row r="294" spans="1:21">
      <c r="A294" s="72"/>
      <c r="B294" s="9"/>
      <c r="C294" s="9"/>
      <c r="D294" s="9"/>
      <c r="E294" s="9"/>
      <c r="F294" s="9"/>
      <c r="G294" s="9"/>
      <c r="H294" s="9"/>
      <c r="I294" s="9"/>
      <c r="J294" s="9"/>
      <c r="K294" s="9"/>
      <c r="L294" s="9"/>
      <c r="M294" s="9"/>
      <c r="N294" s="9"/>
      <c r="O294" s="9"/>
      <c r="P294" s="9"/>
      <c r="Q294" s="9"/>
      <c r="R294" s="9"/>
      <c r="S294" s="9"/>
      <c r="T294" s="101"/>
      <c r="U294" s="101"/>
    </row>
    <row r="295" spans="1:21">
      <c r="A295" s="72"/>
      <c r="B295" s="9"/>
      <c r="C295" s="9"/>
      <c r="D295" s="9"/>
      <c r="E295" s="9"/>
      <c r="F295" s="9"/>
      <c r="G295" s="9"/>
      <c r="H295" s="9"/>
      <c r="I295" s="9"/>
      <c r="J295" s="9"/>
      <c r="K295" s="9"/>
      <c r="L295" s="9"/>
      <c r="M295" s="9"/>
      <c r="N295" s="9"/>
      <c r="O295" s="9"/>
      <c r="P295" s="9"/>
      <c r="Q295" s="9"/>
      <c r="R295" s="9"/>
      <c r="S295" s="9"/>
      <c r="T295" s="101"/>
      <c r="U295" s="101"/>
    </row>
    <row r="296" spans="1:21">
      <c r="A296" s="72"/>
      <c r="B296" s="9"/>
      <c r="C296" s="9"/>
      <c r="D296" s="9"/>
      <c r="E296" s="9"/>
      <c r="F296" s="9"/>
      <c r="G296" s="9"/>
      <c r="H296" s="9"/>
      <c r="I296" s="9"/>
      <c r="J296" s="9"/>
      <c r="K296" s="9"/>
      <c r="L296" s="9"/>
      <c r="M296" s="9"/>
      <c r="N296" s="9"/>
      <c r="O296" s="9"/>
      <c r="P296" s="9"/>
      <c r="Q296" s="9"/>
      <c r="R296" s="9"/>
      <c r="S296" s="9"/>
      <c r="T296" s="101"/>
      <c r="U296" s="101"/>
    </row>
    <row r="297" spans="1:21">
      <c r="A297" s="72"/>
      <c r="B297" s="9"/>
      <c r="C297" s="9"/>
      <c r="D297" s="9"/>
      <c r="E297" s="9"/>
      <c r="F297" s="9"/>
      <c r="G297" s="9"/>
      <c r="H297" s="9"/>
      <c r="I297" s="9"/>
      <c r="J297" s="9"/>
      <c r="K297" s="9"/>
      <c r="L297" s="9"/>
      <c r="M297" s="9"/>
      <c r="N297" s="9"/>
      <c r="O297" s="9"/>
      <c r="P297" s="9"/>
      <c r="Q297" s="9"/>
      <c r="R297" s="9"/>
      <c r="S297" s="9"/>
      <c r="T297" s="101"/>
      <c r="U297" s="101"/>
    </row>
    <row r="298" spans="1:21">
      <c r="A298" s="72"/>
      <c r="B298" s="9"/>
      <c r="C298" s="9"/>
      <c r="D298" s="9"/>
      <c r="E298" s="9"/>
      <c r="F298" s="9"/>
      <c r="G298" s="9"/>
      <c r="H298" s="9"/>
      <c r="I298" s="9"/>
      <c r="J298" s="9"/>
      <c r="K298" s="9"/>
      <c r="L298" s="9"/>
      <c r="M298" s="9"/>
      <c r="N298" s="9"/>
      <c r="O298" s="9"/>
      <c r="P298" s="9"/>
      <c r="Q298" s="9"/>
      <c r="R298" s="9"/>
      <c r="S298" s="9"/>
      <c r="T298" s="101"/>
      <c r="U298" s="101"/>
    </row>
    <row r="299" spans="1:21">
      <c r="A299" s="72"/>
      <c r="B299" s="9"/>
      <c r="C299" s="9"/>
      <c r="D299" s="9"/>
      <c r="E299" s="9"/>
      <c r="F299" s="9"/>
      <c r="G299" s="9"/>
      <c r="H299" s="9"/>
      <c r="I299" s="9"/>
      <c r="J299" s="9"/>
      <c r="K299" s="9"/>
      <c r="L299" s="9"/>
      <c r="M299" s="9"/>
      <c r="N299" s="9"/>
      <c r="O299" s="9"/>
      <c r="P299" s="9"/>
      <c r="Q299" s="9"/>
      <c r="R299" s="9"/>
      <c r="S299" s="9"/>
      <c r="T299" s="101"/>
      <c r="U299" s="101"/>
    </row>
    <row r="300" spans="1:21">
      <c r="A300" s="72"/>
      <c r="B300" s="9"/>
      <c r="C300" s="9"/>
      <c r="D300" s="9"/>
      <c r="E300" s="9"/>
      <c r="F300" s="9"/>
      <c r="G300" s="9"/>
      <c r="H300" s="9"/>
      <c r="I300" s="9"/>
      <c r="J300" s="9"/>
      <c r="K300" s="9"/>
      <c r="L300" s="9"/>
      <c r="M300" s="9"/>
      <c r="N300" s="9"/>
      <c r="O300" s="9"/>
      <c r="P300" s="9"/>
      <c r="Q300" s="9"/>
      <c r="R300" s="9"/>
      <c r="S300" s="9"/>
      <c r="T300" s="101"/>
      <c r="U300" s="101"/>
    </row>
    <row r="301" spans="1:21">
      <c r="A301" s="72"/>
      <c r="B301" s="9"/>
      <c r="C301" s="9"/>
      <c r="D301" s="9"/>
      <c r="E301" s="9"/>
      <c r="F301" s="9"/>
      <c r="G301" s="9"/>
      <c r="H301" s="9"/>
      <c r="I301" s="9"/>
      <c r="J301" s="9"/>
      <c r="K301" s="9"/>
      <c r="L301" s="9"/>
      <c r="M301" s="9"/>
      <c r="N301" s="9"/>
      <c r="O301" s="9"/>
      <c r="P301" s="9"/>
      <c r="Q301" s="9"/>
      <c r="R301" s="9"/>
      <c r="S301" s="9"/>
      <c r="T301" s="101"/>
      <c r="U301" s="101"/>
    </row>
    <row r="302" spans="1:21">
      <c r="A302" s="72"/>
      <c r="B302" s="9"/>
      <c r="C302" s="9"/>
      <c r="D302" s="9"/>
      <c r="E302" s="9"/>
      <c r="F302" s="9"/>
      <c r="G302" s="9"/>
      <c r="H302" s="9"/>
      <c r="I302" s="9"/>
      <c r="J302" s="9"/>
      <c r="K302" s="9"/>
      <c r="L302" s="9"/>
      <c r="M302" s="9"/>
      <c r="N302" s="9"/>
      <c r="O302" s="9"/>
      <c r="P302" s="9"/>
      <c r="Q302" s="9"/>
      <c r="R302" s="9"/>
      <c r="S302" s="9"/>
      <c r="T302" s="101"/>
      <c r="U302" s="101"/>
    </row>
    <row r="303" spans="1:21">
      <c r="A303" s="72"/>
      <c r="B303" s="9"/>
      <c r="C303" s="9"/>
      <c r="D303" s="9"/>
      <c r="E303" s="9"/>
      <c r="F303" s="9"/>
      <c r="G303" s="9"/>
      <c r="H303" s="9"/>
      <c r="I303" s="9"/>
      <c r="J303" s="9"/>
      <c r="K303" s="9"/>
      <c r="L303" s="9"/>
      <c r="M303" s="9"/>
      <c r="N303" s="9"/>
      <c r="O303" s="9"/>
      <c r="P303" s="9"/>
      <c r="Q303" s="9"/>
      <c r="R303" s="9"/>
      <c r="S303" s="9"/>
      <c r="T303" s="101"/>
      <c r="U303" s="101"/>
    </row>
    <row r="304" spans="1:21">
      <c r="A304" s="72"/>
      <c r="B304" s="9"/>
      <c r="C304" s="9"/>
      <c r="D304" s="9"/>
      <c r="E304" s="9"/>
      <c r="F304" s="9"/>
      <c r="G304" s="9"/>
      <c r="H304" s="9"/>
      <c r="I304" s="9"/>
      <c r="J304" s="9"/>
      <c r="K304" s="9"/>
      <c r="L304" s="9"/>
      <c r="M304" s="9"/>
      <c r="N304" s="9"/>
      <c r="O304" s="9"/>
      <c r="P304" s="9"/>
      <c r="Q304" s="9"/>
      <c r="R304" s="9"/>
      <c r="S304" s="9"/>
      <c r="T304" s="101"/>
      <c r="U304" s="101"/>
    </row>
    <row r="305" spans="1:21">
      <c r="A305" s="72"/>
      <c r="B305" s="9"/>
      <c r="C305" s="9"/>
      <c r="D305" s="9"/>
      <c r="E305" s="9"/>
      <c r="F305" s="9"/>
      <c r="G305" s="9"/>
      <c r="H305" s="9"/>
      <c r="I305" s="9"/>
      <c r="J305" s="9"/>
      <c r="K305" s="9"/>
      <c r="L305" s="9"/>
      <c r="M305" s="9"/>
      <c r="N305" s="9"/>
      <c r="O305" s="9"/>
      <c r="P305" s="9"/>
      <c r="Q305" s="9"/>
      <c r="R305" s="9"/>
      <c r="S305" s="9"/>
      <c r="T305" s="101"/>
      <c r="U305" s="101"/>
    </row>
    <row r="306" spans="1:21">
      <c r="A306" s="72"/>
      <c r="B306" s="9"/>
      <c r="C306" s="9"/>
      <c r="D306" s="9"/>
      <c r="E306" s="9"/>
      <c r="F306" s="9"/>
      <c r="G306" s="9"/>
      <c r="H306" s="9"/>
      <c r="I306" s="9"/>
      <c r="J306" s="9"/>
      <c r="K306" s="9"/>
      <c r="L306" s="9"/>
      <c r="M306" s="9"/>
      <c r="N306" s="9"/>
      <c r="O306" s="9"/>
      <c r="P306" s="9"/>
      <c r="Q306" s="9"/>
      <c r="R306" s="9"/>
      <c r="S306" s="9"/>
      <c r="T306" s="101"/>
      <c r="U306" s="101"/>
    </row>
    <row r="307" spans="1:21">
      <c r="A307" s="72"/>
      <c r="B307" s="9"/>
      <c r="C307" s="9"/>
      <c r="D307" s="9"/>
      <c r="E307" s="9"/>
      <c r="F307" s="9"/>
      <c r="G307" s="9"/>
      <c r="H307" s="9"/>
      <c r="I307" s="9"/>
      <c r="J307" s="9"/>
      <c r="K307" s="9"/>
      <c r="L307" s="9"/>
      <c r="M307" s="9"/>
      <c r="N307" s="9"/>
      <c r="O307" s="9"/>
      <c r="P307" s="9"/>
      <c r="Q307" s="9"/>
      <c r="R307" s="9"/>
      <c r="S307" s="9"/>
      <c r="T307" s="101"/>
      <c r="U307" s="101"/>
    </row>
    <row r="308" spans="1:21">
      <c r="A308" s="72"/>
      <c r="B308" s="9"/>
      <c r="C308" s="9"/>
      <c r="D308" s="9"/>
      <c r="E308" s="9"/>
      <c r="F308" s="9"/>
      <c r="G308" s="9"/>
      <c r="H308" s="9"/>
      <c r="I308" s="9"/>
      <c r="J308" s="9"/>
      <c r="K308" s="9"/>
      <c r="L308" s="9"/>
      <c r="M308" s="9"/>
      <c r="N308" s="9"/>
      <c r="O308" s="9"/>
      <c r="P308" s="9"/>
      <c r="Q308" s="9"/>
      <c r="R308" s="9"/>
      <c r="S308" s="9"/>
      <c r="T308" s="101"/>
      <c r="U308" s="101"/>
    </row>
    <row r="309" spans="1:21">
      <c r="A309" s="72"/>
      <c r="B309" s="9"/>
      <c r="C309" s="9"/>
      <c r="D309" s="9"/>
      <c r="E309" s="9"/>
      <c r="F309" s="9"/>
      <c r="G309" s="9"/>
      <c r="H309" s="9"/>
      <c r="I309" s="9"/>
      <c r="J309" s="9"/>
      <c r="K309" s="9"/>
      <c r="L309" s="9"/>
      <c r="M309" s="9"/>
      <c r="N309" s="9"/>
      <c r="O309" s="9"/>
      <c r="P309" s="9"/>
      <c r="Q309" s="9"/>
      <c r="R309" s="9"/>
      <c r="S309" s="9"/>
      <c r="T309" s="101"/>
      <c r="U309" s="101"/>
    </row>
    <row r="310" spans="1:21">
      <c r="A310" s="72"/>
      <c r="B310" s="9"/>
      <c r="C310" s="9"/>
      <c r="D310" s="9"/>
      <c r="E310" s="9"/>
      <c r="F310" s="9"/>
      <c r="G310" s="9"/>
      <c r="H310" s="9"/>
      <c r="I310" s="9"/>
      <c r="J310" s="9"/>
      <c r="K310" s="9"/>
      <c r="L310" s="9"/>
      <c r="M310" s="9"/>
      <c r="N310" s="9"/>
      <c r="O310" s="9"/>
      <c r="P310" s="9"/>
      <c r="Q310" s="9"/>
      <c r="R310" s="9"/>
      <c r="S310" s="9"/>
      <c r="T310" s="101"/>
      <c r="U310" s="101"/>
    </row>
    <row r="311" spans="1:21">
      <c r="A311" s="72"/>
      <c r="B311" s="9"/>
      <c r="C311" s="9"/>
      <c r="D311" s="9"/>
      <c r="E311" s="9"/>
      <c r="F311" s="9"/>
      <c r="G311" s="9"/>
      <c r="H311" s="9"/>
      <c r="I311" s="9"/>
      <c r="J311" s="9"/>
      <c r="K311" s="9"/>
      <c r="L311" s="9"/>
      <c r="M311" s="9"/>
      <c r="N311" s="9"/>
      <c r="O311" s="9"/>
      <c r="P311" s="9"/>
      <c r="Q311" s="9"/>
      <c r="R311" s="9"/>
      <c r="S311" s="9"/>
      <c r="T311" s="101"/>
      <c r="U311" s="101"/>
    </row>
    <row r="312" spans="1:21">
      <c r="A312" s="72"/>
      <c r="B312" s="9"/>
      <c r="C312" s="9"/>
      <c r="D312" s="9"/>
      <c r="E312" s="9"/>
      <c r="F312" s="9"/>
      <c r="G312" s="9"/>
      <c r="H312" s="9"/>
      <c r="I312" s="9"/>
      <c r="J312" s="9"/>
      <c r="K312" s="9"/>
      <c r="L312" s="9"/>
      <c r="M312" s="9"/>
      <c r="N312" s="9"/>
      <c r="O312" s="9"/>
      <c r="P312" s="9"/>
      <c r="Q312" s="9"/>
      <c r="R312" s="9"/>
      <c r="S312" s="9"/>
      <c r="T312" s="101"/>
      <c r="U312" s="101"/>
    </row>
    <row r="313" spans="1:21">
      <c r="A313" s="72"/>
      <c r="B313" s="9"/>
      <c r="C313" s="9"/>
      <c r="D313" s="9"/>
      <c r="E313" s="9"/>
      <c r="F313" s="9"/>
      <c r="G313" s="9"/>
      <c r="H313" s="9"/>
      <c r="I313" s="9"/>
      <c r="J313" s="9"/>
      <c r="K313" s="9"/>
      <c r="L313" s="9"/>
      <c r="M313" s="9"/>
      <c r="N313" s="9"/>
      <c r="O313" s="9"/>
      <c r="P313" s="9"/>
      <c r="Q313" s="9"/>
      <c r="R313" s="9"/>
      <c r="S313" s="9"/>
      <c r="T313" s="101"/>
      <c r="U313" s="101"/>
    </row>
    <row r="314" spans="1:21">
      <c r="A314" s="72"/>
      <c r="B314" s="9"/>
      <c r="C314" s="9"/>
      <c r="D314" s="9"/>
      <c r="E314" s="9"/>
      <c r="F314" s="9"/>
      <c r="G314" s="9"/>
      <c r="H314" s="9"/>
      <c r="I314" s="9"/>
      <c r="J314" s="9"/>
      <c r="K314" s="9"/>
      <c r="L314" s="9"/>
      <c r="M314" s="9"/>
      <c r="N314" s="9"/>
      <c r="O314" s="9"/>
      <c r="P314" s="9"/>
      <c r="Q314" s="9"/>
      <c r="R314" s="9"/>
      <c r="S314" s="9"/>
      <c r="T314" s="101"/>
      <c r="U314" s="101"/>
    </row>
    <row r="315" spans="1:21">
      <c r="A315" s="72"/>
      <c r="B315" s="9"/>
      <c r="C315" s="9"/>
      <c r="D315" s="9"/>
      <c r="E315" s="9"/>
      <c r="F315" s="9"/>
      <c r="G315" s="9"/>
      <c r="H315" s="9"/>
      <c r="I315" s="9"/>
      <c r="J315" s="9"/>
      <c r="K315" s="9"/>
      <c r="L315" s="9"/>
      <c r="M315" s="9"/>
      <c r="N315" s="9"/>
      <c r="O315" s="9"/>
      <c r="P315" s="9"/>
      <c r="Q315" s="9"/>
      <c r="R315" s="9"/>
      <c r="S315" s="9"/>
      <c r="T315" s="101"/>
      <c r="U315" s="101"/>
    </row>
    <row r="316" spans="1:21">
      <c r="A316" s="72"/>
      <c r="B316" s="9"/>
      <c r="C316" s="9"/>
      <c r="D316" s="9"/>
      <c r="E316" s="9"/>
      <c r="F316" s="9"/>
      <c r="G316" s="9"/>
      <c r="H316" s="9"/>
      <c r="I316" s="9"/>
      <c r="J316" s="9"/>
      <c r="K316" s="9"/>
      <c r="L316" s="9"/>
      <c r="M316" s="9"/>
      <c r="N316" s="9"/>
      <c r="O316" s="9"/>
      <c r="P316" s="9"/>
      <c r="Q316" s="9"/>
      <c r="R316" s="9"/>
      <c r="S316" s="9"/>
      <c r="T316" s="101"/>
      <c r="U316" s="101"/>
    </row>
    <row r="317" spans="1:21">
      <c r="A317" s="72"/>
      <c r="B317" s="9"/>
      <c r="C317" s="9"/>
      <c r="D317" s="9"/>
      <c r="E317" s="9"/>
      <c r="F317" s="9"/>
      <c r="G317" s="9"/>
      <c r="H317" s="9"/>
      <c r="I317" s="9"/>
      <c r="J317" s="9"/>
      <c r="K317" s="9"/>
      <c r="L317" s="9"/>
      <c r="M317" s="9"/>
      <c r="N317" s="9"/>
      <c r="O317" s="9"/>
      <c r="P317" s="9"/>
      <c r="Q317" s="9"/>
      <c r="R317" s="9"/>
      <c r="S317" s="9"/>
      <c r="T317" s="101"/>
      <c r="U317" s="101"/>
    </row>
    <row r="318" spans="1:21">
      <c r="A318" s="72"/>
      <c r="B318" s="9"/>
      <c r="C318" s="9"/>
      <c r="D318" s="9"/>
      <c r="E318" s="9"/>
      <c r="F318" s="9"/>
      <c r="G318" s="9"/>
      <c r="H318" s="9"/>
      <c r="I318" s="9"/>
      <c r="J318" s="9"/>
      <c r="K318" s="9"/>
      <c r="L318" s="9"/>
      <c r="M318" s="9"/>
      <c r="N318" s="9"/>
      <c r="O318" s="9"/>
      <c r="P318" s="9"/>
      <c r="Q318" s="9"/>
      <c r="R318" s="9"/>
      <c r="S318" s="9"/>
      <c r="T318" s="101"/>
      <c r="U318" s="101"/>
    </row>
    <row r="319" spans="1:21">
      <c r="A319" s="72"/>
      <c r="B319" s="9"/>
      <c r="C319" s="9"/>
      <c r="D319" s="9"/>
      <c r="E319" s="9"/>
      <c r="F319" s="9"/>
      <c r="G319" s="9"/>
      <c r="H319" s="9"/>
      <c r="I319" s="9"/>
      <c r="J319" s="9"/>
      <c r="K319" s="9"/>
      <c r="L319" s="9"/>
      <c r="M319" s="9"/>
      <c r="N319" s="9"/>
      <c r="O319" s="9"/>
      <c r="P319" s="9"/>
      <c r="Q319" s="9"/>
      <c r="R319" s="9"/>
      <c r="S319" s="9"/>
      <c r="T319" s="101"/>
      <c r="U319" s="101"/>
    </row>
    <row r="320" spans="1:21">
      <c r="A320" s="72"/>
      <c r="B320" s="9"/>
      <c r="C320" s="9"/>
      <c r="D320" s="9"/>
      <c r="E320" s="9"/>
      <c r="F320" s="9"/>
      <c r="G320" s="9"/>
      <c r="H320" s="9"/>
      <c r="I320" s="9"/>
      <c r="J320" s="9"/>
      <c r="K320" s="9"/>
      <c r="L320" s="9"/>
      <c r="M320" s="9"/>
      <c r="N320" s="9"/>
      <c r="O320" s="9"/>
      <c r="P320" s="9"/>
      <c r="Q320" s="9"/>
      <c r="R320" s="9"/>
      <c r="S320" s="9"/>
      <c r="T320" s="101"/>
      <c r="U320" s="101"/>
    </row>
    <row r="321" spans="1:21">
      <c r="A321" s="72"/>
      <c r="B321" s="9"/>
      <c r="C321" s="9"/>
      <c r="D321" s="9"/>
      <c r="E321" s="9"/>
      <c r="F321" s="9"/>
      <c r="G321" s="9"/>
      <c r="H321" s="9"/>
      <c r="I321" s="9"/>
      <c r="J321" s="9"/>
      <c r="K321" s="9"/>
      <c r="L321" s="9"/>
      <c r="M321" s="9"/>
      <c r="N321" s="9"/>
      <c r="O321" s="9"/>
      <c r="P321" s="9"/>
      <c r="Q321" s="9"/>
      <c r="R321" s="9"/>
      <c r="S321" s="9"/>
      <c r="T321" s="101"/>
      <c r="U321" s="101"/>
    </row>
    <row r="322" spans="1:21">
      <c r="A322" s="72"/>
      <c r="B322" s="9"/>
      <c r="C322" s="9"/>
      <c r="D322" s="9"/>
      <c r="E322" s="9"/>
      <c r="F322" s="9"/>
      <c r="G322" s="9"/>
      <c r="H322" s="9"/>
      <c r="I322" s="9"/>
      <c r="J322" s="9"/>
      <c r="K322" s="9"/>
      <c r="L322" s="9"/>
      <c r="M322" s="9"/>
      <c r="N322" s="9"/>
      <c r="O322" s="9"/>
      <c r="P322" s="9"/>
      <c r="Q322" s="9"/>
      <c r="R322" s="9"/>
      <c r="S322" s="9"/>
      <c r="T322" s="101"/>
      <c r="U322" s="101"/>
    </row>
    <row r="323" spans="1:21">
      <c r="A323" s="72"/>
      <c r="B323" s="9"/>
      <c r="C323" s="9"/>
      <c r="D323" s="9"/>
      <c r="E323" s="9"/>
      <c r="F323" s="9"/>
      <c r="G323" s="9"/>
      <c r="H323" s="9"/>
      <c r="I323" s="9"/>
      <c r="J323" s="9"/>
      <c r="K323" s="9"/>
      <c r="L323" s="9"/>
      <c r="M323" s="9"/>
      <c r="N323" s="9"/>
      <c r="O323" s="9"/>
      <c r="P323" s="9"/>
      <c r="Q323" s="9"/>
      <c r="R323" s="9"/>
      <c r="S323" s="9"/>
      <c r="T323" s="101"/>
      <c r="U323" s="101"/>
    </row>
    <row r="324" spans="1:21">
      <c r="A324" s="72"/>
      <c r="B324" s="9"/>
      <c r="C324" s="9"/>
      <c r="D324" s="9"/>
      <c r="E324" s="9"/>
      <c r="F324" s="9"/>
      <c r="G324" s="9"/>
      <c r="H324" s="9"/>
      <c r="I324" s="9"/>
      <c r="J324" s="9"/>
      <c r="K324" s="9"/>
      <c r="L324" s="9"/>
      <c r="M324" s="9"/>
      <c r="N324" s="9"/>
      <c r="O324" s="9"/>
      <c r="P324" s="9"/>
      <c r="Q324" s="9"/>
      <c r="R324" s="9"/>
      <c r="S324" s="9"/>
      <c r="T324" s="101"/>
      <c r="U324" s="101"/>
    </row>
    <row r="325" spans="1:21">
      <c r="A325" s="72"/>
      <c r="B325" s="9"/>
      <c r="C325" s="9"/>
      <c r="D325" s="9"/>
      <c r="E325" s="9"/>
      <c r="F325" s="9"/>
      <c r="G325" s="9"/>
      <c r="H325" s="9"/>
      <c r="I325" s="9"/>
      <c r="J325" s="9"/>
      <c r="K325" s="9"/>
      <c r="L325" s="9"/>
      <c r="M325" s="9"/>
      <c r="N325" s="9"/>
      <c r="O325" s="9"/>
      <c r="P325" s="9"/>
      <c r="Q325" s="9"/>
      <c r="R325" s="9"/>
      <c r="S325" s="9"/>
      <c r="T325" s="101"/>
      <c r="U325" s="101"/>
    </row>
    <row r="326" spans="1:21">
      <c r="A326" s="72"/>
      <c r="B326" s="9"/>
      <c r="C326" s="9"/>
      <c r="D326" s="9"/>
      <c r="E326" s="9"/>
      <c r="F326" s="9"/>
      <c r="G326" s="9"/>
      <c r="H326" s="9"/>
      <c r="I326" s="9"/>
      <c r="J326" s="9"/>
      <c r="K326" s="9"/>
      <c r="L326" s="9"/>
      <c r="M326" s="9"/>
      <c r="N326" s="9"/>
      <c r="O326" s="9"/>
      <c r="P326" s="9"/>
      <c r="Q326" s="9"/>
      <c r="R326" s="9"/>
      <c r="S326" s="9"/>
      <c r="T326" s="101"/>
      <c r="U326" s="101"/>
    </row>
    <row r="327" spans="1:21">
      <c r="A327" s="72"/>
      <c r="B327" s="9"/>
      <c r="C327" s="9"/>
      <c r="D327" s="9"/>
      <c r="E327" s="9"/>
      <c r="F327" s="9"/>
      <c r="G327" s="9"/>
      <c r="H327" s="9"/>
      <c r="I327" s="9"/>
      <c r="J327" s="9"/>
      <c r="K327" s="9"/>
      <c r="L327" s="9"/>
      <c r="M327" s="9"/>
      <c r="N327" s="9"/>
      <c r="O327" s="9"/>
      <c r="P327" s="9"/>
      <c r="Q327" s="9"/>
      <c r="R327" s="9"/>
      <c r="S327" s="9"/>
      <c r="T327" s="101"/>
      <c r="U327" s="101"/>
    </row>
    <row r="328" spans="1:21">
      <c r="A328" s="72"/>
      <c r="B328" s="9"/>
      <c r="C328" s="9"/>
      <c r="D328" s="9"/>
      <c r="E328" s="9"/>
      <c r="F328" s="9"/>
      <c r="G328" s="9"/>
      <c r="H328" s="9"/>
      <c r="I328" s="9"/>
      <c r="J328" s="9"/>
      <c r="K328" s="9"/>
      <c r="L328" s="9"/>
      <c r="M328" s="9"/>
      <c r="N328" s="9"/>
      <c r="O328" s="9"/>
      <c r="P328" s="9"/>
      <c r="Q328" s="9"/>
      <c r="R328" s="9"/>
      <c r="S328" s="9"/>
      <c r="T328" s="101"/>
      <c r="U328" s="101"/>
    </row>
    <row r="329" spans="1:21">
      <c r="A329" s="72"/>
      <c r="B329" s="9"/>
      <c r="C329" s="9"/>
      <c r="D329" s="9"/>
      <c r="E329" s="9"/>
      <c r="F329" s="9"/>
      <c r="G329" s="9"/>
      <c r="H329" s="9"/>
      <c r="I329" s="9"/>
      <c r="J329" s="9"/>
      <c r="K329" s="9"/>
      <c r="L329" s="9"/>
      <c r="M329" s="9"/>
      <c r="N329" s="9"/>
      <c r="O329" s="9"/>
      <c r="P329" s="9"/>
      <c r="Q329" s="9"/>
      <c r="R329" s="9"/>
      <c r="S329" s="9"/>
      <c r="T329" s="101"/>
      <c r="U329" s="101"/>
    </row>
    <row r="330" spans="1:21">
      <c r="A330" s="72"/>
      <c r="B330" s="9"/>
      <c r="C330" s="9"/>
      <c r="D330" s="9"/>
      <c r="E330" s="9"/>
      <c r="F330" s="9"/>
      <c r="G330" s="9"/>
      <c r="H330" s="9"/>
      <c r="I330" s="9"/>
      <c r="J330" s="9"/>
      <c r="K330" s="9"/>
      <c r="L330" s="9"/>
      <c r="M330" s="9"/>
      <c r="N330" s="9"/>
      <c r="O330" s="9"/>
      <c r="P330" s="9"/>
      <c r="Q330" s="9"/>
      <c r="R330" s="9"/>
      <c r="S330" s="9"/>
      <c r="T330" s="101"/>
      <c r="U330" s="101"/>
    </row>
    <row r="331" spans="1:21">
      <c r="A331" s="72"/>
      <c r="B331" s="9"/>
      <c r="C331" s="9"/>
      <c r="D331" s="9"/>
      <c r="E331" s="9"/>
      <c r="F331" s="9"/>
      <c r="G331" s="9"/>
      <c r="H331" s="9"/>
      <c r="I331" s="9"/>
      <c r="J331" s="9"/>
      <c r="K331" s="9"/>
      <c r="L331" s="9"/>
      <c r="M331" s="9"/>
      <c r="N331" s="9"/>
      <c r="O331" s="9"/>
      <c r="P331" s="9"/>
      <c r="Q331" s="9"/>
      <c r="R331" s="9"/>
      <c r="S331" s="9"/>
      <c r="T331" s="101"/>
      <c r="U331" s="101"/>
    </row>
    <row r="332" spans="1:21">
      <c r="A332" s="72"/>
      <c r="B332" s="9"/>
      <c r="C332" s="9"/>
      <c r="D332" s="9"/>
      <c r="E332" s="9"/>
      <c r="F332" s="9"/>
      <c r="G332" s="9"/>
      <c r="H332" s="9"/>
      <c r="I332" s="9"/>
      <c r="J332" s="9"/>
      <c r="K332" s="9"/>
      <c r="L332" s="9"/>
      <c r="M332" s="9"/>
      <c r="N332" s="9"/>
      <c r="O332" s="9"/>
      <c r="P332" s="9"/>
      <c r="Q332" s="9"/>
      <c r="R332" s="9"/>
      <c r="S332" s="9"/>
      <c r="T332" s="101"/>
      <c r="U332" s="101"/>
    </row>
    <row r="333" spans="1:21">
      <c r="A333" s="72"/>
      <c r="B333" s="9"/>
      <c r="C333" s="9"/>
      <c r="D333" s="9"/>
      <c r="E333" s="9"/>
      <c r="F333" s="9"/>
      <c r="G333" s="9"/>
      <c r="H333" s="9"/>
      <c r="I333" s="9"/>
      <c r="J333" s="9"/>
      <c r="K333" s="9"/>
      <c r="L333" s="9"/>
      <c r="M333" s="9"/>
      <c r="N333" s="9"/>
      <c r="O333" s="9"/>
      <c r="P333" s="9"/>
      <c r="Q333" s="9"/>
      <c r="R333" s="9"/>
      <c r="S333" s="9"/>
      <c r="T333" s="101"/>
      <c r="U333" s="101"/>
    </row>
    <row r="334" spans="1:21">
      <c r="A334" s="72"/>
      <c r="B334" s="9"/>
      <c r="C334" s="9"/>
      <c r="D334" s="9"/>
      <c r="E334" s="9"/>
      <c r="F334" s="9"/>
      <c r="G334" s="9"/>
      <c r="H334" s="9"/>
      <c r="I334" s="9"/>
      <c r="J334" s="9"/>
      <c r="K334" s="9"/>
      <c r="L334" s="9"/>
      <c r="M334" s="9"/>
      <c r="N334" s="9"/>
      <c r="O334" s="9"/>
      <c r="P334" s="9"/>
      <c r="Q334" s="9"/>
      <c r="R334" s="9"/>
      <c r="S334" s="9"/>
      <c r="T334" s="101"/>
      <c r="U334" s="101"/>
    </row>
    <row r="335" spans="1:21">
      <c r="A335" s="72"/>
      <c r="B335" s="9"/>
      <c r="C335" s="9"/>
      <c r="D335" s="9"/>
      <c r="E335" s="9"/>
      <c r="F335" s="9"/>
      <c r="G335" s="9"/>
      <c r="H335" s="9"/>
      <c r="I335" s="9"/>
      <c r="J335" s="9"/>
      <c r="K335" s="9"/>
      <c r="L335" s="9"/>
      <c r="M335" s="9"/>
      <c r="N335" s="9"/>
      <c r="O335" s="9"/>
      <c r="P335" s="9"/>
      <c r="Q335" s="9"/>
      <c r="R335" s="9"/>
      <c r="S335" s="9"/>
      <c r="T335" s="101"/>
      <c r="U335" s="101"/>
    </row>
    <row r="336" spans="1:21">
      <c r="A336" s="72"/>
      <c r="B336" s="9"/>
      <c r="C336" s="9"/>
      <c r="D336" s="9"/>
      <c r="E336" s="9"/>
      <c r="F336" s="9"/>
      <c r="G336" s="9"/>
      <c r="H336" s="9"/>
      <c r="I336" s="9"/>
      <c r="J336" s="9"/>
      <c r="K336" s="9"/>
      <c r="L336" s="9"/>
      <c r="M336" s="9"/>
      <c r="N336" s="9"/>
      <c r="O336" s="9"/>
      <c r="P336" s="9"/>
      <c r="Q336" s="9"/>
      <c r="R336" s="9"/>
      <c r="S336" s="9"/>
      <c r="T336" s="101"/>
      <c r="U336" s="101"/>
    </row>
    <row r="337" spans="1:21">
      <c r="A337" s="72"/>
      <c r="B337" s="9"/>
      <c r="C337" s="9"/>
      <c r="D337" s="9"/>
      <c r="E337" s="9"/>
      <c r="F337" s="9"/>
      <c r="G337" s="9"/>
      <c r="H337" s="9"/>
      <c r="I337" s="9"/>
      <c r="J337" s="9"/>
      <c r="K337" s="9"/>
      <c r="L337" s="9"/>
      <c r="M337" s="9"/>
      <c r="N337" s="9"/>
      <c r="O337" s="9"/>
      <c r="P337" s="9"/>
      <c r="Q337" s="9"/>
      <c r="R337" s="9"/>
      <c r="S337" s="9"/>
      <c r="T337" s="101"/>
      <c r="U337" s="101"/>
    </row>
    <row r="338" spans="1:21">
      <c r="A338" s="72"/>
      <c r="B338" s="9"/>
      <c r="C338" s="9"/>
      <c r="D338" s="9"/>
      <c r="E338" s="9"/>
      <c r="F338" s="9"/>
      <c r="G338" s="9"/>
      <c r="H338" s="9"/>
      <c r="I338" s="9"/>
      <c r="J338" s="9"/>
      <c r="K338" s="9"/>
      <c r="L338" s="9"/>
      <c r="M338" s="9"/>
      <c r="N338" s="9"/>
      <c r="O338" s="9"/>
      <c r="P338" s="9"/>
      <c r="Q338" s="9"/>
      <c r="R338" s="9"/>
      <c r="S338" s="9"/>
      <c r="T338" s="101"/>
      <c r="U338" s="101"/>
    </row>
    <row r="339" spans="1:21">
      <c r="A339" s="72"/>
      <c r="B339" s="9"/>
      <c r="C339" s="9"/>
      <c r="D339" s="9"/>
      <c r="E339" s="9"/>
      <c r="F339" s="9"/>
      <c r="G339" s="9"/>
      <c r="H339" s="9"/>
      <c r="I339" s="9"/>
      <c r="J339" s="9"/>
      <c r="K339" s="9"/>
      <c r="L339" s="9"/>
      <c r="M339" s="9"/>
      <c r="N339" s="9"/>
      <c r="O339" s="9"/>
      <c r="P339" s="9"/>
      <c r="Q339" s="9"/>
      <c r="R339" s="9"/>
      <c r="S339" s="9"/>
      <c r="T339" s="101"/>
      <c r="U339" s="101"/>
    </row>
    <row r="340" spans="1:21">
      <c r="A340" s="72"/>
      <c r="B340" s="9"/>
      <c r="C340" s="9"/>
      <c r="D340" s="9"/>
      <c r="E340" s="9"/>
      <c r="F340" s="9"/>
      <c r="G340" s="9"/>
      <c r="H340" s="9"/>
      <c r="I340" s="9"/>
      <c r="J340" s="9"/>
      <c r="K340" s="9"/>
      <c r="L340" s="9"/>
      <c r="M340" s="9"/>
      <c r="N340" s="9"/>
      <c r="O340" s="9"/>
      <c r="P340" s="9"/>
      <c r="Q340" s="9"/>
      <c r="R340" s="9"/>
      <c r="S340" s="9"/>
      <c r="T340" s="101"/>
      <c r="U340" s="101"/>
    </row>
    <row r="341" spans="1:21">
      <c r="A341" s="72"/>
      <c r="B341" s="9"/>
      <c r="C341" s="9"/>
      <c r="D341" s="9"/>
      <c r="E341" s="9"/>
      <c r="F341" s="9"/>
      <c r="G341" s="9"/>
      <c r="H341" s="9"/>
      <c r="I341" s="9"/>
      <c r="J341" s="9"/>
      <c r="K341" s="9"/>
      <c r="L341" s="9"/>
      <c r="M341" s="9"/>
      <c r="N341" s="9"/>
      <c r="O341" s="9"/>
      <c r="P341" s="9"/>
      <c r="Q341" s="9"/>
      <c r="R341" s="9"/>
      <c r="S341" s="9"/>
      <c r="T341" s="101"/>
      <c r="U341" s="101"/>
    </row>
    <row r="342" spans="1:21">
      <c r="A342" s="72"/>
      <c r="B342" s="9"/>
      <c r="C342" s="9"/>
      <c r="D342" s="9"/>
      <c r="E342" s="9"/>
      <c r="F342" s="9"/>
      <c r="G342" s="9"/>
      <c r="H342" s="9"/>
      <c r="I342" s="9"/>
      <c r="J342" s="9"/>
      <c r="K342" s="9"/>
      <c r="L342" s="9"/>
      <c r="M342" s="9"/>
      <c r="N342" s="9"/>
      <c r="O342" s="9"/>
      <c r="P342" s="9"/>
      <c r="Q342" s="9"/>
      <c r="R342" s="9"/>
      <c r="S342" s="9"/>
      <c r="T342" s="101"/>
      <c r="U342" s="101"/>
    </row>
    <row r="343" spans="1:21">
      <c r="A343" s="72"/>
      <c r="B343" s="9"/>
      <c r="C343" s="9"/>
      <c r="D343" s="9"/>
      <c r="E343" s="9"/>
      <c r="F343" s="9"/>
      <c r="G343" s="9"/>
      <c r="H343" s="9"/>
      <c r="I343" s="9"/>
      <c r="J343" s="9"/>
      <c r="K343" s="9"/>
      <c r="L343" s="9"/>
      <c r="M343" s="9"/>
      <c r="N343" s="9"/>
      <c r="O343" s="9"/>
      <c r="P343" s="9"/>
      <c r="Q343" s="9"/>
      <c r="R343" s="9"/>
      <c r="S343" s="9"/>
      <c r="T343" s="101"/>
      <c r="U343" s="101"/>
    </row>
    <row r="344" spans="1:21">
      <c r="A344" s="72"/>
      <c r="B344" s="9"/>
      <c r="C344" s="9"/>
      <c r="D344" s="9"/>
      <c r="E344" s="9"/>
      <c r="F344" s="9"/>
      <c r="G344" s="9"/>
      <c r="H344" s="9"/>
      <c r="I344" s="9"/>
      <c r="J344" s="9"/>
      <c r="K344" s="9"/>
      <c r="L344" s="9"/>
      <c r="M344" s="9"/>
      <c r="N344" s="9"/>
      <c r="O344" s="9"/>
      <c r="P344" s="9"/>
      <c r="Q344" s="9"/>
      <c r="R344" s="9"/>
      <c r="S344" s="9"/>
      <c r="T344" s="101"/>
      <c r="U344" s="101"/>
    </row>
    <row r="345" spans="1:21">
      <c r="A345" s="72"/>
      <c r="B345" s="9"/>
      <c r="C345" s="9"/>
      <c r="D345" s="9"/>
      <c r="E345" s="9"/>
      <c r="F345" s="9"/>
      <c r="G345" s="9"/>
      <c r="H345" s="9"/>
      <c r="I345" s="9"/>
      <c r="J345" s="9"/>
      <c r="K345" s="9"/>
      <c r="L345" s="9"/>
      <c r="M345" s="9"/>
      <c r="N345" s="9"/>
      <c r="O345" s="9"/>
      <c r="P345" s="9"/>
      <c r="Q345" s="9"/>
      <c r="R345" s="9"/>
      <c r="S345" s="9"/>
      <c r="T345" s="101"/>
      <c r="U345" s="101"/>
    </row>
    <row r="346" spans="1:21">
      <c r="A346" s="72"/>
      <c r="B346" s="9"/>
      <c r="C346" s="9"/>
      <c r="D346" s="9"/>
      <c r="E346" s="9"/>
      <c r="F346" s="9"/>
      <c r="G346" s="9"/>
      <c r="H346" s="9"/>
      <c r="I346" s="9"/>
      <c r="J346" s="9"/>
      <c r="K346" s="9"/>
      <c r="L346" s="9"/>
      <c r="M346" s="9"/>
      <c r="N346" s="9"/>
      <c r="O346" s="9"/>
      <c r="P346" s="9"/>
      <c r="Q346" s="9"/>
      <c r="R346" s="9"/>
      <c r="S346" s="9"/>
      <c r="T346" s="101"/>
      <c r="U346" s="101"/>
    </row>
    <row r="347" spans="1:21">
      <c r="A347" s="72"/>
      <c r="B347" s="9"/>
      <c r="C347" s="9"/>
      <c r="D347" s="9"/>
      <c r="E347" s="9"/>
      <c r="F347" s="9"/>
      <c r="G347" s="9"/>
      <c r="H347" s="9"/>
      <c r="I347" s="9"/>
      <c r="J347" s="9"/>
      <c r="K347" s="9"/>
      <c r="L347" s="9"/>
      <c r="M347" s="9"/>
      <c r="N347" s="9"/>
      <c r="O347" s="9"/>
      <c r="P347" s="9"/>
      <c r="Q347" s="9"/>
      <c r="R347" s="9"/>
      <c r="S347" s="9"/>
      <c r="T347" s="101"/>
      <c r="U347" s="101"/>
    </row>
    <row r="348" spans="1:21">
      <c r="A348" s="72"/>
      <c r="B348" s="9"/>
      <c r="C348" s="9"/>
      <c r="D348" s="9"/>
      <c r="E348" s="9"/>
      <c r="F348" s="9"/>
      <c r="G348" s="9"/>
      <c r="H348" s="9"/>
      <c r="I348" s="9"/>
      <c r="J348" s="9"/>
      <c r="K348" s="9"/>
      <c r="L348" s="9"/>
      <c r="M348" s="9"/>
      <c r="N348" s="9"/>
      <c r="O348" s="9"/>
      <c r="P348" s="9"/>
      <c r="Q348" s="9"/>
      <c r="R348" s="9"/>
      <c r="S348" s="9"/>
      <c r="T348" s="101"/>
      <c r="U348" s="101"/>
    </row>
    <row r="349" spans="1:21">
      <c r="A349" s="72"/>
      <c r="B349" s="9"/>
      <c r="C349" s="9"/>
      <c r="D349" s="9"/>
      <c r="E349" s="9"/>
      <c r="F349" s="9"/>
      <c r="G349" s="9"/>
      <c r="H349" s="9"/>
      <c r="I349" s="9"/>
      <c r="J349" s="9"/>
      <c r="K349" s="9"/>
      <c r="L349" s="9"/>
      <c r="M349" s="9"/>
      <c r="N349" s="9"/>
      <c r="O349" s="9"/>
      <c r="P349" s="9"/>
      <c r="Q349" s="9"/>
      <c r="R349" s="9"/>
      <c r="S349" s="9"/>
      <c r="T349" s="101"/>
      <c r="U349" s="101"/>
    </row>
    <row r="350" spans="1:21">
      <c r="A350" s="72"/>
      <c r="B350" s="9"/>
      <c r="C350" s="9"/>
      <c r="D350" s="9"/>
      <c r="E350" s="9"/>
      <c r="F350" s="9"/>
      <c r="G350" s="9"/>
      <c r="H350" s="9"/>
      <c r="I350" s="9"/>
      <c r="J350" s="9"/>
      <c r="K350" s="9"/>
      <c r="L350" s="9"/>
      <c r="M350" s="9"/>
      <c r="N350" s="9"/>
      <c r="O350" s="9"/>
      <c r="P350" s="9"/>
      <c r="Q350" s="9"/>
      <c r="R350" s="9"/>
      <c r="S350" s="9"/>
      <c r="T350" s="101"/>
      <c r="U350" s="101"/>
    </row>
    <row r="351" spans="1:21">
      <c r="A351" s="72"/>
      <c r="B351" s="9"/>
      <c r="C351" s="9"/>
      <c r="D351" s="9"/>
      <c r="E351" s="9"/>
      <c r="F351" s="9"/>
      <c r="G351" s="9"/>
      <c r="H351" s="9"/>
      <c r="I351" s="9"/>
      <c r="J351" s="9"/>
      <c r="K351" s="9"/>
      <c r="L351" s="9"/>
      <c r="M351" s="9"/>
      <c r="N351" s="9"/>
      <c r="O351" s="9"/>
      <c r="P351" s="9"/>
      <c r="Q351" s="9"/>
      <c r="R351" s="9"/>
      <c r="S351" s="9"/>
      <c r="T351" s="101"/>
      <c r="U351" s="101"/>
    </row>
    <row r="352" spans="1:21">
      <c r="A352" s="72"/>
      <c r="B352" s="9"/>
      <c r="C352" s="9"/>
      <c r="D352" s="9"/>
      <c r="E352" s="9"/>
      <c r="F352" s="9"/>
      <c r="G352" s="9"/>
      <c r="H352" s="9"/>
      <c r="I352" s="9"/>
      <c r="J352" s="9"/>
      <c r="K352" s="9"/>
      <c r="L352" s="9"/>
      <c r="M352" s="9"/>
      <c r="N352" s="9"/>
      <c r="O352" s="9"/>
      <c r="P352" s="9"/>
      <c r="Q352" s="9"/>
      <c r="R352" s="9"/>
      <c r="S352" s="9"/>
      <c r="T352" s="101"/>
      <c r="U352" s="101"/>
    </row>
    <row r="353" spans="1:21">
      <c r="A353" s="72"/>
      <c r="B353" s="9"/>
      <c r="C353" s="9"/>
      <c r="D353" s="9"/>
      <c r="E353" s="9"/>
      <c r="F353" s="9"/>
      <c r="G353" s="9"/>
      <c r="H353" s="9"/>
      <c r="I353" s="9"/>
      <c r="J353" s="9"/>
      <c r="K353" s="9"/>
      <c r="L353" s="9"/>
      <c r="M353" s="9"/>
      <c r="N353" s="9"/>
      <c r="O353" s="9"/>
      <c r="P353" s="9"/>
      <c r="Q353" s="9"/>
      <c r="R353" s="9"/>
      <c r="S353" s="9"/>
      <c r="T353" s="101"/>
      <c r="U353" s="101"/>
    </row>
    <row r="354" spans="1:21">
      <c r="A354" s="72"/>
      <c r="B354" s="9"/>
      <c r="C354" s="9"/>
      <c r="D354" s="9"/>
      <c r="E354" s="9"/>
      <c r="F354" s="9"/>
      <c r="G354" s="9"/>
      <c r="H354" s="9"/>
      <c r="I354" s="9"/>
      <c r="J354" s="9"/>
      <c r="K354" s="9"/>
      <c r="L354" s="9"/>
      <c r="M354" s="9"/>
      <c r="N354" s="9"/>
      <c r="O354" s="9"/>
      <c r="P354" s="9"/>
      <c r="Q354" s="9"/>
      <c r="R354" s="9"/>
      <c r="S354" s="9"/>
      <c r="T354" s="101"/>
      <c r="U354" s="101"/>
    </row>
    <row r="355" spans="1:21">
      <c r="A355" s="72"/>
      <c r="B355" s="9"/>
      <c r="C355" s="9"/>
      <c r="D355" s="9"/>
      <c r="E355" s="9"/>
      <c r="F355" s="9"/>
      <c r="G355" s="9"/>
      <c r="H355" s="9"/>
      <c r="I355" s="9"/>
      <c r="J355" s="9"/>
      <c r="K355" s="9"/>
      <c r="L355" s="9"/>
      <c r="M355" s="9"/>
      <c r="N355" s="9"/>
      <c r="O355" s="9"/>
      <c r="P355" s="9"/>
      <c r="Q355" s="9"/>
      <c r="R355" s="9"/>
      <c r="S355" s="9"/>
      <c r="T355" s="101"/>
      <c r="U355" s="101"/>
    </row>
    <row r="356" spans="1:21">
      <c r="A356" s="72"/>
      <c r="B356" s="9"/>
      <c r="C356" s="9"/>
      <c r="D356" s="9"/>
      <c r="E356" s="9"/>
      <c r="F356" s="9"/>
      <c r="G356" s="9"/>
      <c r="H356" s="9"/>
      <c r="I356" s="9"/>
      <c r="J356" s="9"/>
      <c r="K356" s="9"/>
      <c r="L356" s="9"/>
      <c r="M356" s="9"/>
      <c r="N356" s="9"/>
      <c r="O356" s="9"/>
      <c r="P356" s="9"/>
      <c r="Q356" s="9"/>
      <c r="R356" s="9"/>
      <c r="S356" s="9"/>
      <c r="T356" s="101"/>
      <c r="U356" s="101"/>
    </row>
    <row r="357" spans="1:21">
      <c r="A357" s="72"/>
      <c r="B357" s="9"/>
      <c r="C357" s="9"/>
      <c r="D357" s="9"/>
      <c r="E357" s="9"/>
      <c r="F357" s="9"/>
      <c r="G357" s="9"/>
      <c r="H357" s="9"/>
      <c r="I357" s="9"/>
      <c r="J357" s="9"/>
      <c r="K357" s="9"/>
      <c r="L357" s="9"/>
      <c r="M357" s="9"/>
      <c r="N357" s="9"/>
      <c r="O357" s="9"/>
      <c r="P357" s="9"/>
      <c r="Q357" s="9"/>
      <c r="R357" s="9"/>
      <c r="S357" s="9"/>
      <c r="T357" s="101"/>
      <c r="U357" s="101"/>
    </row>
    <row r="358" spans="1:21">
      <c r="A358" s="72"/>
      <c r="B358" s="9"/>
      <c r="C358" s="9"/>
      <c r="D358" s="9"/>
      <c r="E358" s="9"/>
      <c r="F358" s="9"/>
      <c r="G358" s="9"/>
      <c r="H358" s="9"/>
      <c r="I358" s="9"/>
      <c r="J358" s="9"/>
      <c r="K358" s="9"/>
      <c r="L358" s="9"/>
      <c r="M358" s="9"/>
      <c r="N358" s="9"/>
      <c r="O358" s="9"/>
      <c r="P358" s="9"/>
      <c r="Q358" s="9"/>
      <c r="R358" s="9"/>
      <c r="S358" s="9"/>
      <c r="T358" s="101"/>
      <c r="U358" s="101"/>
    </row>
    <row r="359" spans="1:21">
      <c r="A359" s="72"/>
      <c r="B359" s="9"/>
      <c r="C359" s="9"/>
      <c r="D359" s="9"/>
      <c r="E359" s="9"/>
      <c r="F359" s="9"/>
      <c r="G359" s="9"/>
      <c r="H359" s="9"/>
      <c r="I359" s="9"/>
      <c r="J359" s="9"/>
      <c r="K359" s="9"/>
      <c r="L359" s="9"/>
      <c r="M359" s="9"/>
      <c r="N359" s="9"/>
      <c r="O359" s="9"/>
      <c r="P359" s="9"/>
      <c r="Q359" s="9"/>
      <c r="R359" s="9"/>
      <c r="S359" s="9"/>
      <c r="T359" s="101"/>
      <c r="U359" s="101"/>
    </row>
    <row r="360" spans="1:21">
      <c r="A360" s="72"/>
      <c r="B360" s="9"/>
      <c r="C360" s="9"/>
      <c r="D360" s="9"/>
      <c r="E360" s="9"/>
      <c r="F360" s="9"/>
      <c r="G360" s="9"/>
      <c r="H360" s="9"/>
      <c r="I360" s="9"/>
      <c r="J360" s="9"/>
      <c r="K360" s="9"/>
      <c r="L360" s="9"/>
      <c r="M360" s="9"/>
      <c r="N360" s="9"/>
      <c r="O360" s="9"/>
      <c r="P360" s="9"/>
      <c r="Q360" s="9"/>
      <c r="R360" s="9"/>
      <c r="S360" s="9"/>
      <c r="T360" s="101"/>
      <c r="U360" s="101"/>
    </row>
    <row r="361" spans="1:21">
      <c r="A361" s="72"/>
      <c r="B361" s="9"/>
      <c r="C361" s="9"/>
      <c r="D361" s="9"/>
      <c r="E361" s="9"/>
      <c r="F361" s="9"/>
      <c r="G361" s="9"/>
      <c r="H361" s="9"/>
      <c r="I361" s="9"/>
      <c r="J361" s="9"/>
      <c r="K361" s="9"/>
      <c r="L361" s="9"/>
      <c r="M361" s="9"/>
      <c r="N361" s="9"/>
      <c r="O361" s="9"/>
      <c r="P361" s="9"/>
      <c r="Q361" s="9"/>
      <c r="R361" s="9"/>
      <c r="S361" s="9"/>
      <c r="T361" s="101"/>
      <c r="U361" s="101"/>
    </row>
    <row r="362" spans="1:21">
      <c r="A362" s="72"/>
      <c r="B362" s="9"/>
      <c r="C362" s="9"/>
      <c r="D362" s="9"/>
      <c r="E362" s="9"/>
      <c r="F362" s="9"/>
      <c r="G362" s="9"/>
      <c r="H362" s="9"/>
      <c r="I362" s="9"/>
      <c r="J362" s="9"/>
      <c r="K362" s="9"/>
      <c r="L362" s="9"/>
      <c r="M362" s="9"/>
      <c r="N362" s="9"/>
      <c r="O362" s="9"/>
      <c r="P362" s="9"/>
      <c r="Q362" s="9"/>
      <c r="R362" s="9"/>
      <c r="S362" s="9"/>
      <c r="T362" s="101"/>
      <c r="U362" s="101"/>
    </row>
    <row r="363" spans="1:21">
      <c r="A363" s="72"/>
      <c r="B363" s="9"/>
      <c r="C363" s="9"/>
      <c r="D363" s="9"/>
      <c r="E363" s="9"/>
      <c r="F363" s="9"/>
      <c r="G363" s="9"/>
      <c r="H363" s="9"/>
      <c r="I363" s="9"/>
      <c r="J363" s="9"/>
      <c r="K363" s="9"/>
      <c r="L363" s="9"/>
      <c r="M363" s="9"/>
      <c r="N363" s="9"/>
      <c r="O363" s="9"/>
      <c r="P363" s="9"/>
      <c r="Q363" s="9"/>
      <c r="R363" s="9"/>
      <c r="S363" s="9"/>
      <c r="T363" s="101"/>
      <c r="U363" s="101"/>
    </row>
    <row r="364" spans="1:21">
      <c r="A364" s="72"/>
      <c r="B364" s="9"/>
      <c r="C364" s="9"/>
      <c r="D364" s="9"/>
      <c r="E364" s="9"/>
      <c r="F364" s="9"/>
      <c r="G364" s="9"/>
      <c r="H364" s="9"/>
      <c r="I364" s="9"/>
      <c r="J364" s="9"/>
      <c r="K364" s="9"/>
      <c r="L364" s="9"/>
      <c r="M364" s="9"/>
      <c r="N364" s="9"/>
      <c r="O364" s="9"/>
      <c r="P364" s="9"/>
      <c r="Q364" s="9"/>
      <c r="R364" s="9"/>
      <c r="S364" s="9"/>
      <c r="T364" s="101"/>
      <c r="U364" s="101"/>
    </row>
    <row r="365" spans="1:21">
      <c r="A365" s="72"/>
      <c r="B365" s="9"/>
      <c r="C365" s="9"/>
      <c r="D365" s="9"/>
      <c r="E365" s="9"/>
      <c r="F365" s="9"/>
      <c r="G365" s="9"/>
      <c r="H365" s="9"/>
      <c r="I365" s="9"/>
      <c r="J365" s="9"/>
      <c r="K365" s="9"/>
      <c r="L365" s="9"/>
      <c r="M365" s="9"/>
      <c r="N365" s="9"/>
      <c r="O365" s="9"/>
      <c r="P365" s="9"/>
      <c r="Q365" s="9"/>
      <c r="R365" s="9"/>
      <c r="S365" s="9"/>
      <c r="T365" s="101"/>
      <c r="U365" s="101"/>
    </row>
    <row r="366" spans="1:21">
      <c r="A366" s="72"/>
      <c r="B366" s="9"/>
      <c r="C366" s="9"/>
      <c r="D366" s="9"/>
      <c r="E366" s="9"/>
      <c r="F366" s="9"/>
      <c r="G366" s="9"/>
      <c r="H366" s="9"/>
      <c r="I366" s="9"/>
      <c r="J366" s="9"/>
      <c r="K366" s="9"/>
      <c r="L366" s="9"/>
      <c r="M366" s="9"/>
      <c r="N366" s="9"/>
      <c r="O366" s="9"/>
      <c r="P366" s="9"/>
      <c r="Q366" s="9"/>
      <c r="R366" s="9"/>
      <c r="S366" s="9"/>
      <c r="T366" s="101"/>
      <c r="U366" s="101"/>
    </row>
    <row r="367" spans="1:21">
      <c r="A367" s="72"/>
      <c r="B367" s="9"/>
      <c r="C367" s="9"/>
      <c r="D367" s="9"/>
      <c r="E367" s="9"/>
      <c r="F367" s="9"/>
      <c r="G367" s="9"/>
      <c r="H367" s="9"/>
      <c r="I367" s="9"/>
      <c r="J367" s="9"/>
      <c r="K367" s="9"/>
      <c r="L367" s="9"/>
      <c r="M367" s="9"/>
      <c r="N367" s="9"/>
      <c r="O367" s="9"/>
      <c r="P367" s="9"/>
      <c r="Q367" s="9"/>
      <c r="R367" s="9"/>
      <c r="S367" s="9"/>
      <c r="T367" s="101"/>
      <c r="U367" s="101"/>
    </row>
    <row r="368" spans="1:21">
      <c r="A368" s="72"/>
      <c r="B368" s="9"/>
      <c r="C368" s="9"/>
      <c r="D368" s="9"/>
      <c r="E368" s="9"/>
      <c r="F368" s="9"/>
      <c r="G368" s="9"/>
      <c r="H368" s="9"/>
      <c r="I368" s="9"/>
      <c r="J368" s="9"/>
      <c r="K368" s="9"/>
      <c r="L368" s="9"/>
      <c r="M368" s="9"/>
      <c r="N368" s="9"/>
      <c r="O368" s="9"/>
      <c r="P368" s="9"/>
      <c r="Q368" s="9"/>
      <c r="R368" s="9"/>
      <c r="S368" s="9"/>
      <c r="T368" s="101"/>
      <c r="U368" s="101"/>
    </row>
    <row r="369" spans="1:21">
      <c r="A369" s="72"/>
      <c r="B369" s="9"/>
      <c r="C369" s="9"/>
      <c r="D369" s="9"/>
      <c r="E369" s="9"/>
      <c r="F369" s="9"/>
      <c r="G369" s="9"/>
      <c r="H369" s="9"/>
      <c r="I369" s="9"/>
      <c r="J369" s="9"/>
      <c r="K369" s="9"/>
      <c r="L369" s="9"/>
      <c r="M369" s="9"/>
      <c r="N369" s="9"/>
      <c r="O369" s="9"/>
      <c r="P369" s="9"/>
      <c r="Q369" s="9"/>
      <c r="R369" s="9"/>
      <c r="S369" s="9"/>
      <c r="T369" s="101"/>
      <c r="U369" s="101"/>
    </row>
    <row r="370" spans="1:21">
      <c r="A370" s="72"/>
      <c r="B370" s="9"/>
      <c r="C370" s="9"/>
      <c r="D370" s="9"/>
      <c r="E370" s="9"/>
      <c r="F370" s="9"/>
      <c r="G370" s="9"/>
      <c r="H370" s="9"/>
      <c r="I370" s="9"/>
      <c r="J370" s="9"/>
      <c r="K370" s="9"/>
      <c r="L370" s="9"/>
      <c r="M370" s="9"/>
      <c r="N370" s="9"/>
      <c r="O370" s="9"/>
      <c r="P370" s="9"/>
      <c r="Q370" s="9"/>
      <c r="R370" s="9"/>
      <c r="S370" s="9"/>
      <c r="T370" s="101"/>
      <c r="U370" s="101"/>
    </row>
    <row r="371" spans="1:21">
      <c r="A371" s="72"/>
      <c r="B371" s="9"/>
      <c r="C371" s="9"/>
      <c r="D371" s="9"/>
      <c r="E371" s="9"/>
      <c r="F371" s="9"/>
      <c r="G371" s="9"/>
      <c r="H371" s="9"/>
      <c r="I371" s="9"/>
      <c r="J371" s="9"/>
      <c r="K371" s="9"/>
      <c r="L371" s="9"/>
      <c r="M371" s="9"/>
      <c r="N371" s="9"/>
      <c r="O371" s="9"/>
      <c r="P371" s="9"/>
      <c r="Q371" s="9"/>
      <c r="R371" s="9"/>
      <c r="S371" s="9"/>
      <c r="T371" s="101"/>
      <c r="U371" s="101"/>
    </row>
    <row r="372" spans="1:21">
      <c r="A372" s="72"/>
      <c r="B372" s="9"/>
      <c r="C372" s="9"/>
      <c r="D372" s="9"/>
      <c r="E372" s="9"/>
      <c r="F372" s="9"/>
      <c r="G372" s="9"/>
      <c r="H372" s="9"/>
      <c r="I372" s="9"/>
      <c r="J372" s="9"/>
      <c r="K372" s="9"/>
      <c r="L372" s="9"/>
      <c r="M372" s="9"/>
      <c r="N372" s="9"/>
      <c r="O372" s="9"/>
      <c r="P372" s="9"/>
      <c r="Q372" s="9"/>
      <c r="R372" s="9"/>
      <c r="S372" s="9"/>
      <c r="T372" s="101"/>
      <c r="U372" s="101"/>
    </row>
    <row r="373" spans="1:21">
      <c r="A373" s="72"/>
      <c r="B373" s="9"/>
      <c r="C373" s="9"/>
      <c r="D373" s="9"/>
      <c r="E373" s="9"/>
      <c r="F373" s="9"/>
      <c r="G373" s="9"/>
      <c r="H373" s="9"/>
      <c r="I373" s="9"/>
      <c r="J373" s="9"/>
      <c r="K373" s="9"/>
      <c r="L373" s="9"/>
      <c r="M373" s="9"/>
      <c r="N373" s="9"/>
      <c r="O373" s="9"/>
      <c r="P373" s="9"/>
      <c r="Q373" s="9"/>
      <c r="R373" s="9"/>
      <c r="S373" s="9"/>
      <c r="T373" s="101"/>
      <c r="U373" s="101"/>
    </row>
    <row r="374" spans="1:21">
      <c r="A374" s="72"/>
      <c r="B374" s="9"/>
      <c r="C374" s="9"/>
      <c r="D374" s="9"/>
      <c r="E374" s="9"/>
      <c r="F374" s="9"/>
      <c r="G374" s="9"/>
      <c r="H374" s="9"/>
      <c r="I374" s="9"/>
      <c r="J374" s="9"/>
      <c r="K374" s="9"/>
      <c r="L374" s="9"/>
      <c r="M374" s="9"/>
      <c r="N374" s="9"/>
      <c r="O374" s="9"/>
      <c r="P374" s="9"/>
      <c r="Q374" s="9"/>
      <c r="R374" s="9"/>
      <c r="S374" s="9"/>
      <c r="T374" s="101"/>
      <c r="U374" s="101"/>
    </row>
    <row r="375" spans="1:21">
      <c r="A375" s="72"/>
      <c r="B375" s="9"/>
      <c r="C375" s="9"/>
      <c r="D375" s="9"/>
      <c r="E375" s="9"/>
      <c r="F375" s="9"/>
      <c r="G375" s="9"/>
      <c r="H375" s="9"/>
      <c r="I375" s="9"/>
      <c r="J375" s="9"/>
      <c r="K375" s="9"/>
      <c r="L375" s="9"/>
      <c r="M375" s="9"/>
      <c r="N375" s="9"/>
      <c r="O375" s="9"/>
      <c r="P375" s="9"/>
      <c r="Q375" s="9"/>
      <c r="R375" s="9"/>
      <c r="S375" s="9"/>
      <c r="T375" s="101"/>
      <c r="U375" s="101"/>
    </row>
    <row r="376" spans="1:21">
      <c r="A376" s="72"/>
      <c r="B376" s="9"/>
      <c r="C376" s="9"/>
      <c r="D376" s="9"/>
      <c r="E376" s="9"/>
      <c r="F376" s="9"/>
      <c r="G376" s="9"/>
      <c r="H376" s="9"/>
      <c r="I376" s="9"/>
      <c r="J376" s="9"/>
      <c r="K376" s="9"/>
      <c r="L376" s="9"/>
      <c r="M376" s="9"/>
      <c r="N376" s="9"/>
      <c r="O376" s="9"/>
      <c r="P376" s="9"/>
      <c r="Q376" s="9"/>
      <c r="R376" s="9"/>
      <c r="S376" s="9"/>
      <c r="T376" s="101"/>
      <c r="U376" s="101"/>
    </row>
    <row r="377" spans="1:21">
      <c r="A377" s="72"/>
      <c r="B377" s="9"/>
      <c r="C377" s="9"/>
      <c r="D377" s="9"/>
      <c r="E377" s="9"/>
      <c r="F377" s="9"/>
      <c r="G377" s="9"/>
      <c r="H377" s="9"/>
      <c r="I377" s="9"/>
      <c r="J377" s="9"/>
      <c r="K377" s="9"/>
      <c r="L377" s="9"/>
      <c r="M377" s="9"/>
      <c r="N377" s="9"/>
      <c r="O377" s="9"/>
      <c r="P377" s="9"/>
      <c r="Q377" s="9"/>
      <c r="R377" s="9"/>
      <c r="S377" s="9"/>
      <c r="T377" s="101"/>
      <c r="U377" s="101"/>
    </row>
    <row r="378" spans="1:21">
      <c r="A378" s="72"/>
      <c r="B378" s="9"/>
      <c r="C378" s="9"/>
      <c r="D378" s="9"/>
      <c r="E378" s="9"/>
      <c r="F378" s="9"/>
      <c r="G378" s="9"/>
      <c r="H378" s="9"/>
      <c r="I378" s="9"/>
      <c r="J378" s="9"/>
      <c r="K378" s="9"/>
      <c r="L378" s="9"/>
      <c r="M378" s="9"/>
      <c r="N378" s="9"/>
      <c r="O378" s="9"/>
      <c r="P378" s="9"/>
      <c r="Q378" s="9"/>
      <c r="R378" s="9"/>
      <c r="S378" s="9"/>
      <c r="T378" s="101"/>
      <c r="U378" s="101"/>
    </row>
    <row r="379" spans="1:21">
      <c r="A379" s="72"/>
      <c r="B379" s="9"/>
      <c r="C379" s="9"/>
      <c r="D379" s="9"/>
      <c r="E379" s="9"/>
      <c r="F379" s="9"/>
      <c r="G379" s="9"/>
      <c r="H379" s="9"/>
      <c r="I379" s="9"/>
      <c r="J379" s="9"/>
      <c r="K379" s="9"/>
      <c r="L379" s="9"/>
      <c r="M379" s="9"/>
      <c r="N379" s="9"/>
      <c r="O379" s="9"/>
      <c r="P379" s="9"/>
      <c r="Q379" s="9"/>
      <c r="R379" s="9"/>
      <c r="S379" s="9"/>
      <c r="T379" s="101"/>
      <c r="U379" s="101"/>
    </row>
    <row r="380" spans="1:21">
      <c r="A380" s="72"/>
      <c r="B380" s="9"/>
      <c r="C380" s="9"/>
      <c r="D380" s="9"/>
      <c r="E380" s="9"/>
      <c r="F380" s="9"/>
      <c r="G380" s="9"/>
      <c r="H380" s="9"/>
      <c r="I380" s="9"/>
      <c r="J380" s="9"/>
      <c r="K380" s="9"/>
      <c r="L380" s="9"/>
      <c r="M380" s="9"/>
      <c r="N380" s="9"/>
      <c r="O380" s="9"/>
      <c r="P380" s="9"/>
      <c r="Q380" s="9"/>
      <c r="R380" s="9"/>
      <c r="S380" s="9"/>
      <c r="T380" s="101"/>
      <c r="U380" s="101"/>
    </row>
    <row r="381" spans="1:21">
      <c r="A381" s="72"/>
      <c r="B381" s="9"/>
      <c r="C381" s="9"/>
      <c r="D381" s="9"/>
      <c r="E381" s="9"/>
      <c r="F381" s="9"/>
      <c r="G381" s="9"/>
      <c r="H381" s="9"/>
      <c r="I381" s="9"/>
      <c r="J381" s="9"/>
      <c r="K381" s="9"/>
      <c r="L381" s="9"/>
      <c r="M381" s="9"/>
      <c r="N381" s="9"/>
      <c r="O381" s="9"/>
      <c r="P381" s="9"/>
      <c r="Q381" s="9"/>
      <c r="R381" s="9"/>
      <c r="S381" s="9"/>
      <c r="T381" s="101"/>
      <c r="U381" s="101"/>
    </row>
    <row r="382" spans="1:21">
      <c r="A382" s="72"/>
      <c r="B382" s="9"/>
      <c r="C382" s="9"/>
      <c r="D382" s="9"/>
      <c r="E382" s="9"/>
      <c r="F382" s="9"/>
      <c r="G382" s="9"/>
      <c r="H382" s="9"/>
      <c r="I382" s="9"/>
      <c r="J382" s="9"/>
      <c r="K382" s="9"/>
      <c r="L382" s="9"/>
      <c r="M382" s="9"/>
      <c r="N382" s="9"/>
      <c r="O382" s="9"/>
      <c r="P382" s="9"/>
      <c r="Q382" s="9"/>
      <c r="R382" s="9"/>
      <c r="S382" s="9"/>
      <c r="T382" s="101"/>
      <c r="U382" s="101"/>
    </row>
    <row r="383" spans="1:21">
      <c r="A383" s="72"/>
      <c r="B383" s="9"/>
      <c r="C383" s="9"/>
      <c r="D383" s="9"/>
      <c r="E383" s="9"/>
      <c r="F383" s="9"/>
      <c r="G383" s="9"/>
      <c r="H383" s="9"/>
      <c r="I383" s="9"/>
      <c r="J383" s="9"/>
      <c r="K383" s="9"/>
      <c r="L383" s="9"/>
      <c r="M383" s="9"/>
      <c r="N383" s="9"/>
      <c r="O383" s="9"/>
      <c r="P383" s="9"/>
      <c r="Q383" s="9"/>
      <c r="R383" s="9"/>
      <c r="S383" s="9"/>
      <c r="T383" s="101"/>
      <c r="U383" s="101"/>
    </row>
    <row r="384" spans="1:21">
      <c r="A384" s="72"/>
      <c r="B384" s="9"/>
      <c r="C384" s="9"/>
      <c r="D384" s="9"/>
      <c r="E384" s="9"/>
      <c r="F384" s="9"/>
      <c r="G384" s="9"/>
      <c r="H384" s="9"/>
      <c r="I384" s="9"/>
      <c r="J384" s="9"/>
      <c r="K384" s="9"/>
      <c r="L384" s="9"/>
      <c r="M384" s="9"/>
      <c r="N384" s="9"/>
      <c r="O384" s="9"/>
      <c r="P384" s="9"/>
      <c r="Q384" s="9"/>
      <c r="R384" s="9"/>
      <c r="S384" s="9"/>
      <c r="T384" s="101"/>
      <c r="U384" s="101"/>
    </row>
    <row r="385" spans="1:21">
      <c r="A385" s="72"/>
      <c r="B385" s="9"/>
      <c r="C385" s="9"/>
      <c r="D385" s="9"/>
      <c r="E385" s="9"/>
      <c r="F385" s="9"/>
      <c r="G385" s="9"/>
      <c r="H385" s="9"/>
      <c r="I385" s="9"/>
      <c r="J385" s="9"/>
      <c r="K385" s="9"/>
      <c r="L385" s="9"/>
      <c r="M385" s="9"/>
      <c r="N385" s="9"/>
      <c r="O385" s="9"/>
      <c r="P385" s="9"/>
      <c r="Q385" s="9"/>
      <c r="R385" s="9"/>
      <c r="S385" s="9"/>
      <c r="T385" s="101"/>
      <c r="U385" s="101"/>
    </row>
    <row r="386" spans="1:21">
      <c r="A386" s="72"/>
      <c r="B386" s="9"/>
      <c r="C386" s="9"/>
      <c r="D386" s="9"/>
      <c r="E386" s="9"/>
      <c r="F386" s="9"/>
      <c r="G386" s="9"/>
      <c r="H386" s="9"/>
      <c r="I386" s="9"/>
      <c r="J386" s="9"/>
      <c r="K386" s="9"/>
      <c r="L386" s="9"/>
      <c r="M386" s="9"/>
      <c r="N386" s="9"/>
      <c r="O386" s="9"/>
      <c r="P386" s="9"/>
      <c r="Q386" s="9"/>
      <c r="R386" s="9"/>
      <c r="S386" s="9"/>
      <c r="T386" s="101"/>
      <c r="U386" s="101"/>
    </row>
    <row r="387" spans="1:21">
      <c r="A387" s="72"/>
      <c r="B387" s="9"/>
      <c r="C387" s="9"/>
      <c r="D387" s="9"/>
      <c r="E387" s="9"/>
      <c r="F387" s="9"/>
      <c r="G387" s="9"/>
      <c r="H387" s="9"/>
      <c r="I387" s="9"/>
      <c r="J387" s="9"/>
      <c r="K387" s="9"/>
      <c r="L387" s="9"/>
      <c r="M387" s="9"/>
      <c r="N387" s="9"/>
      <c r="O387" s="9"/>
      <c r="P387" s="9"/>
      <c r="Q387" s="9"/>
      <c r="R387" s="9"/>
      <c r="S387" s="9"/>
      <c r="T387" s="101"/>
      <c r="U387" s="101"/>
    </row>
    <row r="388" spans="1:21">
      <c r="A388" s="72"/>
      <c r="B388" s="9"/>
      <c r="C388" s="9"/>
      <c r="D388" s="9"/>
      <c r="E388" s="9"/>
      <c r="F388" s="9"/>
      <c r="G388" s="9"/>
      <c r="H388" s="9"/>
      <c r="I388" s="9"/>
      <c r="J388" s="9"/>
      <c r="K388" s="9"/>
      <c r="L388" s="9"/>
      <c r="M388" s="9"/>
      <c r="N388" s="9"/>
      <c r="O388" s="9"/>
      <c r="P388" s="9"/>
      <c r="Q388" s="9"/>
      <c r="R388" s="9"/>
      <c r="S388" s="9"/>
      <c r="T388" s="101"/>
      <c r="U388" s="101"/>
    </row>
    <row r="389" spans="1:21">
      <c r="A389" s="72"/>
      <c r="B389" s="9"/>
      <c r="C389" s="9"/>
      <c r="D389" s="9"/>
      <c r="E389" s="9"/>
      <c r="F389" s="9"/>
      <c r="G389" s="9"/>
      <c r="H389" s="9"/>
      <c r="I389" s="9"/>
      <c r="J389" s="9"/>
      <c r="K389" s="9"/>
      <c r="L389" s="9"/>
      <c r="M389" s="9"/>
      <c r="N389" s="9"/>
      <c r="O389" s="9"/>
      <c r="P389" s="9"/>
      <c r="Q389" s="9"/>
      <c r="R389" s="9"/>
      <c r="S389" s="9"/>
      <c r="T389" s="101"/>
      <c r="U389" s="101"/>
    </row>
    <row r="390" spans="1:21">
      <c r="A390" s="72"/>
      <c r="B390" s="9"/>
      <c r="C390" s="9"/>
      <c r="D390" s="9"/>
      <c r="E390" s="9"/>
      <c r="F390" s="9"/>
      <c r="G390" s="9"/>
      <c r="H390" s="9"/>
      <c r="I390" s="9"/>
      <c r="J390" s="9"/>
      <c r="K390" s="9"/>
      <c r="L390" s="9"/>
      <c r="M390" s="9"/>
      <c r="N390" s="9"/>
      <c r="O390" s="9"/>
      <c r="P390" s="9"/>
      <c r="Q390" s="9"/>
      <c r="R390" s="9"/>
      <c r="S390" s="9"/>
      <c r="T390" s="101"/>
      <c r="U390" s="101"/>
    </row>
    <row r="391" spans="1:21">
      <c r="A391" s="72"/>
      <c r="B391" s="9"/>
      <c r="C391" s="9"/>
      <c r="D391" s="9"/>
      <c r="E391" s="9"/>
      <c r="F391" s="9"/>
      <c r="G391" s="9"/>
      <c r="H391" s="9"/>
      <c r="I391" s="9"/>
      <c r="J391" s="9"/>
      <c r="K391" s="9"/>
      <c r="L391" s="9"/>
      <c r="M391" s="9"/>
      <c r="N391" s="9"/>
      <c r="O391" s="9"/>
      <c r="P391" s="9"/>
      <c r="Q391" s="9"/>
      <c r="R391" s="9"/>
      <c r="S391" s="9"/>
      <c r="T391" s="101"/>
      <c r="U391" s="101"/>
    </row>
    <row r="392" spans="1:21">
      <c r="A392" s="72"/>
      <c r="B392" s="9"/>
      <c r="C392" s="9"/>
      <c r="D392" s="9"/>
      <c r="E392" s="9"/>
      <c r="F392" s="9"/>
      <c r="G392" s="9"/>
      <c r="H392" s="9"/>
      <c r="I392" s="9"/>
      <c r="J392" s="9"/>
      <c r="K392" s="9"/>
      <c r="L392" s="9"/>
      <c r="M392" s="9"/>
      <c r="N392" s="9"/>
      <c r="O392" s="9"/>
      <c r="P392" s="9"/>
      <c r="Q392" s="9"/>
      <c r="R392" s="9"/>
      <c r="S392" s="9"/>
      <c r="T392" s="101"/>
      <c r="U392" s="101"/>
    </row>
    <row r="393" spans="1:21">
      <c r="A393" s="72"/>
      <c r="B393" s="9"/>
      <c r="C393" s="9"/>
      <c r="D393" s="9"/>
      <c r="E393" s="9"/>
      <c r="F393" s="9"/>
      <c r="G393" s="9"/>
      <c r="H393" s="9"/>
      <c r="I393" s="9"/>
      <c r="J393" s="9"/>
      <c r="K393" s="9"/>
      <c r="L393" s="9"/>
      <c r="M393" s="9"/>
      <c r="N393" s="9"/>
      <c r="O393" s="9"/>
      <c r="P393" s="9"/>
      <c r="Q393" s="9"/>
      <c r="R393" s="9"/>
      <c r="S393" s="9"/>
      <c r="T393" s="101"/>
      <c r="U393" s="101"/>
    </row>
    <row r="394" spans="1:21">
      <c r="A394" s="72"/>
      <c r="B394" s="9"/>
      <c r="C394" s="9"/>
      <c r="D394" s="9"/>
      <c r="E394" s="9"/>
      <c r="F394" s="9"/>
      <c r="G394" s="9"/>
      <c r="H394" s="9"/>
      <c r="I394" s="9"/>
      <c r="J394" s="9"/>
      <c r="K394" s="9"/>
      <c r="L394" s="9"/>
      <c r="M394" s="9"/>
      <c r="N394" s="9"/>
      <c r="O394" s="9"/>
      <c r="P394" s="9"/>
      <c r="Q394" s="9"/>
      <c r="R394" s="9"/>
      <c r="S394" s="9"/>
      <c r="T394" s="101"/>
      <c r="U394" s="101"/>
    </row>
    <row r="395" spans="1:21">
      <c r="A395" s="72"/>
      <c r="B395" s="9"/>
      <c r="C395" s="9"/>
      <c r="D395" s="9"/>
      <c r="E395" s="9"/>
      <c r="F395" s="9"/>
      <c r="G395" s="9"/>
      <c r="H395" s="9"/>
      <c r="I395" s="9"/>
      <c r="J395" s="9"/>
      <c r="K395" s="9"/>
      <c r="L395" s="9"/>
      <c r="M395" s="9"/>
      <c r="N395" s="9"/>
      <c r="O395" s="9"/>
      <c r="P395" s="9"/>
      <c r="Q395" s="9"/>
      <c r="R395" s="9"/>
      <c r="S395" s="9"/>
      <c r="T395" s="101"/>
      <c r="U395" s="101"/>
    </row>
    <row r="396" spans="1:21">
      <c r="A396" s="72"/>
      <c r="B396" s="9"/>
      <c r="C396" s="9"/>
      <c r="D396" s="9"/>
      <c r="E396" s="9"/>
      <c r="F396" s="9"/>
      <c r="G396" s="9"/>
      <c r="H396" s="9"/>
      <c r="I396" s="9"/>
      <c r="J396" s="9"/>
      <c r="K396" s="9"/>
      <c r="L396" s="9"/>
      <c r="M396" s="9"/>
      <c r="N396" s="9"/>
      <c r="O396" s="9"/>
      <c r="P396" s="9"/>
      <c r="Q396" s="9"/>
      <c r="R396" s="9"/>
      <c r="S396" s="9"/>
      <c r="T396" s="101"/>
      <c r="U396" s="101"/>
    </row>
  </sheetData>
  <sheetProtection algorithmName="SHA-512" hashValue="x/fdCKgG3z3JRvyrSqhHauM8oTKRYIedz3w0OucnvUIpQ7keULqR0NCu+jPLAvYqtiACraTcmFxewz+llI/sjA==" saltValue="LPIx4IsiZfnad2XJKf4AUg==" spinCount="100000" sheet="1" formatRows="0" selectLockedCells="1"/>
  <protectedRanges>
    <protectedRange sqref="L5:M5 O5 Q5 J11 J13 K14 E18 E19 E21 E26:F26 H26 J26 E27 H28 I29:R33" name="範囲1"/>
  </protectedRanges>
  <mergeCells count="34">
    <mergeCell ref="B36:R36"/>
    <mergeCell ref="B35:R35"/>
    <mergeCell ref="E18:R18"/>
    <mergeCell ref="F19:R19"/>
    <mergeCell ref="F20:R20"/>
    <mergeCell ref="E31:H31"/>
    <mergeCell ref="E30:H30"/>
    <mergeCell ref="B29:B33"/>
    <mergeCell ref="I33:R33"/>
    <mergeCell ref="I32:R32"/>
    <mergeCell ref="E33:H33"/>
    <mergeCell ref="E32:H32"/>
    <mergeCell ref="B19:B20"/>
    <mergeCell ref="I30:R30"/>
    <mergeCell ref="E27:R27"/>
    <mergeCell ref="E29:H29"/>
    <mergeCell ref="I31:R31"/>
    <mergeCell ref="T12:T14"/>
    <mergeCell ref="G25:I25"/>
    <mergeCell ref="J13:R13"/>
    <mergeCell ref="I29:R29"/>
    <mergeCell ref="J12:R12"/>
    <mergeCell ref="B16:R16"/>
    <mergeCell ref="B27:B28"/>
    <mergeCell ref="E28:G28"/>
    <mergeCell ref="H28:R28"/>
    <mergeCell ref="K14:R14"/>
    <mergeCell ref="B3:R3"/>
    <mergeCell ref="E24:R24"/>
    <mergeCell ref="E23:R23"/>
    <mergeCell ref="E22:R22"/>
    <mergeCell ref="E21:R21"/>
    <mergeCell ref="E19:E20"/>
    <mergeCell ref="J11:R11"/>
  </mergeCells>
  <phoneticPr fontId="2"/>
  <dataValidations count="6">
    <dataValidation imeMode="off" allowBlank="1" showInputMessage="1" showErrorMessage="1" sqref="F25 O5 Q5 J26 H26 I31:R33"/>
    <dataValidation imeMode="on" allowBlank="1" showInputMessage="1" showErrorMessage="1" sqref="I11:I12 J12 E21:R21 K14 J13:R13 J11:R11 I29:R30"/>
    <dataValidation allowBlank="1" showInputMessage="1" showErrorMessage="1" error="ドロップダウンリストから選択してください。" sqref="E28:G28"/>
    <dataValidation imeMode="on" allowBlank="1" showInputMessage="1" showErrorMessage="1" error="ドロップダウンリストから選択してください。" sqref="H28:R28"/>
    <dataValidation type="list" allowBlank="1" showInputMessage="1" showErrorMessage="1" error="ドロップダウンリストから選択してください。" sqref="E18:R18">
      <formula1>$B$40:$B$140</formula1>
    </dataValidation>
    <dataValidation type="list" allowBlank="1" showInputMessage="1" showErrorMessage="1" error="ドロップダウンリストから選択してください。" sqref="E27:R27">
      <formula1>$J$41:$J$43</formula1>
    </dataValidation>
  </dataValidations>
  <hyperlinks>
    <hyperlink ref="B142" r:id="rId1" display="http://www.soumu.go.jp/main_content/000290725.pdf"/>
  </hyperlinks>
  <printOptions horizontalCentered="1"/>
  <pageMargins left="0.59055118110236227" right="0.59055118110236227" top="0.39370078740157483" bottom="0.39370078740157483" header="0.31496062992125984" footer="0.19685039370078741"/>
  <pageSetup paperSize="9" orientation="portrait" blackAndWhite="1" horizontalDpi="300" verticalDpi="300" r:id="rId2"/>
  <headerFooter>
    <oddFooter>&amp;R&amp;9&amp;K01+049&amp;F</oddFooter>
  </headerFooter>
  <colBreaks count="1" manualBreakCount="1">
    <brk id="19" max="1048575" man="1"/>
  </colBreaks>
  <ignoredErrors>
    <ignoredError sqref="J12 F2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4</xdr:col>
                    <xdr:colOff>76200</xdr:colOff>
                    <xdr:row>18</xdr:row>
                    <xdr:rowOff>19050</xdr:rowOff>
                  </from>
                  <to>
                    <xdr:col>4</xdr:col>
                    <xdr:colOff>285750</xdr:colOff>
                    <xdr:row>18</xdr:row>
                    <xdr:rowOff>266700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4</xdr:col>
                    <xdr:colOff>76200</xdr:colOff>
                    <xdr:row>19</xdr:row>
                    <xdr:rowOff>19050</xdr:rowOff>
                  </from>
                  <to>
                    <xdr:col>4</xdr:col>
                    <xdr:colOff>285750</xdr:colOff>
                    <xdr:row>19</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7"/>
    <pageSetUpPr fitToPage="1"/>
  </sheetPr>
  <dimension ref="A1:N62"/>
  <sheetViews>
    <sheetView showGridLines="0" view="pageBreakPreview" zoomScale="94" zoomScaleNormal="100" zoomScaleSheetLayoutView="100" workbookViewId="0">
      <selection activeCell="B8" sqref="B8"/>
    </sheetView>
  </sheetViews>
  <sheetFormatPr defaultRowHeight="17.5"/>
  <cols>
    <col min="1" max="1" width="3.7265625" style="4" customWidth="1"/>
    <col min="2" max="2" width="36" customWidth="1"/>
    <col min="3" max="3" width="36.90625" customWidth="1"/>
    <col min="4" max="4" width="7.90625" customWidth="1"/>
    <col min="5" max="6" width="9" style="102"/>
    <col min="7" max="7" width="8.7265625" style="102" hidden="1" customWidth="1"/>
    <col min="8" max="14" width="9" style="102"/>
  </cols>
  <sheetData>
    <row r="1" spans="1:9" ht="19">
      <c r="A1" s="30"/>
      <c r="B1" s="1"/>
      <c r="C1" s="1"/>
      <c r="D1" s="31" t="s">
        <v>330</v>
      </c>
      <c r="E1" s="111"/>
    </row>
    <row r="2" spans="1:9" ht="4.5" customHeight="1">
      <c r="A2" s="30"/>
      <c r="B2" s="1"/>
      <c r="C2" s="1"/>
      <c r="D2" s="31"/>
    </row>
    <row r="3" spans="1:9" ht="17.25" customHeight="1">
      <c r="A3" s="554" t="s">
        <v>90</v>
      </c>
      <c r="B3" s="554"/>
      <c r="C3" s="554"/>
      <c r="D3" s="554"/>
      <c r="F3" s="149"/>
    </row>
    <row r="4" spans="1:9" ht="6" customHeight="1">
      <c r="A4" s="30"/>
      <c r="B4" s="1"/>
      <c r="C4" s="1"/>
      <c r="D4" s="1"/>
    </row>
    <row r="5" spans="1:9">
      <c r="A5" s="32" t="s">
        <v>83</v>
      </c>
      <c r="B5" s="32" t="s">
        <v>84</v>
      </c>
      <c r="C5" s="32" t="s">
        <v>85</v>
      </c>
      <c r="D5" s="32" t="s">
        <v>88</v>
      </c>
      <c r="G5" s="145" t="s">
        <v>89</v>
      </c>
    </row>
    <row r="6" spans="1:9" ht="17.25" customHeight="1">
      <c r="A6" s="555" t="s">
        <v>301</v>
      </c>
      <c r="B6" s="556"/>
      <c r="C6" s="556"/>
      <c r="D6" s="557"/>
      <c r="F6" s="146"/>
      <c r="G6" s="147" t="s">
        <v>522</v>
      </c>
      <c r="H6" s="147"/>
      <c r="I6" s="147"/>
    </row>
    <row r="7" spans="1:9" ht="14.25" customHeight="1">
      <c r="A7" s="32">
        <v>1</v>
      </c>
      <c r="B7" s="148"/>
      <c r="C7" s="148"/>
      <c r="D7" s="144"/>
      <c r="F7" s="146"/>
      <c r="G7" s="147" t="s">
        <v>523</v>
      </c>
      <c r="H7" s="147"/>
      <c r="I7" s="147"/>
    </row>
    <row r="8" spans="1:9" ht="14.25" customHeight="1">
      <c r="A8" s="32">
        <v>2</v>
      </c>
      <c r="B8" s="148"/>
      <c r="C8" s="148"/>
      <c r="D8" s="144"/>
      <c r="F8" s="146"/>
      <c r="G8" s="147"/>
      <c r="H8" s="147"/>
      <c r="I8" s="147"/>
    </row>
    <row r="9" spans="1:9" ht="14.25" customHeight="1">
      <c r="A9" s="32">
        <v>3</v>
      </c>
      <c r="B9" s="148"/>
      <c r="C9" s="148"/>
      <c r="D9" s="144"/>
      <c r="F9" s="146"/>
      <c r="G9" s="147"/>
      <c r="H9" s="147"/>
      <c r="I9" s="147"/>
    </row>
    <row r="10" spans="1:9" ht="14.25" customHeight="1">
      <c r="A10" s="32">
        <v>4</v>
      </c>
      <c r="B10" s="148"/>
      <c r="C10" s="148"/>
      <c r="D10" s="144"/>
      <c r="F10" s="146"/>
      <c r="G10" s="147"/>
      <c r="H10" s="147"/>
      <c r="I10" s="147"/>
    </row>
    <row r="11" spans="1:9" ht="14.25" customHeight="1">
      <c r="A11" s="32">
        <v>5</v>
      </c>
      <c r="B11" s="148"/>
      <c r="C11" s="148"/>
      <c r="D11" s="144"/>
      <c r="F11" s="146"/>
      <c r="G11" s="147"/>
      <c r="H11" s="147"/>
      <c r="I11" s="147"/>
    </row>
    <row r="12" spans="1:9" ht="14.25" customHeight="1">
      <c r="A12" s="32">
        <v>6</v>
      </c>
      <c r="B12" s="148"/>
      <c r="C12" s="148"/>
      <c r="D12" s="144"/>
      <c r="F12" s="146"/>
      <c r="G12" s="147"/>
      <c r="H12" s="147"/>
      <c r="I12" s="147"/>
    </row>
    <row r="13" spans="1:9" ht="16.5" customHeight="1">
      <c r="A13" s="555" t="s">
        <v>302</v>
      </c>
      <c r="B13" s="556"/>
      <c r="C13" s="556"/>
      <c r="D13" s="557"/>
      <c r="F13" s="146"/>
      <c r="G13" s="147"/>
      <c r="H13" s="147"/>
      <c r="I13" s="147"/>
    </row>
    <row r="14" spans="1:9" ht="14.25" customHeight="1">
      <c r="A14" s="32">
        <v>7</v>
      </c>
      <c r="B14" s="148"/>
      <c r="C14" s="148"/>
      <c r="D14" s="33"/>
      <c r="F14" s="146"/>
      <c r="G14" s="147"/>
      <c r="H14" s="147"/>
      <c r="I14" s="147"/>
    </row>
    <row r="15" spans="1:9" ht="14.25" customHeight="1">
      <c r="A15" s="32">
        <v>8</v>
      </c>
      <c r="B15" s="148"/>
      <c r="C15" s="148"/>
      <c r="D15" s="33"/>
      <c r="F15" s="146"/>
      <c r="G15" s="147"/>
      <c r="H15" s="147"/>
      <c r="I15" s="147"/>
    </row>
    <row r="16" spans="1:9" ht="14.25" customHeight="1">
      <c r="A16" s="32">
        <v>9</v>
      </c>
      <c r="B16" s="148"/>
      <c r="C16" s="148"/>
      <c r="D16" s="33"/>
      <c r="F16" s="146"/>
      <c r="G16" s="147"/>
      <c r="H16" s="147"/>
      <c r="I16" s="147"/>
    </row>
    <row r="17" spans="1:9" ht="14.25" customHeight="1">
      <c r="A17" s="32">
        <v>10</v>
      </c>
      <c r="B17" s="148"/>
      <c r="C17" s="148"/>
      <c r="D17" s="33"/>
      <c r="F17" s="146"/>
      <c r="G17" s="147"/>
      <c r="H17" s="147"/>
      <c r="I17" s="147"/>
    </row>
    <row r="18" spans="1:9" ht="14.25" customHeight="1">
      <c r="A18" s="32">
        <v>11</v>
      </c>
      <c r="B18" s="148"/>
      <c r="C18" s="148"/>
      <c r="D18" s="33"/>
    </row>
    <row r="19" spans="1:9" ht="14.25" customHeight="1">
      <c r="A19" s="32">
        <v>12</v>
      </c>
      <c r="B19" s="148"/>
      <c r="C19" s="148"/>
      <c r="D19" s="33"/>
    </row>
    <row r="20" spans="1:9" ht="14.25" customHeight="1">
      <c r="A20" s="32">
        <v>13</v>
      </c>
      <c r="B20" s="148"/>
      <c r="C20" s="148"/>
      <c r="D20" s="33"/>
    </row>
    <row r="21" spans="1:9" ht="14.25" customHeight="1">
      <c r="A21" s="32">
        <v>14</v>
      </c>
      <c r="B21" s="148"/>
      <c r="C21" s="148"/>
      <c r="D21" s="33"/>
    </row>
    <row r="22" spans="1:9" ht="14.25" customHeight="1">
      <c r="A22" s="32">
        <v>15</v>
      </c>
      <c r="B22" s="148"/>
      <c r="C22" s="148"/>
      <c r="D22" s="33"/>
      <c r="F22" s="143"/>
    </row>
    <row r="23" spans="1:9" ht="14.25" customHeight="1">
      <c r="A23" s="32">
        <v>16</v>
      </c>
      <c r="B23" s="148"/>
      <c r="C23" s="148"/>
      <c r="D23" s="33"/>
    </row>
    <row r="24" spans="1:9" ht="14.25" customHeight="1">
      <c r="A24" s="32">
        <v>17</v>
      </c>
      <c r="B24" s="148"/>
      <c r="C24" s="148"/>
      <c r="D24" s="33"/>
    </row>
    <row r="25" spans="1:9" ht="14.25" customHeight="1">
      <c r="A25" s="32">
        <v>18</v>
      </c>
      <c r="B25" s="148"/>
      <c r="C25" s="148"/>
      <c r="D25" s="33"/>
    </row>
    <row r="26" spans="1:9" ht="14.25" customHeight="1">
      <c r="A26" s="32">
        <v>19</v>
      </c>
      <c r="B26" s="148"/>
      <c r="C26" s="148"/>
      <c r="D26" s="33"/>
    </row>
    <row r="27" spans="1:9" ht="14.25" customHeight="1">
      <c r="A27" s="32">
        <v>20</v>
      </c>
      <c r="B27" s="148"/>
      <c r="C27" s="148"/>
      <c r="D27" s="33"/>
    </row>
    <row r="28" spans="1:9" ht="14.25" customHeight="1">
      <c r="A28" s="32">
        <v>21</v>
      </c>
      <c r="B28" s="148"/>
      <c r="C28" s="148"/>
      <c r="D28" s="33"/>
    </row>
    <row r="29" spans="1:9" ht="14.25" customHeight="1">
      <c r="A29" s="32">
        <v>22</v>
      </c>
      <c r="B29" s="148"/>
      <c r="C29" s="148"/>
      <c r="D29" s="33"/>
    </row>
    <row r="30" spans="1:9" ht="14.25" customHeight="1">
      <c r="A30" s="32">
        <v>23</v>
      </c>
      <c r="B30" s="148"/>
      <c r="C30" s="148"/>
      <c r="D30" s="33"/>
    </row>
    <row r="31" spans="1:9" ht="14.25" customHeight="1">
      <c r="A31" s="32">
        <v>24</v>
      </c>
      <c r="B31" s="148"/>
      <c r="C31" s="148"/>
      <c r="D31" s="33"/>
    </row>
    <row r="32" spans="1:9" ht="14.25" customHeight="1">
      <c r="A32" s="32">
        <v>25</v>
      </c>
      <c r="B32" s="148"/>
      <c r="C32" s="148"/>
      <c r="D32" s="33"/>
    </row>
    <row r="33" spans="1:4" ht="14.25" customHeight="1">
      <c r="A33" s="32">
        <v>26</v>
      </c>
      <c r="B33" s="148"/>
      <c r="C33" s="148"/>
      <c r="D33" s="33"/>
    </row>
    <row r="34" spans="1:4" ht="14.25" customHeight="1">
      <c r="A34" s="32">
        <v>27</v>
      </c>
      <c r="B34" s="148"/>
      <c r="C34" s="148"/>
      <c r="D34" s="33"/>
    </row>
    <row r="35" spans="1:4" ht="14.25" customHeight="1">
      <c r="A35" s="32">
        <v>28</v>
      </c>
      <c r="B35" s="148"/>
      <c r="C35" s="148"/>
      <c r="D35" s="33"/>
    </row>
    <row r="36" spans="1:4" ht="14.25" customHeight="1">
      <c r="A36" s="32">
        <v>29</v>
      </c>
      <c r="B36" s="148"/>
      <c r="C36" s="148"/>
      <c r="D36" s="33"/>
    </row>
    <row r="37" spans="1:4" ht="14.25" customHeight="1">
      <c r="A37" s="32">
        <v>30</v>
      </c>
      <c r="B37" s="148"/>
      <c r="C37" s="148"/>
      <c r="D37" s="33"/>
    </row>
    <row r="38" spans="1:4" ht="14.25" customHeight="1">
      <c r="A38" s="32">
        <v>31</v>
      </c>
      <c r="B38" s="148"/>
      <c r="C38" s="148"/>
      <c r="D38" s="33"/>
    </row>
    <row r="39" spans="1:4" ht="14.25" customHeight="1">
      <c r="A39" s="32">
        <v>32</v>
      </c>
      <c r="B39" s="148"/>
      <c r="C39" s="148"/>
      <c r="D39" s="33"/>
    </row>
    <row r="40" spans="1:4" ht="14.25" customHeight="1">
      <c r="A40" s="32">
        <v>33</v>
      </c>
      <c r="B40" s="148"/>
      <c r="C40" s="148"/>
      <c r="D40" s="33"/>
    </row>
    <row r="41" spans="1:4" ht="14.25" customHeight="1">
      <c r="A41" s="32">
        <v>34</v>
      </c>
      <c r="B41" s="148"/>
      <c r="C41" s="148"/>
      <c r="D41" s="33"/>
    </row>
    <row r="42" spans="1:4" ht="14.25" customHeight="1">
      <c r="A42" s="32">
        <v>35</v>
      </c>
      <c r="B42" s="148"/>
      <c r="C42" s="148"/>
      <c r="D42" s="33"/>
    </row>
    <row r="43" spans="1:4" ht="14.25" customHeight="1">
      <c r="A43" s="32">
        <v>36</v>
      </c>
      <c r="B43" s="148"/>
      <c r="C43" s="148"/>
      <c r="D43" s="33"/>
    </row>
    <row r="44" spans="1:4" ht="14.25" customHeight="1">
      <c r="A44" s="32">
        <v>37</v>
      </c>
      <c r="B44" s="148"/>
      <c r="C44" s="148"/>
      <c r="D44" s="33"/>
    </row>
    <row r="45" spans="1:4" ht="14.25" customHeight="1">
      <c r="A45" s="32">
        <v>38</v>
      </c>
      <c r="B45" s="148"/>
      <c r="C45" s="148"/>
      <c r="D45" s="33"/>
    </row>
    <row r="46" spans="1:4" ht="14.25" customHeight="1">
      <c r="A46" s="32">
        <v>39</v>
      </c>
      <c r="B46" s="148"/>
      <c r="C46" s="148"/>
      <c r="D46" s="33"/>
    </row>
    <row r="47" spans="1:4" ht="14.25" customHeight="1">
      <c r="A47" s="32">
        <v>40</v>
      </c>
      <c r="B47" s="148"/>
      <c r="C47" s="148"/>
      <c r="D47" s="33"/>
    </row>
    <row r="48" spans="1:4" ht="14.25" customHeight="1">
      <c r="A48" s="32">
        <v>41</v>
      </c>
      <c r="B48" s="148"/>
      <c r="C48" s="148"/>
      <c r="D48" s="33"/>
    </row>
    <row r="49" spans="1:4" ht="14.25" customHeight="1">
      <c r="A49" s="32">
        <v>42</v>
      </c>
      <c r="B49" s="148"/>
      <c r="C49" s="148"/>
      <c r="D49" s="33"/>
    </row>
    <row r="50" spans="1:4" ht="14.25" customHeight="1">
      <c r="A50" s="32">
        <v>43</v>
      </c>
      <c r="B50" s="148"/>
      <c r="C50" s="148"/>
      <c r="D50" s="33"/>
    </row>
    <row r="51" spans="1:4" ht="14.25" customHeight="1">
      <c r="A51" s="32">
        <v>44</v>
      </c>
      <c r="B51" s="148"/>
      <c r="C51" s="148"/>
      <c r="D51" s="33"/>
    </row>
    <row r="52" spans="1:4" ht="14.25" customHeight="1">
      <c r="A52" s="32">
        <v>45</v>
      </c>
      <c r="B52" s="148"/>
      <c r="C52" s="148"/>
      <c r="D52" s="33"/>
    </row>
    <row r="53" spans="1:4" ht="14.25" customHeight="1">
      <c r="A53" s="32">
        <v>46</v>
      </c>
      <c r="B53" s="148"/>
      <c r="C53" s="148"/>
      <c r="D53" s="33"/>
    </row>
    <row r="54" spans="1:4" ht="14.25" customHeight="1">
      <c r="A54" s="32">
        <v>47</v>
      </c>
      <c r="B54" s="148"/>
      <c r="C54" s="148"/>
      <c r="D54" s="33"/>
    </row>
    <row r="55" spans="1:4" ht="14.25" customHeight="1">
      <c r="A55" s="32">
        <v>48</v>
      </c>
      <c r="B55" s="148"/>
      <c r="C55" s="148"/>
      <c r="D55" s="33"/>
    </row>
    <row r="56" spans="1:4" ht="14.25" customHeight="1">
      <c r="A56" s="32">
        <v>49</v>
      </c>
      <c r="B56" s="148"/>
      <c r="C56" s="148"/>
      <c r="D56" s="33"/>
    </row>
    <row r="57" spans="1:4" ht="14.25" customHeight="1">
      <c r="A57" s="32">
        <v>50</v>
      </c>
      <c r="B57" s="148"/>
      <c r="C57" s="148"/>
      <c r="D57" s="33"/>
    </row>
    <row r="58" spans="1:4" ht="14.25" customHeight="1">
      <c r="A58" s="32">
        <v>51</v>
      </c>
      <c r="B58" s="148"/>
      <c r="C58" s="148"/>
      <c r="D58" s="33"/>
    </row>
    <row r="59" spans="1:4" ht="14.25" customHeight="1">
      <c r="A59" s="32">
        <v>52</v>
      </c>
      <c r="B59" s="148"/>
      <c r="C59" s="148"/>
      <c r="D59" s="33"/>
    </row>
    <row r="60" spans="1:4" ht="14.25" customHeight="1">
      <c r="A60" s="32">
        <v>53</v>
      </c>
      <c r="B60" s="148"/>
      <c r="C60" s="148"/>
      <c r="D60" s="33"/>
    </row>
    <row r="61" spans="1:4" ht="14.25" customHeight="1">
      <c r="A61" s="32">
        <v>54</v>
      </c>
      <c r="B61" s="148"/>
      <c r="C61" s="148"/>
      <c r="D61" s="33"/>
    </row>
    <row r="62" spans="1:4" ht="14.25" customHeight="1">
      <c r="A62" s="32">
        <v>55</v>
      </c>
      <c r="B62" s="148"/>
      <c r="C62" s="148"/>
      <c r="D62" s="33"/>
    </row>
  </sheetData>
  <sheetProtection algorithmName="SHA-512" hashValue="FslDdOhBhZp6K8/FJ+gx4SEeTFrQ9gxqu52+jvSHss2ZCzOC0Jvy1yMSIONSCKNbXWMFliE0clHNr1jQnyNXfA==" saltValue="iRrFmghG6RZxGXZH4DM9zg==" spinCount="100000" sheet="1" formatRows="0" selectLockedCells="1"/>
  <mergeCells count="3">
    <mergeCell ref="A3:D3"/>
    <mergeCell ref="A6:D6"/>
    <mergeCell ref="A13:D13"/>
  </mergeCells>
  <phoneticPr fontId="2"/>
  <dataValidations count="2">
    <dataValidation type="list" allowBlank="1" showInputMessage="1" showErrorMessage="1" error="ドロップダウンリストから選択してください。" sqref="D7:D12">
      <formula1>$G$5:$G$7</formula1>
    </dataValidation>
    <dataValidation imeMode="on" allowBlank="1" showInputMessage="1" showErrorMessage="1" sqref="B7:C12 B14:C62"/>
  </dataValidations>
  <printOptions horizontalCentered="1"/>
  <pageMargins left="0.59055118110236227" right="0.59055118110236227" top="0.59055118110236227" bottom="0.39370078740157483" header="0.31496062992125984" footer="0.19685039370078741"/>
  <pageSetup paperSize="9" orientation="portrait" blackAndWhite="1" r:id="rId1"/>
  <headerFooter>
    <oddFooter>&amp;R&amp;9&amp;K01+049&amp;F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sheetPr>
  <dimension ref="A1:AC40"/>
  <sheetViews>
    <sheetView showGridLines="0" view="pageBreakPreview" topLeftCell="A16" zoomScale="115" zoomScaleNormal="100" zoomScaleSheetLayoutView="115" workbookViewId="0">
      <selection activeCell="E13" sqref="E13"/>
    </sheetView>
  </sheetViews>
  <sheetFormatPr defaultColWidth="9" defaultRowHeight="16.5"/>
  <cols>
    <col min="1" max="1" width="0.7265625" style="12" customWidth="1"/>
    <col min="2" max="2" width="3.7265625" style="12" customWidth="1"/>
    <col min="3" max="3" width="11.26953125" style="12" customWidth="1"/>
    <col min="4" max="4" width="2.7265625" style="12" customWidth="1"/>
    <col min="5" max="5" width="4.36328125" style="12" customWidth="1"/>
    <col min="6" max="6" width="8.453125" style="12" customWidth="1"/>
    <col min="7" max="7" width="7.6328125" style="12" customWidth="1"/>
    <col min="8" max="8" width="6.36328125" style="12" customWidth="1"/>
    <col min="9" max="10" width="7.6328125" style="12" customWidth="1"/>
    <col min="11" max="11" width="6.90625" style="12" customWidth="1"/>
    <col min="12" max="12" width="7.90625" style="12" customWidth="1"/>
    <col min="13" max="13" width="6" style="12" customWidth="1"/>
    <col min="14" max="14" width="7.08984375" style="12" customWidth="1"/>
    <col min="15" max="15" width="9.90625" style="112" customWidth="1"/>
    <col min="16" max="16" width="7.453125" style="430" customWidth="1"/>
    <col min="17" max="17" width="7" style="112" customWidth="1"/>
    <col min="18" max="21" width="9" style="112"/>
    <col min="22" max="28" width="9" style="12"/>
    <col min="29" max="29" width="9" style="495" hidden="1" customWidth="1"/>
    <col min="30" max="16384" width="9" style="12"/>
  </cols>
  <sheetData>
    <row r="1" spans="1:29" ht="19.5" customHeight="1">
      <c r="A1" s="400"/>
      <c r="C1" s="26"/>
      <c r="D1" s="26"/>
      <c r="E1" s="26"/>
      <c r="F1" s="26"/>
      <c r="G1" s="26"/>
      <c r="H1" s="26"/>
      <c r="I1" s="26"/>
      <c r="J1" s="26"/>
      <c r="K1" s="26"/>
      <c r="L1" s="26"/>
      <c r="M1" s="400" t="s">
        <v>296</v>
      </c>
      <c r="N1" s="26"/>
      <c r="O1" s="152"/>
    </row>
    <row r="2" spans="1:29" ht="5.25" customHeight="1">
      <c r="B2" s="39"/>
      <c r="C2" s="26"/>
      <c r="D2" s="26"/>
      <c r="E2" s="26"/>
      <c r="F2" s="26"/>
      <c r="G2" s="26"/>
      <c r="H2" s="26"/>
      <c r="I2" s="26"/>
      <c r="J2" s="26"/>
      <c r="K2" s="26"/>
      <c r="L2" s="26"/>
      <c r="M2" s="26"/>
      <c r="N2" s="26"/>
    </row>
    <row r="3" spans="1:29" ht="15.75" customHeight="1">
      <c r="B3" s="631" t="s">
        <v>233</v>
      </c>
      <c r="C3" s="631"/>
      <c r="D3" s="631"/>
      <c r="E3" s="631"/>
      <c r="F3" s="631"/>
      <c r="G3" s="631"/>
      <c r="H3" s="631"/>
      <c r="I3" s="631"/>
      <c r="J3" s="631"/>
      <c r="K3" s="631"/>
      <c r="L3" s="631"/>
      <c r="M3" s="631"/>
      <c r="N3" s="631"/>
    </row>
    <row r="4" spans="1:29" ht="10.5" customHeight="1">
      <c r="B4" s="431"/>
      <c r="C4" s="26"/>
      <c r="D4" s="26"/>
      <c r="E4" s="26"/>
      <c r="F4" s="26"/>
      <c r="G4" s="26"/>
      <c r="H4" s="26"/>
      <c r="I4" s="26"/>
      <c r="J4" s="26"/>
      <c r="K4" s="26"/>
      <c r="L4" s="26"/>
      <c r="M4" s="26"/>
      <c r="N4" s="26"/>
    </row>
    <row r="5" spans="1:29" ht="15" customHeight="1">
      <c r="B5" s="602" t="s">
        <v>112</v>
      </c>
      <c r="C5" s="603"/>
      <c r="D5" s="432"/>
      <c r="E5" s="433"/>
      <c r="F5" s="433"/>
      <c r="G5" s="437" t="s">
        <v>344</v>
      </c>
      <c r="H5" s="434">
        <f>IF(②計画書表紙!F25="","",②計画書表紙!F25)</f>
        <v>7</v>
      </c>
      <c r="I5" s="603" t="s">
        <v>341</v>
      </c>
      <c r="J5" s="603"/>
      <c r="K5" s="434">
        <f>①基本情報!H6</f>
        <v>9</v>
      </c>
      <c r="L5" s="433" t="s">
        <v>105</v>
      </c>
      <c r="M5" s="433"/>
      <c r="N5" s="435"/>
    </row>
    <row r="6" spans="1:29" ht="15" customHeight="1">
      <c r="A6" s="17"/>
      <c r="B6" s="614" t="s">
        <v>243</v>
      </c>
      <c r="C6" s="564"/>
      <c r="D6" s="579" t="s">
        <v>228</v>
      </c>
      <c r="E6" s="580"/>
      <c r="F6" s="602" t="s">
        <v>234</v>
      </c>
      <c r="G6" s="603"/>
      <c r="H6" s="603"/>
      <c r="I6" s="603"/>
      <c r="J6" s="603"/>
      <c r="K6" s="603"/>
      <c r="L6" s="603"/>
      <c r="M6" s="603"/>
      <c r="N6" s="604"/>
    </row>
    <row r="7" spans="1:29" ht="39.5" customHeight="1">
      <c r="A7" s="436"/>
      <c r="B7" s="616"/>
      <c r="C7" s="618"/>
      <c r="D7" s="579">
        <f>H5</f>
        <v>7</v>
      </c>
      <c r="E7" s="580"/>
      <c r="F7" s="587"/>
      <c r="G7" s="588"/>
      <c r="H7" s="588"/>
      <c r="I7" s="588"/>
      <c r="J7" s="588"/>
      <c r="K7" s="588"/>
      <c r="L7" s="588"/>
      <c r="M7" s="588"/>
      <c r="N7" s="589"/>
    </row>
    <row r="8" spans="1:29" ht="39.5" customHeight="1">
      <c r="B8" s="616"/>
      <c r="C8" s="618"/>
      <c r="D8" s="579">
        <f>IF(D7="","",D7+1)</f>
        <v>8</v>
      </c>
      <c r="E8" s="580"/>
      <c r="F8" s="587"/>
      <c r="G8" s="588"/>
      <c r="H8" s="588"/>
      <c r="I8" s="588"/>
      <c r="J8" s="588"/>
      <c r="K8" s="588"/>
      <c r="L8" s="588"/>
      <c r="M8" s="588"/>
      <c r="N8" s="589"/>
    </row>
    <row r="9" spans="1:29" ht="39.5" customHeight="1">
      <c r="B9" s="615"/>
      <c r="C9" s="566"/>
      <c r="D9" s="579">
        <f>IF(D7="","",D7+2)</f>
        <v>9</v>
      </c>
      <c r="E9" s="580"/>
      <c r="F9" s="587"/>
      <c r="G9" s="588"/>
      <c r="H9" s="588"/>
      <c r="I9" s="588"/>
      <c r="J9" s="588"/>
      <c r="K9" s="588"/>
      <c r="L9" s="588"/>
      <c r="M9" s="588"/>
      <c r="N9" s="589"/>
    </row>
    <row r="10" spans="1:29" ht="15" customHeight="1">
      <c r="B10" s="586" t="s">
        <v>110</v>
      </c>
      <c r="C10" s="586" t="s">
        <v>241</v>
      </c>
      <c r="D10" s="572" t="s">
        <v>236</v>
      </c>
      <c r="E10" s="573"/>
      <c r="F10" s="573"/>
      <c r="G10" s="573"/>
      <c r="H10" s="573"/>
      <c r="I10" s="573"/>
      <c r="J10" s="574"/>
      <c r="K10" s="596" t="s">
        <v>342</v>
      </c>
      <c r="L10" s="597"/>
      <c r="M10" s="434">
        <f>K5</f>
        <v>9</v>
      </c>
      <c r="N10" s="438" t="s">
        <v>287</v>
      </c>
    </row>
    <row r="11" spans="1:29" ht="15" customHeight="1">
      <c r="B11" s="586"/>
      <c r="C11" s="586"/>
      <c r="D11" s="579"/>
      <c r="E11" s="581"/>
      <c r="F11" s="581"/>
      <c r="G11" s="581"/>
      <c r="H11" s="581"/>
      <c r="I11" s="581"/>
      <c r="J11" s="580"/>
      <c r="K11" s="572" t="s">
        <v>267</v>
      </c>
      <c r="L11" s="573"/>
      <c r="M11" s="573"/>
      <c r="N11" s="574"/>
    </row>
    <row r="12" spans="1:29" ht="22.5" customHeight="1">
      <c r="B12" s="586"/>
      <c r="C12" s="586"/>
      <c r="D12" s="502" t="s">
        <v>294</v>
      </c>
      <c r="E12" s="496"/>
      <c r="F12" s="496"/>
      <c r="G12" s="496"/>
      <c r="H12" s="496"/>
      <c r="I12" s="496"/>
      <c r="J12" s="451"/>
      <c r="K12" s="575"/>
      <c r="L12" s="576"/>
      <c r="M12" s="576"/>
      <c r="N12" s="439" t="s">
        <v>245</v>
      </c>
      <c r="O12" s="440"/>
      <c r="P12" s="441"/>
      <c r="AC12" s="495" t="b">
        <v>0</v>
      </c>
    </row>
    <row r="13" spans="1:29" ht="22.5" customHeight="1">
      <c r="B13" s="586"/>
      <c r="C13" s="586"/>
      <c r="D13" s="503" t="s">
        <v>295</v>
      </c>
      <c r="E13" s="500"/>
      <c r="F13" s="500"/>
      <c r="G13" s="500"/>
      <c r="H13" s="500"/>
      <c r="I13" s="500"/>
      <c r="J13" s="501"/>
      <c r="K13" s="632" t="str">
        <f>IF(SUM(K14:M19)=0,"",SUM(K14:M19))</f>
        <v/>
      </c>
      <c r="L13" s="633"/>
      <c r="M13" s="633"/>
      <c r="N13" s="442" t="s">
        <v>263</v>
      </c>
      <c r="O13" s="440"/>
      <c r="P13" s="441"/>
      <c r="AC13" s="495" t="b">
        <v>0</v>
      </c>
    </row>
    <row r="14" spans="1:29" ht="18" customHeight="1">
      <c r="B14" s="586"/>
      <c r="C14" s="586"/>
      <c r="D14" s="443"/>
      <c r="E14" s="590" t="s">
        <v>291</v>
      </c>
      <c r="F14" s="591"/>
      <c r="G14" s="591"/>
      <c r="H14" s="591"/>
      <c r="I14" s="591"/>
      <c r="J14" s="592"/>
      <c r="K14" s="569"/>
      <c r="L14" s="570"/>
      <c r="M14" s="570"/>
      <c r="N14" s="444" t="s">
        <v>263</v>
      </c>
      <c r="P14" s="441"/>
    </row>
    <row r="15" spans="1:29" ht="18" customHeight="1">
      <c r="B15" s="586"/>
      <c r="C15" s="586"/>
      <c r="D15" s="443"/>
      <c r="E15" s="590" t="s">
        <v>292</v>
      </c>
      <c r="F15" s="591"/>
      <c r="G15" s="591"/>
      <c r="H15" s="591"/>
      <c r="I15" s="591"/>
      <c r="J15" s="592"/>
      <c r="K15" s="569"/>
      <c r="L15" s="570"/>
      <c r="M15" s="570"/>
      <c r="N15" s="444" t="s">
        <v>293</v>
      </c>
      <c r="P15" s="441"/>
    </row>
    <row r="16" spans="1:29" ht="18" customHeight="1">
      <c r="B16" s="586"/>
      <c r="C16" s="586"/>
      <c r="D16" s="443"/>
      <c r="E16" s="590" t="s">
        <v>288</v>
      </c>
      <c r="F16" s="591"/>
      <c r="G16" s="591"/>
      <c r="H16" s="591"/>
      <c r="I16" s="591"/>
      <c r="J16" s="592"/>
      <c r="K16" s="569"/>
      <c r="L16" s="570"/>
      <c r="M16" s="570"/>
      <c r="N16" s="444" t="s">
        <v>263</v>
      </c>
    </row>
    <row r="17" spans="2:29" ht="18" customHeight="1">
      <c r="B17" s="586"/>
      <c r="C17" s="586"/>
      <c r="D17" s="443"/>
      <c r="E17" s="590" t="s">
        <v>289</v>
      </c>
      <c r="F17" s="591"/>
      <c r="G17" s="591"/>
      <c r="H17" s="591"/>
      <c r="I17" s="591"/>
      <c r="J17" s="592"/>
      <c r="K17" s="569"/>
      <c r="L17" s="570"/>
      <c r="M17" s="570"/>
      <c r="N17" s="444" t="s">
        <v>263</v>
      </c>
    </row>
    <row r="18" spans="2:29" ht="18" customHeight="1">
      <c r="B18" s="586"/>
      <c r="C18" s="586"/>
      <c r="D18" s="443"/>
      <c r="E18" s="582" t="s">
        <v>290</v>
      </c>
      <c r="F18" s="583"/>
      <c r="G18" s="583"/>
      <c r="H18" s="583"/>
      <c r="I18" s="583"/>
      <c r="J18" s="584"/>
      <c r="K18" s="577"/>
      <c r="L18" s="578"/>
      <c r="M18" s="578"/>
      <c r="N18" s="445" t="s">
        <v>245</v>
      </c>
    </row>
    <row r="19" spans="2:29" ht="18" customHeight="1">
      <c r="B19" s="586"/>
      <c r="C19" s="586"/>
      <c r="D19" s="446"/>
      <c r="E19" s="649" t="s">
        <v>390</v>
      </c>
      <c r="F19" s="650"/>
      <c r="G19" s="650"/>
      <c r="H19" s="650"/>
      <c r="I19" s="650"/>
      <c r="J19" s="651"/>
      <c r="K19" s="634"/>
      <c r="L19" s="635"/>
      <c r="M19" s="635"/>
      <c r="N19" s="447" t="s">
        <v>263</v>
      </c>
    </row>
    <row r="20" spans="2:29" ht="24.75" customHeight="1">
      <c r="B20" s="586"/>
      <c r="C20" s="586"/>
      <c r="D20" s="579" t="s">
        <v>266</v>
      </c>
      <c r="E20" s="581"/>
      <c r="F20" s="581"/>
      <c r="G20" s="581"/>
      <c r="H20" s="581"/>
      <c r="I20" s="581"/>
      <c r="J20" s="580"/>
      <c r="K20" s="448" t="s">
        <v>268</v>
      </c>
      <c r="L20" s="571" t="str">
        <f>IF(SUM(K12:M13)=0,"",ROUNDDOWN(SUM(K12:M13),0))</f>
        <v/>
      </c>
      <c r="M20" s="571"/>
      <c r="N20" s="439" t="s">
        <v>263</v>
      </c>
    </row>
    <row r="21" spans="2:29" ht="13.5" customHeight="1">
      <c r="B21" s="586"/>
      <c r="C21" s="586" t="s">
        <v>235</v>
      </c>
      <c r="D21" s="572" t="s">
        <v>236</v>
      </c>
      <c r="E21" s="573"/>
      <c r="F21" s="574"/>
      <c r="G21" s="572" t="s">
        <v>237</v>
      </c>
      <c r="H21" s="573"/>
      <c r="I21" s="574"/>
      <c r="J21" s="572" t="s">
        <v>238</v>
      </c>
      <c r="K21" s="573"/>
      <c r="L21" s="574"/>
      <c r="M21" s="572" t="s">
        <v>239</v>
      </c>
      <c r="N21" s="574"/>
    </row>
    <row r="22" spans="2:29" ht="15" customHeight="1">
      <c r="B22" s="586"/>
      <c r="C22" s="586"/>
      <c r="D22" s="579"/>
      <c r="E22" s="581"/>
      <c r="F22" s="580"/>
      <c r="G22" s="449" t="s">
        <v>343</v>
      </c>
      <c r="H22" s="450">
        <f>IF(H5="","",IF(H5=2,"元",H5-1))</f>
        <v>6</v>
      </c>
      <c r="I22" s="451" t="s">
        <v>244</v>
      </c>
      <c r="J22" s="449" t="s">
        <v>343</v>
      </c>
      <c r="K22" s="450">
        <f>K5</f>
        <v>9</v>
      </c>
      <c r="L22" s="451" t="s">
        <v>244</v>
      </c>
      <c r="M22" s="579" t="s">
        <v>240</v>
      </c>
      <c r="N22" s="580"/>
    </row>
    <row r="23" spans="2:29" ht="15" customHeight="1">
      <c r="B23" s="586"/>
      <c r="C23" s="586"/>
      <c r="D23" s="614" t="s">
        <v>387</v>
      </c>
      <c r="E23" s="563"/>
      <c r="F23" s="564"/>
      <c r="G23" s="598" t="s">
        <v>270</v>
      </c>
      <c r="H23" s="599"/>
      <c r="I23" s="600"/>
      <c r="J23" s="598" t="s">
        <v>271</v>
      </c>
      <c r="K23" s="599"/>
      <c r="L23" s="600"/>
      <c r="M23" s="610" t="str">
        <f>IF(OR(G24="",J24=""),"",ROUND(J24/G24*100,1))</f>
        <v/>
      </c>
      <c r="N23" s="611"/>
      <c r="P23" s="441"/>
    </row>
    <row r="24" spans="2:29" ht="27" customHeight="1">
      <c r="B24" s="586"/>
      <c r="C24" s="586"/>
      <c r="D24" s="615"/>
      <c r="E24" s="565"/>
      <c r="F24" s="566"/>
      <c r="G24" s="558" t="str">
        <f>IF(⑤別表5!J52="","",⑤別表5!J52)</f>
        <v/>
      </c>
      <c r="H24" s="559"/>
      <c r="I24" s="452" t="s">
        <v>245</v>
      </c>
      <c r="J24" s="636"/>
      <c r="K24" s="637"/>
      <c r="L24" s="452" t="s">
        <v>256</v>
      </c>
      <c r="M24" s="619"/>
      <c r="N24" s="620"/>
      <c r="P24" s="441"/>
    </row>
    <row r="25" spans="2:29" ht="15" customHeight="1">
      <c r="B25" s="586"/>
      <c r="C25" s="586"/>
      <c r="D25" s="497"/>
      <c r="E25" s="563" t="s">
        <v>527</v>
      </c>
      <c r="F25" s="564"/>
      <c r="G25" s="598" t="s">
        <v>270</v>
      </c>
      <c r="H25" s="599"/>
      <c r="I25" s="600"/>
      <c r="J25" s="624" t="s">
        <v>272</v>
      </c>
      <c r="K25" s="625"/>
      <c r="L25" s="626"/>
      <c r="M25" s="610" t="str">
        <f>IF(OR(G24="",J26=""),"",ROUND(J26/G24*100,1))</f>
        <v/>
      </c>
      <c r="N25" s="611"/>
      <c r="P25" s="441"/>
      <c r="AC25" s="495" t="b">
        <v>0</v>
      </c>
    </row>
    <row r="26" spans="2:29" ht="27" customHeight="1">
      <c r="B26" s="586"/>
      <c r="C26" s="586"/>
      <c r="D26" s="498"/>
      <c r="E26" s="565"/>
      <c r="F26" s="566"/>
      <c r="G26" s="558" t="str">
        <f>IF(⑤別表5!J52="","",⑤別表5!J52)</f>
        <v/>
      </c>
      <c r="H26" s="559"/>
      <c r="I26" s="452" t="s">
        <v>245</v>
      </c>
      <c r="J26" s="558" t="str">
        <f>IF(J24="","",IF(L20="",J24,J24-L20))</f>
        <v/>
      </c>
      <c r="K26" s="559"/>
      <c r="L26" s="452" t="s">
        <v>245</v>
      </c>
      <c r="M26" s="619"/>
      <c r="N26" s="620"/>
    </row>
    <row r="27" spans="2:29" ht="24.5" customHeight="1" thickBot="1">
      <c r="B27" s="586"/>
      <c r="C27" s="586"/>
      <c r="D27" s="497"/>
      <c r="E27" s="563" t="s">
        <v>528</v>
      </c>
      <c r="F27" s="564"/>
      <c r="G27" s="605" t="str">
        <f>IF(G29="","",ROUND(G24/G29,$P$28))</f>
        <v/>
      </c>
      <c r="H27" s="606"/>
      <c r="I27" s="607"/>
      <c r="J27" s="644" t="str">
        <f>IF(J29="","",ROUND(J24/J29,$P$28))</f>
        <v/>
      </c>
      <c r="K27" s="645"/>
      <c r="L27" s="646"/>
      <c r="M27" s="610" t="str">
        <f>IF(OR(G27="",J27=""),"",ROUND(J27/G27*100,1))</f>
        <v/>
      </c>
      <c r="N27" s="611"/>
      <c r="O27" s="440" t="s">
        <v>253</v>
      </c>
      <c r="P27" s="453"/>
      <c r="Q27" s="440"/>
      <c r="AC27" s="495" t="b">
        <v>0</v>
      </c>
    </row>
    <row r="28" spans="2:29" ht="14.5" customHeight="1" thickBot="1">
      <c r="B28" s="586"/>
      <c r="C28" s="586"/>
      <c r="D28" s="499"/>
      <c r="E28" s="567"/>
      <c r="F28" s="568"/>
      <c r="G28" s="621" t="str">
        <f>IF(H30="","",CONCATENATE("t-CO₂／",H30 ))</f>
        <v/>
      </c>
      <c r="H28" s="622"/>
      <c r="I28" s="623"/>
      <c r="J28" s="560" t="str">
        <f>G28</f>
        <v/>
      </c>
      <c r="K28" s="561"/>
      <c r="L28" s="562"/>
      <c r="M28" s="612"/>
      <c r="N28" s="613"/>
      <c r="O28" s="454" t="s">
        <v>255</v>
      </c>
      <c r="P28" s="486">
        <v>2</v>
      </c>
      <c r="Q28" s="440" t="s">
        <v>254</v>
      </c>
      <c r="R28" s="480"/>
    </row>
    <row r="29" spans="2:29" ht="27" customHeight="1">
      <c r="B29" s="586"/>
      <c r="C29" s="586"/>
      <c r="D29" s="616" t="s">
        <v>269</v>
      </c>
      <c r="E29" s="617"/>
      <c r="F29" s="618"/>
      <c r="G29" s="593"/>
      <c r="H29" s="594"/>
      <c r="I29" s="595"/>
      <c r="J29" s="593"/>
      <c r="K29" s="594"/>
      <c r="L29" s="595"/>
      <c r="M29" s="627" t="str">
        <f>IF(OR(G29="",J29=""),"",ROUND(J29/G29*100,1))</f>
        <v/>
      </c>
      <c r="N29" s="628"/>
      <c r="O29" s="455"/>
      <c r="P29" s="453"/>
      <c r="Q29" s="138"/>
      <c r="R29" s="480"/>
    </row>
    <row r="30" spans="2:29" ht="15" customHeight="1">
      <c r="B30" s="586"/>
      <c r="C30" s="586"/>
      <c r="D30" s="616"/>
      <c r="E30" s="617"/>
      <c r="F30" s="618"/>
      <c r="G30" s="456"/>
      <c r="H30" s="647"/>
      <c r="I30" s="648"/>
      <c r="J30" s="456" t="str">
        <f>IF(G30="","",G30)</f>
        <v/>
      </c>
      <c r="K30" s="608" t="str">
        <f>IF(H30="","",H30)</f>
        <v/>
      </c>
      <c r="L30" s="609"/>
      <c r="M30" s="627"/>
      <c r="N30" s="628"/>
      <c r="O30" s="455"/>
      <c r="P30" s="453"/>
      <c r="Q30" s="440"/>
    </row>
    <row r="31" spans="2:29" ht="15" customHeight="1">
      <c r="B31" s="586"/>
      <c r="C31" s="586"/>
      <c r="D31" s="615"/>
      <c r="E31" s="565"/>
      <c r="F31" s="566"/>
      <c r="G31" s="638"/>
      <c r="H31" s="639"/>
      <c r="I31" s="640"/>
      <c r="J31" s="641" t="str">
        <f>IF(G31="","",CONCATENATE("(",G31,")"))</f>
        <v/>
      </c>
      <c r="K31" s="642"/>
      <c r="L31" s="643"/>
      <c r="M31" s="629"/>
      <c r="N31" s="630"/>
    </row>
    <row r="32" spans="2:29" ht="33.5" customHeight="1">
      <c r="B32" s="586"/>
      <c r="C32" s="457" t="s">
        <v>332</v>
      </c>
      <c r="D32" s="587"/>
      <c r="E32" s="588"/>
      <c r="F32" s="588"/>
      <c r="G32" s="588"/>
      <c r="H32" s="588"/>
      <c r="I32" s="588"/>
      <c r="J32" s="588"/>
      <c r="K32" s="588"/>
      <c r="L32" s="588"/>
      <c r="M32" s="588"/>
      <c r="N32" s="589"/>
    </row>
    <row r="33" spans="2:14" ht="27.5" customHeight="1">
      <c r="B33" s="579" t="s">
        <v>242</v>
      </c>
      <c r="C33" s="581"/>
      <c r="D33" s="587"/>
      <c r="E33" s="588"/>
      <c r="F33" s="588"/>
      <c r="G33" s="588"/>
      <c r="H33" s="588"/>
      <c r="I33" s="588"/>
      <c r="J33" s="588"/>
      <c r="K33" s="588"/>
      <c r="L33" s="588"/>
      <c r="M33" s="588"/>
      <c r="N33" s="589"/>
    </row>
    <row r="34" spans="2:14" ht="3.75" customHeight="1">
      <c r="B34" s="458"/>
      <c r="C34" s="458"/>
      <c r="D34" s="458"/>
      <c r="E34" s="458"/>
      <c r="F34" s="458"/>
      <c r="G34" s="458"/>
      <c r="H34" s="458"/>
      <c r="I34" s="458"/>
      <c r="J34" s="458"/>
      <c r="K34" s="458"/>
      <c r="L34" s="458"/>
      <c r="M34" s="458"/>
      <c r="N34" s="458"/>
    </row>
    <row r="35" spans="2:14" ht="13.5" customHeight="1">
      <c r="B35" s="585" t="s">
        <v>336</v>
      </c>
      <c r="C35" s="585"/>
      <c r="D35" s="26"/>
      <c r="E35" s="26"/>
      <c r="F35" s="26"/>
      <c r="G35" s="26"/>
      <c r="H35" s="26"/>
      <c r="I35" s="26"/>
      <c r="J35" s="26"/>
      <c r="K35" s="26"/>
      <c r="L35" s="26"/>
      <c r="M35" s="26"/>
      <c r="N35" s="26"/>
    </row>
    <row r="36" spans="2:14" ht="15.75" customHeight="1">
      <c r="B36" s="601" t="s">
        <v>246</v>
      </c>
      <c r="C36" s="601"/>
      <c r="D36" s="601"/>
      <c r="E36" s="601"/>
      <c r="F36" s="601"/>
      <c r="G36" s="601"/>
      <c r="H36" s="601"/>
      <c r="I36" s="601"/>
      <c r="J36" s="601"/>
      <c r="K36" s="601"/>
      <c r="L36" s="601"/>
      <c r="M36" s="601"/>
      <c r="N36" s="601"/>
    </row>
    <row r="37" spans="2:14" ht="32.5" customHeight="1">
      <c r="B37" s="601" t="s">
        <v>333</v>
      </c>
      <c r="C37" s="601"/>
      <c r="D37" s="601"/>
      <c r="E37" s="601"/>
      <c r="F37" s="601"/>
      <c r="G37" s="601"/>
      <c r="H37" s="601"/>
      <c r="I37" s="601"/>
      <c r="J37" s="601"/>
      <c r="K37" s="601"/>
      <c r="L37" s="601"/>
      <c r="M37" s="601"/>
      <c r="N37" s="601"/>
    </row>
    <row r="38" spans="2:14" ht="41.25" customHeight="1">
      <c r="B38" s="601" t="s">
        <v>337</v>
      </c>
      <c r="C38" s="601"/>
      <c r="D38" s="601"/>
      <c r="E38" s="601"/>
      <c r="F38" s="601"/>
      <c r="G38" s="601"/>
      <c r="H38" s="601"/>
      <c r="I38" s="601"/>
      <c r="J38" s="601"/>
      <c r="K38" s="601"/>
      <c r="L38" s="601"/>
      <c r="M38" s="601"/>
      <c r="N38" s="601"/>
    </row>
    <row r="39" spans="2:14" ht="41.25" customHeight="1">
      <c r="B39" s="601" t="s">
        <v>335</v>
      </c>
      <c r="C39" s="601"/>
      <c r="D39" s="601"/>
      <c r="E39" s="601"/>
      <c r="F39" s="601"/>
      <c r="G39" s="601"/>
      <c r="H39" s="601"/>
      <c r="I39" s="601"/>
      <c r="J39" s="601"/>
      <c r="K39" s="601"/>
      <c r="L39" s="601"/>
      <c r="M39" s="601"/>
      <c r="N39" s="601"/>
    </row>
    <row r="40" spans="2:14" ht="30" customHeight="1">
      <c r="B40" s="601" t="s">
        <v>334</v>
      </c>
      <c r="C40" s="601"/>
      <c r="D40" s="601"/>
      <c r="E40" s="601"/>
      <c r="F40" s="601"/>
      <c r="G40" s="601"/>
      <c r="H40" s="601"/>
      <c r="I40" s="601"/>
      <c r="J40" s="601"/>
      <c r="K40" s="601"/>
      <c r="L40" s="601"/>
      <c r="M40" s="601"/>
      <c r="N40" s="601"/>
    </row>
  </sheetData>
  <sheetProtection algorithmName="SHA-512" hashValue="ObEnBBzr+eNf4syH4z8qqbQosPX+J6/Kdx5blBXWG2yve7Mv5gGUWhEAyMhF3aVfgIbTLww31fHCwqsQFf41LA==" saltValue="GYDffCFDnGRkvSrX6nrJ0A==" spinCount="100000" sheet="1" formatRows="0"/>
  <mergeCells count="74">
    <mergeCell ref="B3:N3"/>
    <mergeCell ref="B36:N36"/>
    <mergeCell ref="B6:C9"/>
    <mergeCell ref="K14:M14"/>
    <mergeCell ref="K13:M13"/>
    <mergeCell ref="D20:J20"/>
    <mergeCell ref="K19:M19"/>
    <mergeCell ref="J24:K24"/>
    <mergeCell ref="G31:I31"/>
    <mergeCell ref="J29:L29"/>
    <mergeCell ref="J31:L31"/>
    <mergeCell ref="J27:L27"/>
    <mergeCell ref="H30:I30"/>
    <mergeCell ref="D6:E6"/>
    <mergeCell ref="E19:J19"/>
    <mergeCell ref="E17:J17"/>
    <mergeCell ref="B38:N38"/>
    <mergeCell ref="B39:N39"/>
    <mergeCell ref="C21:C31"/>
    <mergeCell ref="G21:I21"/>
    <mergeCell ref="J21:L21"/>
    <mergeCell ref="D33:N33"/>
    <mergeCell ref="D21:F22"/>
    <mergeCell ref="D23:F24"/>
    <mergeCell ref="D29:F31"/>
    <mergeCell ref="J23:L23"/>
    <mergeCell ref="M23:N24"/>
    <mergeCell ref="G28:I28"/>
    <mergeCell ref="J25:L25"/>
    <mergeCell ref="M25:N26"/>
    <mergeCell ref="B37:N37"/>
    <mergeCell ref="M29:N31"/>
    <mergeCell ref="B40:N40"/>
    <mergeCell ref="B5:C5"/>
    <mergeCell ref="F6:N6"/>
    <mergeCell ref="I5:J5"/>
    <mergeCell ref="G27:I27"/>
    <mergeCell ref="K30:L30"/>
    <mergeCell ref="F7:N7"/>
    <mergeCell ref="F8:N8"/>
    <mergeCell ref="F9:N9"/>
    <mergeCell ref="K15:M15"/>
    <mergeCell ref="M27:N28"/>
    <mergeCell ref="M21:N21"/>
    <mergeCell ref="M22:N22"/>
    <mergeCell ref="G23:I23"/>
    <mergeCell ref="D8:E8"/>
    <mergeCell ref="K16:M16"/>
    <mergeCell ref="D9:E9"/>
    <mergeCell ref="D10:J11"/>
    <mergeCell ref="E18:J18"/>
    <mergeCell ref="D7:E7"/>
    <mergeCell ref="B35:C35"/>
    <mergeCell ref="B10:B32"/>
    <mergeCell ref="D32:N32"/>
    <mergeCell ref="B33:C33"/>
    <mergeCell ref="C10:C20"/>
    <mergeCell ref="E16:J16"/>
    <mergeCell ref="E15:J15"/>
    <mergeCell ref="E14:J14"/>
    <mergeCell ref="G29:I29"/>
    <mergeCell ref="K10:L10"/>
    <mergeCell ref="G24:H24"/>
    <mergeCell ref="G25:I25"/>
    <mergeCell ref="K17:M17"/>
    <mergeCell ref="L20:M20"/>
    <mergeCell ref="K11:N11"/>
    <mergeCell ref="K12:M12"/>
    <mergeCell ref="K18:M18"/>
    <mergeCell ref="J26:K26"/>
    <mergeCell ref="J28:L28"/>
    <mergeCell ref="G26:H26"/>
    <mergeCell ref="E25:F26"/>
    <mergeCell ref="E27:F28"/>
  </mergeCells>
  <phoneticPr fontId="2"/>
  <dataValidations count="2">
    <dataValidation imeMode="on" allowBlank="1" showInputMessage="1" showErrorMessage="1" sqref="F7:N9 D32:N33 G31:I31"/>
    <dataValidation imeMode="off" allowBlank="1" showInputMessage="1" showErrorMessage="1" sqref="H30:I30 P28 J24:K24 K12:M12 G29:L29 K14:M19"/>
  </dataValidations>
  <printOptions horizontalCentered="1"/>
  <pageMargins left="0.59055118110236227" right="0.59055118110236227" top="0.39370078740157483" bottom="0.23622047244094491" header="0.31496062992125984" footer="0.19685039370078741"/>
  <pageSetup paperSize="9" scale="97" orientation="portrait" blackAndWhite="1" horizontalDpi="300" verticalDpi="300" r:id="rId1"/>
  <headerFooter>
    <oddFooter>&amp;R&amp;9&amp;K01+049&amp;F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17" r:id="rId4" name="Check Box 25">
              <controlPr defaultSize="0" autoFill="0" autoLine="0" autoPict="0">
                <anchor moveWithCells="1">
                  <from>
                    <xdr:col>3</xdr:col>
                    <xdr:colOff>31750</xdr:colOff>
                    <xdr:row>24</xdr:row>
                    <xdr:rowOff>146050</xdr:rowOff>
                  </from>
                  <to>
                    <xdr:col>4</xdr:col>
                    <xdr:colOff>31750</xdr:colOff>
                    <xdr:row>25</xdr:row>
                    <xdr:rowOff>203200</xdr:rowOff>
                  </to>
                </anchor>
              </controlPr>
            </control>
          </mc:Choice>
        </mc:AlternateContent>
        <mc:AlternateContent xmlns:mc="http://schemas.openxmlformats.org/markup-compatibility/2006">
          <mc:Choice Requires="x14">
            <control shapeId="8252" r:id="rId5" name="Check Box 60">
              <controlPr defaultSize="0" autoFill="0" autoLine="0" autoPict="0">
                <anchor moveWithCells="1">
                  <from>
                    <xdr:col>3</xdr:col>
                    <xdr:colOff>19050</xdr:colOff>
                    <xdr:row>11</xdr:row>
                    <xdr:rowOff>12700</xdr:rowOff>
                  </from>
                  <to>
                    <xdr:col>4</xdr:col>
                    <xdr:colOff>31750</xdr:colOff>
                    <xdr:row>11</xdr:row>
                    <xdr:rowOff>260350</xdr:rowOff>
                  </to>
                </anchor>
              </controlPr>
            </control>
          </mc:Choice>
        </mc:AlternateContent>
        <mc:AlternateContent xmlns:mc="http://schemas.openxmlformats.org/markup-compatibility/2006">
          <mc:Choice Requires="x14">
            <control shapeId="8253" r:id="rId6" name="Check Box 61">
              <controlPr defaultSize="0" autoFill="0" autoLine="0" autoPict="0">
                <anchor moveWithCells="1">
                  <from>
                    <xdr:col>3</xdr:col>
                    <xdr:colOff>19050</xdr:colOff>
                    <xdr:row>12</xdr:row>
                    <xdr:rowOff>38100</xdr:rowOff>
                  </from>
                  <to>
                    <xdr:col>4</xdr:col>
                    <xdr:colOff>31750</xdr:colOff>
                    <xdr:row>12</xdr:row>
                    <xdr:rowOff>285750</xdr:rowOff>
                  </to>
                </anchor>
              </controlPr>
            </control>
          </mc:Choice>
        </mc:AlternateContent>
        <mc:AlternateContent xmlns:mc="http://schemas.openxmlformats.org/markup-compatibility/2006">
          <mc:Choice Requires="x14">
            <control shapeId="8265" r:id="rId7" name="Check Box 73">
              <controlPr defaultSize="0" autoFill="0" autoLine="0" autoPict="0">
                <anchor moveWithCells="1">
                  <from>
                    <xdr:col>3</xdr:col>
                    <xdr:colOff>31750</xdr:colOff>
                    <xdr:row>26</xdr:row>
                    <xdr:rowOff>127000</xdr:rowOff>
                  </from>
                  <to>
                    <xdr:col>4</xdr:col>
                    <xdr:colOff>44450</xdr:colOff>
                    <xdr:row>27</xdr:row>
                    <xdr:rowOff>69850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AD643"/>
  <sheetViews>
    <sheetView showGridLines="0" view="pageBreakPreview" topLeftCell="A37" zoomScale="70" zoomScaleNormal="75" zoomScaleSheetLayoutView="70" workbookViewId="0">
      <pane xSplit="5" topLeftCell="F1" activePane="topRight" state="frozenSplit"/>
      <selection pane="topRight" activeCell="AB58" sqref="AB58"/>
    </sheetView>
  </sheetViews>
  <sheetFormatPr defaultColWidth="9" defaultRowHeight="16.5"/>
  <cols>
    <col min="1" max="1" width="2.90625" style="26" customWidth="1"/>
    <col min="2" max="2" width="8.08984375" style="26" customWidth="1"/>
    <col min="3" max="3" width="2.08984375" style="26" customWidth="1"/>
    <col min="4" max="4" width="5.1796875" style="26" customWidth="1"/>
    <col min="5" max="5" width="9.54296875" style="26" customWidth="1"/>
    <col min="6" max="6" width="9.36328125" style="26" customWidth="1"/>
    <col min="7" max="7" width="5.7265625" style="26" customWidth="1"/>
    <col min="8" max="9" width="9.36328125" style="26" customWidth="1"/>
    <col min="10" max="10" width="5.7265625" style="26" customWidth="1"/>
    <col min="11" max="11" width="9.08984375" style="26" customWidth="1"/>
    <col min="12" max="13" width="9.36328125" style="26" customWidth="1"/>
    <col min="14" max="14" width="6.36328125" style="112" customWidth="1"/>
    <col min="15" max="15" width="6.6328125" style="112" customWidth="1"/>
    <col min="16" max="16" width="7.08984375" style="112" customWidth="1"/>
    <col min="17" max="17" width="8.6328125" style="113" customWidth="1"/>
    <col min="18" max="18" width="6.6328125" style="112" customWidth="1"/>
    <col min="19" max="19" width="8.08984375" style="112" customWidth="1"/>
    <col min="20" max="20" width="9.6328125" style="113" customWidth="1"/>
    <col min="21" max="23" width="9" style="112"/>
    <col min="24" max="24" width="9.26953125" style="112" hidden="1" customWidth="1"/>
    <col min="25" max="25" width="10.453125" style="112" hidden="1" customWidth="1"/>
    <col min="26" max="26" width="9.7265625" style="112" hidden="1" customWidth="1"/>
    <col min="27" max="27" width="14" style="112" hidden="1" customWidth="1"/>
    <col min="28" max="30" width="9" style="112"/>
    <col min="31" max="16384" width="9" style="26"/>
  </cols>
  <sheetData>
    <row r="1" spans="1:27" ht="18" customHeight="1">
      <c r="A1" s="74"/>
      <c r="B1" s="151" t="s">
        <v>391</v>
      </c>
      <c r="C1" s="151"/>
      <c r="D1" s="151"/>
      <c r="E1" s="151"/>
      <c r="F1" s="151"/>
      <c r="G1" s="12"/>
      <c r="H1" s="12"/>
      <c r="I1" s="12"/>
      <c r="J1" s="12"/>
      <c r="K1" s="12"/>
      <c r="L1" s="35"/>
      <c r="M1" s="35"/>
      <c r="N1" s="152"/>
    </row>
    <row r="2" spans="1:27" ht="15" customHeight="1">
      <c r="A2" s="153"/>
      <c r="B2" s="153"/>
      <c r="C2" s="153"/>
      <c r="D2" s="153"/>
      <c r="E2" s="153"/>
      <c r="F2" s="153"/>
      <c r="G2" s="17"/>
      <c r="H2" s="17"/>
      <c r="I2" s="17"/>
      <c r="J2" s="17"/>
      <c r="K2" s="17"/>
      <c r="L2" s="35"/>
      <c r="M2" s="35"/>
      <c r="N2" s="114"/>
      <c r="O2" s="115"/>
    </row>
    <row r="3" spans="1:27" ht="15" customHeight="1">
      <c r="A3" s="153"/>
      <c r="B3" s="37" t="s">
        <v>343</v>
      </c>
      <c r="C3" s="398">
        <f>IF(①基本情報!D8="","",①基本情報!D8)</f>
        <v>6</v>
      </c>
      <c r="D3" s="154" t="s">
        <v>86</v>
      </c>
      <c r="F3" s="37" t="s">
        <v>87</v>
      </c>
      <c r="G3" s="811" t="str">
        <f>IF('③（別紙１）事業所一覧'!B7="","",IF(①基本情報!$C$4='③（別紙１）事業所一覧'!B7,'③（別紙１）事業所一覧'!B7,CONCATENATE(①基本情報!$C$4," ",'③（別紙１）事業所一覧'!B7)))</f>
        <v/>
      </c>
      <c r="H3" s="812"/>
      <c r="I3" s="812"/>
      <c r="J3" s="812"/>
      <c r="K3" s="812"/>
      <c r="L3" s="813"/>
      <c r="M3" s="35"/>
      <c r="N3" s="114"/>
      <c r="O3" s="116"/>
    </row>
    <row r="4" spans="1:27" ht="15" customHeight="1">
      <c r="A4" s="76"/>
      <c r="B4" s="77"/>
      <c r="C4" s="78"/>
      <c r="D4" s="78"/>
      <c r="E4" s="76"/>
      <c r="F4" s="78"/>
      <c r="G4" s="79"/>
      <c r="H4" s="79"/>
      <c r="I4" s="79"/>
      <c r="J4" s="79"/>
      <c r="K4" s="79"/>
      <c r="L4" s="80"/>
      <c r="M4" s="80"/>
      <c r="N4" s="114"/>
      <c r="O4" s="116"/>
    </row>
    <row r="5" spans="1:27" ht="18" customHeight="1">
      <c r="A5" s="683" t="s">
        <v>0</v>
      </c>
      <c r="B5" s="683"/>
      <c r="C5" s="683"/>
      <c r="D5" s="683"/>
      <c r="E5" s="683"/>
      <c r="F5" s="683" t="s">
        <v>1</v>
      </c>
      <c r="G5" s="683"/>
      <c r="H5" s="683"/>
      <c r="I5" s="789" t="s">
        <v>34</v>
      </c>
      <c r="J5" s="789"/>
      <c r="K5" s="789"/>
      <c r="L5" s="681" t="s">
        <v>59</v>
      </c>
      <c r="M5" s="681" t="s">
        <v>61</v>
      </c>
      <c r="N5" s="352"/>
      <c r="O5" s="697" t="s">
        <v>92</v>
      </c>
      <c r="P5" s="700" t="s">
        <v>2</v>
      </c>
      <c r="Q5" s="700"/>
      <c r="R5" s="697" t="s">
        <v>92</v>
      </c>
      <c r="S5" s="700" t="s">
        <v>45</v>
      </c>
      <c r="T5" s="700"/>
      <c r="X5" s="700" t="s">
        <v>2</v>
      </c>
      <c r="Y5" s="700"/>
      <c r="Z5" s="700" t="s">
        <v>45</v>
      </c>
      <c r="AA5" s="700"/>
    </row>
    <row r="6" spans="1:27" ht="15" customHeight="1">
      <c r="A6" s="683"/>
      <c r="B6" s="683"/>
      <c r="C6" s="683"/>
      <c r="D6" s="683"/>
      <c r="E6" s="683"/>
      <c r="F6" s="339" t="s">
        <v>3</v>
      </c>
      <c r="G6" s="683" t="s">
        <v>35</v>
      </c>
      <c r="H6" s="339" t="s">
        <v>36</v>
      </c>
      <c r="I6" s="339" t="s">
        <v>3</v>
      </c>
      <c r="J6" s="683" t="s">
        <v>35</v>
      </c>
      <c r="K6" s="339" t="s">
        <v>36</v>
      </c>
      <c r="L6" s="682"/>
      <c r="M6" s="682"/>
      <c r="N6" s="352"/>
      <c r="O6" s="698"/>
      <c r="P6" s="341" t="s">
        <v>3</v>
      </c>
      <c r="Q6" s="774" t="s">
        <v>69</v>
      </c>
      <c r="R6" s="698"/>
      <c r="S6" s="697" t="s">
        <v>3</v>
      </c>
      <c r="T6" s="701" t="s">
        <v>35</v>
      </c>
      <c r="X6" s="341" t="s">
        <v>3</v>
      </c>
      <c r="Y6" s="822" t="s">
        <v>69</v>
      </c>
      <c r="Z6" s="697" t="s">
        <v>3</v>
      </c>
      <c r="AA6" s="697" t="s">
        <v>35</v>
      </c>
    </row>
    <row r="7" spans="1:27" ht="15" customHeight="1">
      <c r="A7" s="683"/>
      <c r="B7" s="683"/>
      <c r="C7" s="683"/>
      <c r="D7" s="683"/>
      <c r="E7" s="683"/>
      <c r="F7" s="347" t="s">
        <v>55</v>
      </c>
      <c r="G7" s="683"/>
      <c r="H7" s="347" t="s">
        <v>56</v>
      </c>
      <c r="I7" s="347" t="s">
        <v>57</v>
      </c>
      <c r="J7" s="683"/>
      <c r="K7" s="347" t="s">
        <v>58</v>
      </c>
      <c r="L7" s="340" t="s">
        <v>80</v>
      </c>
      <c r="M7" s="340" t="s">
        <v>248</v>
      </c>
      <c r="N7" s="352"/>
      <c r="O7" s="699"/>
      <c r="P7" s="342" t="s">
        <v>5</v>
      </c>
      <c r="Q7" s="774"/>
      <c r="R7" s="699"/>
      <c r="S7" s="699"/>
      <c r="T7" s="702"/>
      <c r="X7" s="342" t="s">
        <v>5</v>
      </c>
      <c r="Y7" s="822"/>
      <c r="Z7" s="699"/>
      <c r="AA7" s="699"/>
    </row>
    <row r="8" spans="1:27" ht="15" customHeight="1">
      <c r="A8" s="808" t="s">
        <v>392</v>
      </c>
      <c r="B8" s="729" t="s">
        <v>81</v>
      </c>
      <c r="C8" s="764"/>
      <c r="D8" s="764"/>
      <c r="E8" s="730"/>
      <c r="F8" s="155"/>
      <c r="G8" s="29" t="s">
        <v>393</v>
      </c>
      <c r="H8" s="41" t="str">
        <f t="shared" ref="H8:H36" si="0">IF(F8="","",F8*P8)</f>
        <v/>
      </c>
      <c r="I8" s="156"/>
      <c r="J8" s="29" t="s">
        <v>393</v>
      </c>
      <c r="K8" s="157" t="str">
        <f t="shared" ref="K8:K34" si="1">IF(I8="","",I8*P8)</f>
        <v/>
      </c>
      <c r="L8" s="157" t="str">
        <f>IF(F8="",IF(I8="","",-(I8*P8)),(F8-I8)*P8)</f>
        <v/>
      </c>
      <c r="M8" s="158" t="str">
        <f t="shared" ref="M8:M34" si="2">IF(L8="","",L8*S8*44/12)</f>
        <v/>
      </c>
      <c r="N8" s="117"/>
      <c r="O8" s="353" t="str">
        <f>IF(P8=$X$8,"","○")</f>
        <v/>
      </c>
      <c r="P8" s="159">
        <v>38.299999999999997</v>
      </c>
      <c r="Q8" s="160" t="s">
        <v>394</v>
      </c>
      <c r="R8" s="118" t="str">
        <f>IF(S8=$Z$8,"","○")</f>
        <v/>
      </c>
      <c r="S8" s="161">
        <v>1.9E-2</v>
      </c>
      <c r="T8" s="162" t="s">
        <v>262</v>
      </c>
      <c r="X8" s="163">
        <v>38.299999999999997</v>
      </c>
      <c r="Y8" s="345" t="s">
        <v>394</v>
      </c>
      <c r="Z8" s="164">
        <v>1.9E-2</v>
      </c>
      <c r="AA8" s="343" t="s">
        <v>44</v>
      </c>
    </row>
    <row r="9" spans="1:27" ht="15" customHeight="1">
      <c r="A9" s="808"/>
      <c r="B9" s="729" t="s">
        <v>6</v>
      </c>
      <c r="C9" s="764"/>
      <c r="D9" s="764"/>
      <c r="E9" s="730"/>
      <c r="F9" s="155"/>
      <c r="G9" s="29" t="s">
        <v>393</v>
      </c>
      <c r="H9" s="41" t="str">
        <f t="shared" si="0"/>
        <v/>
      </c>
      <c r="I9" s="156"/>
      <c r="J9" s="29" t="s">
        <v>393</v>
      </c>
      <c r="K9" s="157" t="str">
        <f t="shared" si="1"/>
        <v/>
      </c>
      <c r="L9" s="157" t="str">
        <f t="shared" ref="L9:L34" si="3">IF(F9="",IF(I9="","",-(I9*P9)),(F9-I9)*P9)</f>
        <v/>
      </c>
      <c r="M9" s="158" t="str">
        <f t="shared" si="2"/>
        <v/>
      </c>
      <c r="N9" s="117"/>
      <c r="O9" s="353" t="str">
        <f>IF(P9=$X$9,"","○")</f>
        <v/>
      </c>
      <c r="P9" s="159">
        <v>34.799999999999997</v>
      </c>
      <c r="Q9" s="160" t="s">
        <v>394</v>
      </c>
      <c r="R9" s="118" t="str">
        <f>IF(S9=$Z$9,"","○")</f>
        <v/>
      </c>
      <c r="S9" s="159">
        <v>1.83E-2</v>
      </c>
      <c r="T9" s="162" t="s">
        <v>261</v>
      </c>
      <c r="X9" s="163">
        <v>34.799999999999997</v>
      </c>
      <c r="Y9" s="345" t="s">
        <v>394</v>
      </c>
      <c r="Z9" s="163">
        <v>1.83E-2</v>
      </c>
      <c r="AA9" s="343" t="s">
        <v>44</v>
      </c>
    </row>
    <row r="10" spans="1:27" ht="15" customHeight="1">
      <c r="A10" s="808"/>
      <c r="B10" s="729" t="s">
        <v>41</v>
      </c>
      <c r="C10" s="764"/>
      <c r="D10" s="764"/>
      <c r="E10" s="730"/>
      <c r="F10" s="155"/>
      <c r="G10" s="29" t="s">
        <v>393</v>
      </c>
      <c r="H10" s="41" t="str">
        <f t="shared" si="0"/>
        <v/>
      </c>
      <c r="I10" s="156"/>
      <c r="J10" s="29" t="s">
        <v>393</v>
      </c>
      <c r="K10" s="157" t="str">
        <f t="shared" si="1"/>
        <v/>
      </c>
      <c r="L10" s="157" t="str">
        <f t="shared" si="3"/>
        <v/>
      </c>
      <c r="M10" s="158" t="str">
        <f t="shared" si="2"/>
        <v/>
      </c>
      <c r="N10" s="117"/>
      <c r="O10" s="353" t="str">
        <f>IF(P10=$X$10,"","○")</f>
        <v/>
      </c>
      <c r="P10" s="159">
        <v>33.4</v>
      </c>
      <c r="Q10" s="160" t="s">
        <v>394</v>
      </c>
      <c r="R10" s="118" t="str">
        <f>IF(S10=$Z$10,"","○")</f>
        <v/>
      </c>
      <c r="S10" s="159">
        <v>1.8700000000000001E-2</v>
      </c>
      <c r="T10" s="162" t="s">
        <v>261</v>
      </c>
      <c r="X10" s="163">
        <v>33.4</v>
      </c>
      <c r="Y10" s="345" t="s">
        <v>394</v>
      </c>
      <c r="Z10" s="163">
        <v>1.8700000000000001E-2</v>
      </c>
      <c r="AA10" s="343" t="s">
        <v>44</v>
      </c>
    </row>
    <row r="11" spans="1:27" ht="15" customHeight="1">
      <c r="A11" s="808"/>
      <c r="B11" s="729" t="s">
        <v>7</v>
      </c>
      <c r="C11" s="764"/>
      <c r="D11" s="764"/>
      <c r="E11" s="730"/>
      <c r="F11" s="155"/>
      <c r="G11" s="29" t="s">
        <v>393</v>
      </c>
      <c r="H11" s="41" t="str">
        <f t="shared" si="0"/>
        <v/>
      </c>
      <c r="I11" s="156"/>
      <c r="J11" s="29" t="s">
        <v>393</v>
      </c>
      <c r="K11" s="157" t="str">
        <f t="shared" si="1"/>
        <v/>
      </c>
      <c r="L11" s="157" t="str">
        <f t="shared" si="3"/>
        <v/>
      </c>
      <c r="M11" s="158" t="str">
        <f t="shared" si="2"/>
        <v/>
      </c>
      <c r="N11" s="117"/>
      <c r="O11" s="353" t="str">
        <f>IF(P11=$X$11,"","○")</f>
        <v/>
      </c>
      <c r="P11" s="159">
        <v>33.299999999999997</v>
      </c>
      <c r="Q11" s="160" t="s">
        <v>394</v>
      </c>
      <c r="R11" s="118" t="str">
        <f>IF(S11=$Z$12,"","○")</f>
        <v/>
      </c>
      <c r="S11" s="159">
        <v>1.8599999999999998E-2</v>
      </c>
      <c r="T11" s="162" t="s">
        <v>261</v>
      </c>
      <c r="X11" s="163">
        <v>33.299999999999997</v>
      </c>
      <c r="Y11" s="345" t="s">
        <v>394</v>
      </c>
      <c r="Z11" s="163">
        <v>1.8599999999999998E-2</v>
      </c>
      <c r="AA11" s="343" t="s">
        <v>44</v>
      </c>
    </row>
    <row r="12" spans="1:27" ht="15" customHeight="1">
      <c r="A12" s="808"/>
      <c r="B12" s="729" t="s">
        <v>395</v>
      </c>
      <c r="C12" s="764"/>
      <c r="D12" s="764"/>
      <c r="E12" s="730"/>
      <c r="F12" s="155"/>
      <c r="G12" s="29" t="s">
        <v>393</v>
      </c>
      <c r="H12" s="41" t="str">
        <f t="shared" si="0"/>
        <v/>
      </c>
      <c r="I12" s="156"/>
      <c r="J12" s="29" t="s">
        <v>393</v>
      </c>
      <c r="K12" s="157" t="str">
        <f t="shared" si="1"/>
        <v/>
      </c>
      <c r="L12" s="157" t="str">
        <f t="shared" si="3"/>
        <v/>
      </c>
      <c r="M12" s="158" t="str">
        <f t="shared" si="2"/>
        <v/>
      </c>
      <c r="N12" s="117"/>
      <c r="O12" s="353" t="str">
        <f>IF(P12=$X$12,"","○")</f>
        <v/>
      </c>
      <c r="P12" s="159">
        <v>36.299999999999997</v>
      </c>
      <c r="Q12" s="160" t="s">
        <v>394</v>
      </c>
      <c r="R12" s="118" t="str">
        <f>IF(S12=$Z$12,"","○")</f>
        <v/>
      </c>
      <c r="S12" s="159">
        <v>1.8599999999999998E-2</v>
      </c>
      <c r="T12" s="162" t="s">
        <v>261</v>
      </c>
      <c r="X12" s="163">
        <v>36.299999999999997</v>
      </c>
      <c r="Y12" s="345" t="s">
        <v>394</v>
      </c>
      <c r="Z12" s="163">
        <v>1.8599999999999998E-2</v>
      </c>
      <c r="AA12" s="343" t="s">
        <v>44</v>
      </c>
    </row>
    <row r="13" spans="1:27" ht="15" customHeight="1">
      <c r="A13" s="808"/>
      <c r="B13" s="729" t="s">
        <v>82</v>
      </c>
      <c r="C13" s="764"/>
      <c r="D13" s="764"/>
      <c r="E13" s="730"/>
      <c r="F13" s="155"/>
      <c r="G13" s="29" t="s">
        <v>393</v>
      </c>
      <c r="H13" s="41" t="str">
        <f t="shared" si="0"/>
        <v/>
      </c>
      <c r="I13" s="156"/>
      <c r="J13" s="29" t="s">
        <v>393</v>
      </c>
      <c r="K13" s="157" t="str">
        <f t="shared" si="1"/>
        <v/>
      </c>
      <c r="L13" s="157" t="str">
        <f t="shared" si="3"/>
        <v/>
      </c>
      <c r="M13" s="158" t="str">
        <f t="shared" si="2"/>
        <v/>
      </c>
      <c r="N13" s="117"/>
      <c r="O13" s="353" t="str">
        <f>IF(P13=$X$13,"","○")</f>
        <v/>
      </c>
      <c r="P13" s="159">
        <v>36.5</v>
      </c>
      <c r="Q13" s="160" t="s">
        <v>394</v>
      </c>
      <c r="R13" s="118" t="str">
        <f>IF(S13=$Z$13,"","○")</f>
        <v/>
      </c>
      <c r="S13" s="159">
        <v>1.8700000000000001E-2</v>
      </c>
      <c r="T13" s="162" t="s">
        <v>261</v>
      </c>
      <c r="X13" s="163">
        <v>36.5</v>
      </c>
      <c r="Y13" s="345" t="s">
        <v>394</v>
      </c>
      <c r="Z13" s="163">
        <v>1.8700000000000001E-2</v>
      </c>
      <c r="AA13" s="343" t="s">
        <v>44</v>
      </c>
    </row>
    <row r="14" spans="1:27" ht="15" customHeight="1">
      <c r="A14" s="808"/>
      <c r="B14" s="729" t="s">
        <v>9</v>
      </c>
      <c r="C14" s="764"/>
      <c r="D14" s="764"/>
      <c r="E14" s="730"/>
      <c r="F14" s="155"/>
      <c r="G14" s="29" t="s">
        <v>393</v>
      </c>
      <c r="H14" s="41" t="str">
        <f t="shared" si="0"/>
        <v/>
      </c>
      <c r="I14" s="156"/>
      <c r="J14" s="29" t="s">
        <v>393</v>
      </c>
      <c r="K14" s="157" t="str">
        <f t="shared" si="1"/>
        <v/>
      </c>
      <c r="L14" s="157" t="str">
        <f t="shared" si="3"/>
        <v/>
      </c>
      <c r="M14" s="158" t="str">
        <f t="shared" si="2"/>
        <v/>
      </c>
      <c r="N14" s="117"/>
      <c r="O14" s="353" t="str">
        <f>IF(P14=$X$14,"","○")</f>
        <v/>
      </c>
      <c r="P14" s="165">
        <v>38</v>
      </c>
      <c r="Q14" s="160" t="s">
        <v>394</v>
      </c>
      <c r="R14" s="118" t="str">
        <f>IF(S14=$Z$14,"","○")</f>
        <v/>
      </c>
      <c r="S14" s="159">
        <v>1.8800000000000001E-2</v>
      </c>
      <c r="T14" s="162" t="s">
        <v>261</v>
      </c>
      <c r="X14" s="166">
        <v>38</v>
      </c>
      <c r="Y14" s="345" t="s">
        <v>394</v>
      </c>
      <c r="Z14" s="163">
        <v>1.8800000000000001E-2</v>
      </c>
      <c r="AA14" s="343" t="s">
        <v>44</v>
      </c>
    </row>
    <row r="15" spans="1:27" ht="15" customHeight="1">
      <c r="A15" s="808"/>
      <c r="B15" s="729" t="s">
        <v>10</v>
      </c>
      <c r="C15" s="764"/>
      <c r="D15" s="764"/>
      <c r="E15" s="730"/>
      <c r="F15" s="155"/>
      <c r="G15" s="29" t="s">
        <v>393</v>
      </c>
      <c r="H15" s="41" t="str">
        <f t="shared" si="0"/>
        <v/>
      </c>
      <c r="I15" s="156"/>
      <c r="J15" s="29" t="s">
        <v>393</v>
      </c>
      <c r="K15" s="157" t="str">
        <f t="shared" si="1"/>
        <v/>
      </c>
      <c r="L15" s="157" t="str">
        <f>IF(F15="",IF(I15="","",-(I15*P15)),(F15-I15)*P15)</f>
        <v/>
      </c>
      <c r="M15" s="158" t="str">
        <f>IF(L15="","",L15*S15*44/12)</f>
        <v/>
      </c>
      <c r="N15" s="117"/>
      <c r="O15" s="353" t="str">
        <f>IF(P15=$X$15,"","○")</f>
        <v/>
      </c>
      <c r="P15" s="159">
        <v>38.9</v>
      </c>
      <c r="Q15" s="160" t="s">
        <v>394</v>
      </c>
      <c r="R15" s="118" t="str">
        <f>IF(S15=$Z$15,"","○")</f>
        <v/>
      </c>
      <c r="S15" s="159">
        <v>1.9300000000000001E-2</v>
      </c>
      <c r="T15" s="162" t="s">
        <v>261</v>
      </c>
      <c r="X15" s="163">
        <v>38.9</v>
      </c>
      <c r="Y15" s="345" t="s">
        <v>394</v>
      </c>
      <c r="Z15" s="163">
        <v>1.9300000000000001E-2</v>
      </c>
      <c r="AA15" s="343" t="s">
        <v>44</v>
      </c>
    </row>
    <row r="16" spans="1:27" ht="15" customHeight="1">
      <c r="A16" s="808"/>
      <c r="B16" s="729" t="s">
        <v>11</v>
      </c>
      <c r="C16" s="764"/>
      <c r="D16" s="764"/>
      <c r="E16" s="730"/>
      <c r="F16" s="155"/>
      <c r="G16" s="29" t="s">
        <v>393</v>
      </c>
      <c r="H16" s="41" t="str">
        <f t="shared" si="0"/>
        <v/>
      </c>
      <c r="I16" s="156"/>
      <c r="J16" s="29" t="s">
        <v>393</v>
      </c>
      <c r="K16" s="157" t="str">
        <f t="shared" si="1"/>
        <v/>
      </c>
      <c r="L16" s="157" t="str">
        <f t="shared" si="3"/>
        <v/>
      </c>
      <c r="M16" s="158" t="str">
        <f t="shared" si="2"/>
        <v/>
      </c>
      <c r="N16" s="117"/>
      <c r="O16" s="353" t="str">
        <f>IF(P16=$X$16,"","○")</f>
        <v/>
      </c>
      <c r="P16" s="159">
        <v>41.8</v>
      </c>
      <c r="Q16" s="160" t="s">
        <v>394</v>
      </c>
      <c r="R16" s="118" t="str">
        <f>IF(S16=$Z$16,"","○")</f>
        <v/>
      </c>
      <c r="S16" s="159">
        <v>2.0199999999999999E-2</v>
      </c>
      <c r="T16" s="162" t="s">
        <v>261</v>
      </c>
      <c r="X16" s="163">
        <v>41.8</v>
      </c>
      <c r="Y16" s="345" t="s">
        <v>394</v>
      </c>
      <c r="Z16" s="163">
        <v>2.0199999999999999E-2</v>
      </c>
      <c r="AA16" s="343" t="s">
        <v>44</v>
      </c>
    </row>
    <row r="17" spans="1:27" ht="15" customHeight="1">
      <c r="A17" s="808"/>
      <c r="B17" s="729" t="s">
        <v>12</v>
      </c>
      <c r="C17" s="764"/>
      <c r="D17" s="764"/>
      <c r="E17" s="730"/>
      <c r="F17" s="155"/>
      <c r="G17" s="29" t="s">
        <v>13</v>
      </c>
      <c r="H17" s="41" t="str">
        <f t="shared" si="0"/>
        <v/>
      </c>
      <c r="I17" s="156"/>
      <c r="J17" s="29" t="s">
        <v>13</v>
      </c>
      <c r="K17" s="157" t="str">
        <f t="shared" si="1"/>
        <v/>
      </c>
      <c r="L17" s="157" t="str">
        <f t="shared" si="3"/>
        <v/>
      </c>
      <c r="M17" s="158" t="str">
        <f t="shared" si="2"/>
        <v/>
      </c>
      <c r="N17" s="117"/>
      <c r="O17" s="353" t="str">
        <f>IF(P17=$X$17,"","○")</f>
        <v/>
      </c>
      <c r="P17" s="165">
        <v>40</v>
      </c>
      <c r="Q17" s="160" t="s">
        <v>14</v>
      </c>
      <c r="R17" s="118" t="str">
        <f>IF(S17=$Z$17,"","○")</f>
        <v/>
      </c>
      <c r="S17" s="159">
        <v>2.0400000000000001E-2</v>
      </c>
      <c r="T17" s="162" t="s">
        <v>261</v>
      </c>
      <c r="X17" s="166">
        <v>40</v>
      </c>
      <c r="Y17" s="345" t="s">
        <v>14</v>
      </c>
      <c r="Z17" s="163">
        <v>2.0400000000000001E-2</v>
      </c>
      <c r="AA17" s="343" t="s">
        <v>44</v>
      </c>
    </row>
    <row r="18" spans="1:27" ht="15" customHeight="1">
      <c r="A18" s="808"/>
      <c r="B18" s="729" t="s">
        <v>15</v>
      </c>
      <c r="C18" s="764"/>
      <c r="D18" s="764"/>
      <c r="E18" s="730"/>
      <c r="F18" s="155"/>
      <c r="G18" s="29" t="s">
        <v>13</v>
      </c>
      <c r="H18" s="41" t="str">
        <f t="shared" si="0"/>
        <v/>
      </c>
      <c r="I18" s="156"/>
      <c r="J18" s="29" t="s">
        <v>13</v>
      </c>
      <c r="K18" s="157" t="str">
        <f t="shared" si="1"/>
        <v/>
      </c>
      <c r="L18" s="157" t="str">
        <f t="shared" si="3"/>
        <v/>
      </c>
      <c r="M18" s="158" t="str">
        <f t="shared" si="2"/>
        <v/>
      </c>
      <c r="N18" s="117"/>
      <c r="O18" s="353" t="str">
        <f>IF(P18=$X$18,"","○")</f>
        <v/>
      </c>
      <c r="P18" s="159">
        <v>34.1</v>
      </c>
      <c r="Q18" s="160" t="s">
        <v>14</v>
      </c>
      <c r="R18" s="118" t="str">
        <f>IF(S18=$Z$18,"","○")</f>
        <v/>
      </c>
      <c r="S18" s="159">
        <v>2.4500000000000001E-2</v>
      </c>
      <c r="T18" s="162" t="s">
        <v>261</v>
      </c>
      <c r="X18" s="163">
        <v>34.1</v>
      </c>
      <c r="Y18" s="345" t="s">
        <v>14</v>
      </c>
      <c r="Z18" s="163">
        <v>2.4500000000000001E-2</v>
      </c>
      <c r="AA18" s="343" t="s">
        <v>44</v>
      </c>
    </row>
    <row r="19" spans="1:27" ht="15" customHeight="1">
      <c r="A19" s="808"/>
      <c r="B19" s="810" t="s">
        <v>16</v>
      </c>
      <c r="C19" s="809" t="s">
        <v>17</v>
      </c>
      <c r="D19" s="809"/>
      <c r="E19" s="809"/>
      <c r="F19" s="155"/>
      <c r="G19" s="29" t="s">
        <v>13</v>
      </c>
      <c r="H19" s="41" t="str">
        <f t="shared" si="0"/>
        <v/>
      </c>
      <c r="I19" s="156"/>
      <c r="J19" s="29" t="s">
        <v>13</v>
      </c>
      <c r="K19" s="157" t="str">
        <f t="shared" si="1"/>
        <v/>
      </c>
      <c r="L19" s="157" t="str">
        <f t="shared" si="3"/>
        <v/>
      </c>
      <c r="M19" s="158" t="str">
        <f t="shared" si="2"/>
        <v/>
      </c>
      <c r="N19" s="117"/>
      <c r="O19" s="353" t="str">
        <f>IF(P19=$X$19,"","○")</f>
        <v/>
      </c>
      <c r="P19" s="159">
        <v>50.1</v>
      </c>
      <c r="Q19" s="160" t="s">
        <v>14</v>
      </c>
      <c r="R19" s="118" t="str">
        <f>IF(S19=$Z$19,"","○")</f>
        <v/>
      </c>
      <c r="S19" s="159">
        <v>1.6299999999999999E-2</v>
      </c>
      <c r="T19" s="162" t="s">
        <v>261</v>
      </c>
      <c r="X19" s="163">
        <v>50.1</v>
      </c>
      <c r="Y19" s="345" t="s">
        <v>396</v>
      </c>
      <c r="Z19" s="163">
        <v>1.6299999999999999E-2</v>
      </c>
      <c r="AA19" s="343" t="s">
        <v>44</v>
      </c>
    </row>
    <row r="20" spans="1:27" ht="15" customHeight="1">
      <c r="A20" s="808"/>
      <c r="B20" s="810"/>
      <c r="C20" s="809" t="s">
        <v>18</v>
      </c>
      <c r="D20" s="809"/>
      <c r="E20" s="809"/>
      <c r="F20" s="155"/>
      <c r="G20" s="29" t="s">
        <v>249</v>
      </c>
      <c r="H20" s="41" t="str">
        <f t="shared" si="0"/>
        <v/>
      </c>
      <c r="I20" s="156"/>
      <c r="J20" s="29" t="s">
        <v>249</v>
      </c>
      <c r="K20" s="157" t="str">
        <f t="shared" si="1"/>
        <v/>
      </c>
      <c r="L20" s="157" t="str">
        <f t="shared" si="3"/>
        <v/>
      </c>
      <c r="M20" s="158" t="str">
        <f t="shared" si="2"/>
        <v/>
      </c>
      <c r="N20" s="117"/>
      <c r="O20" s="353" t="str">
        <f>IF(P20=$X$20,"","○")</f>
        <v/>
      </c>
      <c r="P20" s="159">
        <v>46.1</v>
      </c>
      <c r="Q20" s="160" t="s">
        <v>397</v>
      </c>
      <c r="R20" s="118" t="str">
        <f>IF(S20=$Z$20,"","○")</f>
        <v/>
      </c>
      <c r="S20" s="159">
        <v>1.44E-2</v>
      </c>
      <c r="T20" s="162" t="s">
        <v>261</v>
      </c>
      <c r="X20" s="163">
        <v>46.1</v>
      </c>
      <c r="Y20" s="345" t="s">
        <v>383</v>
      </c>
      <c r="Z20" s="163">
        <v>1.44E-2</v>
      </c>
      <c r="AA20" s="343" t="s">
        <v>44</v>
      </c>
    </row>
    <row r="21" spans="1:27" ht="15" customHeight="1">
      <c r="A21" s="808"/>
      <c r="B21" s="810" t="s">
        <v>329</v>
      </c>
      <c r="C21" s="809" t="s">
        <v>19</v>
      </c>
      <c r="D21" s="809"/>
      <c r="E21" s="809"/>
      <c r="F21" s="155"/>
      <c r="G21" s="29" t="s">
        <v>13</v>
      </c>
      <c r="H21" s="41" t="str">
        <f t="shared" si="0"/>
        <v/>
      </c>
      <c r="I21" s="156"/>
      <c r="J21" s="29" t="s">
        <v>13</v>
      </c>
      <c r="K21" s="157" t="str">
        <f t="shared" si="1"/>
        <v/>
      </c>
      <c r="L21" s="157" t="str">
        <f t="shared" si="3"/>
        <v/>
      </c>
      <c r="M21" s="158" t="str">
        <f t="shared" si="2"/>
        <v/>
      </c>
      <c r="N21" s="117"/>
      <c r="O21" s="353" t="str">
        <f>IF(P21=$X$21,"","○")</f>
        <v/>
      </c>
      <c r="P21" s="159">
        <v>54.7</v>
      </c>
      <c r="Q21" s="160" t="s">
        <v>53</v>
      </c>
      <c r="R21" s="118" t="str">
        <f>IF(S21=$Z$21,"","○")</f>
        <v/>
      </c>
      <c r="S21" s="159">
        <v>1.3899999999999999E-2</v>
      </c>
      <c r="T21" s="162" t="s">
        <v>261</v>
      </c>
      <c r="X21" s="163">
        <v>54.7</v>
      </c>
      <c r="Y21" s="345" t="s">
        <v>74</v>
      </c>
      <c r="Z21" s="163">
        <v>1.3899999999999999E-2</v>
      </c>
      <c r="AA21" s="343" t="s">
        <v>44</v>
      </c>
    </row>
    <row r="22" spans="1:27" ht="15" customHeight="1">
      <c r="A22" s="808"/>
      <c r="B22" s="810"/>
      <c r="C22" s="809" t="s">
        <v>37</v>
      </c>
      <c r="D22" s="809"/>
      <c r="E22" s="809"/>
      <c r="F22" s="155"/>
      <c r="G22" s="29" t="s">
        <v>249</v>
      </c>
      <c r="H22" s="41" t="str">
        <f t="shared" si="0"/>
        <v/>
      </c>
      <c r="I22" s="156"/>
      <c r="J22" s="29" t="s">
        <v>249</v>
      </c>
      <c r="K22" s="157" t="str">
        <f t="shared" si="1"/>
        <v/>
      </c>
      <c r="L22" s="157" t="str">
        <f t="shared" si="3"/>
        <v/>
      </c>
      <c r="M22" s="158" t="str">
        <f t="shared" si="2"/>
        <v/>
      </c>
      <c r="N22" s="117"/>
      <c r="O22" s="353" t="str">
        <f>IF(P22=$X$22,"","○")</f>
        <v/>
      </c>
      <c r="P22" s="159">
        <v>38.4</v>
      </c>
      <c r="Q22" s="160" t="s">
        <v>397</v>
      </c>
      <c r="R22" s="118" t="str">
        <f>IF(S22=$Z$22,"","○")</f>
        <v/>
      </c>
      <c r="S22" s="159">
        <v>1.3899999999999999E-2</v>
      </c>
      <c r="T22" s="162" t="s">
        <v>261</v>
      </c>
      <c r="X22" s="163">
        <v>38.4</v>
      </c>
      <c r="Y22" s="345" t="s">
        <v>383</v>
      </c>
      <c r="Z22" s="163">
        <v>1.3899999999999999E-2</v>
      </c>
      <c r="AA22" s="343" t="s">
        <v>44</v>
      </c>
    </row>
    <row r="23" spans="1:27" ht="15" customHeight="1">
      <c r="A23" s="808"/>
      <c r="B23" s="653" t="s">
        <v>20</v>
      </c>
      <c r="C23" s="809" t="s">
        <v>398</v>
      </c>
      <c r="D23" s="809"/>
      <c r="E23" s="809"/>
      <c r="F23" s="155"/>
      <c r="G23" s="29" t="s">
        <v>13</v>
      </c>
      <c r="H23" s="41" t="str">
        <f t="shared" si="0"/>
        <v/>
      </c>
      <c r="I23" s="156"/>
      <c r="J23" s="29" t="s">
        <v>13</v>
      </c>
      <c r="K23" s="157" t="str">
        <f t="shared" si="1"/>
        <v/>
      </c>
      <c r="L23" s="157" t="str">
        <f t="shared" si="3"/>
        <v/>
      </c>
      <c r="M23" s="158" t="str">
        <f t="shared" si="2"/>
        <v/>
      </c>
      <c r="N23" s="117"/>
      <c r="O23" s="353" t="str">
        <f>IF(P23=$X$23,"","○")</f>
        <v/>
      </c>
      <c r="P23" s="167">
        <v>28.7</v>
      </c>
      <c r="Q23" s="160" t="s">
        <v>14</v>
      </c>
      <c r="R23" s="118" t="str">
        <f>IF(S23=$Z$23,"","○")</f>
        <v/>
      </c>
      <c r="S23" s="159">
        <v>2.46E-2</v>
      </c>
      <c r="T23" s="162" t="s">
        <v>261</v>
      </c>
      <c r="X23" s="168">
        <v>28.7</v>
      </c>
      <c r="Y23" s="345" t="s">
        <v>14</v>
      </c>
      <c r="Z23" s="163">
        <v>2.46E-2</v>
      </c>
      <c r="AA23" s="343" t="s">
        <v>44</v>
      </c>
    </row>
    <row r="24" spans="1:27" ht="15" customHeight="1">
      <c r="A24" s="808"/>
      <c r="B24" s="653"/>
      <c r="C24" s="809" t="s">
        <v>399</v>
      </c>
      <c r="D24" s="809"/>
      <c r="E24" s="809"/>
      <c r="F24" s="155"/>
      <c r="G24" s="29" t="s">
        <v>13</v>
      </c>
      <c r="H24" s="41" t="str">
        <f t="shared" si="0"/>
        <v/>
      </c>
      <c r="I24" s="156"/>
      <c r="J24" s="29" t="s">
        <v>13</v>
      </c>
      <c r="K24" s="157" t="str">
        <f t="shared" si="1"/>
        <v/>
      </c>
      <c r="L24" s="157" t="str">
        <f t="shared" si="3"/>
        <v/>
      </c>
      <c r="M24" s="158" t="str">
        <f t="shared" si="2"/>
        <v/>
      </c>
      <c r="N24" s="117"/>
      <c r="O24" s="353" t="str">
        <f>IF(P24=$X$24,"","○")</f>
        <v/>
      </c>
      <c r="P24" s="167">
        <v>28.9</v>
      </c>
      <c r="Q24" s="160" t="s">
        <v>14</v>
      </c>
      <c r="R24" s="118" t="str">
        <f>IF(S24=$Z$24,"","○")</f>
        <v/>
      </c>
      <c r="S24" s="159">
        <v>2.4500000000000001E-2</v>
      </c>
      <c r="T24" s="162" t="s">
        <v>261</v>
      </c>
      <c r="X24" s="168">
        <v>28.9</v>
      </c>
      <c r="Y24" s="345" t="s">
        <v>14</v>
      </c>
      <c r="Z24" s="163">
        <v>2.4500000000000001E-2</v>
      </c>
      <c r="AA24" s="343" t="s">
        <v>44</v>
      </c>
    </row>
    <row r="25" spans="1:27" ht="15" customHeight="1">
      <c r="A25" s="808"/>
      <c r="B25" s="653"/>
      <c r="C25" s="809" t="s">
        <v>400</v>
      </c>
      <c r="D25" s="809"/>
      <c r="E25" s="809"/>
      <c r="F25" s="155"/>
      <c r="G25" s="29" t="s">
        <v>13</v>
      </c>
      <c r="H25" s="41" t="str">
        <f t="shared" si="0"/>
        <v/>
      </c>
      <c r="I25" s="156"/>
      <c r="J25" s="29" t="s">
        <v>13</v>
      </c>
      <c r="K25" s="157" t="str">
        <f t="shared" si="1"/>
        <v/>
      </c>
      <c r="L25" s="157" t="str">
        <f t="shared" si="3"/>
        <v/>
      </c>
      <c r="M25" s="158" t="str">
        <f t="shared" si="2"/>
        <v/>
      </c>
      <c r="N25" s="117"/>
      <c r="O25" s="353" t="str">
        <f>IF(P25=$X$25,"","○")</f>
        <v/>
      </c>
      <c r="P25" s="167">
        <v>28.3</v>
      </c>
      <c r="Q25" s="160" t="s">
        <v>14</v>
      </c>
      <c r="R25" s="118" t="str">
        <f>IF(S25=$Z$25,"","○")</f>
        <v/>
      </c>
      <c r="S25" s="159">
        <v>2.5100000000000001E-2</v>
      </c>
      <c r="T25" s="162" t="s">
        <v>261</v>
      </c>
      <c r="X25" s="168">
        <v>28.3</v>
      </c>
      <c r="Y25" s="345" t="s">
        <v>14</v>
      </c>
      <c r="Z25" s="163">
        <v>2.5100000000000001E-2</v>
      </c>
      <c r="AA25" s="343" t="s">
        <v>44</v>
      </c>
    </row>
    <row r="26" spans="1:27" ht="15" customHeight="1">
      <c r="A26" s="808"/>
      <c r="B26" s="653"/>
      <c r="C26" s="809" t="s">
        <v>401</v>
      </c>
      <c r="D26" s="809"/>
      <c r="E26" s="809"/>
      <c r="F26" s="155"/>
      <c r="G26" s="29" t="s">
        <v>13</v>
      </c>
      <c r="H26" s="41" t="str">
        <f t="shared" si="0"/>
        <v/>
      </c>
      <c r="I26" s="156"/>
      <c r="J26" s="29" t="s">
        <v>13</v>
      </c>
      <c r="K26" s="157" t="str">
        <f t="shared" si="1"/>
        <v/>
      </c>
      <c r="L26" s="157" t="str">
        <f t="shared" si="3"/>
        <v/>
      </c>
      <c r="M26" s="158" t="str">
        <f t="shared" si="2"/>
        <v/>
      </c>
      <c r="N26" s="117"/>
      <c r="O26" s="353" t="str">
        <f>IF(P26=$X$26,"","○")</f>
        <v/>
      </c>
      <c r="P26" s="159">
        <v>26.1</v>
      </c>
      <c r="Q26" s="160" t="s">
        <v>14</v>
      </c>
      <c r="R26" s="118" t="str">
        <f>IF(S26=$Z$26,"","○")</f>
        <v/>
      </c>
      <c r="S26" s="159">
        <v>2.4299999999999999E-2</v>
      </c>
      <c r="T26" s="162" t="s">
        <v>261</v>
      </c>
      <c r="X26" s="163">
        <v>26.1</v>
      </c>
      <c r="Y26" s="345" t="s">
        <v>14</v>
      </c>
      <c r="Z26" s="163">
        <v>2.4299999999999999E-2</v>
      </c>
      <c r="AA26" s="343" t="s">
        <v>44</v>
      </c>
    </row>
    <row r="27" spans="1:27" ht="15" customHeight="1">
      <c r="A27" s="808"/>
      <c r="B27" s="653"/>
      <c r="C27" s="809" t="s">
        <v>402</v>
      </c>
      <c r="D27" s="809"/>
      <c r="E27" s="809"/>
      <c r="F27" s="155"/>
      <c r="G27" s="29" t="s">
        <v>13</v>
      </c>
      <c r="H27" s="41" t="str">
        <f t="shared" si="0"/>
        <v/>
      </c>
      <c r="I27" s="156"/>
      <c r="J27" s="29" t="s">
        <v>13</v>
      </c>
      <c r="K27" s="157" t="str">
        <f t="shared" si="1"/>
        <v/>
      </c>
      <c r="L27" s="157" t="str">
        <f t="shared" si="3"/>
        <v/>
      </c>
      <c r="M27" s="158" t="str">
        <f t="shared" si="2"/>
        <v/>
      </c>
      <c r="N27" s="117"/>
      <c r="O27" s="353" t="str">
        <f>IF(P27=$X$27,"","○")</f>
        <v/>
      </c>
      <c r="P27" s="159">
        <v>24.2</v>
      </c>
      <c r="Q27" s="160" t="s">
        <v>14</v>
      </c>
      <c r="R27" s="118" t="str">
        <f>IF(S27=$Z$27,"","○")</f>
        <v/>
      </c>
      <c r="S27" s="159">
        <v>2.4199999999999999E-2</v>
      </c>
      <c r="T27" s="162" t="s">
        <v>261</v>
      </c>
      <c r="X27" s="163">
        <v>24.2</v>
      </c>
      <c r="Y27" s="345" t="s">
        <v>14</v>
      </c>
      <c r="Z27" s="163">
        <v>2.4199999999999999E-2</v>
      </c>
      <c r="AA27" s="343" t="s">
        <v>44</v>
      </c>
    </row>
    <row r="28" spans="1:27" ht="15" customHeight="1">
      <c r="A28" s="808"/>
      <c r="B28" s="653"/>
      <c r="C28" s="809" t="s">
        <v>403</v>
      </c>
      <c r="D28" s="809"/>
      <c r="E28" s="809"/>
      <c r="F28" s="155"/>
      <c r="G28" s="29" t="s">
        <v>13</v>
      </c>
      <c r="H28" s="41" t="str">
        <f t="shared" si="0"/>
        <v/>
      </c>
      <c r="I28" s="156"/>
      <c r="J28" s="29" t="s">
        <v>13</v>
      </c>
      <c r="K28" s="157" t="str">
        <f t="shared" si="1"/>
        <v/>
      </c>
      <c r="L28" s="157" t="str">
        <f t="shared" si="3"/>
        <v/>
      </c>
      <c r="M28" s="158" t="str">
        <f t="shared" si="2"/>
        <v/>
      </c>
      <c r="N28" s="117"/>
      <c r="O28" s="353" t="str">
        <f>IF(P28=$X$28,"","○")</f>
        <v/>
      </c>
      <c r="P28" s="159">
        <v>27.8</v>
      </c>
      <c r="Q28" s="160" t="s">
        <v>14</v>
      </c>
      <c r="R28" s="118" t="str">
        <f>IF(S28=$Z$28,"","○")</f>
        <v/>
      </c>
      <c r="S28" s="159">
        <v>2.5899999999999999E-2</v>
      </c>
      <c r="T28" s="162" t="s">
        <v>261</v>
      </c>
      <c r="X28" s="163">
        <v>27.8</v>
      </c>
      <c r="Y28" s="345" t="s">
        <v>14</v>
      </c>
      <c r="Z28" s="163">
        <v>2.5899999999999999E-2</v>
      </c>
      <c r="AA28" s="343" t="s">
        <v>44</v>
      </c>
    </row>
    <row r="29" spans="1:27" ht="15" customHeight="1">
      <c r="A29" s="808"/>
      <c r="B29" s="653" t="s">
        <v>21</v>
      </c>
      <c r="C29" s="653"/>
      <c r="D29" s="653"/>
      <c r="E29" s="653"/>
      <c r="F29" s="155"/>
      <c r="G29" s="29" t="s">
        <v>13</v>
      </c>
      <c r="H29" s="41" t="str">
        <f t="shared" si="0"/>
        <v/>
      </c>
      <c r="I29" s="156"/>
      <c r="J29" s="29" t="s">
        <v>13</v>
      </c>
      <c r="K29" s="157" t="str">
        <f t="shared" si="1"/>
        <v/>
      </c>
      <c r="L29" s="157" t="str">
        <f t="shared" si="3"/>
        <v/>
      </c>
      <c r="M29" s="158" t="str">
        <f t="shared" si="2"/>
        <v/>
      </c>
      <c r="N29" s="117"/>
      <c r="O29" s="353" t="str">
        <f>IF(P29=$X$29,"","○")</f>
        <v/>
      </c>
      <c r="P29" s="165">
        <v>29</v>
      </c>
      <c r="Q29" s="160" t="s">
        <v>14</v>
      </c>
      <c r="R29" s="118" t="str">
        <f>IF(S29=$Z$29,"","○")</f>
        <v/>
      </c>
      <c r="S29" s="159">
        <v>2.9899999999999999E-2</v>
      </c>
      <c r="T29" s="162" t="s">
        <v>261</v>
      </c>
      <c r="X29" s="166">
        <v>29</v>
      </c>
      <c r="Y29" s="345" t="s">
        <v>14</v>
      </c>
      <c r="Z29" s="163">
        <v>2.9899999999999999E-2</v>
      </c>
      <c r="AA29" s="343" t="s">
        <v>44</v>
      </c>
    </row>
    <row r="30" spans="1:27" ht="15" customHeight="1">
      <c r="A30" s="808"/>
      <c r="B30" s="653" t="s">
        <v>22</v>
      </c>
      <c r="C30" s="653"/>
      <c r="D30" s="653"/>
      <c r="E30" s="653"/>
      <c r="F30" s="155"/>
      <c r="G30" s="29" t="s">
        <v>13</v>
      </c>
      <c r="H30" s="41" t="str">
        <f t="shared" si="0"/>
        <v/>
      </c>
      <c r="I30" s="156"/>
      <c r="J30" s="29" t="s">
        <v>13</v>
      </c>
      <c r="K30" s="157" t="str">
        <f t="shared" si="1"/>
        <v/>
      </c>
      <c r="L30" s="157" t="str">
        <f>IF(F30="",IF(I30="","",-(I30*P30)),(F30-I30)*P30)</f>
        <v/>
      </c>
      <c r="M30" s="158" t="str">
        <f t="shared" si="2"/>
        <v/>
      </c>
      <c r="N30" s="117"/>
      <c r="O30" s="353" t="str">
        <f>IF(P30=$X$30,"","○")</f>
        <v/>
      </c>
      <c r="P30" s="159">
        <v>37.299999999999997</v>
      </c>
      <c r="Q30" s="160" t="s">
        <v>14</v>
      </c>
      <c r="R30" s="118" t="str">
        <f>IF(S30=$Z$30,"","○")</f>
        <v/>
      </c>
      <c r="S30" s="159">
        <v>2.0899999999999998E-2</v>
      </c>
      <c r="T30" s="162" t="s">
        <v>261</v>
      </c>
      <c r="X30" s="163">
        <v>37.299999999999997</v>
      </c>
      <c r="Y30" s="345" t="s">
        <v>14</v>
      </c>
      <c r="Z30" s="163">
        <v>2.0899999999999998E-2</v>
      </c>
      <c r="AA30" s="343" t="s">
        <v>44</v>
      </c>
    </row>
    <row r="31" spans="1:27" ht="15" customHeight="1">
      <c r="A31" s="808"/>
      <c r="B31" s="653" t="s">
        <v>23</v>
      </c>
      <c r="C31" s="653"/>
      <c r="D31" s="653"/>
      <c r="E31" s="653"/>
      <c r="F31" s="155"/>
      <c r="G31" s="29" t="s">
        <v>249</v>
      </c>
      <c r="H31" s="41" t="str">
        <f t="shared" si="0"/>
        <v/>
      </c>
      <c r="I31" s="156"/>
      <c r="J31" s="29" t="s">
        <v>249</v>
      </c>
      <c r="K31" s="157" t="str">
        <f t="shared" si="1"/>
        <v/>
      </c>
      <c r="L31" s="157" t="str">
        <f t="shared" si="3"/>
        <v/>
      </c>
      <c r="M31" s="158" t="str">
        <f t="shared" si="2"/>
        <v/>
      </c>
      <c r="N31" s="117"/>
      <c r="O31" s="353" t="str">
        <f>IF(P31=$X$31,"","○")</f>
        <v/>
      </c>
      <c r="P31" s="159">
        <v>18.399999999999999</v>
      </c>
      <c r="Q31" s="160" t="s">
        <v>397</v>
      </c>
      <c r="R31" s="118" t="str">
        <f>IF(S31=$Z$31,"","○")</f>
        <v/>
      </c>
      <c r="S31" s="169">
        <v>1.09E-2</v>
      </c>
      <c r="T31" s="162" t="s">
        <v>261</v>
      </c>
      <c r="X31" s="163">
        <v>18.399999999999999</v>
      </c>
      <c r="Y31" s="345" t="s">
        <v>383</v>
      </c>
      <c r="Z31" s="170">
        <v>1.09E-2</v>
      </c>
      <c r="AA31" s="343" t="s">
        <v>44</v>
      </c>
    </row>
    <row r="32" spans="1:27" ht="15" customHeight="1">
      <c r="A32" s="808"/>
      <c r="B32" s="653" t="s">
        <v>24</v>
      </c>
      <c r="C32" s="653"/>
      <c r="D32" s="653"/>
      <c r="E32" s="653"/>
      <c r="F32" s="155"/>
      <c r="G32" s="29" t="s">
        <v>249</v>
      </c>
      <c r="H32" s="41" t="str">
        <f t="shared" si="0"/>
        <v/>
      </c>
      <c r="I32" s="156"/>
      <c r="J32" s="29" t="s">
        <v>249</v>
      </c>
      <c r="K32" s="157" t="str">
        <f t="shared" si="1"/>
        <v/>
      </c>
      <c r="L32" s="157" t="str">
        <f t="shared" si="3"/>
        <v/>
      </c>
      <c r="M32" s="158" t="str">
        <f t="shared" si="2"/>
        <v/>
      </c>
      <c r="N32" s="117"/>
      <c r="O32" s="353" t="str">
        <f>IF(P32=$X$32,"","○")</f>
        <v/>
      </c>
      <c r="P32" s="159">
        <v>3.23</v>
      </c>
      <c r="Q32" s="160" t="s">
        <v>397</v>
      </c>
      <c r="R32" s="118" t="str">
        <f>IF(S32=$Z$33,"","○")</f>
        <v/>
      </c>
      <c r="S32" s="159">
        <v>2.64E-2</v>
      </c>
      <c r="T32" s="162" t="s">
        <v>261</v>
      </c>
      <c r="X32" s="163">
        <v>3.23</v>
      </c>
      <c r="Y32" s="345" t="s">
        <v>383</v>
      </c>
      <c r="Z32" s="163">
        <v>2.64E-2</v>
      </c>
      <c r="AA32" s="343" t="s">
        <v>44</v>
      </c>
    </row>
    <row r="33" spans="1:28" ht="15" customHeight="1">
      <c r="A33" s="808"/>
      <c r="B33" s="653" t="s">
        <v>404</v>
      </c>
      <c r="C33" s="653"/>
      <c r="D33" s="653"/>
      <c r="E33" s="653"/>
      <c r="F33" s="155"/>
      <c r="G33" s="29" t="s">
        <v>249</v>
      </c>
      <c r="H33" s="41" t="str">
        <f t="shared" si="0"/>
        <v/>
      </c>
      <c r="I33" s="156"/>
      <c r="J33" s="29" t="s">
        <v>249</v>
      </c>
      <c r="K33" s="157" t="str">
        <f t="shared" si="1"/>
        <v/>
      </c>
      <c r="L33" s="157" t="str">
        <f t="shared" si="3"/>
        <v/>
      </c>
      <c r="M33" s="158" t="str">
        <f t="shared" si="2"/>
        <v/>
      </c>
      <c r="N33" s="117"/>
      <c r="O33" s="353" t="str">
        <f>IF(P33=$X$33,"","○")</f>
        <v/>
      </c>
      <c r="P33" s="159">
        <v>3.45</v>
      </c>
      <c r="Q33" s="160" t="s">
        <v>397</v>
      </c>
      <c r="R33" s="118" t="str">
        <f>IF(S33=$Z$33,"","○")</f>
        <v/>
      </c>
      <c r="S33" s="159">
        <v>2.64E-2</v>
      </c>
      <c r="T33" s="162" t="s">
        <v>261</v>
      </c>
      <c r="U33" s="171"/>
      <c r="X33" s="163">
        <v>3.45</v>
      </c>
      <c r="Y33" s="345" t="s">
        <v>383</v>
      </c>
      <c r="Z33" s="163">
        <v>2.64E-2</v>
      </c>
      <c r="AA33" s="343" t="s">
        <v>44</v>
      </c>
    </row>
    <row r="34" spans="1:28" ht="15" customHeight="1" thickBot="1">
      <c r="A34" s="808"/>
      <c r="B34" s="653" t="s">
        <v>25</v>
      </c>
      <c r="C34" s="653"/>
      <c r="D34" s="653"/>
      <c r="E34" s="653"/>
      <c r="F34" s="155"/>
      <c r="G34" s="29" t="s">
        <v>249</v>
      </c>
      <c r="H34" s="41" t="str">
        <f t="shared" si="0"/>
        <v/>
      </c>
      <c r="I34" s="156"/>
      <c r="J34" s="29" t="s">
        <v>249</v>
      </c>
      <c r="K34" s="157" t="str">
        <f t="shared" si="1"/>
        <v/>
      </c>
      <c r="L34" s="157" t="str">
        <f t="shared" si="3"/>
        <v/>
      </c>
      <c r="M34" s="158" t="str">
        <f t="shared" si="2"/>
        <v/>
      </c>
      <c r="N34" s="117"/>
      <c r="O34" s="353" t="str">
        <f>IF(P34=$X$34,"","○")</f>
        <v/>
      </c>
      <c r="P34" s="172">
        <v>7.53</v>
      </c>
      <c r="Q34" s="160" t="s">
        <v>397</v>
      </c>
      <c r="R34" s="119" t="str">
        <f>IF(S34=$Z$34,"","○")</f>
        <v/>
      </c>
      <c r="S34" s="173">
        <v>4.2000000000000003E-2</v>
      </c>
      <c r="T34" s="162" t="s">
        <v>261</v>
      </c>
      <c r="U34" s="135"/>
      <c r="V34" s="135"/>
      <c r="W34" s="123"/>
      <c r="X34" s="163">
        <v>7.53</v>
      </c>
      <c r="Y34" s="343" t="s">
        <v>383</v>
      </c>
      <c r="Z34" s="174">
        <v>4.2000000000000003E-2</v>
      </c>
      <c r="AA34" s="341" t="s">
        <v>44</v>
      </c>
    </row>
    <row r="35" spans="1:28" ht="15" customHeight="1">
      <c r="A35" s="808"/>
      <c r="B35" s="814" t="s">
        <v>328</v>
      </c>
      <c r="C35" s="823"/>
      <c r="D35" s="824"/>
      <c r="E35" s="825"/>
      <c r="F35" s="155"/>
      <c r="G35" s="43"/>
      <c r="H35" s="41" t="str">
        <f t="shared" si="0"/>
        <v/>
      </c>
      <c r="I35" s="156"/>
      <c r="J35" s="43"/>
      <c r="K35" s="157" t="str">
        <f>IF(I35="","",I35*P35)</f>
        <v/>
      </c>
      <c r="L35" s="157" t="str">
        <f>IF(F35="",IF(I35="","",-(I35*P35)),(F35-I35)*P35)</f>
        <v/>
      </c>
      <c r="M35" s="158" t="str">
        <f>IF(L35="","",L35*S35*44/12)</f>
        <v/>
      </c>
      <c r="N35" s="117"/>
      <c r="O35" s="121"/>
      <c r="P35" s="175"/>
      <c r="Q35" s="176"/>
      <c r="R35" s="122"/>
      <c r="S35" s="175"/>
      <c r="T35" s="176"/>
      <c r="U35" s="177"/>
      <c r="V35" s="123"/>
      <c r="X35" s="178"/>
      <c r="Y35" s="355"/>
      <c r="Z35" s="128"/>
      <c r="AA35" s="122"/>
      <c r="AB35" s="123"/>
    </row>
    <row r="36" spans="1:28" ht="15" customHeight="1" thickBot="1">
      <c r="A36" s="808"/>
      <c r="B36" s="815"/>
      <c r="C36" s="823"/>
      <c r="D36" s="824"/>
      <c r="E36" s="825"/>
      <c r="F36" s="155"/>
      <c r="G36" s="43"/>
      <c r="H36" s="41" t="str">
        <f t="shared" si="0"/>
        <v/>
      </c>
      <c r="I36" s="156"/>
      <c r="J36" s="43"/>
      <c r="K36" s="157" t="str">
        <f>IF(I36="","",I36*P36)</f>
        <v/>
      </c>
      <c r="L36" s="157" t="str">
        <f>IF(F36="",IF(I36="","",-(I36*P36)),(F36-I36)*P36)</f>
        <v/>
      </c>
      <c r="M36" s="158" t="str">
        <f>IF(L36="","",L36*S36*44/12)</f>
        <v/>
      </c>
      <c r="N36" s="117"/>
      <c r="O36" s="123"/>
      <c r="P36" s="179"/>
      <c r="Q36" s="180"/>
      <c r="R36" s="355"/>
      <c r="S36" s="179"/>
      <c r="T36" s="181"/>
      <c r="X36" s="178"/>
      <c r="Y36" s="355"/>
      <c r="Z36" s="125"/>
      <c r="AA36" s="355"/>
      <c r="AB36" s="123"/>
    </row>
    <row r="37" spans="1:28" ht="15" customHeight="1" thickTop="1">
      <c r="A37" s="808"/>
      <c r="B37" s="683" t="s">
        <v>42</v>
      </c>
      <c r="C37" s="683"/>
      <c r="D37" s="683"/>
      <c r="E37" s="683"/>
      <c r="F37" s="683"/>
      <c r="G37" s="683"/>
      <c r="H37" s="683"/>
      <c r="I37" s="683"/>
      <c r="J37" s="683"/>
      <c r="K37" s="683"/>
      <c r="L37" s="683"/>
      <c r="M37" s="42" t="str">
        <f>IF(SUM(M8:M36)=0,"",SUM(M8:M36))</f>
        <v/>
      </c>
      <c r="N37" s="117"/>
      <c r="O37" s="123"/>
      <c r="P37" s="355"/>
      <c r="Q37" s="26"/>
      <c r="R37" s="355"/>
      <c r="S37" s="182"/>
      <c r="T37" s="183"/>
      <c r="U37" s="123"/>
      <c r="V37" s="123"/>
      <c r="X37" s="355"/>
      <c r="Y37" s="355"/>
      <c r="Z37" s="125"/>
      <c r="AA37" s="355"/>
      <c r="AB37" s="123"/>
    </row>
    <row r="38" spans="1:28" ht="24" customHeight="1">
      <c r="A38" s="808"/>
      <c r="B38" s="799"/>
      <c r="C38" s="800"/>
      <c r="D38" s="800"/>
      <c r="E38" s="801"/>
      <c r="F38" s="683" t="s">
        <v>1</v>
      </c>
      <c r="G38" s="683"/>
      <c r="H38" s="683"/>
      <c r="I38" s="789" t="s">
        <v>34</v>
      </c>
      <c r="J38" s="789"/>
      <c r="K38" s="789"/>
      <c r="L38" s="681" t="s">
        <v>405</v>
      </c>
      <c r="M38" s="679" t="s">
        <v>61</v>
      </c>
      <c r="N38" s="117"/>
      <c r="O38" s="123"/>
      <c r="P38" s="184"/>
      <c r="Q38" s="185"/>
      <c r="R38" s="355"/>
      <c r="S38" s="184"/>
      <c r="T38" s="185"/>
      <c r="X38" s="178"/>
      <c r="Y38" s="355"/>
      <c r="Z38" s="125"/>
      <c r="AA38" s="355"/>
      <c r="AB38" s="123"/>
    </row>
    <row r="39" spans="1:28" ht="15" customHeight="1" thickBot="1">
      <c r="A39" s="808"/>
      <c r="B39" s="802"/>
      <c r="C39" s="803"/>
      <c r="D39" s="803"/>
      <c r="E39" s="804"/>
      <c r="F39" s="339" t="s">
        <v>3</v>
      </c>
      <c r="G39" s="790" t="s">
        <v>406</v>
      </c>
      <c r="H39" s="792"/>
      <c r="I39" s="339" t="s">
        <v>3</v>
      </c>
      <c r="J39" s="790" t="s">
        <v>406</v>
      </c>
      <c r="K39" s="792"/>
      <c r="L39" s="682"/>
      <c r="M39" s="680"/>
      <c r="N39" s="117"/>
      <c r="O39" s="123"/>
      <c r="P39" s="184"/>
      <c r="Q39" s="185"/>
      <c r="R39" s="355"/>
      <c r="S39" s="184"/>
      <c r="T39" s="185"/>
      <c r="X39" s="178"/>
      <c r="Y39" s="355"/>
      <c r="Z39" s="125"/>
      <c r="AA39" s="355"/>
      <c r="AB39" s="123"/>
    </row>
    <row r="40" spans="1:28" ht="15" customHeight="1" thickTop="1" thickBot="1">
      <c r="A40" s="808"/>
      <c r="B40" s="805"/>
      <c r="C40" s="806"/>
      <c r="D40" s="806"/>
      <c r="E40" s="807"/>
      <c r="F40" s="347" t="s">
        <v>55</v>
      </c>
      <c r="G40" s="791"/>
      <c r="H40" s="793"/>
      <c r="I40" s="347" t="s">
        <v>57</v>
      </c>
      <c r="J40" s="791"/>
      <c r="K40" s="793"/>
      <c r="L40" s="186" t="s">
        <v>407</v>
      </c>
      <c r="M40" s="340" t="s">
        <v>248</v>
      </c>
      <c r="N40" s="117"/>
      <c r="O40" s="187" t="s">
        <v>408</v>
      </c>
      <c r="P40" s="184"/>
      <c r="Q40" s="26"/>
      <c r="R40" s="355"/>
      <c r="S40" s="184"/>
      <c r="T40" s="185"/>
      <c r="U40" s="794" t="s">
        <v>409</v>
      </c>
      <c r="V40" s="795"/>
      <c r="W40" s="188"/>
      <c r="X40" s="178"/>
      <c r="Y40" s="355"/>
      <c r="Z40" s="125"/>
      <c r="AA40" s="355"/>
      <c r="AB40" s="123"/>
    </row>
    <row r="41" spans="1:28" ht="15" customHeight="1" thickTop="1" thickBot="1">
      <c r="A41" s="808"/>
      <c r="B41" s="775" t="s">
        <v>410</v>
      </c>
      <c r="C41" s="776"/>
      <c r="D41" s="776"/>
      <c r="E41" s="777"/>
      <c r="F41" s="155"/>
      <c r="G41" s="29" t="s">
        <v>249</v>
      </c>
      <c r="H41" s="189"/>
      <c r="I41" s="156"/>
      <c r="J41" s="29" t="s">
        <v>249</v>
      </c>
      <c r="K41" s="190"/>
      <c r="L41" s="157" t="str">
        <f>IF(F41="",IF(I41="","",F41-I41),F41-I41)</f>
        <v/>
      </c>
      <c r="M41" s="158" t="str">
        <f>IF(L41="","",L41*S41)</f>
        <v/>
      </c>
      <c r="N41" s="117"/>
      <c r="O41" s="123"/>
      <c r="P41" s="184"/>
      <c r="Q41" s="185"/>
      <c r="R41" s="118"/>
      <c r="S41" s="191"/>
      <c r="T41" s="192" t="s">
        <v>411</v>
      </c>
      <c r="U41" s="778"/>
      <c r="V41" s="779"/>
      <c r="X41" s="178"/>
      <c r="Y41" s="355"/>
      <c r="Z41" s="125"/>
      <c r="AA41" s="355"/>
      <c r="AB41" s="123"/>
    </row>
    <row r="42" spans="1:28" ht="15" customHeight="1" thickTop="1">
      <c r="A42" s="808"/>
      <c r="B42" s="683" t="s">
        <v>43</v>
      </c>
      <c r="C42" s="683"/>
      <c r="D42" s="683"/>
      <c r="E42" s="683"/>
      <c r="F42" s="683"/>
      <c r="G42" s="683"/>
      <c r="H42" s="683"/>
      <c r="I42" s="683"/>
      <c r="J42" s="683"/>
      <c r="K42" s="683"/>
      <c r="L42" s="683"/>
      <c r="M42" s="42" t="str">
        <f>IF(M41=0,"",M41)</f>
        <v/>
      </c>
      <c r="N42" s="117"/>
      <c r="O42" s="115"/>
      <c r="P42" s="355"/>
      <c r="Q42" s="26"/>
      <c r="R42" s="193"/>
      <c r="S42" s="194"/>
      <c r="T42" s="195"/>
      <c r="U42" s="196"/>
      <c r="V42" s="196"/>
      <c r="X42" s="355"/>
      <c r="Y42" s="355"/>
      <c r="Z42" s="197"/>
      <c r="AA42" s="193"/>
      <c r="AB42" s="123"/>
    </row>
    <row r="43" spans="1:28" ht="18" customHeight="1">
      <c r="A43" s="710" t="s">
        <v>412</v>
      </c>
      <c r="B43" s="780"/>
      <c r="C43" s="781"/>
      <c r="D43" s="781"/>
      <c r="E43" s="782"/>
      <c r="F43" s="683" t="s">
        <v>1</v>
      </c>
      <c r="G43" s="683"/>
      <c r="H43" s="683"/>
      <c r="I43" s="789" t="s">
        <v>34</v>
      </c>
      <c r="J43" s="789"/>
      <c r="K43" s="789"/>
      <c r="L43" s="681" t="s">
        <v>59</v>
      </c>
      <c r="M43" s="681" t="s">
        <v>61</v>
      </c>
      <c r="N43" s="352"/>
      <c r="O43" s="697" t="s">
        <v>92</v>
      </c>
      <c r="P43" s="700" t="s">
        <v>2</v>
      </c>
      <c r="Q43" s="700"/>
      <c r="R43" s="697" t="s">
        <v>92</v>
      </c>
      <c r="S43" s="700" t="s">
        <v>45</v>
      </c>
      <c r="T43" s="700"/>
      <c r="X43" s="700" t="s">
        <v>2</v>
      </c>
      <c r="Y43" s="700"/>
      <c r="Z43" s="700" t="s">
        <v>45</v>
      </c>
      <c r="AA43" s="700"/>
    </row>
    <row r="44" spans="1:28" ht="15" customHeight="1">
      <c r="A44" s="711"/>
      <c r="B44" s="783"/>
      <c r="C44" s="784"/>
      <c r="D44" s="784"/>
      <c r="E44" s="785"/>
      <c r="F44" s="339" t="s">
        <v>3</v>
      </c>
      <c r="G44" s="683" t="s">
        <v>35</v>
      </c>
      <c r="H44" s="339" t="s">
        <v>36</v>
      </c>
      <c r="I44" s="339" t="s">
        <v>3</v>
      </c>
      <c r="J44" s="683" t="s">
        <v>35</v>
      </c>
      <c r="K44" s="339" t="s">
        <v>36</v>
      </c>
      <c r="L44" s="682"/>
      <c r="M44" s="682"/>
      <c r="N44" s="352"/>
      <c r="O44" s="698"/>
      <c r="P44" s="341" t="s">
        <v>3</v>
      </c>
      <c r="Q44" s="774" t="s">
        <v>69</v>
      </c>
      <c r="R44" s="698"/>
      <c r="S44" s="697" t="s">
        <v>3</v>
      </c>
      <c r="T44" s="701" t="s">
        <v>35</v>
      </c>
      <c r="X44" s="341" t="s">
        <v>3</v>
      </c>
      <c r="Y44" s="822" t="s">
        <v>69</v>
      </c>
      <c r="Z44" s="697" t="s">
        <v>3</v>
      </c>
      <c r="AA44" s="697" t="s">
        <v>35</v>
      </c>
    </row>
    <row r="45" spans="1:28" ht="15" customHeight="1">
      <c r="A45" s="711"/>
      <c r="B45" s="786"/>
      <c r="C45" s="787"/>
      <c r="D45" s="787"/>
      <c r="E45" s="788"/>
      <c r="F45" s="347" t="s">
        <v>55</v>
      </c>
      <c r="G45" s="683"/>
      <c r="H45" s="347" t="s">
        <v>56</v>
      </c>
      <c r="I45" s="347" t="s">
        <v>57</v>
      </c>
      <c r="J45" s="683"/>
      <c r="K45" s="347" t="s">
        <v>58</v>
      </c>
      <c r="L45" s="340" t="s">
        <v>80</v>
      </c>
      <c r="M45" s="340" t="s">
        <v>248</v>
      </c>
      <c r="N45" s="352"/>
      <c r="O45" s="699"/>
      <c r="P45" s="342" t="s">
        <v>5</v>
      </c>
      <c r="Q45" s="774"/>
      <c r="R45" s="699"/>
      <c r="S45" s="699"/>
      <c r="T45" s="702"/>
      <c r="X45" s="342" t="s">
        <v>5</v>
      </c>
      <c r="Y45" s="822"/>
      <c r="Z45" s="699"/>
      <c r="AA45" s="699"/>
    </row>
    <row r="46" spans="1:28" ht="15" customHeight="1">
      <c r="A46" s="711"/>
      <c r="B46" s="729" t="s">
        <v>413</v>
      </c>
      <c r="C46" s="764"/>
      <c r="D46" s="764"/>
      <c r="E46" s="730"/>
      <c r="F46" s="155"/>
      <c r="G46" s="29" t="s">
        <v>13</v>
      </c>
      <c r="H46" s="157" t="str">
        <f>IF(F46="","",F46*P46)</f>
        <v/>
      </c>
      <c r="I46" s="155"/>
      <c r="J46" s="29" t="s">
        <v>13</v>
      </c>
      <c r="K46" s="157" t="str">
        <f t="shared" ref="K46:K64" si="4">IF(I46="","",I46*P46)</f>
        <v/>
      </c>
      <c r="L46" s="157" t="str">
        <f>IF(F46="",IF(I46="","",-(I46*P46)),(F46-I46)*P46)</f>
        <v/>
      </c>
      <c r="M46" s="158" t="str">
        <f>IF(L46="","",L46*S46*44/12)</f>
        <v/>
      </c>
      <c r="N46" s="117"/>
      <c r="O46" s="353" t="str">
        <f>IF(P46=$X$46,"","○")</f>
        <v/>
      </c>
      <c r="P46" s="159">
        <v>13.6</v>
      </c>
      <c r="Q46" s="160" t="s">
        <v>14</v>
      </c>
      <c r="R46" s="118"/>
      <c r="S46" s="198">
        <v>0</v>
      </c>
      <c r="T46" s="162" t="s">
        <v>262</v>
      </c>
      <c r="X46" s="163">
        <v>13.6</v>
      </c>
      <c r="Y46" s="199" t="s">
        <v>396</v>
      </c>
      <c r="Z46" s="164">
        <v>0</v>
      </c>
      <c r="AA46" s="163" t="s">
        <v>44</v>
      </c>
    </row>
    <row r="47" spans="1:28" ht="15" customHeight="1">
      <c r="A47" s="711"/>
      <c r="B47" s="729" t="s">
        <v>414</v>
      </c>
      <c r="C47" s="764"/>
      <c r="D47" s="764"/>
      <c r="E47" s="730"/>
      <c r="F47" s="155"/>
      <c r="G47" s="29" t="s">
        <v>13</v>
      </c>
      <c r="H47" s="157" t="str">
        <f t="shared" ref="H47:H64" si="5">IF(F47="","",F47*P47)</f>
        <v/>
      </c>
      <c r="I47" s="155"/>
      <c r="J47" s="29" t="s">
        <v>13</v>
      </c>
      <c r="K47" s="157" t="str">
        <f t="shared" si="4"/>
        <v/>
      </c>
      <c r="L47" s="157" t="str">
        <f t="shared" ref="L47:L56" si="6">IF(F47="",IF(I47="","",-(I47*P47)),(F47-I47)*P47)</f>
        <v/>
      </c>
      <c r="M47" s="158" t="str">
        <f t="shared" ref="M47:M64" si="7">IF(L47="","",L47*S47*44/12)</f>
        <v/>
      </c>
      <c r="N47" s="117"/>
      <c r="O47" s="353" t="str">
        <f>IF(P47=$X$47,"","○")</f>
        <v/>
      </c>
      <c r="P47" s="159">
        <v>13.2</v>
      </c>
      <c r="Q47" s="160" t="s">
        <v>14</v>
      </c>
      <c r="R47" s="118"/>
      <c r="S47" s="198">
        <v>0</v>
      </c>
      <c r="T47" s="162" t="s">
        <v>261</v>
      </c>
      <c r="X47" s="163">
        <v>13.2</v>
      </c>
      <c r="Y47" s="199" t="s">
        <v>14</v>
      </c>
      <c r="Z47" s="164">
        <v>0</v>
      </c>
      <c r="AA47" s="163" t="s">
        <v>44</v>
      </c>
    </row>
    <row r="48" spans="1:28" ht="15" customHeight="1">
      <c r="A48" s="711"/>
      <c r="B48" s="729" t="s">
        <v>415</v>
      </c>
      <c r="C48" s="764"/>
      <c r="D48" s="764"/>
      <c r="E48" s="730"/>
      <c r="F48" s="155"/>
      <c r="G48" s="29" t="s">
        <v>13</v>
      </c>
      <c r="H48" s="157" t="str">
        <f t="shared" si="5"/>
        <v/>
      </c>
      <c r="I48" s="155"/>
      <c r="J48" s="29" t="s">
        <v>13</v>
      </c>
      <c r="K48" s="157" t="str">
        <f>IF(I48="","",I48*P48)</f>
        <v/>
      </c>
      <c r="L48" s="157" t="str">
        <f>IF(F48="",IF(I48="","",-(I48*P48)),(F48-I48)*P48)</f>
        <v/>
      </c>
      <c r="M48" s="158" t="str">
        <f t="shared" si="7"/>
        <v/>
      </c>
      <c r="N48" s="117"/>
      <c r="O48" s="353" t="str">
        <f>IF(P48=$X$48,"","○")</f>
        <v/>
      </c>
      <c r="P48" s="159">
        <v>17.100000000000001</v>
      </c>
      <c r="Q48" s="160" t="s">
        <v>14</v>
      </c>
      <c r="R48" s="118"/>
      <c r="S48" s="198">
        <v>0</v>
      </c>
      <c r="T48" s="162" t="s">
        <v>261</v>
      </c>
      <c r="X48" s="163">
        <v>17.100000000000001</v>
      </c>
      <c r="Y48" s="199" t="s">
        <v>14</v>
      </c>
      <c r="Z48" s="164">
        <v>0</v>
      </c>
      <c r="AA48" s="163" t="s">
        <v>44</v>
      </c>
    </row>
    <row r="49" spans="1:27" ht="15" customHeight="1">
      <c r="A49" s="711"/>
      <c r="B49" s="729" t="s">
        <v>416</v>
      </c>
      <c r="C49" s="764"/>
      <c r="D49" s="764"/>
      <c r="E49" s="730"/>
      <c r="F49" s="155"/>
      <c r="G49" s="29" t="s">
        <v>393</v>
      </c>
      <c r="H49" s="157" t="str">
        <f t="shared" si="5"/>
        <v/>
      </c>
      <c r="I49" s="155"/>
      <c r="J49" s="29" t="s">
        <v>393</v>
      </c>
      <c r="K49" s="157" t="str">
        <f t="shared" si="4"/>
        <v/>
      </c>
      <c r="L49" s="157" t="str">
        <f t="shared" si="6"/>
        <v/>
      </c>
      <c r="M49" s="158" t="str">
        <f t="shared" si="7"/>
        <v/>
      </c>
      <c r="N49" s="117"/>
      <c r="O49" s="353" t="str">
        <f>IF(P49=$X$49,"","○")</f>
        <v/>
      </c>
      <c r="P49" s="159">
        <v>23.4</v>
      </c>
      <c r="Q49" s="160" t="s">
        <v>394</v>
      </c>
      <c r="R49" s="118"/>
      <c r="S49" s="198">
        <v>0</v>
      </c>
      <c r="T49" s="162" t="s">
        <v>261</v>
      </c>
      <c r="X49" s="163">
        <v>23.4</v>
      </c>
      <c r="Y49" s="199" t="s">
        <v>394</v>
      </c>
      <c r="Z49" s="164">
        <v>0</v>
      </c>
      <c r="AA49" s="163" t="s">
        <v>44</v>
      </c>
    </row>
    <row r="50" spans="1:27" ht="15" customHeight="1">
      <c r="A50" s="711"/>
      <c r="B50" s="729" t="s">
        <v>417</v>
      </c>
      <c r="C50" s="764"/>
      <c r="D50" s="764"/>
      <c r="E50" s="730"/>
      <c r="F50" s="155"/>
      <c r="G50" s="29" t="s">
        <v>393</v>
      </c>
      <c r="H50" s="157" t="str">
        <f t="shared" si="5"/>
        <v/>
      </c>
      <c r="I50" s="155"/>
      <c r="J50" s="29" t="s">
        <v>393</v>
      </c>
      <c r="K50" s="157" t="str">
        <f t="shared" si="4"/>
        <v/>
      </c>
      <c r="L50" s="157" t="str">
        <f>IF(F50="",IF(I50="","",-(I50*P50)),(F50-I50)*P50)</f>
        <v/>
      </c>
      <c r="M50" s="158" t="str">
        <f t="shared" si="7"/>
        <v/>
      </c>
      <c r="N50" s="117"/>
      <c r="O50" s="353" t="str">
        <f>IF(P50=$X$50,"","○")</f>
        <v/>
      </c>
      <c r="P50" s="159">
        <v>35.6</v>
      </c>
      <c r="Q50" s="160" t="s">
        <v>394</v>
      </c>
      <c r="R50" s="118"/>
      <c r="S50" s="198">
        <v>0</v>
      </c>
      <c r="T50" s="162" t="s">
        <v>261</v>
      </c>
      <c r="X50" s="163">
        <v>35.6</v>
      </c>
      <c r="Y50" s="199" t="s">
        <v>394</v>
      </c>
      <c r="Z50" s="164">
        <v>0</v>
      </c>
      <c r="AA50" s="163" t="s">
        <v>44</v>
      </c>
    </row>
    <row r="51" spans="1:27" ht="15" customHeight="1">
      <c r="A51" s="711"/>
      <c r="B51" s="729" t="s">
        <v>418</v>
      </c>
      <c r="C51" s="764"/>
      <c r="D51" s="764"/>
      <c r="E51" s="730"/>
      <c r="F51" s="155"/>
      <c r="G51" s="29" t="s">
        <v>249</v>
      </c>
      <c r="H51" s="157" t="str">
        <f t="shared" si="5"/>
        <v/>
      </c>
      <c r="I51" s="155"/>
      <c r="J51" s="29" t="s">
        <v>249</v>
      </c>
      <c r="K51" s="157" t="str">
        <f t="shared" si="4"/>
        <v/>
      </c>
      <c r="L51" s="157" t="str">
        <f t="shared" si="6"/>
        <v/>
      </c>
      <c r="M51" s="158" t="str">
        <f t="shared" si="7"/>
        <v/>
      </c>
      <c r="N51" s="117"/>
      <c r="O51" s="353" t="str">
        <f>IF(P51=$X$51,"","○")</f>
        <v/>
      </c>
      <c r="P51" s="159">
        <v>21.2</v>
      </c>
      <c r="Q51" s="160" t="s">
        <v>397</v>
      </c>
      <c r="R51" s="118"/>
      <c r="S51" s="198">
        <v>0</v>
      </c>
      <c r="T51" s="162" t="s">
        <v>261</v>
      </c>
      <c r="X51" s="163">
        <v>21.2</v>
      </c>
      <c r="Y51" s="199" t="s">
        <v>383</v>
      </c>
      <c r="Z51" s="164">
        <v>0</v>
      </c>
      <c r="AA51" s="163" t="s">
        <v>44</v>
      </c>
    </row>
    <row r="52" spans="1:27" ht="15" customHeight="1">
      <c r="A52" s="711"/>
      <c r="B52" s="729" t="s">
        <v>419</v>
      </c>
      <c r="C52" s="764"/>
      <c r="D52" s="764"/>
      <c r="E52" s="730"/>
      <c r="F52" s="155"/>
      <c r="G52" s="29" t="s">
        <v>13</v>
      </c>
      <c r="H52" s="157" t="str">
        <f t="shared" si="5"/>
        <v/>
      </c>
      <c r="I52" s="155"/>
      <c r="J52" s="29" t="s">
        <v>13</v>
      </c>
      <c r="K52" s="157" t="str">
        <f t="shared" si="4"/>
        <v/>
      </c>
      <c r="L52" s="157" t="str">
        <f t="shared" si="6"/>
        <v/>
      </c>
      <c r="M52" s="158" t="str">
        <f t="shared" si="7"/>
        <v/>
      </c>
      <c r="N52" s="117"/>
      <c r="O52" s="353" t="str">
        <f>IF(P52=$X$52,"","○")</f>
        <v/>
      </c>
      <c r="P52" s="159">
        <v>13.2</v>
      </c>
      <c r="Q52" s="160" t="s">
        <v>14</v>
      </c>
      <c r="R52" s="118"/>
      <c r="S52" s="198">
        <v>0</v>
      </c>
      <c r="T52" s="162" t="s">
        <v>261</v>
      </c>
      <c r="X52" s="163">
        <v>13.2</v>
      </c>
      <c r="Y52" s="199" t="s">
        <v>396</v>
      </c>
      <c r="Z52" s="164">
        <v>0</v>
      </c>
      <c r="AA52" s="163" t="s">
        <v>44</v>
      </c>
    </row>
    <row r="53" spans="1:27" ht="15" customHeight="1">
      <c r="A53" s="711"/>
      <c r="B53" s="729" t="s">
        <v>420</v>
      </c>
      <c r="C53" s="764"/>
      <c r="D53" s="764"/>
      <c r="E53" s="730"/>
      <c r="F53" s="155"/>
      <c r="G53" s="29" t="s">
        <v>13</v>
      </c>
      <c r="H53" s="157" t="str">
        <f t="shared" si="5"/>
        <v/>
      </c>
      <c r="I53" s="155"/>
      <c r="J53" s="29" t="s">
        <v>13</v>
      </c>
      <c r="K53" s="157" t="str">
        <f t="shared" si="4"/>
        <v/>
      </c>
      <c r="L53" s="157" t="str">
        <f t="shared" si="6"/>
        <v/>
      </c>
      <c r="M53" s="158" t="str">
        <f t="shared" si="7"/>
        <v/>
      </c>
      <c r="N53" s="117"/>
      <c r="O53" s="353" t="str">
        <f>IF(P53=$X$53,"","○")</f>
        <v/>
      </c>
      <c r="P53" s="165">
        <v>18</v>
      </c>
      <c r="Q53" s="160" t="s">
        <v>14</v>
      </c>
      <c r="R53" s="118" t="str">
        <f>IF(S53=$Z$53,"","○")</f>
        <v/>
      </c>
      <c r="S53" s="200">
        <v>1.6199999999999999E-2</v>
      </c>
      <c r="T53" s="162" t="s">
        <v>261</v>
      </c>
      <c r="X53" s="166">
        <v>18</v>
      </c>
      <c r="Y53" s="199" t="s">
        <v>396</v>
      </c>
      <c r="Z53" s="163">
        <v>1.6199999999999999E-2</v>
      </c>
      <c r="AA53" s="163" t="s">
        <v>44</v>
      </c>
    </row>
    <row r="54" spans="1:27" ht="15" customHeight="1">
      <c r="A54" s="711"/>
      <c r="B54" s="729" t="s">
        <v>421</v>
      </c>
      <c r="C54" s="764"/>
      <c r="D54" s="764"/>
      <c r="E54" s="730"/>
      <c r="F54" s="155"/>
      <c r="G54" s="29" t="s">
        <v>13</v>
      </c>
      <c r="H54" s="157" t="str">
        <f t="shared" si="5"/>
        <v/>
      </c>
      <c r="I54" s="155"/>
      <c r="J54" s="29" t="s">
        <v>13</v>
      </c>
      <c r="K54" s="157" t="str">
        <f t="shared" si="4"/>
        <v/>
      </c>
      <c r="L54" s="157" t="str">
        <f t="shared" si="6"/>
        <v/>
      </c>
      <c r="M54" s="158" t="str">
        <f t="shared" si="7"/>
        <v/>
      </c>
      <c r="N54" s="117"/>
      <c r="O54" s="353" t="str">
        <f>IF(P54=$X$54,"","○")</f>
        <v/>
      </c>
      <c r="P54" s="159">
        <v>26.9</v>
      </c>
      <c r="Q54" s="160" t="s">
        <v>14</v>
      </c>
      <c r="R54" s="118" t="str">
        <f>IF(S54=$Z$54,"","○")</f>
        <v/>
      </c>
      <c r="S54" s="200">
        <v>1.66E-2</v>
      </c>
      <c r="T54" s="162" t="s">
        <v>261</v>
      </c>
      <c r="X54" s="163">
        <v>26.9</v>
      </c>
      <c r="Y54" s="199" t="s">
        <v>396</v>
      </c>
      <c r="Z54" s="163">
        <v>1.66E-2</v>
      </c>
      <c r="AA54" s="163" t="s">
        <v>44</v>
      </c>
    </row>
    <row r="55" spans="1:27" ht="15" customHeight="1">
      <c r="A55" s="711"/>
      <c r="B55" s="729" t="s">
        <v>422</v>
      </c>
      <c r="C55" s="764"/>
      <c r="D55" s="764"/>
      <c r="E55" s="730"/>
      <c r="F55" s="155"/>
      <c r="G55" s="29" t="s">
        <v>13</v>
      </c>
      <c r="H55" s="157" t="str">
        <f t="shared" si="5"/>
        <v/>
      </c>
      <c r="I55" s="155"/>
      <c r="J55" s="29" t="s">
        <v>13</v>
      </c>
      <c r="K55" s="157" t="str">
        <f t="shared" si="4"/>
        <v/>
      </c>
      <c r="L55" s="157" t="str">
        <f t="shared" si="6"/>
        <v/>
      </c>
      <c r="M55" s="158" t="str">
        <f t="shared" si="7"/>
        <v/>
      </c>
      <c r="N55" s="117"/>
      <c r="O55" s="353" t="str">
        <f>IF(P55=$X$55,"","○")</f>
        <v/>
      </c>
      <c r="P55" s="159">
        <v>33.200000000000003</v>
      </c>
      <c r="Q55" s="160" t="s">
        <v>14</v>
      </c>
      <c r="R55" s="118" t="str">
        <f>IF(S55=$Z$55,"","○")</f>
        <v/>
      </c>
      <c r="S55" s="200">
        <v>1.35E-2</v>
      </c>
      <c r="T55" s="162" t="s">
        <v>261</v>
      </c>
      <c r="X55" s="163">
        <v>33.200000000000003</v>
      </c>
      <c r="Y55" s="199" t="s">
        <v>396</v>
      </c>
      <c r="Z55" s="163">
        <v>1.35E-2</v>
      </c>
      <c r="AA55" s="163" t="s">
        <v>44</v>
      </c>
    </row>
    <row r="56" spans="1:27" ht="15" customHeight="1">
      <c r="A56" s="711"/>
      <c r="B56" s="771" t="s">
        <v>423</v>
      </c>
      <c r="C56" s="772"/>
      <c r="D56" s="772"/>
      <c r="E56" s="773"/>
      <c r="F56" s="155"/>
      <c r="G56" s="29" t="s">
        <v>13</v>
      </c>
      <c r="H56" s="157" t="str">
        <f t="shared" si="5"/>
        <v/>
      </c>
      <c r="I56" s="155"/>
      <c r="J56" s="29" t="s">
        <v>13</v>
      </c>
      <c r="K56" s="157" t="str">
        <f t="shared" si="4"/>
        <v/>
      </c>
      <c r="L56" s="157" t="str">
        <f t="shared" si="6"/>
        <v/>
      </c>
      <c r="M56" s="158" t="str">
        <f t="shared" si="7"/>
        <v/>
      </c>
      <c r="N56" s="117"/>
      <c r="O56" s="353" t="str">
        <f>IF(P56=$X$56,"","○")</f>
        <v/>
      </c>
      <c r="P56" s="159">
        <v>29.3</v>
      </c>
      <c r="Q56" s="160" t="s">
        <v>14</v>
      </c>
      <c r="R56" s="118" t="str">
        <f>IF(S56=$Z$56,"","○")</f>
        <v/>
      </c>
      <c r="S56" s="200">
        <v>2.5700000000000001E-2</v>
      </c>
      <c r="T56" s="162" t="s">
        <v>262</v>
      </c>
      <c r="X56" s="163">
        <v>29.3</v>
      </c>
      <c r="Y56" s="199" t="s">
        <v>396</v>
      </c>
      <c r="Z56" s="163">
        <v>2.5700000000000001E-2</v>
      </c>
      <c r="AA56" s="163" t="s">
        <v>44</v>
      </c>
    </row>
    <row r="57" spans="1:27" ht="15" customHeight="1">
      <c r="A57" s="711"/>
      <c r="B57" s="771" t="s">
        <v>424</v>
      </c>
      <c r="C57" s="772"/>
      <c r="D57" s="772"/>
      <c r="E57" s="773"/>
      <c r="F57" s="155"/>
      <c r="G57" s="29" t="s">
        <v>13</v>
      </c>
      <c r="H57" s="157" t="str">
        <f t="shared" si="5"/>
        <v/>
      </c>
      <c r="I57" s="155"/>
      <c r="J57" s="29" t="s">
        <v>13</v>
      </c>
      <c r="K57" s="157" t="str">
        <f t="shared" si="4"/>
        <v/>
      </c>
      <c r="L57" s="157" t="str">
        <f>IF(F57="",IF(I57="","",-(I57*P57)),(F57-I57)*P57)</f>
        <v/>
      </c>
      <c r="M57" s="158" t="str">
        <f t="shared" si="7"/>
        <v/>
      </c>
      <c r="N57" s="117"/>
      <c r="O57" s="353" t="str">
        <f>IF(P57=$X$57,"","○")</f>
        <v/>
      </c>
      <c r="P57" s="159">
        <v>29.3</v>
      </c>
      <c r="Q57" s="160" t="s">
        <v>14</v>
      </c>
      <c r="R57" s="118" t="str">
        <f>IF(S57=$Z$57,"","○")</f>
        <v/>
      </c>
      <c r="S57" s="200">
        <v>2.3900000000000001E-2</v>
      </c>
      <c r="T57" s="162" t="s">
        <v>262</v>
      </c>
      <c r="X57" s="163">
        <v>29.3</v>
      </c>
      <c r="Y57" s="199" t="s">
        <v>396</v>
      </c>
      <c r="Z57" s="163">
        <v>2.3900000000000001E-2</v>
      </c>
      <c r="AA57" s="163" t="s">
        <v>44</v>
      </c>
    </row>
    <row r="58" spans="1:27" ht="15" customHeight="1">
      <c r="A58" s="711"/>
      <c r="B58" s="729" t="s">
        <v>425</v>
      </c>
      <c r="C58" s="764"/>
      <c r="D58" s="764"/>
      <c r="E58" s="730"/>
      <c r="F58" s="155"/>
      <c r="G58" s="29" t="s">
        <v>393</v>
      </c>
      <c r="H58" s="157" t="str">
        <f t="shared" si="5"/>
        <v/>
      </c>
      <c r="I58" s="155"/>
      <c r="J58" s="29" t="s">
        <v>393</v>
      </c>
      <c r="K58" s="157" t="str">
        <f t="shared" si="4"/>
        <v/>
      </c>
      <c r="L58" s="157" t="str">
        <f t="shared" ref="L58:L64" si="8">IF(F58="",IF(I58="","",-(I58*P58)),(F58-I58)*P58)</f>
        <v/>
      </c>
      <c r="M58" s="158" t="str">
        <f>IF(L58="","",L58*S58*44/12)</f>
        <v/>
      </c>
      <c r="N58" s="117"/>
      <c r="O58" s="353" t="str">
        <f>IF(P58=$X$58,"","○")</f>
        <v/>
      </c>
      <c r="P58" s="159">
        <v>40.200000000000003</v>
      </c>
      <c r="Q58" s="160" t="s">
        <v>394</v>
      </c>
      <c r="R58" s="118" t="str">
        <f>IF(S58=$Z$58,"","○")</f>
        <v/>
      </c>
      <c r="S58" s="200">
        <v>1.7899999999999999E-2</v>
      </c>
      <c r="T58" s="162" t="s">
        <v>261</v>
      </c>
      <c r="X58" s="163">
        <v>40.200000000000003</v>
      </c>
      <c r="Y58" s="199" t="s">
        <v>394</v>
      </c>
      <c r="Z58" s="163">
        <v>1.7899999999999999E-2</v>
      </c>
      <c r="AA58" s="163" t="s">
        <v>44</v>
      </c>
    </row>
    <row r="59" spans="1:27" ht="15" customHeight="1">
      <c r="A59" s="711"/>
      <c r="B59" s="729" t="s">
        <v>426</v>
      </c>
      <c r="C59" s="764"/>
      <c r="D59" s="764"/>
      <c r="E59" s="730"/>
      <c r="F59" s="155"/>
      <c r="G59" s="29" t="s">
        <v>249</v>
      </c>
      <c r="H59" s="157" t="str">
        <f t="shared" si="5"/>
        <v/>
      </c>
      <c r="I59" s="155"/>
      <c r="J59" s="29" t="s">
        <v>249</v>
      </c>
      <c r="K59" s="157" t="str">
        <f t="shared" si="4"/>
        <v/>
      </c>
      <c r="L59" s="157" t="str">
        <f>IF(F59="",IF(I59="","",-(I59*P59)),(F59-I59)*P59)</f>
        <v/>
      </c>
      <c r="M59" s="158" t="str">
        <f t="shared" si="7"/>
        <v/>
      </c>
      <c r="N59" s="117"/>
      <c r="O59" s="353" t="str">
        <f>IF(P59=$X$59,"","○")</f>
        <v/>
      </c>
      <c r="P59" s="159">
        <v>21.2</v>
      </c>
      <c r="Q59" s="160" t="s">
        <v>397</v>
      </c>
      <c r="R59" s="118"/>
      <c r="S59" s="198">
        <v>0</v>
      </c>
      <c r="T59" s="162" t="s">
        <v>261</v>
      </c>
      <c r="X59" s="163">
        <v>21.2</v>
      </c>
      <c r="Y59" s="199" t="s">
        <v>383</v>
      </c>
      <c r="Z59" s="164">
        <v>0</v>
      </c>
      <c r="AA59" s="163" t="s">
        <v>44</v>
      </c>
    </row>
    <row r="60" spans="1:27" ht="15" customHeight="1">
      <c r="A60" s="711"/>
      <c r="B60" s="729" t="s">
        <v>427</v>
      </c>
      <c r="C60" s="764"/>
      <c r="D60" s="764"/>
      <c r="E60" s="730"/>
      <c r="F60" s="155"/>
      <c r="G60" s="29" t="s">
        <v>13</v>
      </c>
      <c r="H60" s="157" t="str">
        <f t="shared" si="5"/>
        <v/>
      </c>
      <c r="I60" s="155"/>
      <c r="J60" s="29" t="s">
        <v>13</v>
      </c>
      <c r="K60" s="157" t="str">
        <f t="shared" si="4"/>
        <v/>
      </c>
      <c r="L60" s="157" t="str">
        <f t="shared" si="8"/>
        <v/>
      </c>
      <c r="M60" s="158" t="str">
        <f>IF(L60="","",L60*S60*44/12)</f>
        <v/>
      </c>
      <c r="N60" s="117"/>
      <c r="O60" s="353" t="str">
        <f>IF(P60=$X$60,"","○")</f>
        <v/>
      </c>
      <c r="P60" s="159">
        <v>17.100000000000001</v>
      </c>
      <c r="Q60" s="160" t="s">
        <v>14</v>
      </c>
      <c r="R60" s="118"/>
      <c r="S60" s="198">
        <v>0</v>
      </c>
      <c r="T60" s="162" t="s">
        <v>261</v>
      </c>
      <c r="X60" s="163">
        <v>17.100000000000001</v>
      </c>
      <c r="Y60" s="199" t="s">
        <v>396</v>
      </c>
      <c r="Z60" s="164">
        <v>0</v>
      </c>
      <c r="AA60" s="163" t="s">
        <v>44</v>
      </c>
    </row>
    <row r="61" spans="1:27" ht="15" customHeight="1">
      <c r="A61" s="711"/>
      <c r="B61" s="729" t="s">
        <v>428</v>
      </c>
      <c r="C61" s="764"/>
      <c r="D61" s="764"/>
      <c r="E61" s="730"/>
      <c r="F61" s="155"/>
      <c r="G61" s="29" t="s">
        <v>13</v>
      </c>
      <c r="H61" s="157" t="str">
        <f t="shared" si="5"/>
        <v/>
      </c>
      <c r="I61" s="155"/>
      <c r="J61" s="29" t="s">
        <v>13</v>
      </c>
      <c r="K61" s="157" t="str">
        <f t="shared" si="4"/>
        <v/>
      </c>
      <c r="L61" s="157" t="str">
        <f t="shared" si="8"/>
        <v/>
      </c>
      <c r="M61" s="158" t="str">
        <f t="shared" si="7"/>
        <v/>
      </c>
      <c r="N61" s="117"/>
      <c r="O61" s="353" t="str">
        <f>IF(P61=$X$61,"","○")</f>
        <v/>
      </c>
      <c r="P61" s="165">
        <v>142</v>
      </c>
      <c r="Q61" s="160" t="s">
        <v>14</v>
      </c>
      <c r="R61" s="118"/>
      <c r="S61" s="198">
        <v>0</v>
      </c>
      <c r="T61" s="162" t="s">
        <v>261</v>
      </c>
      <c r="X61" s="166">
        <v>142</v>
      </c>
      <c r="Y61" s="199" t="s">
        <v>396</v>
      </c>
      <c r="Z61" s="164">
        <v>0</v>
      </c>
      <c r="AA61" s="163" t="s">
        <v>44</v>
      </c>
    </row>
    <row r="62" spans="1:27" ht="15" customHeight="1" thickBot="1">
      <c r="A62" s="711"/>
      <c r="B62" s="729" t="s">
        <v>429</v>
      </c>
      <c r="C62" s="764"/>
      <c r="D62" s="764"/>
      <c r="E62" s="730"/>
      <c r="F62" s="155"/>
      <c r="G62" s="29" t="s">
        <v>13</v>
      </c>
      <c r="H62" s="157" t="str">
        <f t="shared" si="5"/>
        <v/>
      </c>
      <c r="I62" s="155"/>
      <c r="J62" s="29" t="s">
        <v>13</v>
      </c>
      <c r="K62" s="157" t="str">
        <f t="shared" si="4"/>
        <v/>
      </c>
      <c r="L62" s="157" t="str">
        <f t="shared" si="8"/>
        <v/>
      </c>
      <c r="M62" s="158" t="str">
        <f>IF(L62="","",L62*S62*44/12)</f>
        <v/>
      </c>
      <c r="N62" s="117"/>
      <c r="O62" s="353" t="str">
        <f>IF(P62=$X$62,"","○")</f>
        <v/>
      </c>
      <c r="P62" s="172">
        <v>22.5</v>
      </c>
      <c r="Q62" s="201" t="s">
        <v>14</v>
      </c>
      <c r="R62" s="118"/>
      <c r="S62" s="202">
        <v>0</v>
      </c>
      <c r="T62" s="203" t="s">
        <v>261</v>
      </c>
      <c r="X62" s="163">
        <v>22.5</v>
      </c>
      <c r="Y62" s="199" t="s">
        <v>396</v>
      </c>
      <c r="Z62" s="164">
        <v>0</v>
      </c>
      <c r="AA62" s="163" t="s">
        <v>44</v>
      </c>
    </row>
    <row r="63" spans="1:27" ht="15" customHeight="1">
      <c r="A63" s="711"/>
      <c r="B63" s="765" t="s">
        <v>430</v>
      </c>
      <c r="C63" s="766"/>
      <c r="D63" s="769"/>
      <c r="E63" s="770"/>
      <c r="F63" s="155"/>
      <c r="G63" s="43"/>
      <c r="H63" s="157" t="str">
        <f t="shared" si="5"/>
        <v/>
      </c>
      <c r="I63" s="155"/>
      <c r="J63" s="43"/>
      <c r="K63" s="157" t="str">
        <f t="shared" si="4"/>
        <v/>
      </c>
      <c r="L63" s="157" t="str">
        <f t="shared" si="8"/>
        <v/>
      </c>
      <c r="M63" s="158" t="str">
        <f t="shared" si="7"/>
        <v/>
      </c>
      <c r="N63" s="204"/>
      <c r="O63" s="205"/>
      <c r="P63" s="175"/>
      <c r="Q63" s="206"/>
      <c r="R63" s="122"/>
      <c r="S63" s="175"/>
      <c r="T63" s="206"/>
      <c r="W63" s="123"/>
      <c r="X63" s="128"/>
      <c r="Y63" s="122"/>
      <c r="Z63" s="128"/>
      <c r="AA63" s="122"/>
    </row>
    <row r="64" spans="1:27" ht="15" customHeight="1" thickBot="1">
      <c r="A64" s="711"/>
      <c r="B64" s="767"/>
      <c r="C64" s="768"/>
      <c r="D64" s="769"/>
      <c r="E64" s="770"/>
      <c r="F64" s="155"/>
      <c r="G64" s="43"/>
      <c r="H64" s="157" t="str">
        <f t="shared" si="5"/>
        <v/>
      </c>
      <c r="I64" s="155"/>
      <c r="J64" s="43"/>
      <c r="K64" s="157" t="str">
        <f t="shared" si="4"/>
        <v/>
      </c>
      <c r="L64" s="157" t="str">
        <f t="shared" si="8"/>
        <v/>
      </c>
      <c r="M64" s="158" t="str">
        <f t="shared" si="7"/>
        <v/>
      </c>
      <c r="N64" s="204"/>
      <c r="O64" s="207"/>
      <c r="P64" s="179"/>
      <c r="Q64" s="208"/>
      <c r="R64" s="355"/>
      <c r="S64" s="179"/>
      <c r="T64" s="208"/>
      <c r="W64" s="123"/>
      <c r="X64" s="125"/>
      <c r="Y64" s="355"/>
      <c r="Z64" s="125"/>
      <c r="AA64" s="355"/>
    </row>
    <row r="65" spans="1:27" ht="15" customHeight="1">
      <c r="A65" s="349"/>
      <c r="B65" s="759" t="s">
        <v>431</v>
      </c>
      <c r="C65" s="760"/>
      <c r="D65" s="760"/>
      <c r="E65" s="760"/>
      <c r="F65" s="760"/>
      <c r="G65" s="760"/>
      <c r="H65" s="760"/>
      <c r="I65" s="760"/>
      <c r="J65" s="760"/>
      <c r="K65" s="760"/>
      <c r="L65" s="761"/>
      <c r="M65" s="42" t="str">
        <f>IF(SUM(M46:M64)=0,"",SUM(M46:M64))</f>
        <v/>
      </c>
      <c r="N65" s="117"/>
      <c r="O65" s="116"/>
      <c r="P65" s="209"/>
      <c r="Q65" s="183"/>
      <c r="R65" s="355"/>
      <c r="S65" s="209"/>
      <c r="T65" s="183"/>
      <c r="W65" s="123"/>
      <c r="X65" s="125"/>
      <c r="Y65" s="355"/>
      <c r="Z65" s="125"/>
      <c r="AA65" s="355"/>
    </row>
    <row r="66" spans="1:27" ht="24.75" customHeight="1">
      <c r="A66" s="683" t="s">
        <v>0</v>
      </c>
      <c r="B66" s="683"/>
      <c r="C66" s="683"/>
      <c r="D66" s="683"/>
      <c r="E66" s="683"/>
      <c r="F66" s="685" t="s">
        <v>1</v>
      </c>
      <c r="G66" s="686"/>
      <c r="H66" s="754"/>
      <c r="I66" s="685" t="s">
        <v>34</v>
      </c>
      <c r="J66" s="686"/>
      <c r="K66" s="754"/>
      <c r="L66" s="681" t="s">
        <v>405</v>
      </c>
      <c r="M66" s="679" t="s">
        <v>61</v>
      </c>
      <c r="N66" s="204"/>
      <c r="O66" s="116"/>
      <c r="P66" s="209"/>
      <c r="R66" s="697" t="s">
        <v>92</v>
      </c>
      <c r="S66" s="700" t="s">
        <v>45</v>
      </c>
      <c r="T66" s="700"/>
      <c r="W66" s="123"/>
      <c r="X66" s="125"/>
      <c r="Y66" s="355"/>
      <c r="Z66" s="125"/>
      <c r="AA66" s="355"/>
    </row>
    <row r="67" spans="1:27" ht="15" customHeight="1">
      <c r="A67" s="683"/>
      <c r="B67" s="683"/>
      <c r="C67" s="683"/>
      <c r="D67" s="683"/>
      <c r="E67" s="683"/>
      <c r="F67" s="339" t="s">
        <v>3</v>
      </c>
      <c r="G67" s="681" t="s">
        <v>35</v>
      </c>
      <c r="H67" s="762"/>
      <c r="I67" s="340" t="s">
        <v>3</v>
      </c>
      <c r="J67" s="682" t="s">
        <v>35</v>
      </c>
      <c r="K67" s="762"/>
      <c r="L67" s="682"/>
      <c r="M67" s="680"/>
      <c r="N67" s="204"/>
      <c r="O67" s="207"/>
      <c r="P67" s="209"/>
      <c r="Q67" s="210"/>
      <c r="R67" s="698"/>
      <c r="S67" s="697" t="s">
        <v>3</v>
      </c>
      <c r="T67" s="701" t="s">
        <v>35</v>
      </c>
      <c r="W67" s="123"/>
      <c r="X67" s="125"/>
      <c r="Y67" s="355"/>
      <c r="Z67" s="125"/>
      <c r="AA67" s="355"/>
    </row>
    <row r="68" spans="1:27" ht="15" customHeight="1">
      <c r="A68" s="683"/>
      <c r="B68" s="683"/>
      <c r="C68" s="683"/>
      <c r="D68" s="683"/>
      <c r="E68" s="683"/>
      <c r="F68" s="347" t="s">
        <v>55</v>
      </c>
      <c r="G68" s="755"/>
      <c r="H68" s="763"/>
      <c r="I68" s="28" t="s">
        <v>432</v>
      </c>
      <c r="J68" s="755"/>
      <c r="K68" s="763"/>
      <c r="L68" s="347" t="s">
        <v>433</v>
      </c>
      <c r="M68" s="340" t="s">
        <v>248</v>
      </c>
      <c r="N68" s="204"/>
      <c r="O68" s="187"/>
      <c r="P68" s="209"/>
      <c r="Q68" s="26"/>
      <c r="R68" s="699"/>
      <c r="S68" s="699"/>
      <c r="T68" s="702"/>
      <c r="W68" s="123"/>
      <c r="X68" s="125"/>
      <c r="Y68" s="355"/>
      <c r="Z68" s="197"/>
      <c r="AA68" s="193"/>
    </row>
    <row r="69" spans="1:27" ht="15" customHeight="1" thickBot="1">
      <c r="A69" s="681" t="s">
        <v>38</v>
      </c>
      <c r="B69" s="756" t="s">
        <v>435</v>
      </c>
      <c r="C69" s="720" t="s">
        <v>27</v>
      </c>
      <c r="D69" s="520"/>
      <c r="E69" s="521"/>
      <c r="F69" s="155"/>
      <c r="G69" s="29" t="s">
        <v>94</v>
      </c>
      <c r="H69" s="44"/>
      <c r="I69" s="155"/>
      <c r="J69" s="29" t="s">
        <v>28</v>
      </c>
      <c r="K69" s="45"/>
      <c r="L69" s="41" t="str">
        <f>IF(F69="",IF(I69="","",F69-I69),F69-I69)</f>
        <v/>
      </c>
      <c r="M69" s="42" t="str">
        <f>IF(L69="","",L69*S69)</f>
        <v/>
      </c>
      <c r="N69" s="117"/>
      <c r="O69" s="123"/>
      <c r="P69" s="125"/>
      <c r="Q69" s="126"/>
      <c r="R69" s="120" t="str">
        <f>IF(S69=$Z$69,"","○")</f>
        <v/>
      </c>
      <c r="S69" s="212">
        <v>6.54E-2</v>
      </c>
      <c r="T69" s="162" t="s">
        <v>384</v>
      </c>
      <c r="X69" s="125"/>
      <c r="Y69" s="125"/>
      <c r="Z69" s="213">
        <v>6.54E-2</v>
      </c>
      <c r="AA69" s="343" t="s">
        <v>436</v>
      </c>
    </row>
    <row r="70" spans="1:27" ht="15" customHeight="1" thickTop="1">
      <c r="A70" s="682"/>
      <c r="B70" s="757"/>
      <c r="C70" s="723" t="s">
        <v>30</v>
      </c>
      <c r="D70" s="724"/>
      <c r="E70" s="725"/>
      <c r="F70" s="155"/>
      <c r="G70" s="29" t="s">
        <v>28</v>
      </c>
      <c r="H70" s="44"/>
      <c r="I70" s="155"/>
      <c r="J70" s="29" t="s">
        <v>28</v>
      </c>
      <c r="K70" s="45"/>
      <c r="L70" s="41" t="str">
        <f>IF(F70="",IF(I70="","",F70-I70),F70-I70)</f>
        <v/>
      </c>
      <c r="M70" s="42" t="str">
        <f>IF(L70="","",L70*S70)</f>
        <v/>
      </c>
      <c r="N70" s="117"/>
      <c r="O70" s="123"/>
      <c r="P70" s="125"/>
      <c r="Q70" s="126"/>
      <c r="R70" s="214"/>
      <c r="S70" s="215"/>
      <c r="T70" s="301" t="s">
        <v>384</v>
      </c>
      <c r="X70" s="125"/>
      <c r="Y70" s="125"/>
      <c r="Z70" s="216"/>
      <c r="AA70" s="343" t="s">
        <v>436</v>
      </c>
    </row>
    <row r="71" spans="1:27" ht="15" customHeight="1">
      <c r="A71" s="682"/>
      <c r="B71" s="757"/>
      <c r="C71" s="720" t="s">
        <v>31</v>
      </c>
      <c r="D71" s="520"/>
      <c r="E71" s="521"/>
      <c r="F71" s="155"/>
      <c r="G71" s="29" t="s">
        <v>28</v>
      </c>
      <c r="H71" s="44"/>
      <c r="I71" s="155"/>
      <c r="J71" s="29" t="s">
        <v>28</v>
      </c>
      <c r="K71" s="45"/>
      <c r="L71" s="41" t="str">
        <f t="shared" ref="L71:L73" si="9">IF(F71="",IF(I71="","",F71-I71),F71-I71)</f>
        <v/>
      </c>
      <c r="M71" s="42" t="str">
        <f t="shared" ref="M71:M73" si="10">IF(L71="","",L71*S71)</f>
        <v/>
      </c>
      <c r="N71" s="117"/>
      <c r="O71" s="123"/>
      <c r="P71" s="125"/>
      <c r="Q71" s="126"/>
      <c r="R71" s="214"/>
      <c r="S71" s="217"/>
      <c r="T71" s="301" t="s">
        <v>384</v>
      </c>
      <c r="X71" s="125"/>
      <c r="Y71" s="125"/>
      <c r="Z71" s="216"/>
      <c r="AA71" s="343" t="s">
        <v>436</v>
      </c>
    </row>
    <row r="72" spans="1:27" ht="15" customHeight="1">
      <c r="A72" s="682"/>
      <c r="B72" s="757"/>
      <c r="C72" s="720" t="s">
        <v>32</v>
      </c>
      <c r="D72" s="520"/>
      <c r="E72" s="521"/>
      <c r="F72" s="155"/>
      <c r="G72" s="29" t="s">
        <v>28</v>
      </c>
      <c r="H72" s="44"/>
      <c r="I72" s="155"/>
      <c r="J72" s="29" t="s">
        <v>28</v>
      </c>
      <c r="K72" s="45"/>
      <c r="L72" s="41" t="str">
        <f t="shared" si="9"/>
        <v/>
      </c>
      <c r="M72" s="42" t="str">
        <f t="shared" si="10"/>
        <v/>
      </c>
      <c r="N72" s="117"/>
      <c r="O72" s="123"/>
      <c r="P72" s="125"/>
      <c r="Q72" s="126"/>
      <c r="R72" s="214"/>
      <c r="S72" s="217"/>
      <c r="T72" s="301" t="s">
        <v>384</v>
      </c>
      <c r="X72" s="125"/>
      <c r="Y72" s="125"/>
      <c r="Z72" s="216"/>
      <c r="AA72" s="343" t="s">
        <v>436</v>
      </c>
    </row>
    <row r="73" spans="1:27" ht="15" customHeight="1" thickBot="1">
      <c r="A73" s="682"/>
      <c r="B73" s="758"/>
      <c r="C73" s="720" t="s">
        <v>437</v>
      </c>
      <c r="D73" s="521"/>
      <c r="E73" s="487"/>
      <c r="F73" s="155"/>
      <c r="G73" s="29" t="s">
        <v>28</v>
      </c>
      <c r="H73" s="44"/>
      <c r="I73" s="155"/>
      <c r="J73" s="29" t="s">
        <v>28</v>
      </c>
      <c r="K73" s="45"/>
      <c r="L73" s="41" t="str">
        <f t="shared" si="9"/>
        <v/>
      </c>
      <c r="M73" s="42" t="str">
        <f t="shared" si="10"/>
        <v/>
      </c>
      <c r="N73" s="117"/>
      <c r="O73" s="123"/>
      <c r="P73" s="125"/>
      <c r="Q73" s="126"/>
      <c r="R73" s="214"/>
      <c r="S73" s="219"/>
      <c r="T73" s="301" t="s">
        <v>384</v>
      </c>
      <c r="X73" s="125"/>
      <c r="Y73" s="125"/>
      <c r="Z73" s="216"/>
      <c r="AA73" s="343" t="s">
        <v>436</v>
      </c>
    </row>
    <row r="74" spans="1:27" ht="15" customHeight="1" thickTop="1">
      <c r="A74" s="682"/>
      <c r="B74" s="756" t="s">
        <v>438</v>
      </c>
      <c r="C74" s="720" t="s">
        <v>439</v>
      </c>
      <c r="D74" s="520"/>
      <c r="E74" s="521"/>
      <c r="F74" s="155"/>
      <c r="G74" s="29" t="s">
        <v>28</v>
      </c>
      <c r="H74" s="44"/>
      <c r="I74" s="155"/>
      <c r="J74" s="29" t="s">
        <v>28</v>
      </c>
      <c r="K74" s="45"/>
      <c r="L74" s="189"/>
      <c r="M74" s="220"/>
      <c r="N74" s="117"/>
      <c r="O74" s="123"/>
      <c r="P74" s="125"/>
      <c r="Q74" s="126"/>
      <c r="R74" s="119"/>
      <c r="S74" s="221">
        <v>0</v>
      </c>
      <c r="T74" s="301" t="s">
        <v>384</v>
      </c>
      <c r="X74" s="125"/>
      <c r="Y74" s="125"/>
      <c r="Z74" s="222">
        <v>0</v>
      </c>
      <c r="AA74" s="343" t="s">
        <v>436</v>
      </c>
    </row>
    <row r="75" spans="1:27" ht="15" customHeight="1">
      <c r="A75" s="682"/>
      <c r="B75" s="757"/>
      <c r="C75" s="720" t="s">
        <v>440</v>
      </c>
      <c r="D75" s="520"/>
      <c r="E75" s="521"/>
      <c r="F75" s="155"/>
      <c r="G75" s="29" t="s">
        <v>28</v>
      </c>
      <c r="H75" s="44"/>
      <c r="I75" s="155"/>
      <c r="J75" s="29" t="s">
        <v>28</v>
      </c>
      <c r="K75" s="45"/>
      <c r="L75" s="189"/>
      <c r="M75" s="220"/>
      <c r="N75" s="117"/>
      <c r="O75" s="123"/>
      <c r="P75" s="125"/>
      <c r="Q75" s="126"/>
      <c r="R75" s="120"/>
      <c r="S75" s="223">
        <v>0</v>
      </c>
      <c r="T75" s="301" t="s">
        <v>384</v>
      </c>
      <c r="X75" s="125"/>
      <c r="Y75" s="125"/>
      <c r="Z75" s="222">
        <v>0</v>
      </c>
      <c r="AA75" s="343" t="s">
        <v>436</v>
      </c>
    </row>
    <row r="76" spans="1:27" ht="15" customHeight="1">
      <c r="A76" s="682"/>
      <c r="B76" s="757"/>
      <c r="C76" s="720" t="s">
        <v>441</v>
      </c>
      <c r="D76" s="520"/>
      <c r="E76" s="521"/>
      <c r="F76" s="155"/>
      <c r="G76" s="29" t="s">
        <v>28</v>
      </c>
      <c r="H76" s="44"/>
      <c r="I76" s="155"/>
      <c r="J76" s="29" t="s">
        <v>28</v>
      </c>
      <c r="K76" s="45"/>
      <c r="L76" s="189"/>
      <c r="M76" s="220"/>
      <c r="N76" s="117"/>
      <c r="O76" s="123"/>
      <c r="P76" s="125"/>
      <c r="Q76" s="126"/>
      <c r="R76" s="120"/>
      <c r="S76" s="223">
        <v>0</v>
      </c>
      <c r="T76" s="301" t="s">
        <v>384</v>
      </c>
      <c r="X76" s="125"/>
      <c r="Y76" s="125"/>
      <c r="Z76" s="222">
        <v>0</v>
      </c>
      <c r="AA76" s="343" t="s">
        <v>436</v>
      </c>
    </row>
    <row r="77" spans="1:27" ht="15" customHeight="1">
      <c r="A77" s="682"/>
      <c r="B77" s="757"/>
      <c r="C77" s="720" t="s">
        <v>442</v>
      </c>
      <c r="D77" s="520"/>
      <c r="E77" s="521"/>
      <c r="F77" s="155"/>
      <c r="G77" s="29" t="s">
        <v>28</v>
      </c>
      <c r="H77" s="44"/>
      <c r="I77" s="155"/>
      <c r="J77" s="29" t="s">
        <v>28</v>
      </c>
      <c r="K77" s="45"/>
      <c r="L77" s="189"/>
      <c r="M77" s="220"/>
      <c r="N77" s="117"/>
      <c r="O77" s="123"/>
      <c r="P77" s="125"/>
      <c r="Q77" s="126"/>
      <c r="R77" s="120"/>
      <c r="S77" s="223">
        <v>0</v>
      </c>
      <c r="T77" s="301" t="s">
        <v>384</v>
      </c>
      <c r="X77" s="125"/>
      <c r="Y77" s="125"/>
      <c r="Z77" s="222">
        <v>0</v>
      </c>
      <c r="AA77" s="343" t="s">
        <v>436</v>
      </c>
    </row>
    <row r="78" spans="1:27" ht="15" customHeight="1">
      <c r="A78" s="682"/>
      <c r="B78" s="758"/>
      <c r="C78" s="720" t="s">
        <v>322</v>
      </c>
      <c r="D78" s="521"/>
      <c r="E78" s="487"/>
      <c r="F78" s="155"/>
      <c r="G78" s="29" t="s">
        <v>28</v>
      </c>
      <c r="H78" s="44"/>
      <c r="I78" s="155"/>
      <c r="J78" s="29" t="s">
        <v>28</v>
      </c>
      <c r="K78" s="45"/>
      <c r="L78" s="189"/>
      <c r="M78" s="220"/>
      <c r="N78" s="117"/>
      <c r="O78" s="123"/>
      <c r="P78" s="125"/>
      <c r="Q78" s="126"/>
      <c r="R78" s="120"/>
      <c r="S78" s="224"/>
      <c r="T78" s="301" t="s">
        <v>384</v>
      </c>
      <c r="X78" s="125"/>
      <c r="Y78" s="125"/>
      <c r="Z78" s="222">
        <v>0</v>
      </c>
      <c r="AA78" s="343" t="s">
        <v>436</v>
      </c>
    </row>
    <row r="79" spans="1:27" ht="15" customHeight="1">
      <c r="A79" s="755"/>
      <c r="B79" s="683" t="s">
        <v>443</v>
      </c>
      <c r="C79" s="683"/>
      <c r="D79" s="683"/>
      <c r="E79" s="683"/>
      <c r="F79" s="683"/>
      <c r="G79" s="683"/>
      <c r="H79" s="683"/>
      <c r="I79" s="683"/>
      <c r="J79" s="683"/>
      <c r="K79" s="683"/>
      <c r="L79" s="683"/>
      <c r="M79" s="42" t="str">
        <f>IF(SUM(M69:M78)=0,"",SUM(M69:M78))</f>
        <v/>
      </c>
      <c r="N79" s="117"/>
      <c r="O79" s="123"/>
      <c r="P79" s="125"/>
      <c r="Q79" s="126"/>
      <c r="R79" s="355"/>
      <c r="S79" s="225"/>
      <c r="T79" s="124"/>
      <c r="X79" s="125"/>
      <c r="Y79" s="355"/>
      <c r="Z79" s="125"/>
      <c r="AA79" s="355"/>
    </row>
    <row r="80" spans="1:27" ht="30" customHeight="1">
      <c r="A80" s="745" t="s">
        <v>0</v>
      </c>
      <c r="B80" s="746"/>
      <c r="C80" s="746"/>
      <c r="D80" s="746"/>
      <c r="E80" s="747"/>
      <c r="F80" s="685" t="s">
        <v>1</v>
      </c>
      <c r="G80" s="686"/>
      <c r="H80" s="754"/>
      <c r="I80" s="685" t="s">
        <v>34</v>
      </c>
      <c r="J80" s="686"/>
      <c r="K80" s="754"/>
      <c r="L80" s="681" t="s">
        <v>39</v>
      </c>
      <c r="M80" s="679" t="s">
        <v>61</v>
      </c>
      <c r="N80" s="117"/>
      <c r="O80" s="123"/>
      <c r="P80" s="125"/>
      <c r="Q80" s="126"/>
      <c r="R80" s="355"/>
      <c r="S80" s="225"/>
      <c r="T80" s="183"/>
      <c r="X80" s="125"/>
      <c r="Y80" s="355"/>
      <c r="Z80" s="125"/>
      <c r="AA80" s="355"/>
    </row>
    <row r="81" spans="1:27" ht="15" customHeight="1">
      <c r="A81" s="748"/>
      <c r="B81" s="749"/>
      <c r="C81" s="749"/>
      <c r="D81" s="749"/>
      <c r="E81" s="750"/>
      <c r="F81" s="681" t="s">
        <v>3</v>
      </c>
      <c r="G81" s="683" t="s">
        <v>35</v>
      </c>
      <c r="H81" s="684"/>
      <c r="I81" s="681" t="s">
        <v>3</v>
      </c>
      <c r="J81" s="683" t="s">
        <v>35</v>
      </c>
      <c r="K81" s="684"/>
      <c r="L81" s="682"/>
      <c r="M81" s="680"/>
      <c r="N81" s="129"/>
      <c r="O81" s="123" t="s">
        <v>449</v>
      </c>
      <c r="P81" s="125"/>
      <c r="Q81" s="127"/>
      <c r="R81" s="127"/>
      <c r="S81" s="125"/>
      <c r="T81" s="183"/>
      <c r="X81" s="125"/>
      <c r="Y81" s="226"/>
      <c r="Z81" s="816"/>
      <c r="AA81" s="816"/>
    </row>
    <row r="82" spans="1:27" ht="15" customHeight="1">
      <c r="A82" s="748"/>
      <c r="B82" s="749"/>
      <c r="C82" s="749"/>
      <c r="D82" s="749"/>
      <c r="E82" s="750"/>
      <c r="F82" s="682"/>
      <c r="G82" s="683"/>
      <c r="H82" s="684"/>
      <c r="I82" s="682"/>
      <c r="J82" s="683"/>
      <c r="K82" s="684"/>
      <c r="L82" s="682"/>
      <c r="M82" s="680"/>
      <c r="N82" s="129"/>
      <c r="O82" s="676" t="s">
        <v>83</v>
      </c>
      <c r="P82" s="677" t="s">
        <v>318</v>
      </c>
      <c r="Q82" s="677"/>
      <c r="R82" s="709" t="s">
        <v>45</v>
      </c>
      <c r="S82" s="709"/>
      <c r="T82" s="150" t="s">
        <v>445</v>
      </c>
      <c r="U82" s="150" t="s">
        <v>446</v>
      </c>
      <c r="V82" s="227"/>
      <c r="W82" s="137"/>
      <c r="X82" s="817"/>
      <c r="Y82" s="226"/>
      <c r="Z82" s="816"/>
      <c r="AA82" s="816"/>
    </row>
    <row r="83" spans="1:27" ht="15" customHeight="1" thickBot="1">
      <c r="A83" s="751"/>
      <c r="B83" s="752"/>
      <c r="C83" s="752"/>
      <c r="D83" s="752"/>
      <c r="E83" s="753"/>
      <c r="F83" s="347" t="s">
        <v>55</v>
      </c>
      <c r="G83" s="683"/>
      <c r="H83" s="684"/>
      <c r="I83" s="28" t="s">
        <v>57</v>
      </c>
      <c r="J83" s="683"/>
      <c r="K83" s="684"/>
      <c r="L83" s="347" t="s">
        <v>40</v>
      </c>
      <c r="M83" s="340" t="s">
        <v>248</v>
      </c>
      <c r="N83" s="352"/>
      <c r="O83" s="676"/>
      <c r="P83" s="678"/>
      <c r="Q83" s="678"/>
      <c r="R83" s="678" t="s">
        <v>385</v>
      </c>
      <c r="S83" s="678"/>
      <c r="T83" s="344" t="s">
        <v>447</v>
      </c>
      <c r="U83" s="354" t="s">
        <v>448</v>
      </c>
      <c r="V83" s="227"/>
      <c r="W83" s="137"/>
      <c r="X83" s="817"/>
      <c r="Y83" s="355"/>
      <c r="Z83" s="816"/>
      <c r="AA83" s="816"/>
    </row>
    <row r="84" spans="1:27" ht="15" customHeight="1" thickTop="1">
      <c r="A84" s="710" t="s">
        <v>33</v>
      </c>
      <c r="B84" s="713" t="s">
        <v>449</v>
      </c>
      <c r="C84" s="544"/>
      <c r="D84" s="544"/>
      <c r="E84" s="545"/>
      <c r="F84" s="717" t="str">
        <f>T88</f>
        <v/>
      </c>
      <c r="G84" s="658" t="s">
        <v>75</v>
      </c>
      <c r="H84" s="661"/>
      <c r="I84" s="661"/>
      <c r="J84" s="658" t="s">
        <v>75</v>
      </c>
      <c r="K84" s="661"/>
      <c r="L84" s="664" t="str">
        <f>IF(F84="","",F84)</f>
        <v/>
      </c>
      <c r="M84" s="667" t="str">
        <f>IF(U88=0,"",U88)</f>
        <v/>
      </c>
      <c r="N84" s="117"/>
      <c r="O84" s="130">
        <v>1</v>
      </c>
      <c r="P84" s="670"/>
      <c r="Q84" s="671"/>
      <c r="R84" s="672"/>
      <c r="S84" s="672"/>
      <c r="T84" s="228"/>
      <c r="U84" s="131" t="str">
        <f>IF($R84="","",$R84*10^3*T84)</f>
        <v/>
      </c>
      <c r="V84" s="229"/>
      <c r="W84" s="358"/>
      <c r="X84" s="817"/>
      <c r="Y84" s="230"/>
      <c r="Z84" s="231"/>
      <c r="AA84" s="355"/>
    </row>
    <row r="85" spans="1:27" ht="15" customHeight="1">
      <c r="A85" s="711"/>
      <c r="B85" s="714"/>
      <c r="C85" s="534"/>
      <c r="D85" s="534"/>
      <c r="E85" s="715"/>
      <c r="F85" s="718"/>
      <c r="G85" s="659"/>
      <c r="H85" s="662"/>
      <c r="I85" s="662"/>
      <c r="J85" s="659"/>
      <c r="K85" s="662"/>
      <c r="L85" s="665"/>
      <c r="M85" s="668"/>
      <c r="N85" s="117"/>
      <c r="O85" s="130">
        <v>2</v>
      </c>
      <c r="P85" s="673"/>
      <c r="Q85" s="674"/>
      <c r="R85" s="675"/>
      <c r="S85" s="675"/>
      <c r="T85" s="232"/>
      <c r="U85" s="131" t="str">
        <f>IF($R85="","",$R85*10^3*T85)</f>
        <v/>
      </c>
      <c r="V85" s="229"/>
      <c r="W85" s="358"/>
      <c r="X85" s="355"/>
      <c r="Y85" s="230"/>
      <c r="Z85" s="231"/>
      <c r="AA85" s="355"/>
    </row>
    <row r="86" spans="1:27" ht="15" customHeight="1">
      <c r="A86" s="711"/>
      <c r="B86" s="714"/>
      <c r="C86" s="534"/>
      <c r="D86" s="534"/>
      <c r="E86" s="715"/>
      <c r="F86" s="718"/>
      <c r="G86" s="659"/>
      <c r="H86" s="662"/>
      <c r="I86" s="662"/>
      <c r="J86" s="659"/>
      <c r="K86" s="662"/>
      <c r="L86" s="665"/>
      <c r="M86" s="668"/>
      <c r="N86" s="117"/>
      <c r="O86" s="130">
        <v>3</v>
      </c>
      <c r="P86" s="673"/>
      <c r="Q86" s="674"/>
      <c r="R86" s="675"/>
      <c r="S86" s="675"/>
      <c r="T86" s="232"/>
      <c r="U86" s="131" t="str">
        <f>IF($R86="","",$R86*10^3*T86)</f>
        <v/>
      </c>
      <c r="V86" s="229"/>
      <c r="W86" s="358"/>
      <c r="X86" s="355"/>
      <c r="Y86" s="230"/>
      <c r="Z86" s="231"/>
      <c r="AA86" s="355"/>
    </row>
    <row r="87" spans="1:27" ht="15" customHeight="1" thickBot="1">
      <c r="A87" s="711"/>
      <c r="B87" s="714"/>
      <c r="C87" s="534"/>
      <c r="D87" s="534"/>
      <c r="E87" s="715"/>
      <c r="F87" s="718"/>
      <c r="G87" s="659"/>
      <c r="H87" s="662"/>
      <c r="I87" s="662"/>
      <c r="J87" s="659"/>
      <c r="K87" s="662"/>
      <c r="L87" s="665"/>
      <c r="M87" s="668"/>
      <c r="N87" s="117"/>
      <c r="O87" s="130">
        <v>4</v>
      </c>
      <c r="P87" s="733"/>
      <c r="Q87" s="734"/>
      <c r="R87" s="735"/>
      <c r="S87" s="735"/>
      <c r="T87" s="233"/>
      <c r="U87" s="234" t="str">
        <f>IF($R87="","",$R87*10^3*T87)</f>
        <v/>
      </c>
      <c r="V87" s="229"/>
      <c r="W87" s="358"/>
      <c r="X87" s="355"/>
      <c r="Y87" s="230"/>
      <c r="Z87" s="231"/>
      <c r="AA87" s="355"/>
    </row>
    <row r="88" spans="1:27" ht="15" customHeight="1" thickTop="1">
      <c r="A88" s="711"/>
      <c r="B88" s="714"/>
      <c r="C88" s="534"/>
      <c r="D88" s="534"/>
      <c r="E88" s="715"/>
      <c r="F88" s="718"/>
      <c r="G88" s="659"/>
      <c r="H88" s="662"/>
      <c r="I88" s="662"/>
      <c r="J88" s="659"/>
      <c r="K88" s="662"/>
      <c r="L88" s="665"/>
      <c r="M88" s="668"/>
      <c r="N88" s="117"/>
      <c r="O88" s="132"/>
      <c r="P88" s="736" t="s">
        <v>60</v>
      </c>
      <c r="Q88" s="736"/>
      <c r="R88" s="737"/>
      <c r="S88" s="738"/>
      <c r="T88" s="235" t="str">
        <f>IF(T84="","",SUM(T84:T87))</f>
        <v/>
      </c>
      <c r="U88" s="236" t="str">
        <f>IF(U84="","",SUM(U84:U87))</f>
        <v/>
      </c>
      <c r="V88" s="229"/>
      <c r="W88" s="358"/>
      <c r="X88" s="355"/>
      <c r="Y88" s="230"/>
      <c r="Z88" s="231"/>
      <c r="AA88" s="355"/>
    </row>
    <row r="89" spans="1:27" ht="21.75" customHeight="1">
      <c r="A89" s="711"/>
      <c r="B89" s="714"/>
      <c r="C89" s="534"/>
      <c r="D89" s="534"/>
      <c r="E89" s="715"/>
      <c r="F89" s="718"/>
      <c r="G89" s="659"/>
      <c r="H89" s="662"/>
      <c r="I89" s="662"/>
      <c r="J89" s="659"/>
      <c r="K89" s="662"/>
      <c r="L89" s="665"/>
      <c r="M89" s="668"/>
      <c r="N89" s="117"/>
      <c r="O89" s="818" t="s">
        <v>524</v>
      </c>
      <c r="P89" s="818"/>
      <c r="Q89" s="819"/>
      <c r="R89" s="743" t="s">
        <v>451</v>
      </c>
      <c r="S89" s="744"/>
      <c r="T89" s="237"/>
      <c r="U89" s="238"/>
      <c r="V89" s="358"/>
      <c r="W89" s="358"/>
      <c r="X89" s="355"/>
      <c r="Y89" s="230"/>
      <c r="Z89" s="231"/>
      <c r="AA89" s="355"/>
    </row>
    <row r="90" spans="1:27" ht="30" customHeight="1" thickBot="1">
      <c r="A90" s="711"/>
      <c r="B90" s="716"/>
      <c r="C90" s="546"/>
      <c r="D90" s="546"/>
      <c r="E90" s="547"/>
      <c r="F90" s="719"/>
      <c r="G90" s="660"/>
      <c r="H90" s="663"/>
      <c r="I90" s="663"/>
      <c r="J90" s="660"/>
      <c r="K90" s="663"/>
      <c r="L90" s="666"/>
      <c r="M90" s="669"/>
      <c r="N90" s="117"/>
      <c r="O90" s="820"/>
      <c r="P90" s="820"/>
      <c r="Q90" s="821"/>
      <c r="R90" s="656" t="s">
        <v>452</v>
      </c>
      <c r="S90" s="657"/>
      <c r="T90" s="239"/>
      <c r="U90" s="240"/>
      <c r="V90" s="358"/>
      <c r="W90" s="358"/>
      <c r="X90" s="125"/>
      <c r="Y90" s="230"/>
      <c r="Z90" s="231"/>
      <c r="AA90" s="355"/>
    </row>
    <row r="91" spans="1:27" ht="25" customHeight="1" thickTop="1">
      <c r="A91" s="711"/>
      <c r="B91" s="703" t="s">
        <v>453</v>
      </c>
      <c r="C91" s="720" t="s">
        <v>454</v>
      </c>
      <c r="D91" s="520"/>
      <c r="E91" s="521"/>
      <c r="F91" s="241"/>
      <c r="G91" s="350" t="s">
        <v>75</v>
      </c>
      <c r="H91" s="351"/>
      <c r="I91" s="242"/>
      <c r="J91" s="350" t="s">
        <v>75</v>
      </c>
      <c r="K91" s="351"/>
      <c r="L91" s="356" t="str">
        <f>IF(F91="","",F91)</f>
        <v/>
      </c>
      <c r="M91" s="357" t="str">
        <f t="shared" ref="M91:M94" si="11">IF($L91="","",$L91*$R91*10^3)</f>
        <v/>
      </c>
      <c r="N91" s="117"/>
      <c r="O91" s="706" t="s">
        <v>454</v>
      </c>
      <c r="P91" s="707"/>
      <c r="Q91" s="708"/>
      <c r="R91" s="721"/>
      <c r="S91" s="722"/>
      <c r="T91" s="246"/>
      <c r="U91" s="240"/>
      <c r="V91" s="358"/>
      <c r="W91" s="358"/>
      <c r="X91" s="125"/>
      <c r="Y91" s="230"/>
      <c r="Z91" s="231"/>
      <c r="AA91" s="355"/>
    </row>
    <row r="92" spans="1:27" ht="25" customHeight="1">
      <c r="A92" s="711"/>
      <c r="B92" s="704"/>
      <c r="C92" s="723" t="s">
        <v>456</v>
      </c>
      <c r="D92" s="724"/>
      <c r="E92" s="725"/>
      <c r="F92" s="241"/>
      <c r="G92" s="247" t="s">
        <v>75</v>
      </c>
      <c r="H92" s="248"/>
      <c r="I92" s="249"/>
      <c r="J92" s="247" t="s">
        <v>75</v>
      </c>
      <c r="K92" s="248"/>
      <c r="L92" s="250" t="str">
        <f>IF(F92="","",F92)</f>
        <v/>
      </c>
      <c r="M92" s="251" t="str">
        <f t="shared" si="11"/>
        <v/>
      </c>
      <c r="N92" s="117"/>
      <c r="O92" s="706" t="s">
        <v>525</v>
      </c>
      <c r="P92" s="707"/>
      <c r="Q92" s="708"/>
      <c r="R92" s="726"/>
      <c r="S92" s="727"/>
      <c r="T92" s="246"/>
      <c r="U92" s="240"/>
      <c r="V92" s="358"/>
      <c r="W92" s="358"/>
      <c r="X92" s="125"/>
      <c r="Y92" s="230"/>
      <c r="Z92" s="231"/>
      <c r="AA92" s="355"/>
    </row>
    <row r="93" spans="1:27" ht="25" customHeight="1">
      <c r="A93" s="711"/>
      <c r="B93" s="704"/>
      <c r="C93" s="728" t="s">
        <v>458</v>
      </c>
      <c r="D93" s="728"/>
      <c r="E93" s="728"/>
      <c r="F93" s="241"/>
      <c r="G93" s="29" t="s">
        <v>75</v>
      </c>
      <c r="H93" s="44"/>
      <c r="I93" s="252"/>
      <c r="J93" s="29" t="s">
        <v>75</v>
      </c>
      <c r="K93" s="45"/>
      <c r="L93" s="41" t="str">
        <f>IF(F93="","",F93)</f>
        <v/>
      </c>
      <c r="M93" s="81" t="str">
        <f t="shared" si="11"/>
        <v/>
      </c>
      <c r="N93" s="117"/>
      <c r="O93" s="706" t="s">
        <v>526</v>
      </c>
      <c r="P93" s="707"/>
      <c r="Q93" s="708"/>
      <c r="R93" s="726"/>
      <c r="S93" s="727"/>
      <c r="T93" s="246"/>
      <c r="U93" s="358"/>
      <c r="V93" s="358"/>
      <c r="W93" s="358"/>
      <c r="X93" s="125"/>
      <c r="Y93" s="230"/>
      <c r="Z93" s="231"/>
      <c r="AA93" s="355"/>
    </row>
    <row r="94" spans="1:27" ht="25" customHeight="1" thickBot="1">
      <c r="A94" s="711"/>
      <c r="B94" s="705"/>
      <c r="C94" s="729" t="s">
        <v>322</v>
      </c>
      <c r="D94" s="730"/>
      <c r="E94" s="488"/>
      <c r="F94" s="241"/>
      <c r="G94" s="29" t="s">
        <v>75</v>
      </c>
      <c r="H94" s="44"/>
      <c r="I94" s="252"/>
      <c r="J94" s="29" t="s">
        <v>75</v>
      </c>
      <c r="K94" s="45"/>
      <c r="L94" s="41" t="str">
        <f>IF(F94="","",F94)</f>
        <v/>
      </c>
      <c r="M94" s="81" t="str">
        <f t="shared" si="11"/>
        <v/>
      </c>
      <c r="N94" s="117"/>
      <c r="O94" s="706" t="s">
        <v>322</v>
      </c>
      <c r="P94" s="707"/>
      <c r="Q94" s="708"/>
      <c r="R94" s="731"/>
      <c r="S94" s="732"/>
      <c r="T94" s="246"/>
      <c r="U94" s="123"/>
      <c r="V94" s="358"/>
      <c r="W94" s="358"/>
      <c r="X94" s="125"/>
      <c r="Y94" s="230"/>
      <c r="Z94" s="231"/>
      <c r="AA94" s="355"/>
    </row>
    <row r="95" spans="1:27" ht="25.5" customHeight="1" thickTop="1">
      <c r="A95" s="711"/>
      <c r="B95" s="703" t="s">
        <v>461</v>
      </c>
      <c r="C95" s="653" t="s">
        <v>462</v>
      </c>
      <c r="D95" s="653"/>
      <c r="E95" s="653"/>
      <c r="F95" s="241"/>
      <c r="G95" s="29" t="s">
        <v>75</v>
      </c>
      <c r="H95" s="44"/>
      <c r="I95" s="156"/>
      <c r="J95" s="29" t="s">
        <v>75</v>
      </c>
      <c r="K95" s="45"/>
      <c r="L95" s="256"/>
      <c r="M95" s="257"/>
      <c r="N95" s="117"/>
      <c r="O95" s="258" t="s">
        <v>462</v>
      </c>
      <c r="P95" s="259"/>
      <c r="Q95" s="260"/>
      <c r="R95" s="695">
        <v>0</v>
      </c>
      <c r="S95" s="696"/>
      <c r="T95" s="183"/>
      <c r="U95" s="123"/>
      <c r="V95" s="652"/>
      <c r="W95" s="652"/>
      <c r="X95" s="125"/>
      <c r="Y95" s="230"/>
      <c r="Z95" s="209"/>
      <c r="AA95" s="355"/>
    </row>
    <row r="96" spans="1:27" ht="25" customHeight="1">
      <c r="A96" s="711"/>
      <c r="B96" s="704"/>
      <c r="C96" s="653" t="s">
        <v>463</v>
      </c>
      <c r="D96" s="653"/>
      <c r="E96" s="653"/>
      <c r="F96" s="241"/>
      <c r="G96" s="29" t="s">
        <v>75</v>
      </c>
      <c r="H96" s="44"/>
      <c r="I96" s="156"/>
      <c r="J96" s="29" t="s">
        <v>75</v>
      </c>
      <c r="K96" s="45"/>
      <c r="L96" s="256"/>
      <c r="M96" s="257"/>
      <c r="N96" s="117"/>
      <c r="O96" s="258" t="s">
        <v>463</v>
      </c>
      <c r="P96" s="259"/>
      <c r="Q96" s="260"/>
      <c r="R96" s="654">
        <v>0</v>
      </c>
      <c r="S96" s="655"/>
      <c r="T96" s="183"/>
      <c r="U96" s="123"/>
      <c r="V96" s="358"/>
      <c r="W96" s="358"/>
      <c r="X96" s="125"/>
      <c r="Y96" s="125"/>
      <c r="Z96" s="209"/>
      <c r="AA96" s="355"/>
    </row>
    <row r="97" spans="1:27" ht="25" customHeight="1">
      <c r="A97" s="711"/>
      <c r="B97" s="704"/>
      <c r="C97" s="653" t="s">
        <v>439</v>
      </c>
      <c r="D97" s="653"/>
      <c r="E97" s="653"/>
      <c r="F97" s="241"/>
      <c r="G97" s="29" t="s">
        <v>75</v>
      </c>
      <c r="H97" s="44"/>
      <c r="I97" s="156"/>
      <c r="J97" s="29" t="s">
        <v>75</v>
      </c>
      <c r="K97" s="45"/>
      <c r="L97" s="256"/>
      <c r="M97" s="257"/>
      <c r="N97" s="117"/>
      <c r="O97" s="258" t="s">
        <v>439</v>
      </c>
      <c r="P97" s="259"/>
      <c r="Q97" s="260"/>
      <c r="R97" s="654">
        <v>0</v>
      </c>
      <c r="S97" s="655"/>
      <c r="T97" s="183"/>
      <c r="U97" s="123"/>
      <c r="V97" s="358"/>
      <c r="W97" s="358"/>
      <c r="X97" s="125"/>
      <c r="Y97" s="125"/>
      <c r="Z97" s="209"/>
      <c r="AA97" s="355"/>
    </row>
    <row r="98" spans="1:27" ht="25" customHeight="1">
      <c r="A98" s="711"/>
      <c r="B98" s="704"/>
      <c r="C98" s="653" t="s">
        <v>464</v>
      </c>
      <c r="D98" s="653"/>
      <c r="E98" s="653"/>
      <c r="F98" s="241"/>
      <c r="G98" s="29" t="s">
        <v>75</v>
      </c>
      <c r="H98" s="44"/>
      <c r="I98" s="156"/>
      <c r="J98" s="29" t="s">
        <v>75</v>
      </c>
      <c r="K98" s="45"/>
      <c r="L98" s="256"/>
      <c r="M98" s="257"/>
      <c r="N98" s="117"/>
      <c r="O98" s="258" t="s">
        <v>464</v>
      </c>
      <c r="P98" s="259"/>
      <c r="Q98" s="260"/>
      <c r="R98" s="654">
        <v>0</v>
      </c>
      <c r="S98" s="655"/>
      <c r="T98" s="183"/>
      <c r="U98" s="123"/>
      <c r="V98" s="123"/>
      <c r="X98" s="125"/>
      <c r="Y98" s="355"/>
      <c r="Z98" s="125"/>
      <c r="AA98" s="355"/>
    </row>
    <row r="99" spans="1:27" ht="25" customHeight="1">
      <c r="A99" s="711"/>
      <c r="B99" s="704"/>
      <c r="C99" s="690" t="s">
        <v>465</v>
      </c>
      <c r="D99" s="690"/>
      <c r="E99" s="690"/>
      <c r="F99" s="241"/>
      <c r="G99" s="247" t="s">
        <v>75</v>
      </c>
      <c r="H99" s="261"/>
      <c r="I99" s="156"/>
      <c r="J99" s="247" t="s">
        <v>75</v>
      </c>
      <c r="K99" s="262"/>
      <c r="L99" s="256"/>
      <c r="M99" s="257"/>
      <c r="N99" s="117"/>
      <c r="O99" s="263" t="s">
        <v>466</v>
      </c>
      <c r="P99" s="264"/>
      <c r="Q99" s="265"/>
      <c r="R99" s="691"/>
      <c r="S99" s="692"/>
      <c r="T99" s="183"/>
      <c r="U99" s="123"/>
      <c r="X99" s="125"/>
      <c r="Y99" s="355"/>
      <c r="Z99" s="125"/>
      <c r="AA99" s="355"/>
    </row>
    <row r="100" spans="1:27" ht="25" customHeight="1">
      <c r="A100" s="711"/>
      <c r="B100" s="705"/>
      <c r="C100" s="693" t="s">
        <v>322</v>
      </c>
      <c r="D100" s="694"/>
      <c r="E100" s="218"/>
      <c r="F100" s="156"/>
      <c r="G100" s="247" t="s">
        <v>75</v>
      </c>
      <c r="H100" s="261"/>
      <c r="I100" s="156"/>
      <c r="J100" s="247" t="s">
        <v>75</v>
      </c>
      <c r="K100" s="262"/>
      <c r="L100" s="256"/>
      <c r="M100" s="257"/>
      <c r="N100" s="117"/>
      <c r="O100" s="263" t="s">
        <v>467</v>
      </c>
      <c r="P100" s="264"/>
      <c r="Q100" s="265"/>
      <c r="R100" s="691"/>
      <c r="S100" s="692"/>
      <c r="T100" s="183"/>
      <c r="U100" s="123"/>
      <c r="X100" s="125"/>
      <c r="Y100" s="355"/>
      <c r="Z100" s="125"/>
      <c r="AA100" s="355"/>
    </row>
    <row r="101" spans="1:27" ht="24.75" customHeight="1" thickBot="1">
      <c r="A101" s="712"/>
      <c r="B101" s="683" t="s">
        <v>468</v>
      </c>
      <c r="C101" s="683"/>
      <c r="D101" s="683"/>
      <c r="E101" s="683"/>
      <c r="F101" s="683"/>
      <c r="G101" s="683"/>
      <c r="H101" s="683"/>
      <c r="I101" s="683"/>
      <c r="J101" s="683"/>
      <c r="K101" s="683"/>
      <c r="L101" s="683"/>
      <c r="M101" s="46" t="str">
        <f>IF(SUM(M84:M100)=0,"",SUM(M84:M100))</f>
        <v/>
      </c>
      <c r="N101" s="114"/>
      <c r="O101" s="134"/>
      <c r="P101" s="136"/>
      <c r="Q101" s="187"/>
      <c r="R101" s="133"/>
      <c r="S101" s="266"/>
      <c r="T101" s="137"/>
      <c r="U101" s="123"/>
      <c r="X101" s="125"/>
    </row>
    <row r="102" spans="1:27" ht="30" customHeight="1" thickBot="1">
      <c r="A102" s="685" t="s">
        <v>469</v>
      </c>
      <c r="B102" s="686"/>
      <c r="C102" s="686"/>
      <c r="D102" s="686"/>
      <c r="E102" s="686"/>
      <c r="F102" s="686"/>
      <c r="G102" s="686"/>
      <c r="H102" s="686"/>
      <c r="I102" s="686"/>
      <c r="J102" s="686"/>
      <c r="K102" s="686"/>
      <c r="L102" s="687"/>
      <c r="M102" s="47" t="str">
        <f>IF(SUM(M37,M42,M65,M79,M101)=0,"",SUM(M37,M42,M65,M79,M101))</f>
        <v/>
      </c>
      <c r="N102" s="114"/>
      <c r="O102" s="187"/>
      <c r="P102" s="207"/>
      <c r="Q102" s="26"/>
      <c r="S102" s="267"/>
      <c r="T102" s="352"/>
      <c r="U102" s="123"/>
    </row>
    <row r="103" spans="1:27" ht="15.75" customHeight="1">
      <c r="A103" s="348"/>
      <c r="B103" s="82"/>
      <c r="C103" s="346"/>
      <c r="D103" s="346"/>
      <c r="E103" s="346"/>
      <c r="F103" s="346"/>
      <c r="G103" s="348"/>
      <c r="H103" s="348"/>
      <c r="I103" s="348"/>
      <c r="J103" s="348"/>
      <c r="K103" s="348"/>
      <c r="L103" s="348"/>
      <c r="M103" s="27"/>
      <c r="N103" s="114"/>
      <c r="O103" s="210"/>
      <c r="Q103" s="26"/>
    </row>
    <row r="104" spans="1:27" ht="15.75" customHeight="1">
      <c r="A104" s="359"/>
      <c r="B104" s="688" t="s">
        <v>319</v>
      </c>
      <c r="C104" s="688"/>
      <c r="D104" s="688"/>
      <c r="E104" s="688"/>
      <c r="F104" s="688"/>
      <c r="G104" s="688" t="str">
        <f>IF(P84="","",""&amp;$P84&amp;" "&amp;$R84&amp;"　"&amp;$P85&amp;" "&amp;$R85&amp;"　"&amp;$P86&amp;" "&amp;$R86&amp;"　"&amp;$P87&amp;" "&amp;$R87&amp;"")</f>
        <v/>
      </c>
      <c r="H104" s="688"/>
      <c r="I104" s="688"/>
      <c r="J104" s="688"/>
      <c r="K104" s="688"/>
      <c r="L104" s="688"/>
      <c r="M104" s="688"/>
      <c r="N104" s="114"/>
      <c r="O104" s="187"/>
      <c r="Q104" s="26"/>
    </row>
    <row r="105" spans="1:27">
      <c r="A105" s="38"/>
      <c r="B105" s="689"/>
      <c r="C105" s="689"/>
      <c r="D105" s="689"/>
      <c r="E105" s="689"/>
      <c r="F105" s="689"/>
      <c r="G105" s="689"/>
      <c r="H105" s="689"/>
      <c r="I105" s="689"/>
      <c r="J105" s="689"/>
      <c r="K105" s="689"/>
      <c r="L105" s="689"/>
      <c r="M105" s="689"/>
    </row>
    <row r="106" spans="1:27" s="112" customFormat="1">
      <c r="A106" s="38"/>
      <c r="B106" s="689"/>
      <c r="C106" s="689"/>
      <c r="D106" s="689"/>
      <c r="E106" s="689"/>
      <c r="F106" s="689"/>
      <c r="G106" s="689"/>
      <c r="H106" s="689"/>
      <c r="I106" s="689"/>
      <c r="J106" s="689"/>
      <c r="K106" s="689"/>
      <c r="L106" s="689"/>
      <c r="M106" s="689"/>
      <c r="Q106" s="113"/>
      <c r="T106" s="113"/>
    </row>
    <row r="107" spans="1:27" s="112" customFormat="1" ht="7.5" customHeight="1">
      <c r="A107" s="38"/>
      <c r="B107" s="399"/>
      <c r="C107" s="399"/>
      <c r="D107" s="399"/>
      <c r="E107" s="399"/>
      <c r="F107" s="399"/>
      <c r="G107" s="399"/>
      <c r="H107" s="399"/>
      <c r="I107" s="399"/>
      <c r="J107" s="399"/>
      <c r="K107" s="399"/>
      <c r="L107" s="399"/>
      <c r="M107" s="399"/>
      <c r="Q107" s="113"/>
      <c r="T107" s="113"/>
    </row>
    <row r="108" spans="1:27" s="112" customFormat="1" ht="19">
      <c r="A108" s="74"/>
      <c r="B108" s="151" t="s">
        <v>391</v>
      </c>
      <c r="C108" s="151"/>
      <c r="D108" s="151"/>
      <c r="E108" s="151"/>
      <c r="F108" s="151"/>
      <c r="G108" s="12"/>
      <c r="H108" s="12"/>
      <c r="I108" s="12"/>
      <c r="J108" s="12"/>
      <c r="K108" s="12"/>
      <c r="L108" s="35"/>
      <c r="M108" s="35"/>
      <c r="N108" s="152" t="s">
        <v>327</v>
      </c>
      <c r="Q108" s="113"/>
      <c r="T108" s="113"/>
    </row>
    <row r="109" spans="1:27" ht="15" customHeight="1">
      <c r="A109" s="153"/>
      <c r="B109" s="153"/>
      <c r="C109" s="153"/>
      <c r="D109" s="153"/>
      <c r="E109" s="153"/>
      <c r="F109" s="153"/>
      <c r="G109" s="17"/>
      <c r="H109" s="17"/>
      <c r="I109" s="17"/>
      <c r="J109" s="17"/>
      <c r="K109" s="17"/>
      <c r="L109" s="35"/>
      <c r="M109" s="35"/>
      <c r="N109" s="114"/>
      <c r="O109" s="115" t="s">
        <v>258</v>
      </c>
    </row>
    <row r="110" spans="1:27">
      <c r="A110" s="153"/>
      <c r="B110" s="37" t="s">
        <v>343</v>
      </c>
      <c r="C110" s="398">
        <f>IF(①基本情報!D8="","",①基本情報!D8)</f>
        <v>6</v>
      </c>
      <c r="D110" s="154" t="s">
        <v>86</v>
      </c>
      <c r="F110" s="37" t="s">
        <v>87</v>
      </c>
      <c r="G110" s="811" t="str">
        <f>IF('③（別紙１）事業所一覧'!B8="","",IF(①基本情報!$C$4='③（別紙１）事業所一覧'!B8,'③（別紙１）事業所一覧'!B8,CONCATENATE(①基本情報!$C$4," ",'③（別紙１）事業所一覧'!B8)))</f>
        <v/>
      </c>
      <c r="H110" s="812"/>
      <c r="I110" s="812"/>
      <c r="J110" s="812"/>
      <c r="K110" s="812"/>
      <c r="L110" s="813"/>
      <c r="M110" s="35"/>
      <c r="N110" s="114"/>
      <c r="O110" s="116" t="s">
        <v>260</v>
      </c>
    </row>
    <row r="111" spans="1:27" ht="15" customHeight="1">
      <c r="A111" s="76"/>
      <c r="B111" s="77"/>
      <c r="C111" s="78"/>
      <c r="D111" s="78"/>
      <c r="E111" s="76"/>
      <c r="F111" s="78"/>
      <c r="G111" s="79"/>
      <c r="H111" s="79"/>
      <c r="I111" s="79"/>
      <c r="J111" s="79"/>
      <c r="K111" s="79"/>
      <c r="L111" s="80"/>
      <c r="M111" s="80"/>
      <c r="N111" s="114"/>
      <c r="O111" s="116" t="s">
        <v>259</v>
      </c>
    </row>
    <row r="112" spans="1:27">
      <c r="A112" s="683" t="s">
        <v>0</v>
      </c>
      <c r="B112" s="683"/>
      <c r="C112" s="683"/>
      <c r="D112" s="683"/>
      <c r="E112" s="683"/>
      <c r="F112" s="683" t="s">
        <v>1</v>
      </c>
      <c r="G112" s="683"/>
      <c r="H112" s="683"/>
      <c r="I112" s="789" t="s">
        <v>34</v>
      </c>
      <c r="J112" s="789"/>
      <c r="K112" s="789"/>
      <c r="L112" s="681" t="s">
        <v>59</v>
      </c>
      <c r="M112" s="681" t="s">
        <v>61</v>
      </c>
      <c r="N112" s="352"/>
      <c r="O112" s="697" t="s">
        <v>92</v>
      </c>
      <c r="P112" s="700" t="s">
        <v>2</v>
      </c>
      <c r="Q112" s="700"/>
      <c r="R112" s="697" t="s">
        <v>92</v>
      </c>
      <c r="S112" s="700" t="s">
        <v>45</v>
      </c>
      <c r="T112" s="700"/>
    </row>
    <row r="113" spans="1:20">
      <c r="A113" s="683"/>
      <c r="B113" s="683"/>
      <c r="C113" s="683"/>
      <c r="D113" s="683"/>
      <c r="E113" s="683"/>
      <c r="F113" s="339" t="s">
        <v>3</v>
      </c>
      <c r="G113" s="683" t="s">
        <v>35</v>
      </c>
      <c r="H113" s="339" t="s">
        <v>36</v>
      </c>
      <c r="I113" s="339" t="s">
        <v>3</v>
      </c>
      <c r="J113" s="683" t="s">
        <v>35</v>
      </c>
      <c r="K113" s="339" t="s">
        <v>36</v>
      </c>
      <c r="L113" s="682"/>
      <c r="M113" s="682"/>
      <c r="N113" s="352"/>
      <c r="O113" s="698"/>
      <c r="P113" s="341" t="s">
        <v>3</v>
      </c>
      <c r="Q113" s="774" t="s">
        <v>69</v>
      </c>
      <c r="R113" s="698"/>
      <c r="S113" s="697" t="s">
        <v>3</v>
      </c>
      <c r="T113" s="701" t="s">
        <v>35</v>
      </c>
    </row>
    <row r="114" spans="1:20">
      <c r="A114" s="683"/>
      <c r="B114" s="683"/>
      <c r="C114" s="683"/>
      <c r="D114" s="683"/>
      <c r="E114" s="683"/>
      <c r="F114" s="347" t="s">
        <v>55</v>
      </c>
      <c r="G114" s="683"/>
      <c r="H114" s="347" t="s">
        <v>56</v>
      </c>
      <c r="I114" s="347" t="s">
        <v>57</v>
      </c>
      <c r="J114" s="683"/>
      <c r="K114" s="347" t="s">
        <v>58</v>
      </c>
      <c r="L114" s="340" t="s">
        <v>80</v>
      </c>
      <c r="M114" s="340" t="s">
        <v>248</v>
      </c>
      <c r="N114" s="352"/>
      <c r="O114" s="699"/>
      <c r="P114" s="342" t="s">
        <v>5</v>
      </c>
      <c r="Q114" s="774"/>
      <c r="R114" s="699"/>
      <c r="S114" s="699"/>
      <c r="T114" s="702"/>
    </row>
    <row r="115" spans="1:20" ht="15" customHeight="1">
      <c r="A115" s="808" t="s">
        <v>392</v>
      </c>
      <c r="B115" s="729" t="s">
        <v>81</v>
      </c>
      <c r="C115" s="764"/>
      <c r="D115" s="764"/>
      <c r="E115" s="730"/>
      <c r="F115" s="155"/>
      <c r="G115" s="29" t="s">
        <v>393</v>
      </c>
      <c r="H115" s="41" t="str">
        <f t="shared" ref="H115:H143" si="12">IF(F115="","",F115*P115)</f>
        <v/>
      </c>
      <c r="I115" s="156"/>
      <c r="J115" s="29" t="s">
        <v>393</v>
      </c>
      <c r="K115" s="157" t="str">
        <f t="shared" ref="K115:K141" si="13">IF(I115="","",I115*P115)</f>
        <v/>
      </c>
      <c r="L115" s="157" t="str">
        <f>IF(F115="",IF(I115="","",-(I115*P115)),(F115-I115)*P115)</f>
        <v/>
      </c>
      <c r="M115" s="158" t="str">
        <f t="shared" ref="M115:M121" si="14">IF(L115="","",L115*S115*44/12)</f>
        <v/>
      </c>
      <c r="N115" s="117"/>
      <c r="O115" s="353" t="str">
        <f>IF(P115=$X$8,"","○")</f>
        <v/>
      </c>
      <c r="P115" s="159">
        <v>38.299999999999997</v>
      </c>
      <c r="Q115" s="160" t="s">
        <v>394</v>
      </c>
      <c r="R115" s="118" t="str">
        <f>IF(S115=$Z$8,"","○")</f>
        <v/>
      </c>
      <c r="S115" s="161">
        <v>1.9E-2</v>
      </c>
      <c r="T115" s="162" t="s">
        <v>262</v>
      </c>
    </row>
    <row r="116" spans="1:20" ht="15" customHeight="1">
      <c r="A116" s="808"/>
      <c r="B116" s="729" t="s">
        <v>6</v>
      </c>
      <c r="C116" s="764"/>
      <c r="D116" s="764"/>
      <c r="E116" s="730"/>
      <c r="F116" s="155"/>
      <c r="G116" s="29" t="s">
        <v>393</v>
      </c>
      <c r="H116" s="41" t="str">
        <f t="shared" si="12"/>
        <v/>
      </c>
      <c r="I116" s="156"/>
      <c r="J116" s="29" t="s">
        <v>393</v>
      </c>
      <c r="K116" s="157" t="str">
        <f t="shared" si="13"/>
        <v/>
      </c>
      <c r="L116" s="157" t="str">
        <f t="shared" ref="L116:L121" si="15">IF(F116="",IF(I116="","",-(I116*P116)),(F116-I116)*P116)</f>
        <v/>
      </c>
      <c r="M116" s="158" t="str">
        <f t="shared" si="14"/>
        <v/>
      </c>
      <c r="N116" s="117"/>
      <c r="O116" s="353" t="str">
        <f>IF(P116=$X$9,"","○")</f>
        <v/>
      </c>
      <c r="P116" s="159">
        <v>34.799999999999997</v>
      </c>
      <c r="Q116" s="160" t="s">
        <v>394</v>
      </c>
      <c r="R116" s="118" t="str">
        <f>IF(S116=$Z$9,"","○")</f>
        <v/>
      </c>
      <c r="S116" s="159">
        <v>1.83E-2</v>
      </c>
      <c r="T116" s="162" t="s">
        <v>261</v>
      </c>
    </row>
    <row r="117" spans="1:20" ht="15" customHeight="1">
      <c r="A117" s="808"/>
      <c r="B117" s="729" t="s">
        <v>41</v>
      </c>
      <c r="C117" s="764"/>
      <c r="D117" s="764"/>
      <c r="E117" s="730"/>
      <c r="F117" s="155"/>
      <c r="G117" s="29" t="s">
        <v>393</v>
      </c>
      <c r="H117" s="41" t="str">
        <f t="shared" si="12"/>
        <v/>
      </c>
      <c r="I117" s="156"/>
      <c r="J117" s="29" t="s">
        <v>393</v>
      </c>
      <c r="K117" s="157" t="str">
        <f t="shared" si="13"/>
        <v/>
      </c>
      <c r="L117" s="157" t="str">
        <f t="shared" si="15"/>
        <v/>
      </c>
      <c r="M117" s="158" t="str">
        <f t="shared" si="14"/>
        <v/>
      </c>
      <c r="N117" s="117"/>
      <c r="O117" s="353" t="str">
        <f>IF(P117=$X$10,"","○")</f>
        <v/>
      </c>
      <c r="P117" s="159">
        <v>33.4</v>
      </c>
      <c r="Q117" s="160" t="s">
        <v>394</v>
      </c>
      <c r="R117" s="118" t="str">
        <f>IF(S117=$Z$10,"","○")</f>
        <v/>
      </c>
      <c r="S117" s="159">
        <v>1.8700000000000001E-2</v>
      </c>
      <c r="T117" s="162" t="s">
        <v>261</v>
      </c>
    </row>
    <row r="118" spans="1:20" ht="15" customHeight="1">
      <c r="A118" s="808"/>
      <c r="B118" s="729" t="s">
        <v>7</v>
      </c>
      <c r="C118" s="764"/>
      <c r="D118" s="764"/>
      <c r="E118" s="730"/>
      <c r="F118" s="155"/>
      <c r="G118" s="29" t="s">
        <v>393</v>
      </c>
      <c r="H118" s="41" t="str">
        <f t="shared" si="12"/>
        <v/>
      </c>
      <c r="I118" s="156"/>
      <c r="J118" s="29" t="s">
        <v>393</v>
      </c>
      <c r="K118" s="157" t="str">
        <f t="shared" si="13"/>
        <v/>
      </c>
      <c r="L118" s="157" t="str">
        <f t="shared" si="15"/>
        <v/>
      </c>
      <c r="M118" s="158" t="str">
        <f t="shared" si="14"/>
        <v/>
      </c>
      <c r="N118" s="117"/>
      <c r="O118" s="353" t="str">
        <f>IF(P118=$X$11,"","○")</f>
        <v/>
      </c>
      <c r="P118" s="159">
        <v>33.299999999999997</v>
      </c>
      <c r="Q118" s="160" t="s">
        <v>394</v>
      </c>
      <c r="R118" s="118" t="str">
        <f>IF(S118=$Z$12,"","○")</f>
        <v/>
      </c>
      <c r="S118" s="159">
        <v>1.8599999999999998E-2</v>
      </c>
      <c r="T118" s="162" t="s">
        <v>261</v>
      </c>
    </row>
    <row r="119" spans="1:20" ht="15" customHeight="1">
      <c r="A119" s="808"/>
      <c r="B119" s="729" t="s">
        <v>395</v>
      </c>
      <c r="C119" s="764"/>
      <c r="D119" s="764"/>
      <c r="E119" s="730"/>
      <c r="F119" s="155"/>
      <c r="G119" s="29" t="s">
        <v>393</v>
      </c>
      <c r="H119" s="41" t="str">
        <f t="shared" si="12"/>
        <v/>
      </c>
      <c r="I119" s="156"/>
      <c r="J119" s="29" t="s">
        <v>393</v>
      </c>
      <c r="K119" s="157" t="str">
        <f t="shared" si="13"/>
        <v/>
      </c>
      <c r="L119" s="157" t="str">
        <f t="shared" si="15"/>
        <v/>
      </c>
      <c r="M119" s="158" t="str">
        <f t="shared" si="14"/>
        <v/>
      </c>
      <c r="N119" s="117"/>
      <c r="O119" s="353" t="str">
        <f>IF(P119=$X$12,"","○")</f>
        <v/>
      </c>
      <c r="P119" s="159">
        <v>36.299999999999997</v>
      </c>
      <c r="Q119" s="160" t="s">
        <v>394</v>
      </c>
      <c r="R119" s="118" t="str">
        <f>IF(S119=$Z$12,"","○")</f>
        <v/>
      </c>
      <c r="S119" s="159">
        <v>1.8599999999999998E-2</v>
      </c>
      <c r="T119" s="162" t="s">
        <v>261</v>
      </c>
    </row>
    <row r="120" spans="1:20" ht="15" customHeight="1">
      <c r="A120" s="808"/>
      <c r="B120" s="729" t="s">
        <v>82</v>
      </c>
      <c r="C120" s="764"/>
      <c r="D120" s="764"/>
      <c r="E120" s="730"/>
      <c r="F120" s="155"/>
      <c r="G120" s="29" t="s">
        <v>393</v>
      </c>
      <c r="H120" s="41" t="str">
        <f t="shared" si="12"/>
        <v/>
      </c>
      <c r="I120" s="156"/>
      <c r="J120" s="29" t="s">
        <v>393</v>
      </c>
      <c r="K120" s="157" t="str">
        <f t="shared" si="13"/>
        <v/>
      </c>
      <c r="L120" s="157" t="str">
        <f t="shared" si="15"/>
        <v/>
      </c>
      <c r="M120" s="158" t="str">
        <f t="shared" si="14"/>
        <v/>
      </c>
      <c r="N120" s="117"/>
      <c r="O120" s="353" t="str">
        <f>IF(P120=$X$13,"","○")</f>
        <v/>
      </c>
      <c r="P120" s="159">
        <v>36.5</v>
      </c>
      <c r="Q120" s="160" t="s">
        <v>394</v>
      </c>
      <c r="R120" s="118" t="str">
        <f>IF(S120=$Z$13,"","○")</f>
        <v/>
      </c>
      <c r="S120" s="159">
        <v>1.8700000000000001E-2</v>
      </c>
      <c r="T120" s="162" t="s">
        <v>261</v>
      </c>
    </row>
    <row r="121" spans="1:20" ht="15" customHeight="1">
      <c r="A121" s="808"/>
      <c r="B121" s="729" t="s">
        <v>9</v>
      </c>
      <c r="C121" s="764"/>
      <c r="D121" s="764"/>
      <c r="E121" s="730"/>
      <c r="F121" s="155"/>
      <c r="G121" s="29" t="s">
        <v>393</v>
      </c>
      <c r="H121" s="41" t="str">
        <f t="shared" si="12"/>
        <v/>
      </c>
      <c r="I121" s="156"/>
      <c r="J121" s="29" t="s">
        <v>393</v>
      </c>
      <c r="K121" s="157" t="str">
        <f t="shared" si="13"/>
        <v/>
      </c>
      <c r="L121" s="157" t="str">
        <f t="shared" si="15"/>
        <v/>
      </c>
      <c r="M121" s="158" t="str">
        <f t="shared" si="14"/>
        <v/>
      </c>
      <c r="N121" s="117"/>
      <c r="O121" s="353" t="str">
        <f>IF(P121=$X$14,"","○")</f>
        <v/>
      </c>
      <c r="P121" s="165">
        <v>38</v>
      </c>
      <c r="Q121" s="160" t="s">
        <v>394</v>
      </c>
      <c r="R121" s="118" t="str">
        <f>IF(S121=$Z$14,"","○")</f>
        <v/>
      </c>
      <c r="S121" s="159">
        <v>1.8800000000000001E-2</v>
      </c>
      <c r="T121" s="162" t="s">
        <v>261</v>
      </c>
    </row>
    <row r="122" spans="1:20" ht="15" customHeight="1">
      <c r="A122" s="808"/>
      <c r="B122" s="729" t="s">
        <v>10</v>
      </c>
      <c r="C122" s="764"/>
      <c r="D122" s="764"/>
      <c r="E122" s="730"/>
      <c r="F122" s="155"/>
      <c r="G122" s="29" t="s">
        <v>393</v>
      </c>
      <c r="H122" s="41" t="str">
        <f t="shared" si="12"/>
        <v/>
      </c>
      <c r="I122" s="156"/>
      <c r="J122" s="29" t="s">
        <v>393</v>
      </c>
      <c r="K122" s="157" t="str">
        <f t="shared" si="13"/>
        <v/>
      </c>
      <c r="L122" s="157" t="str">
        <f>IF(F122="",IF(I122="","",-(I122*P122)),(F122-I122)*P122)</f>
        <v/>
      </c>
      <c r="M122" s="158" t="str">
        <f>IF(L122="","",L122*S122*44/12)</f>
        <v/>
      </c>
      <c r="N122" s="117"/>
      <c r="O122" s="353" t="str">
        <f>IF(P122=$X$15,"","○")</f>
        <v/>
      </c>
      <c r="P122" s="159">
        <v>38.9</v>
      </c>
      <c r="Q122" s="160" t="s">
        <v>394</v>
      </c>
      <c r="R122" s="118" t="str">
        <f>IF(S122=$Z$15,"","○")</f>
        <v/>
      </c>
      <c r="S122" s="159">
        <v>1.9300000000000001E-2</v>
      </c>
      <c r="T122" s="162" t="s">
        <v>261</v>
      </c>
    </row>
    <row r="123" spans="1:20" ht="15" customHeight="1">
      <c r="A123" s="808"/>
      <c r="B123" s="729" t="s">
        <v>11</v>
      </c>
      <c r="C123" s="764"/>
      <c r="D123" s="764"/>
      <c r="E123" s="730"/>
      <c r="F123" s="155"/>
      <c r="G123" s="29" t="s">
        <v>393</v>
      </c>
      <c r="H123" s="41" t="str">
        <f t="shared" si="12"/>
        <v/>
      </c>
      <c r="I123" s="156"/>
      <c r="J123" s="29" t="s">
        <v>393</v>
      </c>
      <c r="K123" s="157" t="str">
        <f t="shared" si="13"/>
        <v/>
      </c>
      <c r="L123" s="157" t="str">
        <f t="shared" ref="L123:L136" si="16">IF(F123="",IF(I123="","",-(I123*P123)),(F123-I123)*P123)</f>
        <v/>
      </c>
      <c r="M123" s="158" t="str">
        <f t="shared" ref="M123:M141" si="17">IF(L123="","",L123*S123*44/12)</f>
        <v/>
      </c>
      <c r="N123" s="117"/>
      <c r="O123" s="353" t="str">
        <f>IF(P123=$X$16,"","○")</f>
        <v/>
      </c>
      <c r="P123" s="159">
        <v>41.8</v>
      </c>
      <c r="Q123" s="160" t="s">
        <v>394</v>
      </c>
      <c r="R123" s="118" t="str">
        <f>IF(S123=$Z$16,"","○")</f>
        <v/>
      </c>
      <c r="S123" s="159">
        <v>2.0199999999999999E-2</v>
      </c>
      <c r="T123" s="162" t="s">
        <v>261</v>
      </c>
    </row>
    <row r="124" spans="1:20" ht="15" customHeight="1">
      <c r="A124" s="808"/>
      <c r="B124" s="729" t="s">
        <v>12</v>
      </c>
      <c r="C124" s="764"/>
      <c r="D124" s="764"/>
      <c r="E124" s="730"/>
      <c r="F124" s="155"/>
      <c r="G124" s="29" t="s">
        <v>13</v>
      </c>
      <c r="H124" s="41" t="str">
        <f t="shared" si="12"/>
        <v/>
      </c>
      <c r="I124" s="156"/>
      <c r="J124" s="29" t="s">
        <v>13</v>
      </c>
      <c r="K124" s="157" t="str">
        <f t="shared" si="13"/>
        <v/>
      </c>
      <c r="L124" s="157" t="str">
        <f t="shared" si="16"/>
        <v/>
      </c>
      <c r="M124" s="158" t="str">
        <f t="shared" si="17"/>
        <v/>
      </c>
      <c r="N124" s="117"/>
      <c r="O124" s="353" t="str">
        <f>IF(P124=$X$17,"","○")</f>
        <v/>
      </c>
      <c r="P124" s="165">
        <v>40</v>
      </c>
      <c r="Q124" s="160" t="s">
        <v>14</v>
      </c>
      <c r="R124" s="118" t="str">
        <f>IF(S124=$Z$17,"","○")</f>
        <v/>
      </c>
      <c r="S124" s="159">
        <v>2.0400000000000001E-2</v>
      </c>
      <c r="T124" s="162" t="s">
        <v>261</v>
      </c>
    </row>
    <row r="125" spans="1:20" ht="15" customHeight="1">
      <c r="A125" s="808"/>
      <c r="B125" s="729" t="s">
        <v>15</v>
      </c>
      <c r="C125" s="764"/>
      <c r="D125" s="764"/>
      <c r="E125" s="730"/>
      <c r="F125" s="155"/>
      <c r="G125" s="29" t="s">
        <v>13</v>
      </c>
      <c r="H125" s="41" t="str">
        <f t="shared" si="12"/>
        <v/>
      </c>
      <c r="I125" s="156"/>
      <c r="J125" s="29" t="s">
        <v>13</v>
      </c>
      <c r="K125" s="157" t="str">
        <f t="shared" si="13"/>
        <v/>
      </c>
      <c r="L125" s="157" t="str">
        <f t="shared" si="16"/>
        <v/>
      </c>
      <c r="M125" s="158" t="str">
        <f t="shared" si="17"/>
        <v/>
      </c>
      <c r="N125" s="117"/>
      <c r="O125" s="353" t="str">
        <f>IF(P125=$X$18,"","○")</f>
        <v/>
      </c>
      <c r="P125" s="159">
        <v>34.1</v>
      </c>
      <c r="Q125" s="160" t="s">
        <v>14</v>
      </c>
      <c r="R125" s="118" t="str">
        <f>IF(S125=$Z$18,"","○")</f>
        <v/>
      </c>
      <c r="S125" s="159">
        <v>2.4500000000000001E-2</v>
      </c>
      <c r="T125" s="162" t="s">
        <v>261</v>
      </c>
    </row>
    <row r="126" spans="1:20" ht="15" customHeight="1">
      <c r="A126" s="808"/>
      <c r="B126" s="810" t="s">
        <v>16</v>
      </c>
      <c r="C126" s="809" t="s">
        <v>17</v>
      </c>
      <c r="D126" s="809"/>
      <c r="E126" s="809"/>
      <c r="F126" s="155"/>
      <c r="G126" s="29" t="s">
        <v>13</v>
      </c>
      <c r="H126" s="41" t="str">
        <f t="shared" si="12"/>
        <v/>
      </c>
      <c r="I126" s="156"/>
      <c r="J126" s="29" t="s">
        <v>13</v>
      </c>
      <c r="K126" s="157" t="str">
        <f t="shared" si="13"/>
        <v/>
      </c>
      <c r="L126" s="157" t="str">
        <f t="shared" si="16"/>
        <v/>
      </c>
      <c r="M126" s="158" t="str">
        <f t="shared" si="17"/>
        <v/>
      </c>
      <c r="N126" s="117"/>
      <c r="O126" s="353" t="str">
        <f>IF(P126=$X$19,"","○")</f>
        <v/>
      </c>
      <c r="P126" s="159">
        <v>50.1</v>
      </c>
      <c r="Q126" s="160" t="s">
        <v>14</v>
      </c>
      <c r="R126" s="118" t="str">
        <f>IF(S126=$Z$19,"","○")</f>
        <v/>
      </c>
      <c r="S126" s="159">
        <v>1.6299999999999999E-2</v>
      </c>
      <c r="T126" s="162" t="s">
        <v>261</v>
      </c>
    </row>
    <row r="127" spans="1:20" ht="15" customHeight="1">
      <c r="A127" s="808"/>
      <c r="B127" s="810"/>
      <c r="C127" s="809" t="s">
        <v>18</v>
      </c>
      <c r="D127" s="809"/>
      <c r="E127" s="809"/>
      <c r="F127" s="155"/>
      <c r="G127" s="29" t="s">
        <v>249</v>
      </c>
      <c r="H127" s="41" t="str">
        <f t="shared" si="12"/>
        <v/>
      </c>
      <c r="I127" s="156"/>
      <c r="J127" s="29" t="s">
        <v>249</v>
      </c>
      <c r="K127" s="157" t="str">
        <f t="shared" si="13"/>
        <v/>
      </c>
      <c r="L127" s="157" t="str">
        <f t="shared" si="16"/>
        <v/>
      </c>
      <c r="M127" s="158" t="str">
        <f t="shared" si="17"/>
        <v/>
      </c>
      <c r="N127" s="117"/>
      <c r="O127" s="353" t="str">
        <f>IF(P127=$X$20,"","○")</f>
        <v/>
      </c>
      <c r="P127" s="159">
        <v>46.1</v>
      </c>
      <c r="Q127" s="160" t="s">
        <v>397</v>
      </c>
      <c r="R127" s="118" t="str">
        <f>IF(S127=$Z$20,"","○")</f>
        <v/>
      </c>
      <c r="S127" s="159">
        <v>1.44E-2</v>
      </c>
      <c r="T127" s="162" t="s">
        <v>261</v>
      </c>
    </row>
    <row r="128" spans="1:20" ht="15" customHeight="1">
      <c r="A128" s="808"/>
      <c r="B128" s="810" t="s">
        <v>329</v>
      </c>
      <c r="C128" s="809" t="s">
        <v>19</v>
      </c>
      <c r="D128" s="809"/>
      <c r="E128" s="809"/>
      <c r="F128" s="155"/>
      <c r="G128" s="29" t="s">
        <v>13</v>
      </c>
      <c r="H128" s="41" t="str">
        <f t="shared" si="12"/>
        <v/>
      </c>
      <c r="I128" s="156"/>
      <c r="J128" s="29" t="s">
        <v>13</v>
      </c>
      <c r="K128" s="157" t="str">
        <f t="shared" si="13"/>
        <v/>
      </c>
      <c r="L128" s="157" t="str">
        <f t="shared" si="16"/>
        <v/>
      </c>
      <c r="M128" s="158" t="str">
        <f t="shared" si="17"/>
        <v/>
      </c>
      <c r="N128" s="117"/>
      <c r="O128" s="353" t="str">
        <f>IF(P128=$X$21,"","○")</f>
        <v/>
      </c>
      <c r="P128" s="159">
        <v>54.7</v>
      </c>
      <c r="Q128" s="160" t="s">
        <v>53</v>
      </c>
      <c r="R128" s="118" t="str">
        <f>IF(S128=$Z$21,"","○")</f>
        <v/>
      </c>
      <c r="S128" s="159">
        <v>1.3899999999999999E-2</v>
      </c>
      <c r="T128" s="162" t="s">
        <v>261</v>
      </c>
    </row>
    <row r="129" spans="1:23" ht="15" customHeight="1">
      <c r="A129" s="808"/>
      <c r="B129" s="810"/>
      <c r="C129" s="809" t="s">
        <v>37</v>
      </c>
      <c r="D129" s="809"/>
      <c r="E129" s="809"/>
      <c r="F129" s="155"/>
      <c r="G129" s="29" t="s">
        <v>249</v>
      </c>
      <c r="H129" s="41" t="str">
        <f t="shared" si="12"/>
        <v/>
      </c>
      <c r="I129" s="156"/>
      <c r="J129" s="29" t="s">
        <v>249</v>
      </c>
      <c r="K129" s="157" t="str">
        <f t="shared" si="13"/>
        <v/>
      </c>
      <c r="L129" s="157" t="str">
        <f t="shared" si="16"/>
        <v/>
      </c>
      <c r="M129" s="158" t="str">
        <f t="shared" si="17"/>
        <v/>
      </c>
      <c r="N129" s="117"/>
      <c r="O129" s="353" t="str">
        <f>IF(P129=$X$22,"","○")</f>
        <v/>
      </c>
      <c r="P129" s="159">
        <v>38.4</v>
      </c>
      <c r="Q129" s="160" t="s">
        <v>397</v>
      </c>
      <c r="R129" s="118" t="str">
        <f>IF(S129=$Z$22,"","○")</f>
        <v/>
      </c>
      <c r="S129" s="159">
        <v>1.3899999999999999E-2</v>
      </c>
      <c r="T129" s="162" t="s">
        <v>261</v>
      </c>
    </row>
    <row r="130" spans="1:23" ht="15" customHeight="1">
      <c r="A130" s="808"/>
      <c r="B130" s="653" t="s">
        <v>20</v>
      </c>
      <c r="C130" s="809" t="s">
        <v>398</v>
      </c>
      <c r="D130" s="809"/>
      <c r="E130" s="809"/>
      <c r="F130" s="155"/>
      <c r="G130" s="29" t="s">
        <v>13</v>
      </c>
      <c r="H130" s="41" t="str">
        <f t="shared" si="12"/>
        <v/>
      </c>
      <c r="I130" s="156"/>
      <c r="J130" s="29" t="s">
        <v>13</v>
      </c>
      <c r="K130" s="157" t="str">
        <f t="shared" si="13"/>
        <v/>
      </c>
      <c r="L130" s="157" t="str">
        <f t="shared" si="16"/>
        <v/>
      </c>
      <c r="M130" s="158" t="str">
        <f t="shared" si="17"/>
        <v/>
      </c>
      <c r="N130" s="117"/>
      <c r="O130" s="353" t="str">
        <f>IF(P130=$X$23,"","○")</f>
        <v/>
      </c>
      <c r="P130" s="167">
        <v>28.7</v>
      </c>
      <c r="Q130" s="160" t="s">
        <v>14</v>
      </c>
      <c r="R130" s="118" t="str">
        <f>IF(S130=$Z$23,"","○")</f>
        <v/>
      </c>
      <c r="S130" s="159">
        <v>2.46E-2</v>
      </c>
      <c r="T130" s="162" t="s">
        <v>261</v>
      </c>
    </row>
    <row r="131" spans="1:23" ht="15" customHeight="1">
      <c r="A131" s="808"/>
      <c r="B131" s="653"/>
      <c r="C131" s="809" t="s">
        <v>399</v>
      </c>
      <c r="D131" s="809"/>
      <c r="E131" s="809"/>
      <c r="F131" s="155"/>
      <c r="G131" s="29" t="s">
        <v>13</v>
      </c>
      <c r="H131" s="41" t="str">
        <f t="shared" si="12"/>
        <v/>
      </c>
      <c r="I131" s="156"/>
      <c r="J131" s="29" t="s">
        <v>13</v>
      </c>
      <c r="K131" s="157" t="str">
        <f t="shared" si="13"/>
        <v/>
      </c>
      <c r="L131" s="157" t="str">
        <f t="shared" si="16"/>
        <v/>
      </c>
      <c r="M131" s="158" t="str">
        <f t="shared" si="17"/>
        <v/>
      </c>
      <c r="N131" s="117"/>
      <c r="O131" s="353" t="str">
        <f>IF(P131=$X$24,"","○")</f>
        <v/>
      </c>
      <c r="P131" s="167">
        <v>28.9</v>
      </c>
      <c r="Q131" s="160" t="s">
        <v>14</v>
      </c>
      <c r="R131" s="118" t="str">
        <f>IF(S131=$Z$24,"","○")</f>
        <v/>
      </c>
      <c r="S131" s="159">
        <v>2.4500000000000001E-2</v>
      </c>
      <c r="T131" s="162" t="s">
        <v>261</v>
      </c>
    </row>
    <row r="132" spans="1:23" ht="15" customHeight="1">
      <c r="A132" s="808"/>
      <c r="B132" s="653"/>
      <c r="C132" s="809" t="s">
        <v>400</v>
      </c>
      <c r="D132" s="809"/>
      <c r="E132" s="809"/>
      <c r="F132" s="155"/>
      <c r="G132" s="29" t="s">
        <v>13</v>
      </c>
      <c r="H132" s="41" t="str">
        <f t="shared" si="12"/>
        <v/>
      </c>
      <c r="I132" s="156"/>
      <c r="J132" s="29" t="s">
        <v>13</v>
      </c>
      <c r="K132" s="157" t="str">
        <f t="shared" si="13"/>
        <v/>
      </c>
      <c r="L132" s="157" t="str">
        <f t="shared" si="16"/>
        <v/>
      </c>
      <c r="M132" s="158" t="str">
        <f t="shared" si="17"/>
        <v/>
      </c>
      <c r="N132" s="117"/>
      <c r="O132" s="353" t="str">
        <f>IF(P132=$X$25,"","○")</f>
        <v/>
      </c>
      <c r="P132" s="167">
        <v>28.3</v>
      </c>
      <c r="Q132" s="160" t="s">
        <v>14</v>
      </c>
      <c r="R132" s="118" t="str">
        <f>IF(S132=$Z$25,"","○")</f>
        <v/>
      </c>
      <c r="S132" s="159">
        <v>2.5100000000000001E-2</v>
      </c>
      <c r="T132" s="162" t="s">
        <v>261</v>
      </c>
    </row>
    <row r="133" spans="1:23" ht="15" customHeight="1">
      <c r="A133" s="808"/>
      <c r="B133" s="653"/>
      <c r="C133" s="809" t="s">
        <v>401</v>
      </c>
      <c r="D133" s="809"/>
      <c r="E133" s="809"/>
      <c r="F133" s="155"/>
      <c r="G133" s="29" t="s">
        <v>13</v>
      </c>
      <c r="H133" s="41" t="str">
        <f t="shared" si="12"/>
        <v/>
      </c>
      <c r="I133" s="156"/>
      <c r="J133" s="29" t="s">
        <v>13</v>
      </c>
      <c r="K133" s="157" t="str">
        <f t="shared" si="13"/>
        <v/>
      </c>
      <c r="L133" s="157" t="str">
        <f t="shared" si="16"/>
        <v/>
      </c>
      <c r="M133" s="158" t="str">
        <f t="shared" si="17"/>
        <v/>
      </c>
      <c r="N133" s="117"/>
      <c r="O133" s="353" t="str">
        <f>IF(P133=$X$26,"","○")</f>
        <v/>
      </c>
      <c r="P133" s="159">
        <v>26.1</v>
      </c>
      <c r="Q133" s="160" t="s">
        <v>14</v>
      </c>
      <c r="R133" s="118" t="str">
        <f>IF(S133=$Z$26,"","○")</f>
        <v/>
      </c>
      <c r="S133" s="159">
        <v>2.4299999999999999E-2</v>
      </c>
      <c r="T133" s="162" t="s">
        <v>261</v>
      </c>
    </row>
    <row r="134" spans="1:23" ht="15" customHeight="1">
      <c r="A134" s="808"/>
      <c r="B134" s="653"/>
      <c r="C134" s="809" t="s">
        <v>402</v>
      </c>
      <c r="D134" s="809"/>
      <c r="E134" s="809"/>
      <c r="F134" s="155"/>
      <c r="G134" s="29" t="s">
        <v>13</v>
      </c>
      <c r="H134" s="41" t="str">
        <f t="shared" si="12"/>
        <v/>
      </c>
      <c r="I134" s="156"/>
      <c r="J134" s="29" t="s">
        <v>13</v>
      </c>
      <c r="K134" s="157" t="str">
        <f t="shared" si="13"/>
        <v/>
      </c>
      <c r="L134" s="157" t="str">
        <f t="shared" si="16"/>
        <v/>
      </c>
      <c r="M134" s="158" t="str">
        <f t="shared" si="17"/>
        <v/>
      </c>
      <c r="N134" s="117"/>
      <c r="O134" s="353" t="str">
        <f>IF(P134=$X$27,"","○")</f>
        <v/>
      </c>
      <c r="P134" s="159">
        <v>24.2</v>
      </c>
      <c r="Q134" s="160" t="s">
        <v>14</v>
      </c>
      <c r="R134" s="118" t="str">
        <f>IF(S134=$Z$27,"","○")</f>
        <v/>
      </c>
      <c r="S134" s="159">
        <v>2.4199999999999999E-2</v>
      </c>
      <c r="T134" s="162" t="s">
        <v>261</v>
      </c>
    </row>
    <row r="135" spans="1:23" ht="15" customHeight="1">
      <c r="A135" s="808"/>
      <c r="B135" s="653"/>
      <c r="C135" s="809" t="s">
        <v>403</v>
      </c>
      <c r="D135" s="809"/>
      <c r="E135" s="809"/>
      <c r="F135" s="155"/>
      <c r="G135" s="29" t="s">
        <v>13</v>
      </c>
      <c r="H135" s="41" t="str">
        <f t="shared" si="12"/>
        <v/>
      </c>
      <c r="I135" s="156"/>
      <c r="J135" s="29" t="s">
        <v>13</v>
      </c>
      <c r="K135" s="157" t="str">
        <f t="shared" si="13"/>
        <v/>
      </c>
      <c r="L135" s="157" t="str">
        <f t="shared" si="16"/>
        <v/>
      </c>
      <c r="M135" s="158" t="str">
        <f t="shared" si="17"/>
        <v/>
      </c>
      <c r="N135" s="117"/>
      <c r="O135" s="353" t="str">
        <f>IF(P135=$X$28,"","○")</f>
        <v/>
      </c>
      <c r="P135" s="159">
        <v>27.8</v>
      </c>
      <c r="Q135" s="160" t="s">
        <v>14</v>
      </c>
      <c r="R135" s="118" t="str">
        <f>IF(S135=$Z$28,"","○")</f>
        <v/>
      </c>
      <c r="S135" s="159">
        <v>2.5899999999999999E-2</v>
      </c>
      <c r="T135" s="162" t="s">
        <v>261</v>
      </c>
    </row>
    <row r="136" spans="1:23" ht="15" customHeight="1">
      <c r="A136" s="808"/>
      <c r="B136" s="653" t="s">
        <v>21</v>
      </c>
      <c r="C136" s="653"/>
      <c r="D136" s="653"/>
      <c r="E136" s="653"/>
      <c r="F136" s="155"/>
      <c r="G136" s="29" t="s">
        <v>13</v>
      </c>
      <c r="H136" s="41" t="str">
        <f t="shared" si="12"/>
        <v/>
      </c>
      <c r="I136" s="156"/>
      <c r="J136" s="29" t="s">
        <v>13</v>
      </c>
      <c r="K136" s="157" t="str">
        <f t="shared" si="13"/>
        <v/>
      </c>
      <c r="L136" s="157" t="str">
        <f t="shared" si="16"/>
        <v/>
      </c>
      <c r="M136" s="158" t="str">
        <f t="shared" si="17"/>
        <v/>
      </c>
      <c r="N136" s="117"/>
      <c r="O136" s="353" t="str">
        <f>IF(P136=$X$29,"","○")</f>
        <v/>
      </c>
      <c r="P136" s="165">
        <v>29</v>
      </c>
      <c r="Q136" s="160" t="s">
        <v>14</v>
      </c>
      <c r="R136" s="118" t="str">
        <f>IF(S136=$Z$29,"","○")</f>
        <v/>
      </c>
      <c r="S136" s="159">
        <v>2.9899999999999999E-2</v>
      </c>
      <c r="T136" s="162" t="s">
        <v>261</v>
      </c>
    </row>
    <row r="137" spans="1:23" ht="15" customHeight="1">
      <c r="A137" s="808"/>
      <c r="B137" s="653" t="s">
        <v>22</v>
      </c>
      <c r="C137" s="653"/>
      <c r="D137" s="653"/>
      <c r="E137" s="653"/>
      <c r="F137" s="155"/>
      <c r="G137" s="29" t="s">
        <v>13</v>
      </c>
      <c r="H137" s="41" t="str">
        <f t="shared" si="12"/>
        <v/>
      </c>
      <c r="I137" s="156"/>
      <c r="J137" s="29" t="s">
        <v>13</v>
      </c>
      <c r="K137" s="157" t="str">
        <f t="shared" si="13"/>
        <v/>
      </c>
      <c r="L137" s="157" t="str">
        <f>IF(F137="",IF(I137="","",-(I137*P137)),(F137-I137)*P137)</f>
        <v/>
      </c>
      <c r="M137" s="158" t="str">
        <f t="shared" si="17"/>
        <v/>
      </c>
      <c r="N137" s="117"/>
      <c r="O137" s="353" t="str">
        <f>IF(P137=$X$30,"","○")</f>
        <v/>
      </c>
      <c r="P137" s="159">
        <v>37.299999999999997</v>
      </c>
      <c r="Q137" s="160" t="s">
        <v>14</v>
      </c>
      <c r="R137" s="118" t="str">
        <f>IF(S137=$Z$30,"","○")</f>
        <v/>
      </c>
      <c r="S137" s="159">
        <v>2.0899999999999998E-2</v>
      </c>
      <c r="T137" s="162" t="s">
        <v>261</v>
      </c>
    </row>
    <row r="138" spans="1:23" ht="15" customHeight="1">
      <c r="A138" s="808"/>
      <c r="B138" s="653" t="s">
        <v>23</v>
      </c>
      <c r="C138" s="653"/>
      <c r="D138" s="653"/>
      <c r="E138" s="653"/>
      <c r="F138" s="155"/>
      <c r="G138" s="29" t="s">
        <v>249</v>
      </c>
      <c r="H138" s="41" t="str">
        <f t="shared" si="12"/>
        <v/>
      </c>
      <c r="I138" s="156"/>
      <c r="J138" s="29" t="s">
        <v>249</v>
      </c>
      <c r="K138" s="157" t="str">
        <f t="shared" si="13"/>
        <v/>
      </c>
      <c r="L138" s="157" t="str">
        <f t="shared" ref="L138:L141" si="18">IF(F138="",IF(I138="","",-(I138*P138)),(F138-I138)*P138)</f>
        <v/>
      </c>
      <c r="M138" s="158" t="str">
        <f t="shared" si="17"/>
        <v/>
      </c>
      <c r="N138" s="117"/>
      <c r="O138" s="353" t="str">
        <f>IF(P138=$X$31,"","○")</f>
        <v/>
      </c>
      <c r="P138" s="159">
        <v>18.399999999999999</v>
      </c>
      <c r="Q138" s="160" t="s">
        <v>397</v>
      </c>
      <c r="R138" s="118" t="str">
        <f>IF(S138=$Z$31,"","○")</f>
        <v/>
      </c>
      <c r="S138" s="169">
        <v>1.09E-2</v>
      </c>
      <c r="T138" s="162" t="s">
        <v>261</v>
      </c>
    </row>
    <row r="139" spans="1:23" ht="15" customHeight="1">
      <c r="A139" s="808"/>
      <c r="B139" s="653" t="s">
        <v>24</v>
      </c>
      <c r="C139" s="653"/>
      <c r="D139" s="653"/>
      <c r="E139" s="653"/>
      <c r="F139" s="155"/>
      <c r="G139" s="29" t="s">
        <v>249</v>
      </c>
      <c r="H139" s="41" t="str">
        <f t="shared" si="12"/>
        <v/>
      </c>
      <c r="I139" s="156"/>
      <c r="J139" s="29" t="s">
        <v>249</v>
      </c>
      <c r="K139" s="157" t="str">
        <f t="shared" si="13"/>
        <v/>
      </c>
      <c r="L139" s="157" t="str">
        <f t="shared" si="18"/>
        <v/>
      </c>
      <c r="M139" s="158" t="str">
        <f t="shared" si="17"/>
        <v/>
      </c>
      <c r="N139" s="117"/>
      <c r="O139" s="353" t="str">
        <f>IF(P139=$X$32,"","○")</f>
        <v/>
      </c>
      <c r="P139" s="159">
        <v>3.23</v>
      </c>
      <c r="Q139" s="160" t="s">
        <v>397</v>
      </c>
      <c r="R139" s="118" t="str">
        <f>IF(S139=$Z$33,"","○")</f>
        <v/>
      </c>
      <c r="S139" s="159">
        <v>2.64E-2</v>
      </c>
      <c r="T139" s="162" t="s">
        <v>261</v>
      </c>
    </row>
    <row r="140" spans="1:23" ht="15" customHeight="1">
      <c r="A140" s="808"/>
      <c r="B140" s="653" t="s">
        <v>404</v>
      </c>
      <c r="C140" s="653"/>
      <c r="D140" s="653"/>
      <c r="E140" s="653"/>
      <c r="F140" s="155"/>
      <c r="G140" s="29" t="s">
        <v>249</v>
      </c>
      <c r="H140" s="41" t="str">
        <f t="shared" si="12"/>
        <v/>
      </c>
      <c r="I140" s="156"/>
      <c r="J140" s="29" t="s">
        <v>249</v>
      </c>
      <c r="K140" s="157" t="str">
        <f t="shared" si="13"/>
        <v/>
      </c>
      <c r="L140" s="157" t="str">
        <f t="shared" si="18"/>
        <v/>
      </c>
      <c r="M140" s="158" t="str">
        <f t="shared" si="17"/>
        <v/>
      </c>
      <c r="N140" s="117"/>
      <c r="O140" s="353" t="str">
        <f>IF(P140=$X$33,"","○")</f>
        <v/>
      </c>
      <c r="P140" s="159">
        <v>3.45</v>
      </c>
      <c r="Q140" s="160" t="s">
        <v>397</v>
      </c>
      <c r="R140" s="118" t="str">
        <f>IF(S140=$Z$33,"","○")</f>
        <v/>
      </c>
      <c r="S140" s="159">
        <v>2.64E-2</v>
      </c>
      <c r="T140" s="162" t="s">
        <v>261</v>
      </c>
      <c r="U140" s="171"/>
    </row>
    <row r="141" spans="1:23" ht="15" customHeight="1" thickBot="1">
      <c r="A141" s="808"/>
      <c r="B141" s="653" t="s">
        <v>25</v>
      </c>
      <c r="C141" s="653"/>
      <c r="D141" s="653"/>
      <c r="E141" s="653"/>
      <c r="F141" s="155"/>
      <c r="G141" s="29" t="s">
        <v>249</v>
      </c>
      <c r="H141" s="41" t="str">
        <f t="shared" si="12"/>
        <v/>
      </c>
      <c r="I141" s="156"/>
      <c r="J141" s="29" t="s">
        <v>249</v>
      </c>
      <c r="K141" s="157" t="str">
        <f t="shared" si="13"/>
        <v/>
      </c>
      <c r="L141" s="157" t="str">
        <f t="shared" si="18"/>
        <v/>
      </c>
      <c r="M141" s="158" t="str">
        <f t="shared" si="17"/>
        <v/>
      </c>
      <c r="N141" s="117"/>
      <c r="O141" s="353" t="str">
        <f>IF(P141=$X$34,"","○")</f>
        <v/>
      </c>
      <c r="P141" s="172">
        <v>7.53</v>
      </c>
      <c r="Q141" s="160" t="s">
        <v>397</v>
      </c>
      <c r="R141" s="119" t="str">
        <f>IF(S141=$Z$34,"","○")</f>
        <v/>
      </c>
      <c r="S141" s="173">
        <v>4.2000000000000003E-2</v>
      </c>
      <c r="T141" s="162" t="s">
        <v>261</v>
      </c>
      <c r="U141" s="135"/>
      <c r="V141" s="135"/>
      <c r="W141" s="123"/>
    </row>
    <row r="142" spans="1:23" ht="15" customHeight="1">
      <c r="A142" s="808"/>
      <c r="B142" s="814" t="s">
        <v>328</v>
      </c>
      <c r="C142" s="798"/>
      <c r="D142" s="522"/>
      <c r="E142" s="523"/>
      <c r="F142" s="155"/>
      <c r="G142" s="43"/>
      <c r="H142" s="41" t="str">
        <f t="shared" si="12"/>
        <v/>
      </c>
      <c r="I142" s="156"/>
      <c r="J142" s="43"/>
      <c r="K142" s="157" t="str">
        <f>IF(I142="","",I142*P142)</f>
        <v/>
      </c>
      <c r="L142" s="157" t="str">
        <f>IF(F142="",IF(I142="","",-(I142*P142)),(F142-I142)*P142)</f>
        <v/>
      </c>
      <c r="M142" s="158" t="str">
        <f>IF(L142="","",L142*S142*44/12)</f>
        <v/>
      </c>
      <c r="N142" s="117"/>
      <c r="O142" s="121"/>
      <c r="P142" s="175"/>
      <c r="Q142" s="176"/>
      <c r="R142" s="122"/>
      <c r="S142" s="175"/>
      <c r="T142" s="176"/>
      <c r="U142" s="177"/>
      <c r="V142" s="123"/>
    </row>
    <row r="143" spans="1:23" ht="15" customHeight="1" thickBot="1">
      <c r="A143" s="808"/>
      <c r="B143" s="815"/>
      <c r="C143" s="798"/>
      <c r="D143" s="522"/>
      <c r="E143" s="523"/>
      <c r="F143" s="155"/>
      <c r="G143" s="43"/>
      <c r="H143" s="41" t="str">
        <f t="shared" si="12"/>
        <v/>
      </c>
      <c r="I143" s="156"/>
      <c r="J143" s="43"/>
      <c r="K143" s="157" t="str">
        <f>IF(I143="","",I143*P143)</f>
        <v/>
      </c>
      <c r="L143" s="157" t="str">
        <f>IF(F143="",IF(I143="","",-(I143*P143)),(F143-I143)*P143)</f>
        <v/>
      </c>
      <c r="M143" s="158" t="str">
        <f>IF(L143="","",L143*S143*44/12)</f>
        <v/>
      </c>
      <c r="N143" s="117"/>
      <c r="O143" s="123"/>
      <c r="P143" s="179"/>
      <c r="Q143" s="180"/>
      <c r="R143" s="355"/>
      <c r="S143" s="179"/>
      <c r="T143" s="181"/>
    </row>
    <row r="144" spans="1:23" ht="15" customHeight="1" thickTop="1">
      <c r="A144" s="808"/>
      <c r="B144" s="683" t="s">
        <v>42</v>
      </c>
      <c r="C144" s="683"/>
      <c r="D144" s="683"/>
      <c r="E144" s="683"/>
      <c r="F144" s="683"/>
      <c r="G144" s="683"/>
      <c r="H144" s="683"/>
      <c r="I144" s="683"/>
      <c r="J144" s="683"/>
      <c r="K144" s="683"/>
      <c r="L144" s="683"/>
      <c r="M144" s="42" t="str">
        <f>IF(SUM(M115:M143)=0,"",SUM(M115:M143))</f>
        <v/>
      </c>
      <c r="N144" s="117"/>
      <c r="O144" s="123"/>
      <c r="P144" s="355"/>
      <c r="Q144" s="26"/>
      <c r="R144" s="355"/>
      <c r="S144" s="182"/>
      <c r="T144" s="183"/>
      <c r="U144" s="123"/>
      <c r="V144" s="123"/>
    </row>
    <row r="145" spans="1:23">
      <c r="A145" s="808"/>
      <c r="B145" s="799"/>
      <c r="C145" s="800"/>
      <c r="D145" s="800"/>
      <c r="E145" s="801"/>
      <c r="F145" s="683" t="s">
        <v>1</v>
      </c>
      <c r="G145" s="683"/>
      <c r="H145" s="683"/>
      <c r="I145" s="789" t="s">
        <v>34</v>
      </c>
      <c r="J145" s="789"/>
      <c r="K145" s="789"/>
      <c r="L145" s="681" t="s">
        <v>405</v>
      </c>
      <c r="M145" s="679" t="s">
        <v>61</v>
      </c>
      <c r="N145" s="117"/>
      <c r="O145" s="123"/>
      <c r="P145" s="184"/>
      <c r="Q145" s="185"/>
      <c r="R145" s="355"/>
      <c r="S145" s="184"/>
      <c r="T145" s="185"/>
    </row>
    <row r="146" spans="1:23" ht="15" customHeight="1" thickBot="1">
      <c r="A146" s="808"/>
      <c r="B146" s="802"/>
      <c r="C146" s="803"/>
      <c r="D146" s="803"/>
      <c r="E146" s="804"/>
      <c r="F146" s="339" t="s">
        <v>3</v>
      </c>
      <c r="G146" s="790" t="s">
        <v>406</v>
      </c>
      <c r="H146" s="792"/>
      <c r="I146" s="339" t="s">
        <v>3</v>
      </c>
      <c r="J146" s="790" t="s">
        <v>406</v>
      </c>
      <c r="K146" s="792"/>
      <c r="L146" s="682"/>
      <c r="M146" s="680"/>
      <c r="N146" s="117"/>
      <c r="O146" s="123"/>
      <c r="P146" s="184"/>
      <c r="Q146" s="185"/>
      <c r="R146" s="355"/>
      <c r="S146" s="184"/>
      <c r="T146" s="185"/>
    </row>
    <row r="147" spans="1:23" ht="15" customHeight="1" thickTop="1" thickBot="1">
      <c r="A147" s="808"/>
      <c r="B147" s="805"/>
      <c r="C147" s="806"/>
      <c r="D147" s="806"/>
      <c r="E147" s="807"/>
      <c r="F147" s="347" t="s">
        <v>55</v>
      </c>
      <c r="G147" s="791"/>
      <c r="H147" s="793"/>
      <c r="I147" s="347" t="s">
        <v>57</v>
      </c>
      <c r="J147" s="791"/>
      <c r="K147" s="793"/>
      <c r="L147" s="186" t="s">
        <v>407</v>
      </c>
      <c r="M147" s="340" t="s">
        <v>248</v>
      </c>
      <c r="N147" s="117"/>
      <c r="O147" s="187" t="s">
        <v>408</v>
      </c>
      <c r="P147" s="184"/>
      <c r="Q147" s="26"/>
      <c r="R147" s="355"/>
      <c r="S147" s="184"/>
      <c r="T147" s="185"/>
      <c r="U147" s="794" t="s">
        <v>409</v>
      </c>
      <c r="V147" s="795"/>
      <c r="W147" s="188"/>
    </row>
    <row r="148" spans="1:23" ht="19" thickTop="1" thickBot="1">
      <c r="A148" s="808"/>
      <c r="B148" s="775" t="s">
        <v>410</v>
      </c>
      <c r="C148" s="776"/>
      <c r="D148" s="776"/>
      <c r="E148" s="777"/>
      <c r="F148" s="155"/>
      <c r="G148" s="29" t="s">
        <v>249</v>
      </c>
      <c r="H148" s="189"/>
      <c r="I148" s="156"/>
      <c r="J148" s="29" t="s">
        <v>249</v>
      </c>
      <c r="K148" s="190"/>
      <c r="L148" s="157" t="str">
        <f>IF(F148="",IF(I148="","",F148-I148),F148-I148)</f>
        <v/>
      </c>
      <c r="M148" s="158" t="str">
        <f>IF(L148="","",L148*S148)</f>
        <v/>
      </c>
      <c r="N148" s="117"/>
      <c r="O148" s="123"/>
      <c r="P148" s="184"/>
      <c r="Q148" s="185"/>
      <c r="R148" s="118"/>
      <c r="S148" s="191"/>
      <c r="T148" s="192" t="s">
        <v>411</v>
      </c>
      <c r="U148" s="778"/>
      <c r="V148" s="779"/>
    </row>
    <row r="149" spans="1:23" ht="15" customHeight="1" thickTop="1">
      <c r="A149" s="808"/>
      <c r="B149" s="683" t="s">
        <v>43</v>
      </c>
      <c r="C149" s="683"/>
      <c r="D149" s="683"/>
      <c r="E149" s="683"/>
      <c r="F149" s="683"/>
      <c r="G149" s="683"/>
      <c r="H149" s="683"/>
      <c r="I149" s="683"/>
      <c r="J149" s="683"/>
      <c r="K149" s="683"/>
      <c r="L149" s="683"/>
      <c r="M149" s="42" t="str">
        <f>IF(M148=0,"",M148)</f>
        <v/>
      </c>
      <c r="N149" s="117"/>
      <c r="O149" s="115" t="s">
        <v>258</v>
      </c>
      <c r="P149" s="355"/>
      <c r="Q149" s="26"/>
      <c r="R149" s="193"/>
      <c r="S149" s="194"/>
      <c r="T149" s="195"/>
      <c r="U149" s="196"/>
      <c r="V149" s="196"/>
    </row>
    <row r="150" spans="1:23">
      <c r="A150" s="710" t="s">
        <v>412</v>
      </c>
      <c r="B150" s="780"/>
      <c r="C150" s="781"/>
      <c r="D150" s="781"/>
      <c r="E150" s="782"/>
      <c r="F150" s="683" t="s">
        <v>1</v>
      </c>
      <c r="G150" s="683"/>
      <c r="H150" s="683"/>
      <c r="I150" s="789" t="s">
        <v>34</v>
      </c>
      <c r="J150" s="789"/>
      <c r="K150" s="789"/>
      <c r="L150" s="681" t="s">
        <v>59</v>
      </c>
      <c r="M150" s="681" t="s">
        <v>61</v>
      </c>
      <c r="N150" s="352"/>
      <c r="O150" s="697" t="s">
        <v>92</v>
      </c>
      <c r="P150" s="700" t="s">
        <v>2</v>
      </c>
      <c r="Q150" s="700"/>
      <c r="R150" s="697" t="s">
        <v>92</v>
      </c>
      <c r="S150" s="700" t="s">
        <v>45</v>
      </c>
      <c r="T150" s="700"/>
    </row>
    <row r="151" spans="1:23">
      <c r="A151" s="711"/>
      <c r="B151" s="783"/>
      <c r="C151" s="784"/>
      <c r="D151" s="784"/>
      <c r="E151" s="785"/>
      <c r="F151" s="339" t="s">
        <v>3</v>
      </c>
      <c r="G151" s="683" t="s">
        <v>35</v>
      </c>
      <c r="H151" s="339" t="s">
        <v>36</v>
      </c>
      <c r="I151" s="339" t="s">
        <v>3</v>
      </c>
      <c r="J151" s="683" t="s">
        <v>35</v>
      </c>
      <c r="K151" s="339" t="s">
        <v>36</v>
      </c>
      <c r="L151" s="682"/>
      <c r="M151" s="682"/>
      <c r="N151" s="352"/>
      <c r="O151" s="698"/>
      <c r="P151" s="341" t="s">
        <v>3</v>
      </c>
      <c r="Q151" s="774" t="s">
        <v>69</v>
      </c>
      <c r="R151" s="698"/>
      <c r="S151" s="697" t="s">
        <v>3</v>
      </c>
      <c r="T151" s="701" t="s">
        <v>35</v>
      </c>
    </row>
    <row r="152" spans="1:23">
      <c r="A152" s="711"/>
      <c r="B152" s="786"/>
      <c r="C152" s="787"/>
      <c r="D152" s="787"/>
      <c r="E152" s="788"/>
      <c r="F152" s="347" t="s">
        <v>55</v>
      </c>
      <c r="G152" s="683"/>
      <c r="H152" s="347" t="s">
        <v>56</v>
      </c>
      <c r="I152" s="347" t="s">
        <v>57</v>
      </c>
      <c r="J152" s="683"/>
      <c r="K152" s="347" t="s">
        <v>58</v>
      </c>
      <c r="L152" s="340" t="s">
        <v>80</v>
      </c>
      <c r="M152" s="340" t="s">
        <v>248</v>
      </c>
      <c r="N152" s="352"/>
      <c r="O152" s="699"/>
      <c r="P152" s="342" t="s">
        <v>5</v>
      </c>
      <c r="Q152" s="774"/>
      <c r="R152" s="699"/>
      <c r="S152" s="699"/>
      <c r="T152" s="702"/>
    </row>
    <row r="153" spans="1:23" ht="15" customHeight="1">
      <c r="A153" s="711"/>
      <c r="B153" s="729" t="s">
        <v>413</v>
      </c>
      <c r="C153" s="764"/>
      <c r="D153" s="764"/>
      <c r="E153" s="730"/>
      <c r="F153" s="155"/>
      <c r="G153" s="29" t="s">
        <v>13</v>
      </c>
      <c r="H153" s="157" t="str">
        <f t="shared" ref="H153:H171" si="19">IF(F153="","",F153*P153)</f>
        <v/>
      </c>
      <c r="I153" s="155"/>
      <c r="J153" s="29" t="s">
        <v>13</v>
      </c>
      <c r="K153" s="157" t="str">
        <f t="shared" ref="K153:K154" si="20">IF(I153="","",I153*P153)</f>
        <v/>
      </c>
      <c r="L153" s="157" t="str">
        <f>IF(F153="",IF(I153="","",-(I153*P153)),(F153-I153)*P153)</f>
        <v/>
      </c>
      <c r="M153" s="158" t="str">
        <f>IF(L153="","",L153*S153*44/12)</f>
        <v/>
      </c>
      <c r="N153" s="117"/>
      <c r="O153" s="353" t="str">
        <f>IF(P153=$X$46,"","○")</f>
        <v/>
      </c>
      <c r="P153" s="159">
        <v>13.6</v>
      </c>
      <c r="Q153" s="160" t="s">
        <v>14</v>
      </c>
      <c r="R153" s="118"/>
      <c r="S153" s="198">
        <v>0</v>
      </c>
      <c r="T153" s="162" t="s">
        <v>262</v>
      </c>
    </row>
    <row r="154" spans="1:23" ht="15" customHeight="1">
      <c r="A154" s="711"/>
      <c r="B154" s="729" t="s">
        <v>414</v>
      </c>
      <c r="C154" s="764"/>
      <c r="D154" s="764"/>
      <c r="E154" s="730"/>
      <c r="F154" s="155"/>
      <c r="G154" s="29" t="s">
        <v>13</v>
      </c>
      <c r="H154" s="157" t="str">
        <f t="shared" si="19"/>
        <v/>
      </c>
      <c r="I154" s="155"/>
      <c r="J154" s="29" t="s">
        <v>13</v>
      </c>
      <c r="K154" s="157" t="str">
        <f t="shared" si="20"/>
        <v/>
      </c>
      <c r="L154" s="157" t="str">
        <f t="shared" ref="L154" si="21">IF(F154="",IF(I154="","",-(I154*P154)),(F154-I154)*P154)</f>
        <v/>
      </c>
      <c r="M154" s="158" t="str">
        <f t="shared" ref="M154:M164" si="22">IF(L154="","",L154*S154*44/12)</f>
        <v/>
      </c>
      <c r="N154" s="117"/>
      <c r="O154" s="353" t="str">
        <f>IF(P154=$X$47,"","○")</f>
        <v/>
      </c>
      <c r="P154" s="159">
        <v>13.2</v>
      </c>
      <c r="Q154" s="160" t="s">
        <v>14</v>
      </c>
      <c r="R154" s="118"/>
      <c r="S154" s="198">
        <v>0</v>
      </c>
      <c r="T154" s="162" t="s">
        <v>261</v>
      </c>
    </row>
    <row r="155" spans="1:23" ht="15" customHeight="1">
      <c r="A155" s="711"/>
      <c r="B155" s="729" t="s">
        <v>415</v>
      </c>
      <c r="C155" s="764"/>
      <c r="D155" s="764"/>
      <c r="E155" s="730"/>
      <c r="F155" s="155"/>
      <c r="G155" s="29" t="s">
        <v>13</v>
      </c>
      <c r="H155" s="157" t="str">
        <f t="shared" si="19"/>
        <v/>
      </c>
      <c r="I155" s="155"/>
      <c r="J155" s="29" t="s">
        <v>13</v>
      </c>
      <c r="K155" s="157" t="str">
        <f>IF(I155="","",I155*P155)</f>
        <v/>
      </c>
      <c r="L155" s="157" t="str">
        <f>IF(F155="",IF(I155="","",-(I155*P155)),(F155-I155)*P155)</f>
        <v/>
      </c>
      <c r="M155" s="158" t="str">
        <f t="shared" si="22"/>
        <v/>
      </c>
      <c r="N155" s="117"/>
      <c r="O155" s="353" t="str">
        <f>IF(P155=$X$48,"","○")</f>
        <v/>
      </c>
      <c r="P155" s="159">
        <v>17.100000000000001</v>
      </c>
      <c r="Q155" s="160" t="s">
        <v>14</v>
      </c>
      <c r="R155" s="118"/>
      <c r="S155" s="198">
        <v>0</v>
      </c>
      <c r="T155" s="162" t="s">
        <v>261</v>
      </c>
    </row>
    <row r="156" spans="1:23" ht="15" customHeight="1">
      <c r="A156" s="711"/>
      <c r="B156" s="729" t="s">
        <v>416</v>
      </c>
      <c r="C156" s="764"/>
      <c r="D156" s="764"/>
      <c r="E156" s="730"/>
      <c r="F156" s="155"/>
      <c r="G156" s="29" t="s">
        <v>393</v>
      </c>
      <c r="H156" s="157" t="str">
        <f t="shared" si="19"/>
        <v/>
      </c>
      <c r="I156" s="155"/>
      <c r="J156" s="29" t="s">
        <v>393</v>
      </c>
      <c r="K156" s="157" t="str">
        <f t="shared" ref="K156:K171" si="23">IF(I156="","",I156*P156)</f>
        <v/>
      </c>
      <c r="L156" s="157" t="str">
        <f t="shared" ref="L156" si="24">IF(F156="",IF(I156="","",-(I156*P156)),(F156-I156)*P156)</f>
        <v/>
      </c>
      <c r="M156" s="158" t="str">
        <f t="shared" si="22"/>
        <v/>
      </c>
      <c r="N156" s="117"/>
      <c r="O156" s="353" t="str">
        <f>IF(P156=$X$49,"","○")</f>
        <v/>
      </c>
      <c r="P156" s="159">
        <v>23.4</v>
      </c>
      <c r="Q156" s="160" t="s">
        <v>394</v>
      </c>
      <c r="R156" s="118"/>
      <c r="S156" s="198">
        <v>0</v>
      </c>
      <c r="T156" s="162" t="s">
        <v>261</v>
      </c>
    </row>
    <row r="157" spans="1:23" ht="15" customHeight="1">
      <c r="A157" s="711"/>
      <c r="B157" s="729" t="s">
        <v>417</v>
      </c>
      <c r="C157" s="764"/>
      <c r="D157" s="764"/>
      <c r="E157" s="730"/>
      <c r="F157" s="155"/>
      <c r="G157" s="29" t="s">
        <v>393</v>
      </c>
      <c r="H157" s="157" t="str">
        <f t="shared" si="19"/>
        <v/>
      </c>
      <c r="I157" s="155"/>
      <c r="J157" s="29" t="s">
        <v>393</v>
      </c>
      <c r="K157" s="157" t="str">
        <f t="shared" si="23"/>
        <v/>
      </c>
      <c r="L157" s="157" t="str">
        <f>IF(F157="",IF(I157="","",-(I157*P157)),(F157-I157)*P157)</f>
        <v/>
      </c>
      <c r="M157" s="158" t="str">
        <f t="shared" si="22"/>
        <v/>
      </c>
      <c r="N157" s="117"/>
      <c r="O157" s="353" t="str">
        <f>IF(P157=$X$50,"","○")</f>
        <v/>
      </c>
      <c r="P157" s="159">
        <v>35.6</v>
      </c>
      <c r="Q157" s="160" t="s">
        <v>394</v>
      </c>
      <c r="R157" s="118"/>
      <c r="S157" s="198">
        <v>0</v>
      </c>
      <c r="T157" s="162" t="s">
        <v>261</v>
      </c>
    </row>
    <row r="158" spans="1:23" ht="15" customHeight="1">
      <c r="A158" s="711"/>
      <c r="B158" s="729" t="s">
        <v>418</v>
      </c>
      <c r="C158" s="764"/>
      <c r="D158" s="764"/>
      <c r="E158" s="730"/>
      <c r="F158" s="155"/>
      <c r="G158" s="29" t="s">
        <v>249</v>
      </c>
      <c r="H158" s="157" t="str">
        <f t="shared" si="19"/>
        <v/>
      </c>
      <c r="I158" s="155"/>
      <c r="J158" s="29" t="s">
        <v>249</v>
      </c>
      <c r="K158" s="157" t="str">
        <f t="shared" si="23"/>
        <v/>
      </c>
      <c r="L158" s="157" t="str">
        <f t="shared" ref="L158:L163" si="25">IF(F158="",IF(I158="","",-(I158*P158)),(F158-I158)*P158)</f>
        <v/>
      </c>
      <c r="M158" s="158" t="str">
        <f t="shared" si="22"/>
        <v/>
      </c>
      <c r="N158" s="117"/>
      <c r="O158" s="353" t="str">
        <f>IF(P158=$X$51,"","○")</f>
        <v/>
      </c>
      <c r="P158" s="159">
        <v>21.2</v>
      </c>
      <c r="Q158" s="160" t="s">
        <v>397</v>
      </c>
      <c r="R158" s="118"/>
      <c r="S158" s="198">
        <v>0</v>
      </c>
      <c r="T158" s="162" t="s">
        <v>261</v>
      </c>
    </row>
    <row r="159" spans="1:23" ht="15" customHeight="1">
      <c r="A159" s="711"/>
      <c r="B159" s="729" t="s">
        <v>419</v>
      </c>
      <c r="C159" s="764"/>
      <c r="D159" s="764"/>
      <c r="E159" s="730"/>
      <c r="F159" s="155"/>
      <c r="G159" s="29" t="s">
        <v>13</v>
      </c>
      <c r="H159" s="157" t="str">
        <f t="shared" si="19"/>
        <v/>
      </c>
      <c r="I159" s="155"/>
      <c r="J159" s="29" t="s">
        <v>13</v>
      </c>
      <c r="K159" s="157" t="str">
        <f t="shared" si="23"/>
        <v/>
      </c>
      <c r="L159" s="157" t="str">
        <f t="shared" si="25"/>
        <v/>
      </c>
      <c r="M159" s="158" t="str">
        <f t="shared" si="22"/>
        <v/>
      </c>
      <c r="N159" s="117"/>
      <c r="O159" s="353" t="str">
        <f>IF(P159=$X$52,"","○")</f>
        <v/>
      </c>
      <c r="P159" s="159">
        <v>13.2</v>
      </c>
      <c r="Q159" s="160" t="s">
        <v>14</v>
      </c>
      <c r="R159" s="118"/>
      <c r="S159" s="198">
        <v>0</v>
      </c>
      <c r="T159" s="162" t="s">
        <v>261</v>
      </c>
    </row>
    <row r="160" spans="1:23" ht="15" customHeight="1">
      <c r="A160" s="711"/>
      <c r="B160" s="729" t="s">
        <v>420</v>
      </c>
      <c r="C160" s="764"/>
      <c r="D160" s="764"/>
      <c r="E160" s="730"/>
      <c r="F160" s="155"/>
      <c r="G160" s="29" t="s">
        <v>13</v>
      </c>
      <c r="H160" s="157" t="str">
        <f t="shared" si="19"/>
        <v/>
      </c>
      <c r="I160" s="155"/>
      <c r="J160" s="29" t="s">
        <v>13</v>
      </c>
      <c r="K160" s="157" t="str">
        <f t="shared" si="23"/>
        <v/>
      </c>
      <c r="L160" s="157" t="str">
        <f t="shared" si="25"/>
        <v/>
      </c>
      <c r="M160" s="158" t="str">
        <f t="shared" si="22"/>
        <v/>
      </c>
      <c r="N160" s="117"/>
      <c r="O160" s="353" t="str">
        <f>IF(P160=$X$53,"","○")</f>
        <v/>
      </c>
      <c r="P160" s="165">
        <v>18</v>
      </c>
      <c r="Q160" s="160" t="s">
        <v>14</v>
      </c>
      <c r="R160" s="118" t="str">
        <f>IF(S160=$Z$53,"","○")</f>
        <v/>
      </c>
      <c r="S160" s="200">
        <v>1.6199999999999999E-2</v>
      </c>
      <c r="T160" s="162" t="s">
        <v>261</v>
      </c>
    </row>
    <row r="161" spans="1:23" ht="15" customHeight="1">
      <c r="A161" s="711"/>
      <c r="B161" s="729" t="s">
        <v>421</v>
      </c>
      <c r="C161" s="764"/>
      <c r="D161" s="764"/>
      <c r="E161" s="730"/>
      <c r="F161" s="155"/>
      <c r="G161" s="29" t="s">
        <v>13</v>
      </c>
      <c r="H161" s="157" t="str">
        <f t="shared" si="19"/>
        <v/>
      </c>
      <c r="I161" s="155"/>
      <c r="J161" s="29" t="s">
        <v>13</v>
      </c>
      <c r="K161" s="157" t="str">
        <f t="shared" si="23"/>
        <v/>
      </c>
      <c r="L161" s="157" t="str">
        <f t="shared" si="25"/>
        <v/>
      </c>
      <c r="M161" s="158" t="str">
        <f t="shared" si="22"/>
        <v/>
      </c>
      <c r="N161" s="117"/>
      <c r="O161" s="353" t="str">
        <f>IF(P161=$X$54,"","○")</f>
        <v/>
      </c>
      <c r="P161" s="159">
        <v>26.9</v>
      </c>
      <c r="Q161" s="160" t="s">
        <v>14</v>
      </c>
      <c r="R161" s="118" t="str">
        <f>IF(S161=$Z$54,"","○")</f>
        <v/>
      </c>
      <c r="S161" s="200">
        <v>1.66E-2</v>
      </c>
      <c r="T161" s="162" t="s">
        <v>261</v>
      </c>
    </row>
    <row r="162" spans="1:23" ht="15" customHeight="1">
      <c r="A162" s="711"/>
      <c r="B162" s="729" t="s">
        <v>422</v>
      </c>
      <c r="C162" s="764"/>
      <c r="D162" s="764"/>
      <c r="E162" s="730"/>
      <c r="F162" s="155"/>
      <c r="G162" s="29" t="s">
        <v>13</v>
      </c>
      <c r="H162" s="157" t="str">
        <f t="shared" si="19"/>
        <v/>
      </c>
      <c r="I162" s="155"/>
      <c r="J162" s="29" t="s">
        <v>13</v>
      </c>
      <c r="K162" s="157" t="str">
        <f t="shared" si="23"/>
        <v/>
      </c>
      <c r="L162" s="157" t="str">
        <f t="shared" si="25"/>
        <v/>
      </c>
      <c r="M162" s="158" t="str">
        <f t="shared" si="22"/>
        <v/>
      </c>
      <c r="N162" s="117"/>
      <c r="O162" s="353" t="str">
        <f>IF(P162=$X$55,"","○")</f>
        <v/>
      </c>
      <c r="P162" s="159">
        <v>33.200000000000003</v>
      </c>
      <c r="Q162" s="160" t="s">
        <v>14</v>
      </c>
      <c r="R162" s="118" t="str">
        <f>IF(S162=$Z$55,"","○")</f>
        <v/>
      </c>
      <c r="S162" s="200">
        <v>1.35E-2</v>
      </c>
      <c r="T162" s="162" t="s">
        <v>261</v>
      </c>
    </row>
    <row r="163" spans="1:23" ht="15" customHeight="1">
      <c r="A163" s="711"/>
      <c r="B163" s="771" t="s">
        <v>423</v>
      </c>
      <c r="C163" s="772"/>
      <c r="D163" s="772"/>
      <c r="E163" s="773"/>
      <c r="F163" s="155"/>
      <c r="G163" s="29" t="s">
        <v>13</v>
      </c>
      <c r="H163" s="157" t="str">
        <f t="shared" si="19"/>
        <v/>
      </c>
      <c r="I163" s="155"/>
      <c r="J163" s="29" t="s">
        <v>13</v>
      </c>
      <c r="K163" s="157" t="str">
        <f t="shared" si="23"/>
        <v/>
      </c>
      <c r="L163" s="157" t="str">
        <f t="shared" si="25"/>
        <v/>
      </c>
      <c r="M163" s="158" t="str">
        <f t="shared" si="22"/>
        <v/>
      </c>
      <c r="N163" s="117"/>
      <c r="O163" s="353" t="str">
        <f>IF(P163=$X$56,"","○")</f>
        <v/>
      </c>
      <c r="P163" s="159">
        <v>29.3</v>
      </c>
      <c r="Q163" s="160" t="s">
        <v>14</v>
      </c>
      <c r="R163" s="118" t="str">
        <f>IF(S163=$Z$56,"","○")</f>
        <v/>
      </c>
      <c r="S163" s="200">
        <v>2.5700000000000001E-2</v>
      </c>
      <c r="T163" s="162" t="s">
        <v>262</v>
      </c>
    </row>
    <row r="164" spans="1:23" ht="15" customHeight="1">
      <c r="A164" s="711"/>
      <c r="B164" s="771" t="s">
        <v>424</v>
      </c>
      <c r="C164" s="772"/>
      <c r="D164" s="772"/>
      <c r="E164" s="773"/>
      <c r="F164" s="155"/>
      <c r="G164" s="29" t="s">
        <v>13</v>
      </c>
      <c r="H164" s="157" t="str">
        <f t="shared" si="19"/>
        <v/>
      </c>
      <c r="I164" s="155"/>
      <c r="J164" s="29" t="s">
        <v>13</v>
      </c>
      <c r="K164" s="157" t="str">
        <f t="shared" si="23"/>
        <v/>
      </c>
      <c r="L164" s="157" t="str">
        <f>IF(F164="",IF(I164="","",-(I164*P164)),(F164-I164)*P164)</f>
        <v/>
      </c>
      <c r="M164" s="158" t="str">
        <f t="shared" si="22"/>
        <v/>
      </c>
      <c r="N164" s="117"/>
      <c r="O164" s="353" t="str">
        <f>IF(P164=$X$57,"","○")</f>
        <v/>
      </c>
      <c r="P164" s="159">
        <v>29.3</v>
      </c>
      <c r="Q164" s="160" t="s">
        <v>14</v>
      </c>
      <c r="R164" s="118" t="str">
        <f>IF(S164=$Z$57,"","○")</f>
        <v/>
      </c>
      <c r="S164" s="200">
        <v>2.3900000000000001E-2</v>
      </c>
      <c r="T164" s="162" t="s">
        <v>262</v>
      </c>
    </row>
    <row r="165" spans="1:23" ht="15" customHeight="1">
      <c r="A165" s="711"/>
      <c r="B165" s="729" t="s">
        <v>425</v>
      </c>
      <c r="C165" s="764"/>
      <c r="D165" s="764"/>
      <c r="E165" s="730"/>
      <c r="F165" s="155"/>
      <c r="G165" s="29" t="s">
        <v>393</v>
      </c>
      <c r="H165" s="157" t="str">
        <f t="shared" si="19"/>
        <v/>
      </c>
      <c r="I165" s="155"/>
      <c r="J165" s="29" t="s">
        <v>393</v>
      </c>
      <c r="K165" s="157" t="str">
        <f t="shared" si="23"/>
        <v/>
      </c>
      <c r="L165" s="157" t="str">
        <f t="shared" ref="L165" si="26">IF(F165="",IF(I165="","",-(I165*P165)),(F165-I165)*P165)</f>
        <v/>
      </c>
      <c r="M165" s="158" t="str">
        <f>IF(L165="","",L165*S165*44/12)</f>
        <v/>
      </c>
      <c r="N165" s="117"/>
      <c r="O165" s="353" t="str">
        <f>IF(P165=$X$58,"","○")</f>
        <v/>
      </c>
      <c r="P165" s="159">
        <v>40.200000000000003</v>
      </c>
      <c r="Q165" s="160" t="s">
        <v>394</v>
      </c>
      <c r="R165" s="118" t="str">
        <f>IF(S165=$Z$58,"","○")</f>
        <v/>
      </c>
      <c r="S165" s="200">
        <v>1.7899999999999999E-2</v>
      </c>
      <c r="T165" s="162" t="s">
        <v>261</v>
      </c>
    </row>
    <row r="166" spans="1:23" ht="15" customHeight="1">
      <c r="A166" s="711"/>
      <c r="B166" s="729" t="s">
        <v>426</v>
      </c>
      <c r="C166" s="764"/>
      <c r="D166" s="764"/>
      <c r="E166" s="730"/>
      <c r="F166" s="155"/>
      <c r="G166" s="29" t="s">
        <v>249</v>
      </c>
      <c r="H166" s="157" t="str">
        <f t="shared" si="19"/>
        <v/>
      </c>
      <c r="I166" s="155"/>
      <c r="J166" s="29" t="s">
        <v>249</v>
      </c>
      <c r="K166" s="157" t="str">
        <f t="shared" si="23"/>
        <v/>
      </c>
      <c r="L166" s="157" t="str">
        <f>IF(F166="",IF(I166="","",-(I166*P166)),(F166-I166)*P166)</f>
        <v/>
      </c>
      <c r="M166" s="158" t="str">
        <f t="shared" ref="M166" si="27">IF(L166="","",L166*S166*44/12)</f>
        <v/>
      </c>
      <c r="N166" s="117"/>
      <c r="O166" s="353" t="str">
        <f>IF(P166=$X$59,"","○")</f>
        <v/>
      </c>
      <c r="P166" s="159">
        <v>21.2</v>
      </c>
      <c r="Q166" s="160" t="s">
        <v>397</v>
      </c>
      <c r="R166" s="118"/>
      <c r="S166" s="198">
        <v>0</v>
      </c>
      <c r="T166" s="162" t="s">
        <v>261</v>
      </c>
    </row>
    <row r="167" spans="1:23" ht="15" customHeight="1">
      <c r="A167" s="711"/>
      <c r="B167" s="729" t="s">
        <v>427</v>
      </c>
      <c r="C167" s="764"/>
      <c r="D167" s="764"/>
      <c r="E167" s="730"/>
      <c r="F167" s="155"/>
      <c r="G167" s="29" t="s">
        <v>13</v>
      </c>
      <c r="H167" s="157" t="str">
        <f t="shared" si="19"/>
        <v/>
      </c>
      <c r="I167" s="155"/>
      <c r="J167" s="29" t="s">
        <v>13</v>
      </c>
      <c r="K167" s="157" t="str">
        <f t="shared" si="23"/>
        <v/>
      </c>
      <c r="L167" s="157" t="str">
        <f t="shared" ref="L167:L171" si="28">IF(F167="",IF(I167="","",-(I167*P167)),(F167-I167)*P167)</f>
        <v/>
      </c>
      <c r="M167" s="158" t="str">
        <f>IF(L167="","",L167*S167*44/12)</f>
        <v/>
      </c>
      <c r="N167" s="117"/>
      <c r="O167" s="353" t="str">
        <f>IF(P167=$X$60,"","○")</f>
        <v/>
      </c>
      <c r="P167" s="159">
        <v>17.100000000000001</v>
      </c>
      <c r="Q167" s="160" t="s">
        <v>14</v>
      </c>
      <c r="R167" s="118"/>
      <c r="S167" s="198">
        <v>0</v>
      </c>
      <c r="T167" s="162" t="s">
        <v>261</v>
      </c>
    </row>
    <row r="168" spans="1:23" ht="15" customHeight="1">
      <c r="A168" s="711"/>
      <c r="B168" s="729" t="s">
        <v>428</v>
      </c>
      <c r="C168" s="764"/>
      <c r="D168" s="764"/>
      <c r="E168" s="730"/>
      <c r="F168" s="155"/>
      <c r="G168" s="29" t="s">
        <v>13</v>
      </c>
      <c r="H168" s="157" t="str">
        <f t="shared" si="19"/>
        <v/>
      </c>
      <c r="I168" s="155"/>
      <c r="J168" s="29" t="s">
        <v>13</v>
      </c>
      <c r="K168" s="157" t="str">
        <f t="shared" si="23"/>
        <v/>
      </c>
      <c r="L168" s="157" t="str">
        <f t="shared" si="28"/>
        <v/>
      </c>
      <c r="M168" s="158" t="str">
        <f t="shared" ref="M168" si="29">IF(L168="","",L168*S168*44/12)</f>
        <v/>
      </c>
      <c r="N168" s="117"/>
      <c r="O168" s="353" t="str">
        <f>IF(P168=$X$61,"","○")</f>
        <v/>
      </c>
      <c r="P168" s="165">
        <v>142</v>
      </c>
      <c r="Q168" s="160" t="s">
        <v>14</v>
      </c>
      <c r="R168" s="118"/>
      <c r="S168" s="198">
        <v>0</v>
      </c>
      <c r="T168" s="162" t="s">
        <v>261</v>
      </c>
    </row>
    <row r="169" spans="1:23" ht="15" customHeight="1" thickBot="1">
      <c r="A169" s="711"/>
      <c r="B169" s="729" t="s">
        <v>429</v>
      </c>
      <c r="C169" s="764"/>
      <c r="D169" s="764"/>
      <c r="E169" s="730"/>
      <c r="F169" s="155"/>
      <c r="G169" s="29" t="s">
        <v>13</v>
      </c>
      <c r="H169" s="157" t="str">
        <f t="shared" si="19"/>
        <v/>
      </c>
      <c r="I169" s="155"/>
      <c r="J169" s="29" t="s">
        <v>13</v>
      </c>
      <c r="K169" s="157" t="str">
        <f t="shared" si="23"/>
        <v/>
      </c>
      <c r="L169" s="157" t="str">
        <f t="shared" si="28"/>
        <v/>
      </c>
      <c r="M169" s="158" t="str">
        <f>IF(L169="","",L169*S169*44/12)</f>
        <v/>
      </c>
      <c r="N169" s="117"/>
      <c r="O169" s="353" t="str">
        <f>IF(P169=$X$62,"","○")</f>
        <v/>
      </c>
      <c r="P169" s="172">
        <v>22.5</v>
      </c>
      <c r="Q169" s="201" t="s">
        <v>14</v>
      </c>
      <c r="R169" s="118"/>
      <c r="S169" s="202">
        <v>0</v>
      </c>
      <c r="T169" s="203" t="s">
        <v>261</v>
      </c>
    </row>
    <row r="170" spans="1:23" ht="15" customHeight="1">
      <c r="A170" s="711"/>
      <c r="B170" s="765" t="s">
        <v>430</v>
      </c>
      <c r="C170" s="766"/>
      <c r="D170" s="769"/>
      <c r="E170" s="770"/>
      <c r="F170" s="155"/>
      <c r="G170" s="43"/>
      <c r="H170" s="157" t="str">
        <f t="shared" si="19"/>
        <v/>
      </c>
      <c r="I170" s="155"/>
      <c r="J170" s="43"/>
      <c r="K170" s="157" t="str">
        <f t="shared" si="23"/>
        <v/>
      </c>
      <c r="L170" s="157" t="str">
        <f t="shared" si="28"/>
        <v/>
      </c>
      <c r="M170" s="158" t="str">
        <f t="shared" ref="M170:M171" si="30">IF(L170="","",L170*S170*44/12)</f>
        <v/>
      </c>
      <c r="N170" s="204"/>
      <c r="O170" s="205"/>
      <c r="P170" s="175"/>
      <c r="Q170" s="206"/>
      <c r="R170" s="122"/>
      <c r="S170" s="175"/>
      <c r="T170" s="206"/>
      <c r="W170" s="123"/>
    </row>
    <row r="171" spans="1:23" ht="15" customHeight="1" thickBot="1">
      <c r="A171" s="711"/>
      <c r="B171" s="767"/>
      <c r="C171" s="768"/>
      <c r="D171" s="769"/>
      <c r="E171" s="770"/>
      <c r="F171" s="155"/>
      <c r="G171" s="43"/>
      <c r="H171" s="157" t="str">
        <f t="shared" si="19"/>
        <v/>
      </c>
      <c r="I171" s="155"/>
      <c r="J171" s="43"/>
      <c r="K171" s="157" t="str">
        <f t="shared" si="23"/>
        <v/>
      </c>
      <c r="L171" s="157" t="str">
        <f t="shared" si="28"/>
        <v/>
      </c>
      <c r="M171" s="158" t="str">
        <f t="shared" si="30"/>
        <v/>
      </c>
      <c r="N171" s="204"/>
      <c r="O171" s="207"/>
      <c r="P171" s="179"/>
      <c r="Q171" s="208"/>
      <c r="R171" s="355"/>
      <c r="S171" s="179"/>
      <c r="T171" s="208"/>
      <c r="W171" s="123"/>
    </row>
    <row r="172" spans="1:23" ht="15" customHeight="1">
      <c r="A172" s="349"/>
      <c r="B172" s="759" t="s">
        <v>431</v>
      </c>
      <c r="C172" s="760"/>
      <c r="D172" s="760"/>
      <c r="E172" s="760"/>
      <c r="F172" s="760"/>
      <c r="G172" s="760"/>
      <c r="H172" s="760"/>
      <c r="I172" s="760"/>
      <c r="J172" s="760"/>
      <c r="K172" s="760"/>
      <c r="L172" s="761"/>
      <c r="M172" s="42" t="str">
        <f>IF(SUM(M153:M171)=0,"",SUM(M153:M171))</f>
        <v/>
      </c>
      <c r="N172" s="117"/>
      <c r="O172" s="116" t="s">
        <v>260</v>
      </c>
      <c r="P172" s="209"/>
      <c r="Q172" s="183"/>
      <c r="R172" s="355"/>
      <c r="S172" s="209"/>
      <c r="T172" s="183"/>
      <c r="W172" s="123"/>
    </row>
    <row r="173" spans="1:23">
      <c r="A173" s="683" t="s">
        <v>0</v>
      </c>
      <c r="B173" s="683"/>
      <c r="C173" s="683"/>
      <c r="D173" s="683"/>
      <c r="E173" s="683"/>
      <c r="F173" s="685" t="s">
        <v>1</v>
      </c>
      <c r="G173" s="686"/>
      <c r="H173" s="754"/>
      <c r="I173" s="685" t="s">
        <v>34</v>
      </c>
      <c r="J173" s="686"/>
      <c r="K173" s="754"/>
      <c r="L173" s="681" t="s">
        <v>405</v>
      </c>
      <c r="M173" s="679" t="s">
        <v>61</v>
      </c>
      <c r="N173" s="204"/>
      <c r="O173" s="116" t="s">
        <v>259</v>
      </c>
      <c r="P173" s="209"/>
      <c r="R173" s="355"/>
      <c r="S173" s="209"/>
      <c r="T173" s="183"/>
      <c r="W173" s="123"/>
    </row>
    <row r="174" spans="1:23">
      <c r="A174" s="683"/>
      <c r="B174" s="683"/>
      <c r="C174" s="683"/>
      <c r="D174" s="683"/>
      <c r="E174" s="683"/>
      <c r="F174" s="339" t="s">
        <v>3</v>
      </c>
      <c r="G174" s="681" t="s">
        <v>35</v>
      </c>
      <c r="H174" s="762"/>
      <c r="I174" s="340" t="s">
        <v>3</v>
      </c>
      <c r="J174" s="682" t="s">
        <v>35</v>
      </c>
      <c r="K174" s="762"/>
      <c r="L174" s="682"/>
      <c r="M174" s="680"/>
      <c r="N174" s="204"/>
      <c r="O174" s="207"/>
      <c r="P174" s="209"/>
      <c r="Q174" s="210"/>
      <c r="R174" s="355"/>
      <c r="S174" s="209"/>
      <c r="T174" s="183"/>
      <c r="W174" s="123"/>
    </row>
    <row r="175" spans="1:23">
      <c r="A175" s="683"/>
      <c r="B175" s="683"/>
      <c r="C175" s="683"/>
      <c r="D175" s="683"/>
      <c r="E175" s="683"/>
      <c r="F175" s="347" t="s">
        <v>55</v>
      </c>
      <c r="G175" s="755"/>
      <c r="H175" s="763"/>
      <c r="I175" s="28" t="s">
        <v>432</v>
      </c>
      <c r="J175" s="755"/>
      <c r="K175" s="763"/>
      <c r="L175" s="347" t="s">
        <v>433</v>
      </c>
      <c r="M175" s="340" t="s">
        <v>248</v>
      </c>
      <c r="N175" s="204"/>
      <c r="O175" s="187" t="s">
        <v>434</v>
      </c>
      <c r="P175" s="209"/>
      <c r="Q175" s="26"/>
      <c r="R175" s="193"/>
      <c r="S175" s="211"/>
      <c r="T175" s="195"/>
      <c r="W175" s="123"/>
    </row>
    <row r="176" spans="1:23" ht="17" thickBot="1">
      <c r="A176" s="681" t="s">
        <v>38</v>
      </c>
      <c r="B176" s="756" t="s">
        <v>435</v>
      </c>
      <c r="C176" s="720" t="s">
        <v>27</v>
      </c>
      <c r="D176" s="520"/>
      <c r="E176" s="521"/>
      <c r="F176" s="155"/>
      <c r="G176" s="29" t="s">
        <v>28</v>
      </c>
      <c r="H176" s="44"/>
      <c r="I176" s="155"/>
      <c r="J176" s="29" t="s">
        <v>28</v>
      </c>
      <c r="K176" s="45"/>
      <c r="L176" s="41" t="str">
        <f>IF(F176="",IF(I176="","",F176-I176),F176-I176)</f>
        <v/>
      </c>
      <c r="M176" s="42" t="str">
        <f t="shared" ref="M176" si="31">IF(L176="","",L176*S176)</f>
        <v/>
      </c>
      <c r="N176" s="117"/>
      <c r="O176" s="123"/>
      <c r="P176" s="125"/>
      <c r="Q176" s="126"/>
      <c r="R176" s="120" t="str">
        <f>IF(S176=$Z$69,"","○")</f>
        <v/>
      </c>
      <c r="S176" s="212">
        <v>6.54E-2</v>
      </c>
      <c r="T176" s="162" t="s">
        <v>384</v>
      </c>
    </row>
    <row r="177" spans="1:23" ht="17" thickTop="1">
      <c r="A177" s="682"/>
      <c r="B177" s="757"/>
      <c r="C177" s="723" t="s">
        <v>30</v>
      </c>
      <c r="D177" s="724"/>
      <c r="E177" s="725"/>
      <c r="F177" s="155"/>
      <c r="G177" s="29" t="s">
        <v>28</v>
      </c>
      <c r="H177" s="44"/>
      <c r="I177" s="155"/>
      <c r="J177" s="29" t="s">
        <v>28</v>
      </c>
      <c r="K177" s="45"/>
      <c r="L177" s="41" t="str">
        <f>IF(F177="",IF(I177="","",F177-I177),F177-I177)</f>
        <v/>
      </c>
      <c r="M177" s="42" t="str">
        <f>IF(L177="","",L177*S177)</f>
        <v/>
      </c>
      <c r="N177" s="117"/>
      <c r="O177" s="123"/>
      <c r="P177" s="125"/>
      <c r="Q177" s="126"/>
      <c r="R177" s="214"/>
      <c r="S177" s="215"/>
      <c r="T177" s="301" t="s">
        <v>384</v>
      </c>
    </row>
    <row r="178" spans="1:23">
      <c r="A178" s="682"/>
      <c r="B178" s="757"/>
      <c r="C178" s="720" t="s">
        <v>31</v>
      </c>
      <c r="D178" s="520"/>
      <c r="E178" s="521"/>
      <c r="F178" s="155"/>
      <c r="G178" s="29" t="s">
        <v>28</v>
      </c>
      <c r="H178" s="44"/>
      <c r="I178" s="155"/>
      <c r="J178" s="29" t="s">
        <v>28</v>
      </c>
      <c r="K178" s="45"/>
      <c r="L178" s="41" t="str">
        <f t="shared" ref="L178:L180" si="32">IF(F178="",IF(I178="","",F178-I178),F178-I178)</f>
        <v/>
      </c>
      <c r="M178" s="42" t="str">
        <f t="shared" ref="M178:M180" si="33">IF(L178="","",L178*S178)</f>
        <v/>
      </c>
      <c r="N178" s="117"/>
      <c r="O178" s="123"/>
      <c r="P178" s="125"/>
      <c r="Q178" s="126"/>
      <c r="R178" s="214"/>
      <c r="S178" s="217"/>
      <c r="T178" s="301" t="s">
        <v>384</v>
      </c>
    </row>
    <row r="179" spans="1:23">
      <c r="A179" s="682"/>
      <c r="B179" s="757"/>
      <c r="C179" s="720" t="s">
        <v>32</v>
      </c>
      <c r="D179" s="520"/>
      <c r="E179" s="521"/>
      <c r="F179" s="155"/>
      <c r="G179" s="29" t="s">
        <v>28</v>
      </c>
      <c r="H179" s="44"/>
      <c r="I179" s="155"/>
      <c r="J179" s="29" t="s">
        <v>28</v>
      </c>
      <c r="K179" s="45"/>
      <c r="L179" s="41" t="str">
        <f t="shared" si="32"/>
        <v/>
      </c>
      <c r="M179" s="42" t="str">
        <f t="shared" si="33"/>
        <v/>
      </c>
      <c r="N179" s="117"/>
      <c r="O179" s="123"/>
      <c r="P179" s="125"/>
      <c r="Q179" s="126"/>
      <c r="R179" s="214"/>
      <c r="S179" s="217"/>
      <c r="T179" s="301" t="s">
        <v>384</v>
      </c>
    </row>
    <row r="180" spans="1:23" ht="17" thickBot="1">
      <c r="A180" s="682"/>
      <c r="B180" s="758"/>
      <c r="C180" s="720" t="s">
        <v>437</v>
      </c>
      <c r="D180" s="521"/>
      <c r="E180" s="218"/>
      <c r="F180" s="155"/>
      <c r="G180" s="29" t="s">
        <v>28</v>
      </c>
      <c r="H180" s="44"/>
      <c r="I180" s="155"/>
      <c r="J180" s="29" t="s">
        <v>28</v>
      </c>
      <c r="K180" s="45"/>
      <c r="L180" s="41" t="str">
        <f t="shared" si="32"/>
        <v/>
      </c>
      <c r="M180" s="42" t="str">
        <f t="shared" si="33"/>
        <v/>
      </c>
      <c r="N180" s="117"/>
      <c r="O180" s="123"/>
      <c r="P180" s="125"/>
      <c r="Q180" s="126"/>
      <c r="R180" s="214"/>
      <c r="S180" s="219"/>
      <c r="T180" s="301" t="s">
        <v>384</v>
      </c>
    </row>
    <row r="181" spans="1:23" ht="17" thickTop="1">
      <c r="A181" s="682"/>
      <c r="B181" s="756" t="s">
        <v>438</v>
      </c>
      <c r="C181" s="720" t="s">
        <v>439</v>
      </c>
      <c r="D181" s="520"/>
      <c r="E181" s="521"/>
      <c r="F181" s="155"/>
      <c r="G181" s="29" t="s">
        <v>28</v>
      </c>
      <c r="H181" s="44"/>
      <c r="I181" s="155"/>
      <c r="J181" s="29" t="s">
        <v>28</v>
      </c>
      <c r="K181" s="45"/>
      <c r="L181" s="189"/>
      <c r="M181" s="220"/>
      <c r="N181" s="117"/>
      <c r="O181" s="123"/>
      <c r="P181" s="125"/>
      <c r="Q181" s="126"/>
      <c r="R181" s="119"/>
      <c r="S181" s="221">
        <v>0</v>
      </c>
      <c r="T181" s="301" t="s">
        <v>384</v>
      </c>
    </row>
    <row r="182" spans="1:23">
      <c r="A182" s="682"/>
      <c r="B182" s="757"/>
      <c r="C182" s="720" t="s">
        <v>440</v>
      </c>
      <c r="D182" s="520"/>
      <c r="E182" s="521"/>
      <c r="F182" s="155"/>
      <c r="G182" s="29" t="s">
        <v>28</v>
      </c>
      <c r="H182" s="44"/>
      <c r="I182" s="155"/>
      <c r="J182" s="29" t="s">
        <v>28</v>
      </c>
      <c r="K182" s="45"/>
      <c r="L182" s="189"/>
      <c r="M182" s="220"/>
      <c r="N182" s="117"/>
      <c r="O182" s="123"/>
      <c r="P182" s="125"/>
      <c r="Q182" s="126"/>
      <c r="R182" s="120"/>
      <c r="S182" s="223">
        <v>0</v>
      </c>
      <c r="T182" s="301" t="s">
        <v>384</v>
      </c>
    </row>
    <row r="183" spans="1:23">
      <c r="A183" s="682"/>
      <c r="B183" s="757"/>
      <c r="C183" s="720" t="s">
        <v>441</v>
      </c>
      <c r="D183" s="520"/>
      <c r="E183" s="521"/>
      <c r="F183" s="155"/>
      <c r="G183" s="29" t="s">
        <v>28</v>
      </c>
      <c r="H183" s="44"/>
      <c r="I183" s="155"/>
      <c r="J183" s="29" t="s">
        <v>28</v>
      </c>
      <c r="K183" s="45"/>
      <c r="L183" s="189"/>
      <c r="M183" s="220"/>
      <c r="N183" s="117"/>
      <c r="O183" s="123"/>
      <c r="P183" s="125"/>
      <c r="Q183" s="126"/>
      <c r="R183" s="120"/>
      <c r="S183" s="223">
        <v>0</v>
      </c>
      <c r="T183" s="301" t="s">
        <v>384</v>
      </c>
    </row>
    <row r="184" spans="1:23">
      <c r="A184" s="682"/>
      <c r="B184" s="757"/>
      <c r="C184" s="720" t="s">
        <v>442</v>
      </c>
      <c r="D184" s="520"/>
      <c r="E184" s="521"/>
      <c r="F184" s="155"/>
      <c r="G184" s="29" t="s">
        <v>28</v>
      </c>
      <c r="H184" s="44"/>
      <c r="I184" s="155"/>
      <c r="J184" s="29" t="s">
        <v>28</v>
      </c>
      <c r="K184" s="45"/>
      <c r="L184" s="189"/>
      <c r="M184" s="220"/>
      <c r="N184" s="117"/>
      <c r="O184" s="123"/>
      <c r="P184" s="125"/>
      <c r="Q184" s="126"/>
      <c r="R184" s="120"/>
      <c r="S184" s="223">
        <v>0</v>
      </c>
      <c r="T184" s="301" t="s">
        <v>384</v>
      </c>
    </row>
    <row r="185" spans="1:23">
      <c r="A185" s="682"/>
      <c r="B185" s="758"/>
      <c r="C185" s="720" t="s">
        <v>322</v>
      </c>
      <c r="D185" s="521"/>
      <c r="E185" s="218"/>
      <c r="F185" s="155"/>
      <c r="G185" s="29" t="s">
        <v>28</v>
      </c>
      <c r="H185" s="44"/>
      <c r="I185" s="155"/>
      <c r="J185" s="29" t="s">
        <v>28</v>
      </c>
      <c r="K185" s="45"/>
      <c r="L185" s="189"/>
      <c r="M185" s="220"/>
      <c r="N185" s="117"/>
      <c r="O185" s="123"/>
      <c r="P185" s="125"/>
      <c r="Q185" s="126"/>
      <c r="R185" s="120"/>
      <c r="S185" s="224"/>
      <c r="T185" s="301" t="s">
        <v>384</v>
      </c>
    </row>
    <row r="186" spans="1:23">
      <c r="A186" s="755"/>
      <c r="B186" s="683" t="s">
        <v>443</v>
      </c>
      <c r="C186" s="683"/>
      <c r="D186" s="683"/>
      <c r="E186" s="683"/>
      <c r="F186" s="683"/>
      <c r="G186" s="683"/>
      <c r="H186" s="683"/>
      <c r="I186" s="683"/>
      <c r="J186" s="683"/>
      <c r="K186" s="683"/>
      <c r="L186" s="683"/>
      <c r="M186" s="42" t="str">
        <f>IF(SUM(M176:M185)=0,"",SUM(M176:M185))</f>
        <v/>
      </c>
      <c r="N186" s="117"/>
      <c r="O186" s="123"/>
      <c r="P186" s="125"/>
      <c r="Q186" s="126"/>
      <c r="R186" s="355"/>
      <c r="S186" s="225"/>
      <c r="T186" s="124"/>
    </row>
    <row r="187" spans="1:23">
      <c r="A187" s="745" t="s">
        <v>0</v>
      </c>
      <c r="B187" s="746"/>
      <c r="C187" s="746"/>
      <c r="D187" s="746"/>
      <c r="E187" s="747"/>
      <c r="F187" s="685" t="s">
        <v>1</v>
      </c>
      <c r="G187" s="686"/>
      <c r="H187" s="754"/>
      <c r="I187" s="685" t="s">
        <v>34</v>
      </c>
      <c r="J187" s="686"/>
      <c r="K187" s="754"/>
      <c r="L187" s="681" t="s">
        <v>39</v>
      </c>
      <c r="M187" s="679" t="s">
        <v>61</v>
      </c>
      <c r="N187" s="117"/>
      <c r="O187" s="123"/>
      <c r="P187" s="125"/>
      <c r="Q187" s="126"/>
      <c r="R187" s="355"/>
      <c r="S187" s="225"/>
      <c r="T187" s="183"/>
    </row>
    <row r="188" spans="1:23">
      <c r="A188" s="748"/>
      <c r="B188" s="749"/>
      <c r="C188" s="749"/>
      <c r="D188" s="749"/>
      <c r="E188" s="750"/>
      <c r="F188" s="681" t="s">
        <v>3</v>
      </c>
      <c r="G188" s="683" t="s">
        <v>35</v>
      </c>
      <c r="H188" s="684"/>
      <c r="I188" s="681" t="s">
        <v>3</v>
      </c>
      <c r="J188" s="683" t="s">
        <v>35</v>
      </c>
      <c r="K188" s="684"/>
      <c r="L188" s="682"/>
      <c r="M188" s="680"/>
      <c r="N188" s="129"/>
      <c r="O188" s="123" t="s">
        <v>444</v>
      </c>
      <c r="P188" s="125"/>
      <c r="Q188" s="127"/>
      <c r="R188" s="127"/>
      <c r="S188" s="125"/>
      <c r="T188" s="183"/>
    </row>
    <row r="189" spans="1:23">
      <c r="A189" s="748"/>
      <c r="B189" s="749"/>
      <c r="C189" s="749"/>
      <c r="D189" s="749"/>
      <c r="E189" s="750"/>
      <c r="F189" s="682"/>
      <c r="G189" s="683"/>
      <c r="H189" s="684"/>
      <c r="I189" s="682"/>
      <c r="J189" s="683"/>
      <c r="K189" s="684"/>
      <c r="L189" s="682"/>
      <c r="M189" s="680"/>
      <c r="N189" s="129"/>
      <c r="O189" s="676" t="s">
        <v>83</v>
      </c>
      <c r="P189" s="677" t="s">
        <v>318</v>
      </c>
      <c r="Q189" s="677"/>
      <c r="R189" s="709" t="s">
        <v>45</v>
      </c>
      <c r="S189" s="709"/>
      <c r="T189" s="150" t="s">
        <v>445</v>
      </c>
      <c r="U189" s="150" t="s">
        <v>446</v>
      </c>
      <c r="V189" s="227"/>
      <c r="W189" s="137"/>
    </row>
    <row r="190" spans="1:23" ht="17" thickBot="1">
      <c r="A190" s="751"/>
      <c r="B190" s="752"/>
      <c r="C190" s="752"/>
      <c r="D190" s="752"/>
      <c r="E190" s="753"/>
      <c r="F190" s="347" t="s">
        <v>55</v>
      </c>
      <c r="G190" s="683"/>
      <c r="H190" s="684"/>
      <c r="I190" s="28" t="s">
        <v>57</v>
      </c>
      <c r="J190" s="683"/>
      <c r="K190" s="684"/>
      <c r="L190" s="347" t="s">
        <v>40</v>
      </c>
      <c r="M190" s="340" t="s">
        <v>248</v>
      </c>
      <c r="N190" s="352"/>
      <c r="O190" s="676"/>
      <c r="P190" s="678"/>
      <c r="Q190" s="678"/>
      <c r="R190" s="678" t="s">
        <v>385</v>
      </c>
      <c r="S190" s="678"/>
      <c r="T190" s="344" t="s">
        <v>447</v>
      </c>
      <c r="U190" s="354" t="s">
        <v>448</v>
      </c>
      <c r="V190" s="227"/>
      <c r="W190" s="137"/>
    </row>
    <row r="191" spans="1:23" ht="18" customHeight="1" thickTop="1">
      <c r="A191" s="710" t="s">
        <v>33</v>
      </c>
      <c r="B191" s="713" t="s">
        <v>449</v>
      </c>
      <c r="C191" s="544"/>
      <c r="D191" s="544"/>
      <c r="E191" s="545"/>
      <c r="F191" s="717" t="str">
        <f>T195</f>
        <v/>
      </c>
      <c r="G191" s="658" t="s">
        <v>75</v>
      </c>
      <c r="H191" s="661"/>
      <c r="I191" s="661"/>
      <c r="J191" s="658" t="s">
        <v>75</v>
      </c>
      <c r="K191" s="661"/>
      <c r="L191" s="664" t="str">
        <f>IF(F191="","",F191)</f>
        <v/>
      </c>
      <c r="M191" s="667" t="str">
        <f>IF(U195=0,"",U195)</f>
        <v/>
      </c>
      <c r="N191" s="117"/>
      <c r="O191" s="130">
        <v>1</v>
      </c>
      <c r="P191" s="670"/>
      <c r="Q191" s="671"/>
      <c r="R191" s="672"/>
      <c r="S191" s="672"/>
      <c r="T191" s="228"/>
      <c r="U191" s="131" t="str">
        <f>IF($R191="","",$R191*10^3*T191)</f>
        <v/>
      </c>
      <c r="V191" s="229"/>
      <c r="W191" s="358"/>
    </row>
    <row r="192" spans="1:23" ht="17.5">
      <c r="A192" s="711"/>
      <c r="B192" s="714"/>
      <c r="C192" s="534"/>
      <c r="D192" s="534"/>
      <c r="E192" s="715"/>
      <c r="F192" s="718"/>
      <c r="G192" s="659"/>
      <c r="H192" s="662"/>
      <c r="I192" s="662"/>
      <c r="J192" s="659"/>
      <c r="K192" s="662"/>
      <c r="L192" s="665"/>
      <c r="M192" s="668"/>
      <c r="N192" s="117"/>
      <c r="O192" s="130">
        <v>2</v>
      </c>
      <c r="P192" s="673"/>
      <c r="Q192" s="674"/>
      <c r="R192" s="675"/>
      <c r="S192" s="675"/>
      <c r="T192" s="232"/>
      <c r="U192" s="131" t="str">
        <f>IF($R192="","",$R192*10^3*T192)</f>
        <v/>
      </c>
      <c r="V192" s="229"/>
      <c r="W192" s="358"/>
    </row>
    <row r="193" spans="1:23" ht="17.5">
      <c r="A193" s="711"/>
      <c r="B193" s="714"/>
      <c r="C193" s="534"/>
      <c r="D193" s="534"/>
      <c r="E193" s="715"/>
      <c r="F193" s="718"/>
      <c r="G193" s="659"/>
      <c r="H193" s="662"/>
      <c r="I193" s="662"/>
      <c r="J193" s="659"/>
      <c r="K193" s="662"/>
      <c r="L193" s="665"/>
      <c r="M193" s="668"/>
      <c r="N193" s="117"/>
      <c r="O193" s="130">
        <v>3</v>
      </c>
      <c r="P193" s="673"/>
      <c r="Q193" s="674"/>
      <c r="R193" s="675"/>
      <c r="S193" s="675"/>
      <c r="T193" s="232"/>
      <c r="U193" s="131" t="str">
        <f>IF($R193="","",$R193*10^3*T193)</f>
        <v/>
      </c>
      <c r="V193" s="229"/>
      <c r="W193" s="358"/>
    </row>
    <row r="194" spans="1:23" ht="18" thickBot="1">
      <c r="A194" s="711"/>
      <c r="B194" s="714"/>
      <c r="C194" s="534"/>
      <c r="D194" s="534"/>
      <c r="E194" s="715"/>
      <c r="F194" s="718"/>
      <c r="G194" s="659"/>
      <c r="H194" s="662"/>
      <c r="I194" s="662"/>
      <c r="J194" s="659"/>
      <c r="K194" s="662"/>
      <c r="L194" s="665"/>
      <c r="M194" s="668"/>
      <c r="N194" s="117"/>
      <c r="O194" s="130">
        <v>4</v>
      </c>
      <c r="P194" s="733"/>
      <c r="Q194" s="734"/>
      <c r="R194" s="735"/>
      <c r="S194" s="735"/>
      <c r="T194" s="233"/>
      <c r="U194" s="234" t="str">
        <f>IF($R194="","",$R194*10^3*T194)</f>
        <v/>
      </c>
      <c r="V194" s="229"/>
      <c r="W194" s="358"/>
    </row>
    <row r="195" spans="1:23" ht="17" thickTop="1">
      <c r="A195" s="711"/>
      <c r="B195" s="714"/>
      <c r="C195" s="534"/>
      <c r="D195" s="534"/>
      <c r="E195" s="715"/>
      <c r="F195" s="718"/>
      <c r="G195" s="659"/>
      <c r="H195" s="662"/>
      <c r="I195" s="662"/>
      <c r="J195" s="659"/>
      <c r="K195" s="662"/>
      <c r="L195" s="665"/>
      <c r="M195" s="668"/>
      <c r="N195" s="117"/>
      <c r="O195" s="132"/>
      <c r="P195" s="736" t="s">
        <v>60</v>
      </c>
      <c r="Q195" s="736"/>
      <c r="R195" s="737"/>
      <c r="S195" s="738"/>
      <c r="T195" s="235" t="str">
        <f>IF(T191="","",SUM(T191:T194))</f>
        <v/>
      </c>
      <c r="U195" s="236" t="str">
        <f>IF(U191="","",SUM(U191:U194))</f>
        <v/>
      </c>
      <c r="V195" s="229"/>
      <c r="W195" s="358"/>
    </row>
    <row r="196" spans="1:23">
      <c r="A196" s="711"/>
      <c r="B196" s="714"/>
      <c r="C196" s="534"/>
      <c r="D196" s="534"/>
      <c r="E196" s="715"/>
      <c r="F196" s="718"/>
      <c r="G196" s="659"/>
      <c r="H196" s="662"/>
      <c r="I196" s="662"/>
      <c r="J196" s="659"/>
      <c r="K196" s="662"/>
      <c r="L196" s="665"/>
      <c r="M196" s="668"/>
      <c r="N196" s="117"/>
      <c r="O196" s="739" t="s">
        <v>450</v>
      </c>
      <c r="P196" s="739"/>
      <c r="Q196" s="740"/>
      <c r="R196" s="743" t="s">
        <v>451</v>
      </c>
      <c r="S196" s="744"/>
      <c r="T196" s="237"/>
      <c r="U196" s="238"/>
      <c r="V196" s="358"/>
      <c r="W196" s="358"/>
    </row>
    <row r="197" spans="1:23" ht="17" thickBot="1">
      <c r="A197" s="711"/>
      <c r="B197" s="716"/>
      <c r="C197" s="546"/>
      <c r="D197" s="546"/>
      <c r="E197" s="547"/>
      <c r="F197" s="719"/>
      <c r="G197" s="660"/>
      <c r="H197" s="663"/>
      <c r="I197" s="663"/>
      <c r="J197" s="660"/>
      <c r="K197" s="663"/>
      <c r="L197" s="666"/>
      <c r="M197" s="669"/>
      <c r="N197" s="117"/>
      <c r="O197" s="741"/>
      <c r="P197" s="741"/>
      <c r="Q197" s="742"/>
      <c r="R197" s="656" t="s">
        <v>452</v>
      </c>
      <c r="S197" s="657"/>
      <c r="T197" s="239"/>
      <c r="U197" s="240"/>
      <c r="V197" s="358"/>
      <c r="W197" s="358"/>
    </row>
    <row r="198" spans="1:23" ht="21" customHeight="1" thickTop="1">
      <c r="A198" s="711"/>
      <c r="B198" s="703" t="s">
        <v>453</v>
      </c>
      <c r="C198" s="720" t="s">
        <v>454</v>
      </c>
      <c r="D198" s="520"/>
      <c r="E198" s="521"/>
      <c r="F198" s="241"/>
      <c r="G198" s="350" t="s">
        <v>75</v>
      </c>
      <c r="H198" s="351"/>
      <c r="I198" s="242"/>
      <c r="J198" s="350" t="s">
        <v>75</v>
      </c>
      <c r="K198" s="351"/>
      <c r="L198" s="356" t="str">
        <f>IF(F198="","",F198)</f>
        <v/>
      </c>
      <c r="M198" s="357" t="str">
        <f t="shared" ref="M198:M201" si="34">IF($L198="","",$L198*$R198*10^3)</f>
        <v/>
      </c>
      <c r="N198" s="117"/>
      <c r="O198" s="243" t="s">
        <v>455</v>
      </c>
      <c r="P198" s="244"/>
      <c r="Q198" s="245"/>
      <c r="R198" s="721"/>
      <c r="S198" s="722"/>
      <c r="T198" s="246"/>
      <c r="U198" s="240"/>
      <c r="V198" s="358"/>
      <c r="W198" s="358"/>
    </row>
    <row r="199" spans="1:23" ht="21" customHeight="1">
      <c r="A199" s="711"/>
      <c r="B199" s="704"/>
      <c r="C199" s="723" t="s">
        <v>456</v>
      </c>
      <c r="D199" s="724"/>
      <c r="E199" s="725"/>
      <c r="F199" s="241"/>
      <c r="G199" s="247" t="s">
        <v>75</v>
      </c>
      <c r="H199" s="248"/>
      <c r="I199" s="249"/>
      <c r="J199" s="247" t="s">
        <v>75</v>
      </c>
      <c r="K199" s="248"/>
      <c r="L199" s="250" t="str">
        <f>IF(F199="","",F199)</f>
        <v/>
      </c>
      <c r="M199" s="251" t="str">
        <f t="shared" si="34"/>
        <v/>
      </c>
      <c r="N199" s="117"/>
      <c r="O199" s="243" t="s">
        <v>457</v>
      </c>
      <c r="P199" s="244"/>
      <c r="Q199" s="245"/>
      <c r="R199" s="726"/>
      <c r="S199" s="727"/>
      <c r="T199" s="246"/>
      <c r="U199" s="240"/>
      <c r="V199" s="358"/>
      <c r="W199" s="358"/>
    </row>
    <row r="200" spans="1:23" ht="23" customHeight="1">
      <c r="A200" s="711"/>
      <c r="B200" s="704"/>
      <c r="C200" s="728" t="s">
        <v>458</v>
      </c>
      <c r="D200" s="728"/>
      <c r="E200" s="728"/>
      <c r="F200" s="155"/>
      <c r="G200" s="29" t="s">
        <v>75</v>
      </c>
      <c r="H200" s="44"/>
      <c r="I200" s="252"/>
      <c r="J200" s="29" t="s">
        <v>75</v>
      </c>
      <c r="K200" s="45"/>
      <c r="L200" s="41" t="str">
        <f>IF(F200="","",F200)</f>
        <v/>
      </c>
      <c r="M200" s="81" t="str">
        <f t="shared" si="34"/>
        <v/>
      </c>
      <c r="N200" s="117"/>
      <c r="O200" s="243" t="s">
        <v>459</v>
      </c>
      <c r="P200" s="253"/>
      <c r="Q200" s="254"/>
      <c r="R200" s="726"/>
      <c r="S200" s="727"/>
      <c r="T200" s="246"/>
      <c r="U200" s="358"/>
      <c r="V200" s="358"/>
      <c r="W200" s="358"/>
    </row>
    <row r="201" spans="1:23" ht="21" customHeight="1" thickBot="1">
      <c r="A201" s="711"/>
      <c r="B201" s="705"/>
      <c r="C201" s="729" t="s">
        <v>322</v>
      </c>
      <c r="D201" s="730"/>
      <c r="E201" s="488"/>
      <c r="F201" s="155"/>
      <c r="G201" s="29" t="s">
        <v>75</v>
      </c>
      <c r="H201" s="44"/>
      <c r="I201" s="252"/>
      <c r="J201" s="29" t="s">
        <v>75</v>
      </c>
      <c r="K201" s="45"/>
      <c r="L201" s="41" t="str">
        <f>IF(F201="","",F201)</f>
        <v/>
      </c>
      <c r="M201" s="81" t="str">
        <f t="shared" si="34"/>
        <v/>
      </c>
      <c r="N201" s="117"/>
      <c r="O201" s="243" t="s">
        <v>460</v>
      </c>
      <c r="P201" s="244"/>
      <c r="Q201" s="255"/>
      <c r="R201" s="731"/>
      <c r="S201" s="732"/>
      <c r="T201" s="246"/>
      <c r="U201" s="123"/>
      <c r="V201" s="358"/>
      <c r="W201" s="358"/>
    </row>
    <row r="202" spans="1:23" ht="21" customHeight="1" thickTop="1">
      <c r="A202" s="711"/>
      <c r="B202" s="703" t="s">
        <v>461</v>
      </c>
      <c r="C202" s="653" t="s">
        <v>462</v>
      </c>
      <c r="D202" s="653"/>
      <c r="E202" s="653"/>
      <c r="F202" s="156"/>
      <c r="G202" s="29" t="s">
        <v>75</v>
      </c>
      <c r="H202" s="44"/>
      <c r="I202" s="156"/>
      <c r="J202" s="29" t="s">
        <v>75</v>
      </c>
      <c r="K202" s="45"/>
      <c r="L202" s="256"/>
      <c r="M202" s="257"/>
      <c r="N202" s="117"/>
      <c r="O202" s="258" t="s">
        <v>462</v>
      </c>
      <c r="P202" s="259"/>
      <c r="Q202" s="260"/>
      <c r="R202" s="695">
        <v>0</v>
      </c>
      <c r="S202" s="696"/>
      <c r="T202" s="183"/>
      <c r="U202" s="123"/>
      <c r="V202" s="652"/>
      <c r="W202" s="652"/>
    </row>
    <row r="203" spans="1:23" ht="21" customHeight="1">
      <c r="A203" s="711"/>
      <c r="B203" s="704"/>
      <c r="C203" s="653" t="s">
        <v>463</v>
      </c>
      <c r="D203" s="653"/>
      <c r="E203" s="653"/>
      <c r="F203" s="156"/>
      <c r="G203" s="29" t="s">
        <v>75</v>
      </c>
      <c r="H203" s="44"/>
      <c r="I203" s="156"/>
      <c r="J203" s="29" t="s">
        <v>75</v>
      </c>
      <c r="K203" s="45"/>
      <c r="L203" s="256"/>
      <c r="M203" s="257"/>
      <c r="N203" s="117"/>
      <c r="O203" s="258" t="s">
        <v>463</v>
      </c>
      <c r="P203" s="259"/>
      <c r="Q203" s="260"/>
      <c r="R203" s="654">
        <v>0</v>
      </c>
      <c r="S203" s="655"/>
      <c r="T203" s="183"/>
      <c r="U203" s="123"/>
      <c r="V203" s="358"/>
      <c r="W203" s="358"/>
    </row>
    <row r="204" spans="1:23" ht="21" customHeight="1">
      <c r="A204" s="711"/>
      <c r="B204" s="704"/>
      <c r="C204" s="653" t="s">
        <v>439</v>
      </c>
      <c r="D204" s="653"/>
      <c r="E204" s="653"/>
      <c r="F204" s="156"/>
      <c r="G204" s="29" t="s">
        <v>75</v>
      </c>
      <c r="H204" s="44"/>
      <c r="I204" s="156"/>
      <c r="J204" s="29" t="s">
        <v>75</v>
      </c>
      <c r="K204" s="45"/>
      <c r="L204" s="256"/>
      <c r="M204" s="257"/>
      <c r="N204" s="117"/>
      <c r="O204" s="258" t="s">
        <v>439</v>
      </c>
      <c r="P204" s="259"/>
      <c r="Q204" s="260"/>
      <c r="R204" s="654">
        <v>0</v>
      </c>
      <c r="S204" s="655"/>
      <c r="T204" s="183"/>
      <c r="U204" s="123"/>
      <c r="V204" s="358"/>
      <c r="W204" s="358"/>
    </row>
    <row r="205" spans="1:23" ht="21" customHeight="1">
      <c r="A205" s="711"/>
      <c r="B205" s="704"/>
      <c r="C205" s="653" t="s">
        <v>464</v>
      </c>
      <c r="D205" s="653"/>
      <c r="E205" s="653"/>
      <c r="F205" s="156"/>
      <c r="G205" s="29" t="s">
        <v>75</v>
      </c>
      <c r="H205" s="44"/>
      <c r="I205" s="156"/>
      <c r="J205" s="29" t="s">
        <v>75</v>
      </c>
      <c r="K205" s="45"/>
      <c r="L205" s="256"/>
      <c r="M205" s="257"/>
      <c r="N205" s="117"/>
      <c r="O205" s="258" t="s">
        <v>464</v>
      </c>
      <c r="P205" s="259"/>
      <c r="Q205" s="260"/>
      <c r="R205" s="654">
        <v>0</v>
      </c>
      <c r="S205" s="655"/>
      <c r="T205" s="183"/>
      <c r="U205" s="123"/>
      <c r="V205" s="123"/>
    </row>
    <row r="206" spans="1:23" ht="21" customHeight="1">
      <c r="A206" s="711"/>
      <c r="B206" s="704"/>
      <c r="C206" s="690" t="s">
        <v>465</v>
      </c>
      <c r="D206" s="690"/>
      <c r="E206" s="690"/>
      <c r="F206" s="156"/>
      <c r="G206" s="247" t="s">
        <v>75</v>
      </c>
      <c r="H206" s="261"/>
      <c r="I206" s="156"/>
      <c r="J206" s="247" t="s">
        <v>75</v>
      </c>
      <c r="K206" s="262"/>
      <c r="L206" s="256"/>
      <c r="M206" s="257"/>
      <c r="N206" s="117"/>
      <c r="O206" s="263" t="s">
        <v>466</v>
      </c>
      <c r="P206" s="264"/>
      <c r="Q206" s="265"/>
      <c r="R206" s="691"/>
      <c r="S206" s="692"/>
      <c r="T206" s="183"/>
      <c r="U206" s="123"/>
    </row>
    <row r="207" spans="1:23" ht="21" customHeight="1">
      <c r="A207" s="711"/>
      <c r="B207" s="705"/>
      <c r="C207" s="693" t="s">
        <v>322</v>
      </c>
      <c r="D207" s="694"/>
      <c r="E207" s="218"/>
      <c r="F207" s="156"/>
      <c r="G207" s="247" t="s">
        <v>75</v>
      </c>
      <c r="H207" s="261"/>
      <c r="I207" s="156"/>
      <c r="J207" s="247" t="s">
        <v>75</v>
      </c>
      <c r="K207" s="262"/>
      <c r="L207" s="256"/>
      <c r="M207" s="257"/>
      <c r="N207" s="117"/>
      <c r="O207" s="263" t="s">
        <v>467</v>
      </c>
      <c r="P207" s="264"/>
      <c r="Q207" s="265"/>
      <c r="R207" s="691"/>
      <c r="S207" s="692"/>
      <c r="T207" s="183"/>
      <c r="U207" s="123"/>
    </row>
    <row r="208" spans="1:23" ht="17" thickBot="1">
      <c r="A208" s="712"/>
      <c r="B208" s="683" t="s">
        <v>468</v>
      </c>
      <c r="C208" s="683"/>
      <c r="D208" s="683"/>
      <c r="E208" s="683"/>
      <c r="F208" s="683"/>
      <c r="G208" s="683"/>
      <c r="H208" s="683"/>
      <c r="I208" s="683"/>
      <c r="J208" s="683"/>
      <c r="K208" s="683"/>
      <c r="L208" s="683"/>
      <c r="M208" s="46" t="str">
        <f>IF(SUM(M191:M207)=0,"",SUM(M191:M207))</f>
        <v/>
      </c>
      <c r="N208" s="114"/>
      <c r="O208" s="134"/>
      <c r="P208" s="136"/>
      <c r="Q208" s="187"/>
      <c r="R208" s="133"/>
      <c r="S208" s="266"/>
      <c r="T208" s="137"/>
      <c r="U208" s="123"/>
    </row>
    <row r="209" spans="1:21" ht="17" thickBot="1">
      <c r="A209" s="685" t="s">
        <v>469</v>
      </c>
      <c r="B209" s="686"/>
      <c r="C209" s="686"/>
      <c r="D209" s="686"/>
      <c r="E209" s="686"/>
      <c r="F209" s="686"/>
      <c r="G209" s="686"/>
      <c r="H209" s="686"/>
      <c r="I209" s="686"/>
      <c r="J209" s="686"/>
      <c r="K209" s="686"/>
      <c r="L209" s="687"/>
      <c r="M209" s="47" t="str">
        <f>IF(SUM(M144,M149,M172,M186,M208)=0,"",SUM(M144,M149,M172,M186,M208))</f>
        <v/>
      </c>
      <c r="N209" s="114"/>
      <c r="O209" s="187" t="s">
        <v>470</v>
      </c>
      <c r="P209" s="207"/>
      <c r="Q209" s="26"/>
      <c r="S209" s="267"/>
      <c r="T209" s="352"/>
      <c r="U209" s="123"/>
    </row>
    <row r="210" spans="1:21">
      <c r="A210" s="348"/>
      <c r="B210" s="82"/>
      <c r="C210" s="346"/>
      <c r="D210" s="346"/>
      <c r="E210" s="346"/>
      <c r="F210" s="346"/>
      <c r="G210" s="348"/>
      <c r="H210" s="348"/>
      <c r="I210" s="348"/>
      <c r="J210" s="348"/>
      <c r="K210" s="348"/>
      <c r="L210" s="348"/>
      <c r="M210" s="27"/>
      <c r="N210" s="114"/>
      <c r="O210" s="210" t="s">
        <v>471</v>
      </c>
      <c r="Q210" s="26"/>
    </row>
    <row r="211" spans="1:21">
      <c r="A211" s="359"/>
      <c r="B211" s="688" t="s">
        <v>319</v>
      </c>
      <c r="C211" s="688"/>
      <c r="D211" s="688"/>
      <c r="E211" s="688"/>
      <c r="F211" s="688"/>
      <c r="G211" s="688" t="str">
        <f>IF(P191="","",""&amp;$P191&amp;" "&amp;$R191&amp;"　"&amp;$P192&amp;" "&amp;$R192&amp;"　"&amp;$P193&amp;" "&amp;$R193&amp;"　"&amp;$P194&amp;" "&amp;$R194&amp;"")</f>
        <v/>
      </c>
      <c r="H211" s="688"/>
      <c r="I211" s="688"/>
      <c r="J211" s="688"/>
      <c r="K211" s="688"/>
      <c r="L211" s="688"/>
      <c r="M211" s="688"/>
      <c r="N211" s="114"/>
      <c r="O211" s="187" t="s">
        <v>338</v>
      </c>
      <c r="Q211" s="26"/>
    </row>
    <row r="212" spans="1:21">
      <c r="A212" s="38"/>
      <c r="B212" s="689"/>
      <c r="C212" s="689"/>
      <c r="D212" s="689"/>
      <c r="E212" s="689"/>
      <c r="F212" s="689"/>
      <c r="G212" s="689"/>
      <c r="H212" s="689"/>
      <c r="I212" s="689"/>
      <c r="J212" s="689"/>
      <c r="K212" s="689"/>
      <c r="L212" s="689"/>
      <c r="M212" s="689"/>
    </row>
    <row r="213" spans="1:21">
      <c r="A213" s="38"/>
      <c r="B213" s="689"/>
      <c r="C213" s="689"/>
      <c r="D213" s="689"/>
      <c r="E213" s="689"/>
      <c r="F213" s="689"/>
      <c r="G213" s="689"/>
      <c r="H213" s="689"/>
      <c r="I213" s="689"/>
      <c r="J213" s="689"/>
      <c r="K213" s="689"/>
      <c r="L213" s="689"/>
      <c r="M213" s="689"/>
    </row>
    <row r="214" spans="1:21" ht="9.75" customHeight="1">
      <c r="A214" s="38"/>
      <c r="B214" s="399"/>
      <c r="C214" s="399"/>
      <c r="D214" s="399"/>
      <c r="E214" s="399"/>
      <c r="F214" s="399"/>
      <c r="G214" s="399"/>
      <c r="H214" s="399"/>
      <c r="I214" s="399"/>
      <c r="J214" s="399"/>
      <c r="K214" s="399"/>
      <c r="L214" s="399"/>
      <c r="M214" s="399"/>
    </row>
    <row r="215" spans="1:21" ht="19">
      <c r="A215" s="74"/>
      <c r="B215" s="151" t="s">
        <v>391</v>
      </c>
      <c r="C215" s="151"/>
      <c r="D215" s="151"/>
      <c r="E215" s="151"/>
      <c r="F215" s="151"/>
      <c r="G215" s="12"/>
      <c r="H215" s="12"/>
      <c r="I215" s="12"/>
      <c r="J215" s="12"/>
      <c r="K215" s="12"/>
      <c r="L215" s="35"/>
      <c r="M215" s="35"/>
      <c r="N215" s="152" t="s">
        <v>327</v>
      </c>
    </row>
    <row r="216" spans="1:21">
      <c r="A216" s="153"/>
      <c r="B216" s="153"/>
      <c r="C216" s="153"/>
      <c r="D216" s="153"/>
      <c r="E216" s="153"/>
      <c r="F216" s="153"/>
      <c r="G216" s="17"/>
      <c r="H216" s="17"/>
      <c r="I216" s="17"/>
      <c r="J216" s="17"/>
      <c r="K216" s="17"/>
      <c r="L216" s="35"/>
      <c r="M216" s="35"/>
      <c r="N216" s="114"/>
      <c r="O216" s="115" t="s">
        <v>258</v>
      </c>
    </row>
    <row r="217" spans="1:21">
      <c r="A217" s="153"/>
      <c r="B217" s="37" t="s">
        <v>343</v>
      </c>
      <c r="C217" s="398">
        <f>IF(①基本情報!D8="","",①基本情報!D8)</f>
        <v>6</v>
      </c>
      <c r="D217" s="154" t="s">
        <v>86</v>
      </c>
      <c r="F217" s="37" t="s">
        <v>87</v>
      </c>
      <c r="G217" s="811" t="str">
        <f>IF('③（別紙１）事業所一覧'!B9="","",IF(①基本情報!$C$4='③（別紙１）事業所一覧'!B9,'③（別紙１）事業所一覧'!B9,CONCATENATE(①基本情報!$C$4," ",'③（別紙１）事業所一覧'!B9)))</f>
        <v/>
      </c>
      <c r="H217" s="812"/>
      <c r="I217" s="812"/>
      <c r="J217" s="812"/>
      <c r="K217" s="812"/>
      <c r="L217" s="813"/>
      <c r="M217" s="35"/>
      <c r="N217" s="114"/>
      <c r="O217" s="116" t="s">
        <v>260</v>
      </c>
    </row>
    <row r="218" spans="1:21">
      <c r="A218" s="76"/>
      <c r="B218" s="77"/>
      <c r="C218" s="78"/>
      <c r="D218" s="78"/>
      <c r="E218" s="76"/>
      <c r="F218" s="78"/>
      <c r="G218" s="79"/>
      <c r="H218" s="79"/>
      <c r="I218" s="79"/>
      <c r="J218" s="79"/>
      <c r="K218" s="79"/>
      <c r="L218" s="80"/>
      <c r="M218" s="80"/>
      <c r="N218" s="114"/>
      <c r="O218" s="116" t="s">
        <v>259</v>
      </c>
    </row>
    <row r="219" spans="1:21" ht="15" customHeight="1">
      <c r="A219" s="683" t="s">
        <v>0</v>
      </c>
      <c r="B219" s="683"/>
      <c r="C219" s="683"/>
      <c r="D219" s="683"/>
      <c r="E219" s="683"/>
      <c r="F219" s="683" t="s">
        <v>1</v>
      </c>
      <c r="G219" s="683"/>
      <c r="H219" s="683"/>
      <c r="I219" s="789" t="s">
        <v>34</v>
      </c>
      <c r="J219" s="789"/>
      <c r="K219" s="789"/>
      <c r="L219" s="681" t="s">
        <v>59</v>
      </c>
      <c r="M219" s="681" t="s">
        <v>61</v>
      </c>
      <c r="N219" s="352"/>
      <c r="O219" s="697" t="s">
        <v>92</v>
      </c>
      <c r="P219" s="700" t="s">
        <v>2</v>
      </c>
      <c r="Q219" s="700"/>
      <c r="R219" s="697" t="s">
        <v>92</v>
      </c>
      <c r="S219" s="700" t="s">
        <v>45</v>
      </c>
      <c r="T219" s="700"/>
    </row>
    <row r="220" spans="1:21" ht="15" customHeight="1">
      <c r="A220" s="683"/>
      <c r="B220" s="683"/>
      <c r="C220" s="683"/>
      <c r="D220" s="683"/>
      <c r="E220" s="683"/>
      <c r="F220" s="339" t="s">
        <v>3</v>
      </c>
      <c r="G220" s="683" t="s">
        <v>35</v>
      </c>
      <c r="H220" s="339" t="s">
        <v>36</v>
      </c>
      <c r="I220" s="339" t="s">
        <v>3</v>
      </c>
      <c r="J220" s="683" t="s">
        <v>35</v>
      </c>
      <c r="K220" s="339" t="s">
        <v>36</v>
      </c>
      <c r="L220" s="682"/>
      <c r="M220" s="682"/>
      <c r="N220" s="352"/>
      <c r="O220" s="698"/>
      <c r="P220" s="341" t="s">
        <v>3</v>
      </c>
      <c r="Q220" s="774" t="s">
        <v>69</v>
      </c>
      <c r="R220" s="698"/>
      <c r="S220" s="697" t="s">
        <v>3</v>
      </c>
      <c r="T220" s="701" t="s">
        <v>35</v>
      </c>
    </row>
    <row r="221" spans="1:21" ht="15" customHeight="1">
      <c r="A221" s="683"/>
      <c r="B221" s="683"/>
      <c r="C221" s="683"/>
      <c r="D221" s="683"/>
      <c r="E221" s="683"/>
      <c r="F221" s="347" t="s">
        <v>55</v>
      </c>
      <c r="G221" s="683"/>
      <c r="H221" s="347" t="s">
        <v>56</v>
      </c>
      <c r="I221" s="347" t="s">
        <v>57</v>
      </c>
      <c r="J221" s="683"/>
      <c r="K221" s="347" t="s">
        <v>58</v>
      </c>
      <c r="L221" s="340" t="s">
        <v>80</v>
      </c>
      <c r="M221" s="340" t="s">
        <v>248</v>
      </c>
      <c r="N221" s="352"/>
      <c r="O221" s="699"/>
      <c r="P221" s="342" t="s">
        <v>5</v>
      </c>
      <c r="Q221" s="774"/>
      <c r="R221" s="699"/>
      <c r="S221" s="699"/>
      <c r="T221" s="702"/>
    </row>
    <row r="222" spans="1:21" ht="15" customHeight="1">
      <c r="A222" s="808" t="s">
        <v>392</v>
      </c>
      <c r="B222" s="729" t="s">
        <v>81</v>
      </c>
      <c r="C222" s="764"/>
      <c r="D222" s="764"/>
      <c r="E222" s="730"/>
      <c r="F222" s="155"/>
      <c r="G222" s="29" t="s">
        <v>393</v>
      </c>
      <c r="H222" s="41" t="str">
        <f t="shared" ref="H222:H250" si="35">IF(F222="","",F222*P222)</f>
        <v/>
      </c>
      <c r="I222" s="156"/>
      <c r="J222" s="29" t="s">
        <v>393</v>
      </c>
      <c r="K222" s="157" t="str">
        <f t="shared" ref="K222:K248" si="36">IF(I222="","",I222*P222)</f>
        <v/>
      </c>
      <c r="L222" s="157" t="str">
        <f>IF(F222="",IF(I222="","",-(I222*P222)),(F222-I222)*P222)</f>
        <v/>
      </c>
      <c r="M222" s="158" t="str">
        <f t="shared" ref="M222:M228" si="37">IF(L222="","",L222*S222*44/12)</f>
        <v/>
      </c>
      <c r="N222" s="117"/>
      <c r="O222" s="353" t="str">
        <f>IF(P222=$X$8,"","○")</f>
        <v/>
      </c>
      <c r="P222" s="159">
        <v>38.299999999999997</v>
      </c>
      <c r="Q222" s="160" t="s">
        <v>394</v>
      </c>
      <c r="R222" s="118" t="str">
        <f>IF(S222=$Z$8,"","○")</f>
        <v/>
      </c>
      <c r="S222" s="161">
        <v>1.9E-2</v>
      </c>
      <c r="T222" s="162" t="s">
        <v>262</v>
      </c>
    </row>
    <row r="223" spans="1:21" ht="15" customHeight="1">
      <c r="A223" s="808"/>
      <c r="B223" s="729" t="s">
        <v>6</v>
      </c>
      <c r="C223" s="764"/>
      <c r="D223" s="764"/>
      <c r="E223" s="730"/>
      <c r="F223" s="155"/>
      <c r="G223" s="29" t="s">
        <v>393</v>
      </c>
      <c r="H223" s="41" t="str">
        <f t="shared" si="35"/>
        <v/>
      </c>
      <c r="I223" s="156"/>
      <c r="J223" s="29" t="s">
        <v>393</v>
      </c>
      <c r="K223" s="157" t="str">
        <f t="shared" si="36"/>
        <v/>
      </c>
      <c r="L223" s="157" t="str">
        <f t="shared" ref="L223:L228" si="38">IF(F223="",IF(I223="","",-(I223*P223)),(F223-I223)*P223)</f>
        <v/>
      </c>
      <c r="M223" s="158" t="str">
        <f t="shared" si="37"/>
        <v/>
      </c>
      <c r="N223" s="117"/>
      <c r="O223" s="353" t="str">
        <f>IF(P223=$X$9,"","○")</f>
        <v/>
      </c>
      <c r="P223" s="159">
        <v>34.799999999999997</v>
      </c>
      <c r="Q223" s="160" t="s">
        <v>394</v>
      </c>
      <c r="R223" s="118" t="str">
        <f>IF(S223=$Z$9,"","○")</f>
        <v/>
      </c>
      <c r="S223" s="159">
        <v>1.83E-2</v>
      </c>
      <c r="T223" s="162" t="s">
        <v>261</v>
      </c>
    </row>
    <row r="224" spans="1:21" ht="15" customHeight="1">
      <c r="A224" s="808"/>
      <c r="B224" s="729" t="s">
        <v>41</v>
      </c>
      <c r="C224" s="764"/>
      <c r="D224" s="764"/>
      <c r="E224" s="730"/>
      <c r="F224" s="155"/>
      <c r="G224" s="29" t="s">
        <v>393</v>
      </c>
      <c r="H224" s="41" t="str">
        <f t="shared" si="35"/>
        <v/>
      </c>
      <c r="I224" s="156"/>
      <c r="J224" s="29" t="s">
        <v>393</v>
      </c>
      <c r="K224" s="157" t="str">
        <f t="shared" si="36"/>
        <v/>
      </c>
      <c r="L224" s="157" t="str">
        <f t="shared" si="38"/>
        <v/>
      </c>
      <c r="M224" s="158" t="str">
        <f t="shared" si="37"/>
        <v/>
      </c>
      <c r="N224" s="117"/>
      <c r="O224" s="353" t="str">
        <f>IF(P224=$X$10,"","○")</f>
        <v/>
      </c>
      <c r="P224" s="159">
        <v>33.4</v>
      </c>
      <c r="Q224" s="160" t="s">
        <v>394</v>
      </c>
      <c r="R224" s="118" t="str">
        <f>IF(S224=$Z$10,"","○")</f>
        <v/>
      </c>
      <c r="S224" s="159">
        <v>1.8700000000000001E-2</v>
      </c>
      <c r="T224" s="162" t="s">
        <v>261</v>
      </c>
    </row>
    <row r="225" spans="1:20" ht="15" customHeight="1">
      <c r="A225" s="808"/>
      <c r="B225" s="729" t="s">
        <v>7</v>
      </c>
      <c r="C225" s="764"/>
      <c r="D225" s="764"/>
      <c r="E225" s="730"/>
      <c r="F225" s="155"/>
      <c r="G225" s="29" t="s">
        <v>393</v>
      </c>
      <c r="H225" s="41" t="str">
        <f t="shared" si="35"/>
        <v/>
      </c>
      <c r="I225" s="156"/>
      <c r="J225" s="29" t="s">
        <v>393</v>
      </c>
      <c r="K225" s="157" t="str">
        <f t="shared" si="36"/>
        <v/>
      </c>
      <c r="L225" s="157" t="str">
        <f t="shared" si="38"/>
        <v/>
      </c>
      <c r="M225" s="158" t="str">
        <f t="shared" si="37"/>
        <v/>
      </c>
      <c r="N225" s="117"/>
      <c r="O225" s="353" t="str">
        <f>IF(P225=$X$11,"","○")</f>
        <v/>
      </c>
      <c r="P225" s="159">
        <v>33.299999999999997</v>
      </c>
      <c r="Q225" s="160" t="s">
        <v>394</v>
      </c>
      <c r="R225" s="118" t="str">
        <f>IF(S225=$Z$12,"","○")</f>
        <v/>
      </c>
      <c r="S225" s="159">
        <v>1.8599999999999998E-2</v>
      </c>
      <c r="T225" s="162" t="s">
        <v>261</v>
      </c>
    </row>
    <row r="226" spans="1:20" ht="15" customHeight="1">
      <c r="A226" s="808"/>
      <c r="B226" s="729" t="s">
        <v>395</v>
      </c>
      <c r="C226" s="764"/>
      <c r="D226" s="764"/>
      <c r="E226" s="730"/>
      <c r="F226" s="155"/>
      <c r="G226" s="29" t="s">
        <v>393</v>
      </c>
      <c r="H226" s="41" t="str">
        <f t="shared" si="35"/>
        <v/>
      </c>
      <c r="I226" s="156"/>
      <c r="J226" s="29" t="s">
        <v>393</v>
      </c>
      <c r="K226" s="157" t="str">
        <f t="shared" si="36"/>
        <v/>
      </c>
      <c r="L226" s="157" t="str">
        <f t="shared" si="38"/>
        <v/>
      </c>
      <c r="M226" s="158" t="str">
        <f t="shared" si="37"/>
        <v/>
      </c>
      <c r="N226" s="117"/>
      <c r="O226" s="353" t="str">
        <f>IF(P226=$X$12,"","○")</f>
        <v/>
      </c>
      <c r="P226" s="159">
        <v>36.299999999999997</v>
      </c>
      <c r="Q226" s="160" t="s">
        <v>394</v>
      </c>
      <c r="R226" s="118" t="str">
        <f>IF(S226=$Z$12,"","○")</f>
        <v/>
      </c>
      <c r="S226" s="159">
        <v>1.8599999999999998E-2</v>
      </c>
      <c r="T226" s="162" t="s">
        <v>261</v>
      </c>
    </row>
    <row r="227" spans="1:20" ht="15" customHeight="1">
      <c r="A227" s="808"/>
      <c r="B227" s="729" t="s">
        <v>82</v>
      </c>
      <c r="C227" s="764"/>
      <c r="D227" s="764"/>
      <c r="E227" s="730"/>
      <c r="F227" s="155"/>
      <c r="G227" s="29" t="s">
        <v>393</v>
      </c>
      <c r="H227" s="41" t="str">
        <f t="shared" si="35"/>
        <v/>
      </c>
      <c r="I227" s="156"/>
      <c r="J227" s="29" t="s">
        <v>393</v>
      </c>
      <c r="K227" s="157" t="str">
        <f t="shared" si="36"/>
        <v/>
      </c>
      <c r="L227" s="157" t="str">
        <f t="shared" si="38"/>
        <v/>
      </c>
      <c r="M227" s="158" t="str">
        <f t="shared" si="37"/>
        <v/>
      </c>
      <c r="N227" s="117"/>
      <c r="O227" s="353" t="str">
        <f>IF(P227=$X$13,"","○")</f>
        <v/>
      </c>
      <c r="P227" s="159">
        <v>36.5</v>
      </c>
      <c r="Q227" s="160" t="s">
        <v>394</v>
      </c>
      <c r="R227" s="118" t="str">
        <f>IF(S227=$Z$13,"","○")</f>
        <v/>
      </c>
      <c r="S227" s="159">
        <v>1.8700000000000001E-2</v>
      </c>
      <c r="T227" s="162" t="s">
        <v>261</v>
      </c>
    </row>
    <row r="228" spans="1:20" ht="15" customHeight="1">
      <c r="A228" s="808"/>
      <c r="B228" s="729" t="s">
        <v>9</v>
      </c>
      <c r="C228" s="764"/>
      <c r="D228" s="764"/>
      <c r="E228" s="730"/>
      <c r="F228" s="155"/>
      <c r="G228" s="29" t="s">
        <v>393</v>
      </c>
      <c r="H228" s="41" t="str">
        <f t="shared" si="35"/>
        <v/>
      </c>
      <c r="I228" s="156"/>
      <c r="J228" s="29" t="s">
        <v>393</v>
      </c>
      <c r="K228" s="157" t="str">
        <f t="shared" si="36"/>
        <v/>
      </c>
      <c r="L228" s="157" t="str">
        <f t="shared" si="38"/>
        <v/>
      </c>
      <c r="M228" s="158" t="str">
        <f t="shared" si="37"/>
        <v/>
      </c>
      <c r="N228" s="117"/>
      <c r="O228" s="353" t="str">
        <f>IF(P228=$X$14,"","○")</f>
        <v/>
      </c>
      <c r="P228" s="165">
        <v>38</v>
      </c>
      <c r="Q228" s="160" t="s">
        <v>394</v>
      </c>
      <c r="R228" s="118" t="str">
        <f>IF(S228=$Z$14,"","○")</f>
        <v/>
      </c>
      <c r="S228" s="159">
        <v>1.8800000000000001E-2</v>
      </c>
      <c r="T228" s="162" t="s">
        <v>261</v>
      </c>
    </row>
    <row r="229" spans="1:20" ht="15" customHeight="1">
      <c r="A229" s="808"/>
      <c r="B229" s="729" t="s">
        <v>10</v>
      </c>
      <c r="C229" s="764"/>
      <c r="D229" s="764"/>
      <c r="E229" s="730"/>
      <c r="F229" s="155"/>
      <c r="G229" s="29" t="s">
        <v>393</v>
      </c>
      <c r="H229" s="41" t="str">
        <f t="shared" si="35"/>
        <v/>
      </c>
      <c r="I229" s="156"/>
      <c r="J229" s="29" t="s">
        <v>393</v>
      </c>
      <c r="K229" s="157" t="str">
        <f t="shared" si="36"/>
        <v/>
      </c>
      <c r="L229" s="157" t="str">
        <f>IF(F229="",IF(I229="","",-(I229*P229)),(F229-I229)*P229)</f>
        <v/>
      </c>
      <c r="M229" s="158" t="str">
        <f>IF(L229="","",L229*S229*44/12)</f>
        <v/>
      </c>
      <c r="N229" s="117"/>
      <c r="O229" s="353" t="str">
        <f>IF(P229=$X$15,"","○")</f>
        <v/>
      </c>
      <c r="P229" s="159">
        <v>38.9</v>
      </c>
      <c r="Q229" s="160" t="s">
        <v>394</v>
      </c>
      <c r="R229" s="118" t="str">
        <f>IF(S229=$Z$15,"","○")</f>
        <v/>
      </c>
      <c r="S229" s="159">
        <v>1.9300000000000001E-2</v>
      </c>
      <c r="T229" s="162" t="s">
        <v>261</v>
      </c>
    </row>
    <row r="230" spans="1:20" ht="15" customHeight="1">
      <c r="A230" s="808"/>
      <c r="B230" s="729" t="s">
        <v>11</v>
      </c>
      <c r="C230" s="764"/>
      <c r="D230" s="764"/>
      <c r="E230" s="730"/>
      <c r="F230" s="155"/>
      <c r="G230" s="29" t="s">
        <v>393</v>
      </c>
      <c r="H230" s="41" t="str">
        <f t="shared" si="35"/>
        <v/>
      </c>
      <c r="I230" s="156"/>
      <c r="J230" s="29" t="s">
        <v>393</v>
      </c>
      <c r="K230" s="157" t="str">
        <f t="shared" si="36"/>
        <v/>
      </c>
      <c r="L230" s="157" t="str">
        <f t="shared" ref="L230:L243" si="39">IF(F230="",IF(I230="","",-(I230*P230)),(F230-I230)*P230)</f>
        <v/>
      </c>
      <c r="M230" s="158" t="str">
        <f t="shared" ref="M230:M248" si="40">IF(L230="","",L230*S230*44/12)</f>
        <v/>
      </c>
      <c r="N230" s="117"/>
      <c r="O230" s="353" t="str">
        <f>IF(P230=$X$16,"","○")</f>
        <v/>
      </c>
      <c r="P230" s="159">
        <v>41.8</v>
      </c>
      <c r="Q230" s="160" t="s">
        <v>394</v>
      </c>
      <c r="R230" s="118" t="str">
        <f>IF(S230=$Z$16,"","○")</f>
        <v/>
      </c>
      <c r="S230" s="159">
        <v>2.0199999999999999E-2</v>
      </c>
      <c r="T230" s="162" t="s">
        <v>261</v>
      </c>
    </row>
    <row r="231" spans="1:20" ht="15" customHeight="1">
      <c r="A231" s="808"/>
      <c r="B231" s="729" t="s">
        <v>12</v>
      </c>
      <c r="C231" s="764"/>
      <c r="D231" s="764"/>
      <c r="E231" s="730"/>
      <c r="F231" s="155"/>
      <c r="G231" s="29" t="s">
        <v>13</v>
      </c>
      <c r="H231" s="41" t="str">
        <f t="shared" si="35"/>
        <v/>
      </c>
      <c r="I231" s="156"/>
      <c r="J231" s="29" t="s">
        <v>13</v>
      </c>
      <c r="K231" s="157" t="str">
        <f t="shared" si="36"/>
        <v/>
      </c>
      <c r="L231" s="157" t="str">
        <f t="shared" si="39"/>
        <v/>
      </c>
      <c r="M231" s="158" t="str">
        <f t="shared" si="40"/>
        <v/>
      </c>
      <c r="N231" s="117"/>
      <c r="O231" s="353" t="str">
        <f>IF(P231=$X$17,"","○")</f>
        <v/>
      </c>
      <c r="P231" s="165">
        <v>40</v>
      </c>
      <c r="Q231" s="160" t="s">
        <v>14</v>
      </c>
      <c r="R231" s="118" t="str">
        <f>IF(S231=$Z$17,"","○")</f>
        <v/>
      </c>
      <c r="S231" s="159">
        <v>2.0400000000000001E-2</v>
      </c>
      <c r="T231" s="162" t="s">
        <v>261</v>
      </c>
    </row>
    <row r="232" spans="1:20" ht="15" customHeight="1">
      <c r="A232" s="808"/>
      <c r="B232" s="729" t="s">
        <v>15</v>
      </c>
      <c r="C232" s="764"/>
      <c r="D232" s="764"/>
      <c r="E232" s="730"/>
      <c r="F232" s="155"/>
      <c r="G232" s="29" t="s">
        <v>13</v>
      </c>
      <c r="H232" s="41" t="str">
        <f t="shared" si="35"/>
        <v/>
      </c>
      <c r="I232" s="156"/>
      <c r="J232" s="29" t="s">
        <v>13</v>
      </c>
      <c r="K232" s="157" t="str">
        <f t="shared" si="36"/>
        <v/>
      </c>
      <c r="L232" s="157" t="str">
        <f t="shared" si="39"/>
        <v/>
      </c>
      <c r="M232" s="158" t="str">
        <f t="shared" si="40"/>
        <v/>
      </c>
      <c r="N232" s="117"/>
      <c r="O232" s="353" t="str">
        <f>IF(P232=$X$18,"","○")</f>
        <v/>
      </c>
      <c r="P232" s="159">
        <v>34.1</v>
      </c>
      <c r="Q232" s="160" t="s">
        <v>14</v>
      </c>
      <c r="R232" s="118" t="str">
        <f>IF(S232=$Z$18,"","○")</f>
        <v/>
      </c>
      <c r="S232" s="159">
        <v>2.4500000000000001E-2</v>
      </c>
      <c r="T232" s="162" t="s">
        <v>261</v>
      </c>
    </row>
    <row r="233" spans="1:20" ht="15" customHeight="1">
      <c r="A233" s="808"/>
      <c r="B233" s="810" t="s">
        <v>16</v>
      </c>
      <c r="C233" s="809" t="s">
        <v>17</v>
      </c>
      <c r="D233" s="809"/>
      <c r="E233" s="809"/>
      <c r="F233" s="155"/>
      <c r="G233" s="29" t="s">
        <v>13</v>
      </c>
      <c r="H233" s="41" t="str">
        <f t="shared" si="35"/>
        <v/>
      </c>
      <c r="I233" s="156"/>
      <c r="J233" s="29" t="s">
        <v>13</v>
      </c>
      <c r="K233" s="157" t="str">
        <f t="shared" si="36"/>
        <v/>
      </c>
      <c r="L233" s="157" t="str">
        <f t="shared" si="39"/>
        <v/>
      </c>
      <c r="M233" s="158" t="str">
        <f t="shared" si="40"/>
        <v/>
      </c>
      <c r="N233" s="117"/>
      <c r="O233" s="353" t="str">
        <f>IF(P233=$X$19,"","○")</f>
        <v/>
      </c>
      <c r="P233" s="159">
        <v>50.1</v>
      </c>
      <c r="Q233" s="160" t="s">
        <v>14</v>
      </c>
      <c r="R233" s="118" t="str">
        <f>IF(S233=$Z$19,"","○")</f>
        <v/>
      </c>
      <c r="S233" s="159">
        <v>1.6299999999999999E-2</v>
      </c>
      <c r="T233" s="162" t="s">
        <v>261</v>
      </c>
    </row>
    <row r="234" spans="1:20" ht="15" customHeight="1">
      <c r="A234" s="808"/>
      <c r="B234" s="810"/>
      <c r="C234" s="809" t="s">
        <v>18</v>
      </c>
      <c r="D234" s="809"/>
      <c r="E234" s="809"/>
      <c r="F234" s="155"/>
      <c r="G234" s="29" t="s">
        <v>249</v>
      </c>
      <c r="H234" s="41" t="str">
        <f t="shared" si="35"/>
        <v/>
      </c>
      <c r="I234" s="156"/>
      <c r="J234" s="29" t="s">
        <v>249</v>
      </c>
      <c r="K234" s="157" t="str">
        <f t="shared" si="36"/>
        <v/>
      </c>
      <c r="L234" s="157" t="str">
        <f t="shared" si="39"/>
        <v/>
      </c>
      <c r="M234" s="158" t="str">
        <f t="shared" si="40"/>
        <v/>
      </c>
      <c r="N234" s="117"/>
      <c r="O234" s="353" t="str">
        <f>IF(P234=$X$20,"","○")</f>
        <v/>
      </c>
      <c r="P234" s="159">
        <v>46.1</v>
      </c>
      <c r="Q234" s="160" t="s">
        <v>397</v>
      </c>
      <c r="R234" s="118" t="str">
        <f>IF(S234=$Z$20,"","○")</f>
        <v/>
      </c>
      <c r="S234" s="159">
        <v>1.44E-2</v>
      </c>
      <c r="T234" s="162" t="s">
        <v>261</v>
      </c>
    </row>
    <row r="235" spans="1:20" ht="15" customHeight="1">
      <c r="A235" s="808"/>
      <c r="B235" s="810" t="s">
        <v>329</v>
      </c>
      <c r="C235" s="809" t="s">
        <v>19</v>
      </c>
      <c r="D235" s="809"/>
      <c r="E235" s="809"/>
      <c r="F235" s="155"/>
      <c r="G235" s="29" t="s">
        <v>13</v>
      </c>
      <c r="H235" s="41" t="str">
        <f t="shared" si="35"/>
        <v/>
      </c>
      <c r="I235" s="156"/>
      <c r="J235" s="29" t="s">
        <v>13</v>
      </c>
      <c r="K235" s="157" t="str">
        <f t="shared" si="36"/>
        <v/>
      </c>
      <c r="L235" s="157" t="str">
        <f t="shared" si="39"/>
        <v/>
      </c>
      <c r="M235" s="158" t="str">
        <f t="shared" si="40"/>
        <v/>
      </c>
      <c r="N235" s="117"/>
      <c r="O235" s="353" t="str">
        <f>IF(P235=$X$21,"","○")</f>
        <v/>
      </c>
      <c r="P235" s="159">
        <v>54.7</v>
      </c>
      <c r="Q235" s="160" t="s">
        <v>53</v>
      </c>
      <c r="R235" s="118" t="str">
        <f>IF(S235=$Z$21,"","○")</f>
        <v/>
      </c>
      <c r="S235" s="159">
        <v>1.3899999999999999E-2</v>
      </c>
      <c r="T235" s="162" t="s">
        <v>261</v>
      </c>
    </row>
    <row r="236" spans="1:20" ht="15" customHeight="1">
      <c r="A236" s="808"/>
      <c r="B236" s="810"/>
      <c r="C236" s="809" t="s">
        <v>37</v>
      </c>
      <c r="D236" s="809"/>
      <c r="E236" s="809"/>
      <c r="F236" s="155"/>
      <c r="G236" s="29" t="s">
        <v>249</v>
      </c>
      <c r="H236" s="41" t="str">
        <f t="shared" si="35"/>
        <v/>
      </c>
      <c r="I236" s="156"/>
      <c r="J236" s="29" t="s">
        <v>249</v>
      </c>
      <c r="K236" s="157" t="str">
        <f t="shared" si="36"/>
        <v/>
      </c>
      <c r="L236" s="157" t="str">
        <f t="shared" si="39"/>
        <v/>
      </c>
      <c r="M236" s="158" t="str">
        <f t="shared" si="40"/>
        <v/>
      </c>
      <c r="N236" s="117"/>
      <c r="O236" s="353" t="str">
        <f>IF(P236=$X$22,"","○")</f>
        <v/>
      </c>
      <c r="P236" s="159">
        <v>38.4</v>
      </c>
      <c r="Q236" s="160" t="s">
        <v>397</v>
      </c>
      <c r="R236" s="118" t="str">
        <f>IF(S236=$Z$22,"","○")</f>
        <v/>
      </c>
      <c r="S236" s="159">
        <v>1.3899999999999999E-2</v>
      </c>
      <c r="T236" s="162" t="s">
        <v>261</v>
      </c>
    </row>
    <row r="237" spans="1:20" ht="15" customHeight="1">
      <c r="A237" s="808"/>
      <c r="B237" s="653" t="s">
        <v>20</v>
      </c>
      <c r="C237" s="809" t="s">
        <v>398</v>
      </c>
      <c r="D237" s="809"/>
      <c r="E237" s="809"/>
      <c r="F237" s="155"/>
      <c r="G237" s="29" t="s">
        <v>13</v>
      </c>
      <c r="H237" s="41" t="str">
        <f t="shared" si="35"/>
        <v/>
      </c>
      <c r="I237" s="156"/>
      <c r="J237" s="29" t="s">
        <v>13</v>
      </c>
      <c r="K237" s="157" t="str">
        <f t="shared" si="36"/>
        <v/>
      </c>
      <c r="L237" s="157" t="str">
        <f t="shared" si="39"/>
        <v/>
      </c>
      <c r="M237" s="158" t="str">
        <f t="shared" si="40"/>
        <v/>
      </c>
      <c r="N237" s="117"/>
      <c r="O237" s="353" t="str">
        <f>IF(P237=$X$23,"","○")</f>
        <v/>
      </c>
      <c r="P237" s="167">
        <v>28.7</v>
      </c>
      <c r="Q237" s="160" t="s">
        <v>14</v>
      </c>
      <c r="R237" s="118" t="str">
        <f>IF(S237=$Z$23,"","○")</f>
        <v/>
      </c>
      <c r="S237" s="159">
        <v>2.46E-2</v>
      </c>
      <c r="T237" s="162" t="s">
        <v>261</v>
      </c>
    </row>
    <row r="238" spans="1:20" ht="15" customHeight="1">
      <c r="A238" s="808"/>
      <c r="B238" s="653"/>
      <c r="C238" s="809" t="s">
        <v>399</v>
      </c>
      <c r="D238" s="809"/>
      <c r="E238" s="809"/>
      <c r="F238" s="155"/>
      <c r="G238" s="29" t="s">
        <v>13</v>
      </c>
      <c r="H238" s="41" t="str">
        <f t="shared" si="35"/>
        <v/>
      </c>
      <c r="I238" s="156"/>
      <c r="J238" s="29" t="s">
        <v>13</v>
      </c>
      <c r="K238" s="157" t="str">
        <f t="shared" si="36"/>
        <v/>
      </c>
      <c r="L238" s="157" t="str">
        <f t="shared" si="39"/>
        <v/>
      </c>
      <c r="M238" s="158" t="str">
        <f t="shared" si="40"/>
        <v/>
      </c>
      <c r="N238" s="117"/>
      <c r="O238" s="353" t="str">
        <f>IF(P238=$X$24,"","○")</f>
        <v/>
      </c>
      <c r="P238" s="167">
        <v>28.9</v>
      </c>
      <c r="Q238" s="160" t="s">
        <v>14</v>
      </c>
      <c r="R238" s="118" t="str">
        <f>IF(S238=$Z$24,"","○")</f>
        <v/>
      </c>
      <c r="S238" s="159">
        <v>2.4500000000000001E-2</v>
      </c>
      <c r="T238" s="162" t="s">
        <v>261</v>
      </c>
    </row>
    <row r="239" spans="1:20" ht="15" customHeight="1">
      <c r="A239" s="808"/>
      <c r="B239" s="653"/>
      <c r="C239" s="809" t="s">
        <v>400</v>
      </c>
      <c r="D239" s="809"/>
      <c r="E239" s="809"/>
      <c r="F239" s="155"/>
      <c r="G239" s="29" t="s">
        <v>13</v>
      </c>
      <c r="H239" s="41" t="str">
        <f t="shared" si="35"/>
        <v/>
      </c>
      <c r="I239" s="156"/>
      <c r="J239" s="29" t="s">
        <v>13</v>
      </c>
      <c r="K239" s="157" t="str">
        <f t="shared" si="36"/>
        <v/>
      </c>
      <c r="L239" s="157" t="str">
        <f t="shared" si="39"/>
        <v/>
      </c>
      <c r="M239" s="158" t="str">
        <f t="shared" si="40"/>
        <v/>
      </c>
      <c r="N239" s="117"/>
      <c r="O239" s="353" t="str">
        <f>IF(P239=$X$25,"","○")</f>
        <v/>
      </c>
      <c r="P239" s="167">
        <v>28.3</v>
      </c>
      <c r="Q239" s="160" t="s">
        <v>14</v>
      </c>
      <c r="R239" s="118" t="str">
        <f>IF(S239=$Z$25,"","○")</f>
        <v/>
      </c>
      <c r="S239" s="159">
        <v>2.5100000000000001E-2</v>
      </c>
      <c r="T239" s="162" t="s">
        <v>261</v>
      </c>
    </row>
    <row r="240" spans="1:20" ht="15" customHeight="1">
      <c r="A240" s="808"/>
      <c r="B240" s="653"/>
      <c r="C240" s="809" t="s">
        <v>401</v>
      </c>
      <c r="D240" s="809"/>
      <c r="E240" s="809"/>
      <c r="F240" s="155"/>
      <c r="G240" s="29" t="s">
        <v>13</v>
      </c>
      <c r="H240" s="41" t="str">
        <f t="shared" si="35"/>
        <v/>
      </c>
      <c r="I240" s="156"/>
      <c r="J240" s="29" t="s">
        <v>13</v>
      </c>
      <c r="K240" s="157" t="str">
        <f t="shared" si="36"/>
        <v/>
      </c>
      <c r="L240" s="157" t="str">
        <f t="shared" si="39"/>
        <v/>
      </c>
      <c r="M240" s="158" t="str">
        <f t="shared" si="40"/>
        <v/>
      </c>
      <c r="N240" s="117"/>
      <c r="O240" s="353" t="str">
        <f>IF(P240=$X$26,"","○")</f>
        <v/>
      </c>
      <c r="P240" s="159">
        <v>26.1</v>
      </c>
      <c r="Q240" s="160" t="s">
        <v>14</v>
      </c>
      <c r="R240" s="118" t="str">
        <f>IF(S240=$Z$26,"","○")</f>
        <v/>
      </c>
      <c r="S240" s="159">
        <v>2.4299999999999999E-2</v>
      </c>
      <c r="T240" s="162" t="s">
        <v>261</v>
      </c>
    </row>
    <row r="241" spans="1:23" ht="15" customHeight="1">
      <c r="A241" s="808"/>
      <c r="B241" s="653"/>
      <c r="C241" s="809" t="s">
        <v>402</v>
      </c>
      <c r="D241" s="809"/>
      <c r="E241" s="809"/>
      <c r="F241" s="155"/>
      <c r="G241" s="29" t="s">
        <v>13</v>
      </c>
      <c r="H241" s="41" t="str">
        <f t="shared" si="35"/>
        <v/>
      </c>
      <c r="I241" s="156"/>
      <c r="J241" s="29" t="s">
        <v>13</v>
      </c>
      <c r="K241" s="157" t="str">
        <f t="shared" si="36"/>
        <v/>
      </c>
      <c r="L241" s="157" t="str">
        <f t="shared" si="39"/>
        <v/>
      </c>
      <c r="M241" s="158" t="str">
        <f t="shared" si="40"/>
        <v/>
      </c>
      <c r="N241" s="117"/>
      <c r="O241" s="353" t="str">
        <f>IF(P241=$X$27,"","○")</f>
        <v/>
      </c>
      <c r="P241" s="159">
        <v>24.2</v>
      </c>
      <c r="Q241" s="160" t="s">
        <v>14</v>
      </c>
      <c r="R241" s="118" t="str">
        <f>IF(S241=$Z$27,"","○")</f>
        <v/>
      </c>
      <c r="S241" s="159">
        <v>2.4199999999999999E-2</v>
      </c>
      <c r="T241" s="162" t="s">
        <v>261</v>
      </c>
    </row>
    <row r="242" spans="1:23" ht="15" customHeight="1">
      <c r="A242" s="808"/>
      <c r="B242" s="653"/>
      <c r="C242" s="809" t="s">
        <v>403</v>
      </c>
      <c r="D242" s="809"/>
      <c r="E242" s="809"/>
      <c r="F242" s="155"/>
      <c r="G242" s="29" t="s">
        <v>13</v>
      </c>
      <c r="H242" s="41" t="str">
        <f t="shared" si="35"/>
        <v/>
      </c>
      <c r="I242" s="156"/>
      <c r="J242" s="29" t="s">
        <v>13</v>
      </c>
      <c r="K242" s="157" t="str">
        <f t="shared" si="36"/>
        <v/>
      </c>
      <c r="L242" s="157" t="str">
        <f t="shared" si="39"/>
        <v/>
      </c>
      <c r="M242" s="158" t="str">
        <f t="shared" si="40"/>
        <v/>
      </c>
      <c r="N242" s="117"/>
      <c r="O242" s="353" t="str">
        <f>IF(P242=$X$28,"","○")</f>
        <v/>
      </c>
      <c r="P242" s="159">
        <v>27.8</v>
      </c>
      <c r="Q242" s="160" t="s">
        <v>14</v>
      </c>
      <c r="R242" s="118" t="str">
        <f>IF(S242=$Z$28,"","○")</f>
        <v/>
      </c>
      <c r="S242" s="159">
        <v>2.5899999999999999E-2</v>
      </c>
      <c r="T242" s="162" t="s">
        <v>261</v>
      </c>
    </row>
    <row r="243" spans="1:23" ht="15" customHeight="1">
      <c r="A243" s="808"/>
      <c r="B243" s="653" t="s">
        <v>21</v>
      </c>
      <c r="C243" s="653"/>
      <c r="D243" s="653"/>
      <c r="E243" s="653"/>
      <c r="F243" s="155"/>
      <c r="G243" s="29" t="s">
        <v>13</v>
      </c>
      <c r="H243" s="41" t="str">
        <f t="shared" si="35"/>
        <v/>
      </c>
      <c r="I243" s="156"/>
      <c r="J243" s="29" t="s">
        <v>13</v>
      </c>
      <c r="K243" s="157" t="str">
        <f t="shared" si="36"/>
        <v/>
      </c>
      <c r="L243" s="157" t="str">
        <f t="shared" si="39"/>
        <v/>
      </c>
      <c r="M243" s="158" t="str">
        <f t="shared" si="40"/>
        <v/>
      </c>
      <c r="N243" s="117"/>
      <c r="O243" s="353" t="str">
        <f>IF(P243=$X$29,"","○")</f>
        <v/>
      </c>
      <c r="P243" s="165">
        <v>29</v>
      </c>
      <c r="Q243" s="160" t="s">
        <v>14</v>
      </c>
      <c r="R243" s="118" t="str">
        <f>IF(S243=$Z$29,"","○")</f>
        <v/>
      </c>
      <c r="S243" s="159">
        <v>2.9899999999999999E-2</v>
      </c>
      <c r="T243" s="162" t="s">
        <v>261</v>
      </c>
    </row>
    <row r="244" spans="1:23" ht="15" customHeight="1">
      <c r="A244" s="808"/>
      <c r="B244" s="653" t="s">
        <v>22</v>
      </c>
      <c r="C244" s="653"/>
      <c r="D244" s="653"/>
      <c r="E244" s="653"/>
      <c r="F244" s="155"/>
      <c r="G244" s="29" t="s">
        <v>13</v>
      </c>
      <c r="H244" s="41" t="str">
        <f t="shared" si="35"/>
        <v/>
      </c>
      <c r="I244" s="156"/>
      <c r="J244" s="29" t="s">
        <v>13</v>
      </c>
      <c r="K244" s="157" t="str">
        <f t="shared" si="36"/>
        <v/>
      </c>
      <c r="L244" s="157" t="str">
        <f>IF(F244="",IF(I244="","",-(I244*P244)),(F244-I244)*P244)</f>
        <v/>
      </c>
      <c r="M244" s="158" t="str">
        <f t="shared" si="40"/>
        <v/>
      </c>
      <c r="N244" s="117"/>
      <c r="O244" s="353" t="str">
        <f>IF(P244=$X$30,"","○")</f>
        <v/>
      </c>
      <c r="P244" s="159">
        <v>37.299999999999997</v>
      </c>
      <c r="Q244" s="160" t="s">
        <v>14</v>
      </c>
      <c r="R244" s="118" t="str">
        <f>IF(S244=$Z$30,"","○")</f>
        <v/>
      </c>
      <c r="S244" s="159">
        <v>2.0899999999999998E-2</v>
      </c>
      <c r="T244" s="162" t="s">
        <v>261</v>
      </c>
    </row>
    <row r="245" spans="1:23" ht="15" customHeight="1">
      <c r="A245" s="808"/>
      <c r="B245" s="653" t="s">
        <v>23</v>
      </c>
      <c r="C245" s="653"/>
      <c r="D245" s="653"/>
      <c r="E245" s="653"/>
      <c r="F245" s="155"/>
      <c r="G245" s="29" t="s">
        <v>249</v>
      </c>
      <c r="H245" s="41" t="str">
        <f t="shared" si="35"/>
        <v/>
      </c>
      <c r="I245" s="156"/>
      <c r="J245" s="29" t="s">
        <v>249</v>
      </c>
      <c r="K245" s="157" t="str">
        <f t="shared" si="36"/>
        <v/>
      </c>
      <c r="L245" s="157" t="str">
        <f t="shared" ref="L245:L248" si="41">IF(F245="",IF(I245="","",-(I245*P245)),(F245-I245)*P245)</f>
        <v/>
      </c>
      <c r="M245" s="158" t="str">
        <f t="shared" si="40"/>
        <v/>
      </c>
      <c r="N245" s="117"/>
      <c r="O245" s="353" t="str">
        <f>IF(P245=$X$31,"","○")</f>
        <v/>
      </c>
      <c r="P245" s="159">
        <v>18.399999999999999</v>
      </c>
      <c r="Q245" s="160" t="s">
        <v>397</v>
      </c>
      <c r="R245" s="118" t="str">
        <f>IF(S245=$Z$31,"","○")</f>
        <v/>
      </c>
      <c r="S245" s="169">
        <v>1.09E-2</v>
      </c>
      <c r="T245" s="162" t="s">
        <v>261</v>
      </c>
    </row>
    <row r="246" spans="1:23" ht="15" customHeight="1">
      <c r="A246" s="808"/>
      <c r="B246" s="653" t="s">
        <v>24</v>
      </c>
      <c r="C246" s="653"/>
      <c r="D246" s="653"/>
      <c r="E246" s="653"/>
      <c r="F246" s="155"/>
      <c r="G246" s="29" t="s">
        <v>249</v>
      </c>
      <c r="H246" s="41" t="str">
        <f t="shared" si="35"/>
        <v/>
      </c>
      <c r="I246" s="156"/>
      <c r="J246" s="29" t="s">
        <v>249</v>
      </c>
      <c r="K246" s="157" t="str">
        <f t="shared" si="36"/>
        <v/>
      </c>
      <c r="L246" s="157" t="str">
        <f t="shared" si="41"/>
        <v/>
      </c>
      <c r="M246" s="158" t="str">
        <f t="shared" si="40"/>
        <v/>
      </c>
      <c r="N246" s="117"/>
      <c r="O246" s="353" t="str">
        <f>IF(P246=$X$32,"","○")</f>
        <v/>
      </c>
      <c r="P246" s="159">
        <v>3.23</v>
      </c>
      <c r="Q246" s="160" t="s">
        <v>397</v>
      </c>
      <c r="R246" s="118" t="str">
        <f>IF(S246=$Z$33,"","○")</f>
        <v/>
      </c>
      <c r="S246" s="159">
        <v>2.64E-2</v>
      </c>
      <c r="T246" s="162" t="s">
        <v>261</v>
      </c>
    </row>
    <row r="247" spans="1:23" ht="15" customHeight="1">
      <c r="A247" s="808"/>
      <c r="B247" s="653" t="s">
        <v>404</v>
      </c>
      <c r="C247" s="653"/>
      <c r="D247" s="653"/>
      <c r="E247" s="653"/>
      <c r="F247" s="155"/>
      <c r="G247" s="29" t="s">
        <v>249</v>
      </c>
      <c r="H247" s="41" t="str">
        <f t="shared" si="35"/>
        <v/>
      </c>
      <c r="I247" s="156"/>
      <c r="J247" s="29" t="s">
        <v>249</v>
      </c>
      <c r="K247" s="157" t="str">
        <f t="shared" si="36"/>
        <v/>
      </c>
      <c r="L247" s="157" t="str">
        <f t="shared" si="41"/>
        <v/>
      </c>
      <c r="M247" s="158" t="str">
        <f t="shared" si="40"/>
        <v/>
      </c>
      <c r="N247" s="117"/>
      <c r="O247" s="353" t="str">
        <f>IF(P247=$X$33,"","○")</f>
        <v/>
      </c>
      <c r="P247" s="159">
        <v>3.45</v>
      </c>
      <c r="Q247" s="160" t="s">
        <v>397</v>
      </c>
      <c r="R247" s="118" t="str">
        <f>IF(S247=$Z$33,"","○")</f>
        <v/>
      </c>
      <c r="S247" s="159">
        <v>2.64E-2</v>
      </c>
      <c r="T247" s="162" t="s">
        <v>261</v>
      </c>
      <c r="U247" s="171"/>
    </row>
    <row r="248" spans="1:23" ht="15" customHeight="1" thickBot="1">
      <c r="A248" s="808"/>
      <c r="B248" s="653" t="s">
        <v>25</v>
      </c>
      <c r="C248" s="653"/>
      <c r="D248" s="653"/>
      <c r="E248" s="653"/>
      <c r="F248" s="155"/>
      <c r="G248" s="29" t="s">
        <v>249</v>
      </c>
      <c r="H248" s="41" t="str">
        <f t="shared" si="35"/>
        <v/>
      </c>
      <c r="I248" s="156"/>
      <c r="J248" s="29" t="s">
        <v>249</v>
      </c>
      <c r="K248" s="157" t="str">
        <f t="shared" si="36"/>
        <v/>
      </c>
      <c r="L248" s="157" t="str">
        <f t="shared" si="41"/>
        <v/>
      </c>
      <c r="M248" s="158" t="str">
        <f t="shared" si="40"/>
        <v/>
      </c>
      <c r="N248" s="117"/>
      <c r="O248" s="353" t="str">
        <f>IF(P248=$X$34,"","○")</f>
        <v/>
      </c>
      <c r="P248" s="172">
        <v>7.53</v>
      </c>
      <c r="Q248" s="160" t="s">
        <v>397</v>
      </c>
      <c r="R248" s="119" t="str">
        <f>IF(S248=$Z$34,"","○")</f>
        <v/>
      </c>
      <c r="S248" s="173">
        <v>4.2000000000000003E-2</v>
      </c>
      <c r="T248" s="162" t="s">
        <v>261</v>
      </c>
      <c r="U248" s="135"/>
      <c r="V248" s="135"/>
      <c r="W248" s="123"/>
    </row>
    <row r="249" spans="1:23" ht="15" customHeight="1">
      <c r="A249" s="808"/>
      <c r="B249" s="796" t="s">
        <v>328</v>
      </c>
      <c r="C249" s="798"/>
      <c r="D249" s="522"/>
      <c r="E249" s="523"/>
      <c r="F249" s="155"/>
      <c r="G249" s="43"/>
      <c r="H249" s="41" t="str">
        <f t="shared" si="35"/>
        <v/>
      </c>
      <c r="I249" s="156"/>
      <c r="J249" s="43"/>
      <c r="K249" s="157" t="str">
        <f>IF(I249="","",I249*P249)</f>
        <v/>
      </c>
      <c r="L249" s="157" t="str">
        <f>IF(F249="",IF(I249="","",-(I249*P249)),(F249-I249)*P249)</f>
        <v/>
      </c>
      <c r="M249" s="158" t="str">
        <f>IF(L249="","",L249*S249*44/12)</f>
        <v/>
      </c>
      <c r="N249" s="117"/>
      <c r="O249" s="121"/>
      <c r="P249" s="175"/>
      <c r="Q249" s="176"/>
      <c r="R249" s="122"/>
      <c r="S249" s="175"/>
      <c r="T249" s="176"/>
      <c r="U249" s="177"/>
      <c r="V249" s="123"/>
    </row>
    <row r="250" spans="1:23" ht="15" customHeight="1" thickBot="1">
      <c r="A250" s="808"/>
      <c r="B250" s="797"/>
      <c r="C250" s="798"/>
      <c r="D250" s="522"/>
      <c r="E250" s="523"/>
      <c r="F250" s="155"/>
      <c r="G250" s="43"/>
      <c r="H250" s="41" t="str">
        <f t="shared" si="35"/>
        <v/>
      </c>
      <c r="I250" s="156"/>
      <c r="J250" s="43"/>
      <c r="K250" s="157" t="str">
        <f>IF(I250="","",I250*P250)</f>
        <v/>
      </c>
      <c r="L250" s="157" t="str">
        <f>IF(F250="",IF(I250="","",-(I250*P250)),(F250-I250)*P250)</f>
        <v/>
      </c>
      <c r="M250" s="158" t="str">
        <f>IF(L250="","",L250*S250*44/12)</f>
        <v/>
      </c>
      <c r="N250" s="117"/>
      <c r="O250" s="123"/>
      <c r="P250" s="179"/>
      <c r="Q250" s="180"/>
      <c r="R250" s="355"/>
      <c r="S250" s="179"/>
      <c r="T250" s="181"/>
    </row>
    <row r="251" spans="1:23" ht="15" customHeight="1" thickTop="1">
      <c r="A251" s="808"/>
      <c r="B251" s="683" t="s">
        <v>42</v>
      </c>
      <c r="C251" s="683"/>
      <c r="D251" s="683"/>
      <c r="E251" s="683"/>
      <c r="F251" s="683"/>
      <c r="G251" s="683"/>
      <c r="H251" s="683"/>
      <c r="I251" s="683"/>
      <c r="J251" s="683"/>
      <c r="K251" s="683"/>
      <c r="L251" s="683"/>
      <c r="M251" s="42" t="str">
        <f>IF(SUM(M222:M250)=0,"",SUM(M222:M250))</f>
        <v/>
      </c>
      <c r="N251" s="117"/>
      <c r="O251" s="123"/>
      <c r="P251" s="355"/>
      <c r="Q251" s="26"/>
      <c r="R251" s="355"/>
      <c r="S251" s="182"/>
      <c r="T251" s="183"/>
      <c r="U251" s="123"/>
      <c r="V251" s="123"/>
    </row>
    <row r="252" spans="1:23">
      <c r="A252" s="808"/>
      <c r="B252" s="799"/>
      <c r="C252" s="800"/>
      <c r="D252" s="800"/>
      <c r="E252" s="801"/>
      <c r="F252" s="683" t="s">
        <v>1</v>
      </c>
      <c r="G252" s="683"/>
      <c r="H252" s="683"/>
      <c r="I252" s="789" t="s">
        <v>34</v>
      </c>
      <c r="J252" s="789"/>
      <c r="K252" s="789"/>
      <c r="L252" s="681" t="s">
        <v>405</v>
      </c>
      <c r="M252" s="679" t="s">
        <v>61</v>
      </c>
      <c r="N252" s="117"/>
      <c r="O252" s="123"/>
      <c r="P252" s="184"/>
      <c r="Q252" s="185"/>
      <c r="R252" s="355"/>
      <c r="S252" s="184"/>
      <c r="T252" s="185"/>
    </row>
    <row r="253" spans="1:23" ht="15" customHeight="1" thickBot="1">
      <c r="A253" s="808"/>
      <c r="B253" s="802"/>
      <c r="C253" s="803"/>
      <c r="D253" s="803"/>
      <c r="E253" s="804"/>
      <c r="F253" s="339" t="s">
        <v>3</v>
      </c>
      <c r="G253" s="790" t="s">
        <v>406</v>
      </c>
      <c r="H253" s="792"/>
      <c r="I253" s="339" t="s">
        <v>3</v>
      </c>
      <c r="J253" s="790" t="s">
        <v>406</v>
      </c>
      <c r="K253" s="792"/>
      <c r="L253" s="682"/>
      <c r="M253" s="680"/>
      <c r="N253" s="117"/>
      <c r="O253" s="123"/>
      <c r="P253" s="184"/>
      <c r="Q253" s="185"/>
      <c r="R253" s="355"/>
      <c r="S253" s="184"/>
      <c r="T253" s="185"/>
    </row>
    <row r="254" spans="1:23" ht="15" customHeight="1" thickTop="1" thickBot="1">
      <c r="A254" s="808"/>
      <c r="B254" s="805"/>
      <c r="C254" s="806"/>
      <c r="D254" s="806"/>
      <c r="E254" s="807"/>
      <c r="F254" s="347" t="s">
        <v>55</v>
      </c>
      <c r="G254" s="791"/>
      <c r="H254" s="793"/>
      <c r="I254" s="347" t="s">
        <v>57</v>
      </c>
      <c r="J254" s="791"/>
      <c r="K254" s="793"/>
      <c r="L254" s="186" t="s">
        <v>407</v>
      </c>
      <c r="M254" s="340" t="s">
        <v>248</v>
      </c>
      <c r="N254" s="117"/>
      <c r="O254" s="187" t="s">
        <v>408</v>
      </c>
      <c r="P254" s="184"/>
      <c r="Q254" s="26"/>
      <c r="R254" s="355"/>
      <c r="S254" s="184"/>
      <c r="T254" s="185"/>
      <c r="U254" s="794" t="s">
        <v>409</v>
      </c>
      <c r="V254" s="795"/>
      <c r="W254" s="188"/>
    </row>
    <row r="255" spans="1:23" ht="15" customHeight="1" thickTop="1" thickBot="1">
      <c r="A255" s="808"/>
      <c r="B255" s="775" t="s">
        <v>410</v>
      </c>
      <c r="C255" s="776"/>
      <c r="D255" s="776"/>
      <c r="E255" s="777"/>
      <c r="F255" s="155"/>
      <c r="G255" s="29" t="s">
        <v>249</v>
      </c>
      <c r="H255" s="189"/>
      <c r="I255" s="156"/>
      <c r="J255" s="29" t="s">
        <v>249</v>
      </c>
      <c r="K255" s="190"/>
      <c r="L255" s="157" t="str">
        <f>IF(F255="",IF(I255="","",F255-I255),F255-I255)</f>
        <v/>
      </c>
      <c r="M255" s="158" t="str">
        <f>IF(L255="","",L255*S255)</f>
        <v/>
      </c>
      <c r="N255" s="117"/>
      <c r="O255" s="123"/>
      <c r="P255" s="184"/>
      <c r="Q255" s="185"/>
      <c r="R255" s="118"/>
      <c r="S255" s="191"/>
      <c r="T255" s="192" t="s">
        <v>411</v>
      </c>
      <c r="U255" s="778"/>
      <c r="V255" s="779"/>
    </row>
    <row r="256" spans="1:23" ht="15" customHeight="1" thickTop="1">
      <c r="A256" s="808"/>
      <c r="B256" s="683" t="s">
        <v>43</v>
      </c>
      <c r="C256" s="683"/>
      <c r="D256" s="683"/>
      <c r="E256" s="683"/>
      <c r="F256" s="683"/>
      <c r="G256" s="683"/>
      <c r="H256" s="683"/>
      <c r="I256" s="683"/>
      <c r="J256" s="683"/>
      <c r="K256" s="683"/>
      <c r="L256" s="683"/>
      <c r="M256" s="42" t="str">
        <f>IF(M255=0,"",M255)</f>
        <v/>
      </c>
      <c r="N256" s="117"/>
      <c r="O256" s="115" t="s">
        <v>258</v>
      </c>
      <c r="P256" s="355"/>
      <c r="Q256" s="26"/>
      <c r="R256" s="193"/>
      <c r="S256" s="194"/>
      <c r="T256" s="195"/>
      <c r="U256" s="196"/>
      <c r="V256" s="196"/>
    </row>
    <row r="257" spans="1:20">
      <c r="A257" s="710" t="s">
        <v>412</v>
      </c>
      <c r="B257" s="780"/>
      <c r="C257" s="781"/>
      <c r="D257" s="781"/>
      <c r="E257" s="782"/>
      <c r="F257" s="683" t="s">
        <v>1</v>
      </c>
      <c r="G257" s="683"/>
      <c r="H257" s="683"/>
      <c r="I257" s="789" t="s">
        <v>34</v>
      </c>
      <c r="J257" s="789"/>
      <c r="K257" s="789"/>
      <c r="L257" s="681" t="s">
        <v>59</v>
      </c>
      <c r="M257" s="681" t="s">
        <v>61</v>
      </c>
      <c r="N257" s="352"/>
      <c r="O257" s="697" t="s">
        <v>92</v>
      </c>
      <c r="P257" s="700" t="s">
        <v>2</v>
      </c>
      <c r="Q257" s="700"/>
      <c r="R257" s="697" t="s">
        <v>92</v>
      </c>
      <c r="S257" s="700" t="s">
        <v>45</v>
      </c>
      <c r="T257" s="700"/>
    </row>
    <row r="258" spans="1:20">
      <c r="A258" s="711"/>
      <c r="B258" s="783"/>
      <c r="C258" s="784"/>
      <c r="D258" s="784"/>
      <c r="E258" s="785"/>
      <c r="F258" s="339" t="s">
        <v>3</v>
      </c>
      <c r="G258" s="683" t="s">
        <v>35</v>
      </c>
      <c r="H258" s="339" t="s">
        <v>36</v>
      </c>
      <c r="I258" s="339" t="s">
        <v>3</v>
      </c>
      <c r="J258" s="683" t="s">
        <v>35</v>
      </c>
      <c r="K258" s="339" t="s">
        <v>36</v>
      </c>
      <c r="L258" s="682"/>
      <c r="M258" s="682"/>
      <c r="N258" s="352"/>
      <c r="O258" s="698"/>
      <c r="P258" s="341" t="s">
        <v>3</v>
      </c>
      <c r="Q258" s="774" t="s">
        <v>69</v>
      </c>
      <c r="R258" s="698"/>
      <c r="S258" s="697" t="s">
        <v>3</v>
      </c>
      <c r="T258" s="701" t="s">
        <v>35</v>
      </c>
    </row>
    <row r="259" spans="1:20">
      <c r="A259" s="711"/>
      <c r="B259" s="786"/>
      <c r="C259" s="787"/>
      <c r="D259" s="787"/>
      <c r="E259" s="788"/>
      <c r="F259" s="347" t="s">
        <v>55</v>
      </c>
      <c r="G259" s="683"/>
      <c r="H259" s="347" t="s">
        <v>56</v>
      </c>
      <c r="I259" s="347" t="s">
        <v>57</v>
      </c>
      <c r="J259" s="683"/>
      <c r="K259" s="347" t="s">
        <v>58</v>
      </c>
      <c r="L259" s="340" t="s">
        <v>80</v>
      </c>
      <c r="M259" s="340" t="s">
        <v>248</v>
      </c>
      <c r="N259" s="352"/>
      <c r="O259" s="699"/>
      <c r="P259" s="342" t="s">
        <v>5</v>
      </c>
      <c r="Q259" s="774"/>
      <c r="R259" s="699"/>
      <c r="S259" s="699"/>
      <c r="T259" s="702"/>
    </row>
    <row r="260" spans="1:20" ht="15" customHeight="1">
      <c r="A260" s="711"/>
      <c r="B260" s="729" t="s">
        <v>413</v>
      </c>
      <c r="C260" s="764"/>
      <c r="D260" s="764"/>
      <c r="E260" s="730"/>
      <c r="F260" s="155"/>
      <c r="G260" s="29" t="s">
        <v>13</v>
      </c>
      <c r="H260" s="157" t="str">
        <f t="shared" ref="H260:H278" si="42">IF(F260="","",F260*P260)</f>
        <v/>
      </c>
      <c r="I260" s="155"/>
      <c r="J260" s="29" t="s">
        <v>13</v>
      </c>
      <c r="K260" s="157" t="str">
        <f t="shared" ref="K260:K261" si="43">IF(I260="","",I260*P260)</f>
        <v/>
      </c>
      <c r="L260" s="157" t="str">
        <f>IF(F260="",IF(I260="","",-(I260*P260)),(F260-I260)*P260)</f>
        <v/>
      </c>
      <c r="M260" s="158" t="str">
        <f>IF(L260="","",L260*S260*44/12)</f>
        <v/>
      </c>
      <c r="N260" s="117"/>
      <c r="O260" s="353" t="str">
        <f>IF(P260=$X$46,"","○")</f>
        <v/>
      </c>
      <c r="P260" s="159">
        <v>13.6</v>
      </c>
      <c r="Q260" s="160" t="s">
        <v>14</v>
      </c>
      <c r="R260" s="118"/>
      <c r="S260" s="198">
        <v>0</v>
      </c>
      <c r="T260" s="162" t="s">
        <v>262</v>
      </c>
    </row>
    <row r="261" spans="1:20" ht="15" customHeight="1">
      <c r="A261" s="711"/>
      <c r="B261" s="729" t="s">
        <v>414</v>
      </c>
      <c r="C261" s="764"/>
      <c r="D261" s="764"/>
      <c r="E261" s="730"/>
      <c r="F261" s="155"/>
      <c r="G261" s="29" t="s">
        <v>13</v>
      </c>
      <c r="H261" s="157" t="str">
        <f t="shared" si="42"/>
        <v/>
      </c>
      <c r="I261" s="155"/>
      <c r="J261" s="29" t="s">
        <v>13</v>
      </c>
      <c r="K261" s="157" t="str">
        <f t="shared" si="43"/>
        <v/>
      </c>
      <c r="L261" s="157" t="str">
        <f t="shared" ref="L261" si="44">IF(F261="",IF(I261="","",-(I261*P261)),(F261-I261)*P261)</f>
        <v/>
      </c>
      <c r="M261" s="158" t="str">
        <f t="shared" ref="M261:M271" si="45">IF(L261="","",L261*S261*44/12)</f>
        <v/>
      </c>
      <c r="N261" s="117"/>
      <c r="O261" s="353" t="str">
        <f>IF(P261=$X$47,"","○")</f>
        <v/>
      </c>
      <c r="P261" s="159">
        <v>13.2</v>
      </c>
      <c r="Q261" s="160" t="s">
        <v>14</v>
      </c>
      <c r="R261" s="118"/>
      <c r="S261" s="198">
        <v>0</v>
      </c>
      <c r="T261" s="162" t="s">
        <v>261</v>
      </c>
    </row>
    <row r="262" spans="1:20" ht="15" customHeight="1">
      <c r="A262" s="711"/>
      <c r="B262" s="729" t="s">
        <v>415</v>
      </c>
      <c r="C262" s="764"/>
      <c r="D262" s="764"/>
      <c r="E262" s="730"/>
      <c r="F262" s="155"/>
      <c r="G262" s="29" t="s">
        <v>13</v>
      </c>
      <c r="H262" s="157" t="str">
        <f t="shared" si="42"/>
        <v/>
      </c>
      <c r="I262" s="155"/>
      <c r="J262" s="29" t="s">
        <v>13</v>
      </c>
      <c r="K262" s="157" t="str">
        <f>IF(I262="","",I262*P262)</f>
        <v/>
      </c>
      <c r="L262" s="157" t="str">
        <f>IF(F262="",IF(I262="","",-(I262*P262)),(F262-I262)*P262)</f>
        <v/>
      </c>
      <c r="M262" s="158" t="str">
        <f t="shared" si="45"/>
        <v/>
      </c>
      <c r="N262" s="117"/>
      <c r="O262" s="353" t="str">
        <f>IF(P262=$X$48,"","○")</f>
        <v/>
      </c>
      <c r="P262" s="159">
        <v>17.100000000000001</v>
      </c>
      <c r="Q262" s="160" t="s">
        <v>14</v>
      </c>
      <c r="R262" s="118"/>
      <c r="S262" s="198">
        <v>0</v>
      </c>
      <c r="T262" s="162" t="s">
        <v>261</v>
      </c>
    </row>
    <row r="263" spans="1:20" ht="15" customHeight="1">
      <c r="A263" s="711"/>
      <c r="B263" s="729" t="s">
        <v>416</v>
      </c>
      <c r="C263" s="764"/>
      <c r="D263" s="764"/>
      <c r="E263" s="730"/>
      <c r="F263" s="155"/>
      <c r="G263" s="29" t="s">
        <v>393</v>
      </c>
      <c r="H263" s="157" t="str">
        <f t="shared" si="42"/>
        <v/>
      </c>
      <c r="I263" s="155"/>
      <c r="J263" s="29" t="s">
        <v>393</v>
      </c>
      <c r="K263" s="157" t="str">
        <f t="shared" ref="K263:K278" si="46">IF(I263="","",I263*P263)</f>
        <v/>
      </c>
      <c r="L263" s="157" t="str">
        <f t="shared" ref="L263" si="47">IF(F263="",IF(I263="","",-(I263*P263)),(F263-I263)*P263)</f>
        <v/>
      </c>
      <c r="M263" s="158" t="str">
        <f t="shared" si="45"/>
        <v/>
      </c>
      <c r="N263" s="117"/>
      <c r="O263" s="353" t="str">
        <f>IF(P263=$X$49,"","○")</f>
        <v/>
      </c>
      <c r="P263" s="159">
        <v>23.4</v>
      </c>
      <c r="Q263" s="160" t="s">
        <v>394</v>
      </c>
      <c r="R263" s="118"/>
      <c r="S263" s="198">
        <v>0</v>
      </c>
      <c r="T263" s="162" t="s">
        <v>261</v>
      </c>
    </row>
    <row r="264" spans="1:20" ht="15" customHeight="1">
      <c r="A264" s="711"/>
      <c r="B264" s="729" t="s">
        <v>417</v>
      </c>
      <c r="C264" s="764"/>
      <c r="D264" s="764"/>
      <c r="E264" s="730"/>
      <c r="F264" s="155"/>
      <c r="G264" s="29" t="s">
        <v>393</v>
      </c>
      <c r="H264" s="157" t="str">
        <f t="shared" si="42"/>
        <v/>
      </c>
      <c r="I264" s="155"/>
      <c r="J264" s="29" t="s">
        <v>393</v>
      </c>
      <c r="K264" s="157" t="str">
        <f t="shared" si="46"/>
        <v/>
      </c>
      <c r="L264" s="157" t="str">
        <f>IF(F264="",IF(I264="","",-(I264*P264)),(F264-I264)*P264)</f>
        <v/>
      </c>
      <c r="M264" s="158" t="str">
        <f t="shared" si="45"/>
        <v/>
      </c>
      <c r="N264" s="117"/>
      <c r="O264" s="353" t="str">
        <f>IF(P264=$X$50,"","○")</f>
        <v/>
      </c>
      <c r="P264" s="159">
        <v>35.6</v>
      </c>
      <c r="Q264" s="160" t="s">
        <v>394</v>
      </c>
      <c r="R264" s="118"/>
      <c r="S264" s="198">
        <v>0</v>
      </c>
      <c r="T264" s="162" t="s">
        <v>261</v>
      </c>
    </row>
    <row r="265" spans="1:20" ht="15" customHeight="1">
      <c r="A265" s="711"/>
      <c r="B265" s="729" t="s">
        <v>418</v>
      </c>
      <c r="C265" s="764"/>
      <c r="D265" s="764"/>
      <c r="E265" s="730"/>
      <c r="F265" s="155"/>
      <c r="G265" s="29" t="s">
        <v>249</v>
      </c>
      <c r="H265" s="157" t="str">
        <f t="shared" si="42"/>
        <v/>
      </c>
      <c r="I265" s="155"/>
      <c r="J265" s="29" t="s">
        <v>249</v>
      </c>
      <c r="K265" s="157" t="str">
        <f t="shared" si="46"/>
        <v/>
      </c>
      <c r="L265" s="157" t="str">
        <f t="shared" ref="L265:L270" si="48">IF(F265="",IF(I265="","",-(I265*P265)),(F265-I265)*P265)</f>
        <v/>
      </c>
      <c r="M265" s="158" t="str">
        <f t="shared" si="45"/>
        <v/>
      </c>
      <c r="N265" s="117"/>
      <c r="O265" s="353" t="str">
        <f>IF(P265=$X$51,"","○")</f>
        <v/>
      </c>
      <c r="P265" s="159">
        <v>21.2</v>
      </c>
      <c r="Q265" s="160" t="s">
        <v>397</v>
      </c>
      <c r="R265" s="118"/>
      <c r="S265" s="198">
        <v>0</v>
      </c>
      <c r="T265" s="162" t="s">
        <v>261</v>
      </c>
    </row>
    <row r="266" spans="1:20" ht="15" customHeight="1">
      <c r="A266" s="711"/>
      <c r="B266" s="729" t="s">
        <v>419</v>
      </c>
      <c r="C266" s="764"/>
      <c r="D266" s="764"/>
      <c r="E266" s="730"/>
      <c r="F266" s="155"/>
      <c r="G266" s="29" t="s">
        <v>13</v>
      </c>
      <c r="H266" s="157" t="str">
        <f t="shared" si="42"/>
        <v/>
      </c>
      <c r="I266" s="155"/>
      <c r="J266" s="29" t="s">
        <v>13</v>
      </c>
      <c r="K266" s="157" t="str">
        <f t="shared" si="46"/>
        <v/>
      </c>
      <c r="L266" s="157" t="str">
        <f t="shared" si="48"/>
        <v/>
      </c>
      <c r="M266" s="158" t="str">
        <f t="shared" si="45"/>
        <v/>
      </c>
      <c r="N266" s="117"/>
      <c r="O266" s="353" t="str">
        <f>IF(P266=$X$52,"","○")</f>
        <v/>
      </c>
      <c r="P266" s="159">
        <v>13.2</v>
      </c>
      <c r="Q266" s="160" t="s">
        <v>14</v>
      </c>
      <c r="R266" s="118"/>
      <c r="S266" s="198">
        <v>0</v>
      </c>
      <c r="T266" s="162" t="s">
        <v>261</v>
      </c>
    </row>
    <row r="267" spans="1:20" ht="15" customHeight="1">
      <c r="A267" s="711"/>
      <c r="B267" s="729" t="s">
        <v>420</v>
      </c>
      <c r="C267" s="764"/>
      <c r="D267" s="764"/>
      <c r="E267" s="730"/>
      <c r="F267" s="155"/>
      <c r="G267" s="29" t="s">
        <v>13</v>
      </c>
      <c r="H267" s="157" t="str">
        <f t="shared" si="42"/>
        <v/>
      </c>
      <c r="I267" s="155"/>
      <c r="J267" s="29" t="s">
        <v>13</v>
      </c>
      <c r="K267" s="157" t="str">
        <f t="shared" si="46"/>
        <v/>
      </c>
      <c r="L267" s="157" t="str">
        <f t="shared" si="48"/>
        <v/>
      </c>
      <c r="M267" s="158" t="str">
        <f t="shared" si="45"/>
        <v/>
      </c>
      <c r="N267" s="117"/>
      <c r="O267" s="353" t="str">
        <f>IF(P267=$X$53,"","○")</f>
        <v/>
      </c>
      <c r="P267" s="165">
        <v>18</v>
      </c>
      <c r="Q267" s="160" t="s">
        <v>14</v>
      </c>
      <c r="R267" s="118" t="str">
        <f>IF(S267=$Z$53,"","○")</f>
        <v/>
      </c>
      <c r="S267" s="200">
        <v>1.6199999999999999E-2</v>
      </c>
      <c r="T267" s="162" t="s">
        <v>261</v>
      </c>
    </row>
    <row r="268" spans="1:20" ht="15" customHeight="1">
      <c r="A268" s="711"/>
      <c r="B268" s="729" t="s">
        <v>421</v>
      </c>
      <c r="C268" s="764"/>
      <c r="D268" s="764"/>
      <c r="E268" s="730"/>
      <c r="F268" s="155"/>
      <c r="G268" s="29" t="s">
        <v>13</v>
      </c>
      <c r="H268" s="157" t="str">
        <f t="shared" si="42"/>
        <v/>
      </c>
      <c r="I268" s="155"/>
      <c r="J268" s="29" t="s">
        <v>13</v>
      </c>
      <c r="K268" s="157" t="str">
        <f t="shared" si="46"/>
        <v/>
      </c>
      <c r="L268" s="157" t="str">
        <f t="shared" si="48"/>
        <v/>
      </c>
      <c r="M268" s="158" t="str">
        <f t="shared" si="45"/>
        <v/>
      </c>
      <c r="N268" s="117"/>
      <c r="O268" s="353" t="str">
        <f>IF(P268=$X$54,"","○")</f>
        <v/>
      </c>
      <c r="P268" s="159">
        <v>26.9</v>
      </c>
      <c r="Q268" s="160" t="s">
        <v>14</v>
      </c>
      <c r="R268" s="118" t="str">
        <f>IF(S268=$Z$54,"","○")</f>
        <v/>
      </c>
      <c r="S268" s="200">
        <v>1.66E-2</v>
      </c>
      <c r="T268" s="162" t="s">
        <v>261</v>
      </c>
    </row>
    <row r="269" spans="1:20" ht="15" customHeight="1">
      <c r="A269" s="711"/>
      <c r="B269" s="729" t="s">
        <v>422</v>
      </c>
      <c r="C269" s="764"/>
      <c r="D269" s="764"/>
      <c r="E269" s="730"/>
      <c r="F269" s="155"/>
      <c r="G269" s="29" t="s">
        <v>13</v>
      </c>
      <c r="H269" s="157" t="str">
        <f t="shared" si="42"/>
        <v/>
      </c>
      <c r="I269" s="155"/>
      <c r="J269" s="29" t="s">
        <v>13</v>
      </c>
      <c r="K269" s="157" t="str">
        <f t="shared" si="46"/>
        <v/>
      </c>
      <c r="L269" s="157" t="str">
        <f t="shared" si="48"/>
        <v/>
      </c>
      <c r="M269" s="158" t="str">
        <f t="shared" si="45"/>
        <v/>
      </c>
      <c r="N269" s="117"/>
      <c r="O269" s="353" t="str">
        <f>IF(P269=$X$55,"","○")</f>
        <v/>
      </c>
      <c r="P269" s="159">
        <v>33.200000000000003</v>
      </c>
      <c r="Q269" s="160" t="s">
        <v>14</v>
      </c>
      <c r="R269" s="118" t="str">
        <f>IF(S269=$Z$55,"","○")</f>
        <v/>
      </c>
      <c r="S269" s="200">
        <v>1.35E-2</v>
      </c>
      <c r="T269" s="162" t="s">
        <v>261</v>
      </c>
    </row>
    <row r="270" spans="1:20" ht="15" customHeight="1">
      <c r="A270" s="711"/>
      <c r="B270" s="771" t="s">
        <v>423</v>
      </c>
      <c r="C270" s="772"/>
      <c r="D270" s="772"/>
      <c r="E270" s="773"/>
      <c r="F270" s="155"/>
      <c r="G270" s="29" t="s">
        <v>13</v>
      </c>
      <c r="H270" s="157" t="str">
        <f t="shared" si="42"/>
        <v/>
      </c>
      <c r="I270" s="155"/>
      <c r="J270" s="29" t="s">
        <v>13</v>
      </c>
      <c r="K270" s="157" t="str">
        <f t="shared" si="46"/>
        <v/>
      </c>
      <c r="L270" s="157" t="str">
        <f t="shared" si="48"/>
        <v/>
      </c>
      <c r="M270" s="158" t="str">
        <f t="shared" si="45"/>
        <v/>
      </c>
      <c r="N270" s="117"/>
      <c r="O270" s="353" t="str">
        <f>IF(P270=$X$56,"","○")</f>
        <v/>
      </c>
      <c r="P270" s="159">
        <v>29.3</v>
      </c>
      <c r="Q270" s="160" t="s">
        <v>14</v>
      </c>
      <c r="R270" s="118" t="str">
        <f>IF(S270=$Z$56,"","○")</f>
        <v/>
      </c>
      <c r="S270" s="200">
        <v>2.5700000000000001E-2</v>
      </c>
      <c r="T270" s="162" t="s">
        <v>262</v>
      </c>
    </row>
    <row r="271" spans="1:20" ht="15" customHeight="1">
      <c r="A271" s="711"/>
      <c r="B271" s="771" t="s">
        <v>424</v>
      </c>
      <c r="C271" s="772"/>
      <c r="D271" s="772"/>
      <c r="E271" s="773"/>
      <c r="F271" s="155"/>
      <c r="G271" s="29" t="s">
        <v>13</v>
      </c>
      <c r="H271" s="157" t="str">
        <f t="shared" si="42"/>
        <v/>
      </c>
      <c r="I271" s="155"/>
      <c r="J271" s="29" t="s">
        <v>13</v>
      </c>
      <c r="K271" s="157" t="str">
        <f t="shared" si="46"/>
        <v/>
      </c>
      <c r="L271" s="157" t="str">
        <f>IF(F271="",IF(I271="","",-(I271*P271)),(F271-I271)*P271)</f>
        <v/>
      </c>
      <c r="M271" s="158" t="str">
        <f t="shared" si="45"/>
        <v/>
      </c>
      <c r="N271" s="117"/>
      <c r="O271" s="353" t="str">
        <f>IF(P271=$X$57,"","○")</f>
        <v/>
      </c>
      <c r="P271" s="159">
        <v>29.3</v>
      </c>
      <c r="Q271" s="160" t="s">
        <v>14</v>
      </c>
      <c r="R271" s="118" t="str">
        <f>IF(S271=$Z$57,"","○")</f>
        <v/>
      </c>
      <c r="S271" s="200">
        <v>2.3900000000000001E-2</v>
      </c>
      <c r="T271" s="162" t="s">
        <v>262</v>
      </c>
    </row>
    <row r="272" spans="1:20" ht="15" customHeight="1">
      <c r="A272" s="711"/>
      <c r="B272" s="729" t="s">
        <v>425</v>
      </c>
      <c r="C272" s="764"/>
      <c r="D272" s="764"/>
      <c r="E272" s="730"/>
      <c r="F272" s="155"/>
      <c r="G272" s="29" t="s">
        <v>393</v>
      </c>
      <c r="H272" s="157" t="str">
        <f t="shared" si="42"/>
        <v/>
      </c>
      <c r="I272" s="155"/>
      <c r="J272" s="29" t="s">
        <v>393</v>
      </c>
      <c r="K272" s="157" t="str">
        <f t="shared" si="46"/>
        <v/>
      </c>
      <c r="L272" s="157" t="str">
        <f t="shared" ref="L272" si="49">IF(F272="",IF(I272="","",-(I272*P272)),(F272-I272)*P272)</f>
        <v/>
      </c>
      <c r="M272" s="158" t="str">
        <f>IF(L272="","",L272*S272*44/12)</f>
        <v/>
      </c>
      <c r="N272" s="117"/>
      <c r="O272" s="353" t="str">
        <f>IF(P272=$X$58,"","○")</f>
        <v/>
      </c>
      <c r="P272" s="159">
        <v>40.200000000000003</v>
      </c>
      <c r="Q272" s="160" t="s">
        <v>394</v>
      </c>
      <c r="R272" s="118" t="str">
        <f>IF(S272=$Z$58,"","○")</f>
        <v/>
      </c>
      <c r="S272" s="200">
        <v>1.7899999999999999E-2</v>
      </c>
      <c r="T272" s="162" t="s">
        <v>261</v>
      </c>
    </row>
    <row r="273" spans="1:23" ht="15" customHeight="1">
      <c r="A273" s="711"/>
      <c r="B273" s="729" t="s">
        <v>426</v>
      </c>
      <c r="C273" s="764"/>
      <c r="D273" s="764"/>
      <c r="E273" s="730"/>
      <c r="F273" s="155"/>
      <c r="G273" s="29" t="s">
        <v>249</v>
      </c>
      <c r="H273" s="157" t="str">
        <f t="shared" si="42"/>
        <v/>
      </c>
      <c r="I273" s="155"/>
      <c r="J273" s="29" t="s">
        <v>249</v>
      </c>
      <c r="K273" s="157" t="str">
        <f t="shared" si="46"/>
        <v/>
      </c>
      <c r="L273" s="157" t="str">
        <f>IF(F273="",IF(I273="","",-(I273*P273)),(F273-I273)*P273)</f>
        <v/>
      </c>
      <c r="M273" s="158" t="str">
        <f t="shared" ref="M273" si="50">IF(L273="","",L273*S273*44/12)</f>
        <v/>
      </c>
      <c r="N273" s="117"/>
      <c r="O273" s="353" t="str">
        <f>IF(P273=$X$59,"","○")</f>
        <v/>
      </c>
      <c r="P273" s="159">
        <v>21.2</v>
      </c>
      <c r="Q273" s="160" t="s">
        <v>397</v>
      </c>
      <c r="R273" s="118"/>
      <c r="S273" s="198">
        <v>0</v>
      </c>
      <c r="T273" s="162" t="s">
        <v>261</v>
      </c>
    </row>
    <row r="274" spans="1:23" ht="15" customHeight="1">
      <c r="A274" s="711"/>
      <c r="B274" s="729" t="s">
        <v>427</v>
      </c>
      <c r="C274" s="764"/>
      <c r="D274" s="764"/>
      <c r="E274" s="730"/>
      <c r="F274" s="155"/>
      <c r="G274" s="29" t="s">
        <v>13</v>
      </c>
      <c r="H274" s="157" t="str">
        <f t="shared" si="42"/>
        <v/>
      </c>
      <c r="I274" s="155"/>
      <c r="J274" s="29" t="s">
        <v>13</v>
      </c>
      <c r="K274" s="157" t="str">
        <f t="shared" si="46"/>
        <v/>
      </c>
      <c r="L274" s="157" t="str">
        <f t="shared" ref="L274:L278" si="51">IF(F274="",IF(I274="","",-(I274*P274)),(F274-I274)*P274)</f>
        <v/>
      </c>
      <c r="M274" s="158" t="str">
        <f>IF(L274="","",L274*S274*44/12)</f>
        <v/>
      </c>
      <c r="N274" s="117"/>
      <c r="O274" s="353" t="str">
        <f>IF(P274=$X$60,"","○")</f>
        <v/>
      </c>
      <c r="P274" s="159">
        <v>17.100000000000001</v>
      </c>
      <c r="Q274" s="160" t="s">
        <v>14</v>
      </c>
      <c r="R274" s="118"/>
      <c r="S274" s="198">
        <v>0</v>
      </c>
      <c r="T274" s="162" t="s">
        <v>261</v>
      </c>
    </row>
    <row r="275" spans="1:23" ht="15" customHeight="1">
      <c r="A275" s="711"/>
      <c r="B275" s="729" t="s">
        <v>428</v>
      </c>
      <c r="C275" s="764"/>
      <c r="D275" s="764"/>
      <c r="E275" s="730"/>
      <c r="F275" s="155"/>
      <c r="G275" s="29" t="s">
        <v>13</v>
      </c>
      <c r="H275" s="157" t="str">
        <f t="shared" si="42"/>
        <v/>
      </c>
      <c r="I275" s="155"/>
      <c r="J275" s="29" t="s">
        <v>13</v>
      </c>
      <c r="K275" s="157" t="str">
        <f t="shared" si="46"/>
        <v/>
      </c>
      <c r="L275" s="157" t="str">
        <f t="shared" si="51"/>
        <v/>
      </c>
      <c r="M275" s="158" t="str">
        <f t="shared" ref="M275" si="52">IF(L275="","",L275*S275*44/12)</f>
        <v/>
      </c>
      <c r="N275" s="117"/>
      <c r="O275" s="353" t="str">
        <f>IF(P275=$X$61,"","○")</f>
        <v/>
      </c>
      <c r="P275" s="165">
        <v>142</v>
      </c>
      <c r="Q275" s="160" t="s">
        <v>14</v>
      </c>
      <c r="R275" s="118"/>
      <c r="S275" s="198">
        <v>0</v>
      </c>
      <c r="T275" s="162" t="s">
        <v>261</v>
      </c>
    </row>
    <row r="276" spans="1:23" ht="15" customHeight="1" thickBot="1">
      <c r="A276" s="711"/>
      <c r="B276" s="729" t="s">
        <v>429</v>
      </c>
      <c r="C276" s="764"/>
      <c r="D276" s="764"/>
      <c r="E276" s="730"/>
      <c r="F276" s="155"/>
      <c r="G276" s="29" t="s">
        <v>13</v>
      </c>
      <c r="H276" s="157" t="str">
        <f t="shared" si="42"/>
        <v/>
      </c>
      <c r="I276" s="155"/>
      <c r="J276" s="29" t="s">
        <v>13</v>
      </c>
      <c r="K276" s="157" t="str">
        <f t="shared" si="46"/>
        <v/>
      </c>
      <c r="L276" s="157" t="str">
        <f t="shared" si="51"/>
        <v/>
      </c>
      <c r="M276" s="158" t="str">
        <f>IF(L276="","",L276*S276*44/12)</f>
        <v/>
      </c>
      <c r="N276" s="117"/>
      <c r="O276" s="353" t="str">
        <f>IF(P276=$X$62,"","○")</f>
        <v/>
      </c>
      <c r="P276" s="172">
        <v>22.5</v>
      </c>
      <c r="Q276" s="201" t="s">
        <v>14</v>
      </c>
      <c r="R276" s="118"/>
      <c r="S276" s="202">
        <v>0</v>
      </c>
      <c r="T276" s="203" t="s">
        <v>261</v>
      </c>
    </row>
    <row r="277" spans="1:23" ht="15" customHeight="1">
      <c r="A277" s="711"/>
      <c r="B277" s="765" t="s">
        <v>430</v>
      </c>
      <c r="C277" s="766"/>
      <c r="D277" s="769"/>
      <c r="E277" s="770"/>
      <c r="F277" s="155"/>
      <c r="G277" s="43"/>
      <c r="H277" s="157" t="str">
        <f t="shared" si="42"/>
        <v/>
      </c>
      <c r="I277" s="155"/>
      <c r="J277" s="43"/>
      <c r="K277" s="157" t="str">
        <f t="shared" si="46"/>
        <v/>
      </c>
      <c r="L277" s="157" t="str">
        <f t="shared" si="51"/>
        <v/>
      </c>
      <c r="M277" s="158" t="str">
        <f t="shared" ref="M277:M278" si="53">IF(L277="","",L277*S277*44/12)</f>
        <v/>
      </c>
      <c r="N277" s="204"/>
      <c r="O277" s="205"/>
      <c r="P277" s="175"/>
      <c r="Q277" s="206"/>
      <c r="R277" s="122"/>
      <c r="S277" s="175"/>
      <c r="T277" s="206"/>
      <c r="W277" s="123"/>
    </row>
    <row r="278" spans="1:23" ht="15" customHeight="1" thickBot="1">
      <c r="A278" s="711"/>
      <c r="B278" s="767"/>
      <c r="C278" s="768"/>
      <c r="D278" s="769"/>
      <c r="E278" s="770"/>
      <c r="F278" s="155"/>
      <c r="G278" s="43"/>
      <c r="H278" s="157" t="str">
        <f t="shared" si="42"/>
        <v/>
      </c>
      <c r="I278" s="155"/>
      <c r="J278" s="43"/>
      <c r="K278" s="157" t="str">
        <f t="shared" si="46"/>
        <v/>
      </c>
      <c r="L278" s="157" t="str">
        <f t="shared" si="51"/>
        <v/>
      </c>
      <c r="M278" s="158" t="str">
        <f t="shared" si="53"/>
        <v/>
      </c>
      <c r="N278" s="204"/>
      <c r="O278" s="207"/>
      <c r="P278" s="179"/>
      <c r="Q278" s="208"/>
      <c r="R278" s="355"/>
      <c r="S278" s="179"/>
      <c r="T278" s="208"/>
      <c r="W278" s="123"/>
    </row>
    <row r="279" spans="1:23">
      <c r="A279" s="349"/>
      <c r="B279" s="759" t="s">
        <v>431</v>
      </c>
      <c r="C279" s="760"/>
      <c r="D279" s="760"/>
      <c r="E279" s="760"/>
      <c r="F279" s="760"/>
      <c r="G279" s="760"/>
      <c r="H279" s="760"/>
      <c r="I279" s="760"/>
      <c r="J279" s="760"/>
      <c r="K279" s="760"/>
      <c r="L279" s="761"/>
      <c r="M279" s="42" t="str">
        <f>IF(SUM(M260:M278)=0,"",SUM(M260:M278))</f>
        <v/>
      </c>
      <c r="N279" s="117"/>
      <c r="O279" s="116" t="s">
        <v>260</v>
      </c>
      <c r="P279" s="209"/>
      <c r="Q279" s="183"/>
      <c r="R279" s="355"/>
      <c r="S279" s="209"/>
      <c r="T279" s="183"/>
      <c r="W279" s="123"/>
    </row>
    <row r="280" spans="1:23">
      <c r="A280" s="683" t="s">
        <v>0</v>
      </c>
      <c r="B280" s="683"/>
      <c r="C280" s="683"/>
      <c r="D280" s="683"/>
      <c r="E280" s="683"/>
      <c r="F280" s="685" t="s">
        <v>1</v>
      </c>
      <c r="G280" s="686"/>
      <c r="H280" s="754"/>
      <c r="I280" s="685" t="s">
        <v>34</v>
      </c>
      <c r="J280" s="686"/>
      <c r="K280" s="754"/>
      <c r="L280" s="681" t="s">
        <v>405</v>
      </c>
      <c r="M280" s="679" t="s">
        <v>61</v>
      </c>
      <c r="N280" s="204"/>
      <c r="O280" s="116" t="s">
        <v>259</v>
      </c>
      <c r="P280" s="209"/>
      <c r="R280" s="355"/>
      <c r="S280" s="209"/>
      <c r="T280" s="183"/>
      <c r="W280" s="123"/>
    </row>
    <row r="281" spans="1:23">
      <c r="A281" s="683"/>
      <c r="B281" s="683"/>
      <c r="C281" s="683"/>
      <c r="D281" s="683"/>
      <c r="E281" s="683"/>
      <c r="F281" s="339" t="s">
        <v>3</v>
      </c>
      <c r="G281" s="681" t="s">
        <v>35</v>
      </c>
      <c r="H281" s="762"/>
      <c r="I281" s="340" t="s">
        <v>3</v>
      </c>
      <c r="J281" s="682" t="s">
        <v>35</v>
      </c>
      <c r="K281" s="762"/>
      <c r="L281" s="682"/>
      <c r="M281" s="680"/>
      <c r="N281" s="204"/>
      <c r="O281" s="207"/>
      <c r="P281" s="209"/>
      <c r="Q281" s="210"/>
      <c r="R281" s="355"/>
      <c r="S281" s="209"/>
      <c r="T281" s="183"/>
      <c r="W281" s="123"/>
    </row>
    <row r="282" spans="1:23">
      <c r="A282" s="683"/>
      <c r="B282" s="683"/>
      <c r="C282" s="683"/>
      <c r="D282" s="683"/>
      <c r="E282" s="683"/>
      <c r="F282" s="347" t="s">
        <v>55</v>
      </c>
      <c r="G282" s="755"/>
      <c r="H282" s="763"/>
      <c r="I282" s="28" t="s">
        <v>432</v>
      </c>
      <c r="J282" s="755"/>
      <c r="K282" s="763"/>
      <c r="L282" s="347" t="s">
        <v>433</v>
      </c>
      <c r="M282" s="340" t="s">
        <v>248</v>
      </c>
      <c r="N282" s="204"/>
      <c r="O282" s="187" t="s">
        <v>434</v>
      </c>
      <c r="P282" s="209"/>
      <c r="Q282" s="26"/>
      <c r="R282" s="193"/>
      <c r="S282" s="211"/>
      <c r="T282" s="195"/>
      <c r="W282" s="123"/>
    </row>
    <row r="283" spans="1:23" ht="17" thickBot="1">
      <c r="A283" s="681" t="s">
        <v>38</v>
      </c>
      <c r="B283" s="756" t="s">
        <v>435</v>
      </c>
      <c r="C283" s="720" t="s">
        <v>27</v>
      </c>
      <c r="D283" s="520"/>
      <c r="E283" s="521"/>
      <c r="F283" s="155"/>
      <c r="G283" s="29" t="s">
        <v>28</v>
      </c>
      <c r="H283" s="44"/>
      <c r="I283" s="155"/>
      <c r="J283" s="29" t="s">
        <v>28</v>
      </c>
      <c r="K283" s="45"/>
      <c r="L283" s="41" t="str">
        <f>IF(F283="",IF(I283="","",F283-I283),F283-I283)</f>
        <v/>
      </c>
      <c r="M283" s="42" t="str">
        <f t="shared" ref="M283" si="54">IF(L283="","",L283*S283)</f>
        <v/>
      </c>
      <c r="N283" s="117"/>
      <c r="O283" s="123"/>
      <c r="P283" s="125"/>
      <c r="Q283" s="126"/>
      <c r="R283" s="120" t="str">
        <f>IF(S283=$Z$69,"","○")</f>
        <v/>
      </c>
      <c r="S283" s="212">
        <v>6.54E-2</v>
      </c>
      <c r="T283" s="162" t="s">
        <v>384</v>
      </c>
    </row>
    <row r="284" spans="1:23" ht="17" thickTop="1">
      <c r="A284" s="682"/>
      <c r="B284" s="757"/>
      <c r="C284" s="723" t="s">
        <v>30</v>
      </c>
      <c r="D284" s="724"/>
      <c r="E284" s="725"/>
      <c r="F284" s="155"/>
      <c r="G284" s="29" t="s">
        <v>28</v>
      </c>
      <c r="H284" s="44"/>
      <c r="I284" s="155"/>
      <c r="J284" s="29" t="s">
        <v>28</v>
      </c>
      <c r="K284" s="45"/>
      <c r="L284" s="41" t="str">
        <f>IF(F284="",IF(I284="","",F284-I284),F284-I284)</f>
        <v/>
      </c>
      <c r="M284" s="42" t="str">
        <f>IF(L284="","",L284*S284)</f>
        <v/>
      </c>
      <c r="N284" s="117"/>
      <c r="O284" s="123"/>
      <c r="P284" s="125"/>
      <c r="Q284" s="126"/>
      <c r="R284" s="214"/>
      <c r="S284" s="215"/>
      <c r="T284" s="301" t="s">
        <v>384</v>
      </c>
    </row>
    <row r="285" spans="1:23">
      <c r="A285" s="682"/>
      <c r="B285" s="757"/>
      <c r="C285" s="720" t="s">
        <v>31</v>
      </c>
      <c r="D285" s="520"/>
      <c r="E285" s="521"/>
      <c r="F285" s="155"/>
      <c r="G285" s="29" t="s">
        <v>28</v>
      </c>
      <c r="H285" s="44"/>
      <c r="I285" s="155"/>
      <c r="J285" s="29" t="s">
        <v>28</v>
      </c>
      <c r="K285" s="45"/>
      <c r="L285" s="41" t="str">
        <f t="shared" ref="L285:L287" si="55">IF(F285="",IF(I285="","",F285-I285),F285-I285)</f>
        <v/>
      </c>
      <c r="M285" s="42" t="str">
        <f t="shared" ref="M285:M287" si="56">IF(L285="","",L285*S285)</f>
        <v/>
      </c>
      <c r="N285" s="117"/>
      <c r="O285" s="123"/>
      <c r="P285" s="125"/>
      <c r="Q285" s="126"/>
      <c r="R285" s="214"/>
      <c r="S285" s="217"/>
      <c r="T285" s="301" t="s">
        <v>384</v>
      </c>
    </row>
    <row r="286" spans="1:23">
      <c r="A286" s="682"/>
      <c r="B286" s="757"/>
      <c r="C286" s="720" t="s">
        <v>32</v>
      </c>
      <c r="D286" s="520"/>
      <c r="E286" s="521"/>
      <c r="F286" s="155"/>
      <c r="G286" s="29" t="s">
        <v>28</v>
      </c>
      <c r="H286" s="44"/>
      <c r="I286" s="155"/>
      <c r="J286" s="29" t="s">
        <v>28</v>
      </c>
      <c r="K286" s="45"/>
      <c r="L286" s="41" t="str">
        <f t="shared" si="55"/>
        <v/>
      </c>
      <c r="M286" s="42" t="str">
        <f t="shared" si="56"/>
        <v/>
      </c>
      <c r="N286" s="117"/>
      <c r="O286" s="123"/>
      <c r="P286" s="125"/>
      <c r="Q286" s="126"/>
      <c r="R286" s="214"/>
      <c r="S286" s="217"/>
      <c r="T286" s="301" t="s">
        <v>384</v>
      </c>
    </row>
    <row r="287" spans="1:23" ht="17" thickBot="1">
      <c r="A287" s="682"/>
      <c r="B287" s="758"/>
      <c r="C287" s="720" t="s">
        <v>437</v>
      </c>
      <c r="D287" s="521"/>
      <c r="E287" s="218"/>
      <c r="F287" s="155"/>
      <c r="G287" s="29" t="s">
        <v>28</v>
      </c>
      <c r="H287" s="44"/>
      <c r="I287" s="155"/>
      <c r="J287" s="29" t="s">
        <v>28</v>
      </c>
      <c r="K287" s="45"/>
      <c r="L287" s="41" t="str">
        <f t="shared" si="55"/>
        <v/>
      </c>
      <c r="M287" s="42" t="str">
        <f t="shared" si="56"/>
        <v/>
      </c>
      <c r="N287" s="117"/>
      <c r="O287" s="123"/>
      <c r="P287" s="125"/>
      <c r="Q287" s="126"/>
      <c r="R287" s="214"/>
      <c r="S287" s="219"/>
      <c r="T287" s="301" t="s">
        <v>384</v>
      </c>
    </row>
    <row r="288" spans="1:23" ht="17" thickTop="1">
      <c r="A288" s="682"/>
      <c r="B288" s="756" t="s">
        <v>438</v>
      </c>
      <c r="C288" s="720" t="s">
        <v>439</v>
      </c>
      <c r="D288" s="520"/>
      <c r="E288" s="521"/>
      <c r="F288" s="155"/>
      <c r="G288" s="29" t="s">
        <v>28</v>
      </c>
      <c r="H288" s="44"/>
      <c r="I288" s="155"/>
      <c r="J288" s="29" t="s">
        <v>28</v>
      </c>
      <c r="K288" s="45"/>
      <c r="L288" s="189"/>
      <c r="M288" s="220"/>
      <c r="N288" s="117"/>
      <c r="O288" s="123"/>
      <c r="P288" s="125"/>
      <c r="Q288" s="126"/>
      <c r="R288" s="119"/>
      <c r="S288" s="221">
        <v>0</v>
      </c>
      <c r="T288" s="301" t="s">
        <v>384</v>
      </c>
    </row>
    <row r="289" spans="1:23">
      <c r="A289" s="682"/>
      <c r="B289" s="757"/>
      <c r="C289" s="720" t="s">
        <v>440</v>
      </c>
      <c r="D289" s="520"/>
      <c r="E289" s="521"/>
      <c r="F289" s="155"/>
      <c r="G289" s="29" t="s">
        <v>28</v>
      </c>
      <c r="H289" s="44"/>
      <c r="I289" s="155"/>
      <c r="J289" s="29" t="s">
        <v>28</v>
      </c>
      <c r="K289" s="45"/>
      <c r="L289" s="189"/>
      <c r="M289" s="220"/>
      <c r="N289" s="117"/>
      <c r="O289" s="123"/>
      <c r="P289" s="125"/>
      <c r="Q289" s="126"/>
      <c r="R289" s="120"/>
      <c r="S289" s="223">
        <v>0</v>
      </c>
      <c r="T289" s="301" t="s">
        <v>384</v>
      </c>
    </row>
    <row r="290" spans="1:23">
      <c r="A290" s="682"/>
      <c r="B290" s="757"/>
      <c r="C290" s="720" t="s">
        <v>441</v>
      </c>
      <c r="D290" s="520"/>
      <c r="E290" s="521"/>
      <c r="F290" s="155"/>
      <c r="G290" s="29" t="s">
        <v>28</v>
      </c>
      <c r="H290" s="44"/>
      <c r="I290" s="155"/>
      <c r="J290" s="29" t="s">
        <v>28</v>
      </c>
      <c r="K290" s="45"/>
      <c r="L290" s="189"/>
      <c r="M290" s="220"/>
      <c r="N290" s="117"/>
      <c r="O290" s="123"/>
      <c r="P290" s="125"/>
      <c r="Q290" s="126"/>
      <c r="R290" s="120"/>
      <c r="S290" s="223">
        <v>0</v>
      </c>
      <c r="T290" s="301" t="s">
        <v>384</v>
      </c>
    </row>
    <row r="291" spans="1:23">
      <c r="A291" s="682"/>
      <c r="B291" s="757"/>
      <c r="C291" s="720" t="s">
        <v>442</v>
      </c>
      <c r="D291" s="520"/>
      <c r="E291" s="521"/>
      <c r="F291" s="155"/>
      <c r="G291" s="29" t="s">
        <v>28</v>
      </c>
      <c r="H291" s="44"/>
      <c r="I291" s="155"/>
      <c r="J291" s="29" t="s">
        <v>28</v>
      </c>
      <c r="K291" s="45"/>
      <c r="L291" s="189"/>
      <c r="M291" s="220"/>
      <c r="N291" s="117"/>
      <c r="O291" s="123"/>
      <c r="P291" s="125"/>
      <c r="Q291" s="126"/>
      <c r="R291" s="120"/>
      <c r="S291" s="223">
        <v>0</v>
      </c>
      <c r="T291" s="301" t="s">
        <v>384</v>
      </c>
    </row>
    <row r="292" spans="1:23">
      <c r="A292" s="682"/>
      <c r="B292" s="758"/>
      <c r="C292" s="720" t="s">
        <v>322</v>
      </c>
      <c r="D292" s="521"/>
      <c r="E292" s="218"/>
      <c r="F292" s="155"/>
      <c r="G292" s="29" t="s">
        <v>28</v>
      </c>
      <c r="H292" s="44"/>
      <c r="I292" s="155"/>
      <c r="J292" s="29" t="s">
        <v>28</v>
      </c>
      <c r="K292" s="45"/>
      <c r="L292" s="189"/>
      <c r="M292" s="220"/>
      <c r="N292" s="117"/>
      <c r="O292" s="123"/>
      <c r="P292" s="125"/>
      <c r="Q292" s="126"/>
      <c r="R292" s="120"/>
      <c r="S292" s="224"/>
      <c r="T292" s="301" t="s">
        <v>384</v>
      </c>
    </row>
    <row r="293" spans="1:23">
      <c r="A293" s="755"/>
      <c r="B293" s="683" t="s">
        <v>443</v>
      </c>
      <c r="C293" s="683"/>
      <c r="D293" s="683"/>
      <c r="E293" s="683"/>
      <c r="F293" s="683"/>
      <c r="G293" s="683"/>
      <c r="H293" s="683"/>
      <c r="I293" s="683"/>
      <c r="J293" s="683"/>
      <c r="K293" s="683"/>
      <c r="L293" s="683"/>
      <c r="M293" s="42" t="str">
        <f>IF(SUM(M283:M292)=0,"",SUM(M283:M292))</f>
        <v/>
      </c>
      <c r="N293" s="117"/>
      <c r="O293" s="123"/>
      <c r="P293" s="125"/>
      <c r="Q293" s="126"/>
      <c r="R293" s="355"/>
      <c r="S293" s="225"/>
      <c r="T293" s="124"/>
    </row>
    <row r="294" spans="1:23">
      <c r="A294" s="745" t="s">
        <v>0</v>
      </c>
      <c r="B294" s="746"/>
      <c r="C294" s="746"/>
      <c r="D294" s="746"/>
      <c r="E294" s="747"/>
      <c r="F294" s="685" t="s">
        <v>1</v>
      </c>
      <c r="G294" s="686"/>
      <c r="H294" s="754"/>
      <c r="I294" s="685" t="s">
        <v>34</v>
      </c>
      <c r="J294" s="686"/>
      <c r="K294" s="754"/>
      <c r="L294" s="681" t="s">
        <v>39</v>
      </c>
      <c r="M294" s="679" t="s">
        <v>61</v>
      </c>
      <c r="N294" s="117"/>
      <c r="O294" s="123"/>
      <c r="P294" s="125"/>
      <c r="Q294" s="126"/>
      <c r="R294" s="355"/>
      <c r="S294" s="225"/>
      <c r="T294" s="183"/>
    </row>
    <row r="295" spans="1:23">
      <c r="A295" s="748"/>
      <c r="B295" s="749"/>
      <c r="C295" s="749"/>
      <c r="D295" s="749"/>
      <c r="E295" s="750"/>
      <c r="F295" s="681" t="s">
        <v>3</v>
      </c>
      <c r="G295" s="683" t="s">
        <v>35</v>
      </c>
      <c r="H295" s="684"/>
      <c r="I295" s="681" t="s">
        <v>3</v>
      </c>
      <c r="J295" s="683" t="s">
        <v>35</v>
      </c>
      <c r="K295" s="684"/>
      <c r="L295" s="682"/>
      <c r="M295" s="680"/>
      <c r="N295" s="129"/>
      <c r="O295" s="123" t="s">
        <v>444</v>
      </c>
      <c r="P295" s="125"/>
      <c r="Q295" s="127"/>
      <c r="R295" s="127"/>
      <c r="S295" s="125"/>
      <c r="T295" s="183"/>
    </row>
    <row r="296" spans="1:23">
      <c r="A296" s="748"/>
      <c r="B296" s="749"/>
      <c r="C296" s="749"/>
      <c r="D296" s="749"/>
      <c r="E296" s="750"/>
      <c r="F296" s="682"/>
      <c r="G296" s="683"/>
      <c r="H296" s="684"/>
      <c r="I296" s="682"/>
      <c r="J296" s="683"/>
      <c r="K296" s="684"/>
      <c r="L296" s="682"/>
      <c r="M296" s="680"/>
      <c r="N296" s="129"/>
      <c r="O296" s="676" t="s">
        <v>83</v>
      </c>
      <c r="P296" s="677" t="s">
        <v>318</v>
      </c>
      <c r="Q296" s="677"/>
      <c r="R296" s="709" t="s">
        <v>45</v>
      </c>
      <c r="S296" s="709"/>
      <c r="T296" s="150" t="s">
        <v>445</v>
      </c>
      <c r="U296" s="150" t="s">
        <v>446</v>
      </c>
      <c r="V296" s="227"/>
      <c r="W296" s="137"/>
    </row>
    <row r="297" spans="1:23" ht="17" thickBot="1">
      <c r="A297" s="751"/>
      <c r="B297" s="752"/>
      <c r="C297" s="752"/>
      <c r="D297" s="752"/>
      <c r="E297" s="753"/>
      <c r="F297" s="347" t="s">
        <v>55</v>
      </c>
      <c r="G297" s="683"/>
      <c r="H297" s="684"/>
      <c r="I297" s="28" t="s">
        <v>57</v>
      </c>
      <c r="J297" s="683"/>
      <c r="K297" s="684"/>
      <c r="L297" s="347" t="s">
        <v>40</v>
      </c>
      <c r="M297" s="340" t="s">
        <v>248</v>
      </c>
      <c r="N297" s="352"/>
      <c r="O297" s="676"/>
      <c r="P297" s="678"/>
      <c r="Q297" s="678"/>
      <c r="R297" s="678" t="s">
        <v>385</v>
      </c>
      <c r="S297" s="678"/>
      <c r="T297" s="344" t="s">
        <v>447</v>
      </c>
      <c r="U297" s="354" t="s">
        <v>448</v>
      </c>
      <c r="V297" s="227"/>
      <c r="W297" s="137"/>
    </row>
    <row r="298" spans="1:23" ht="18" customHeight="1" thickTop="1">
      <c r="A298" s="710" t="s">
        <v>33</v>
      </c>
      <c r="B298" s="713" t="s">
        <v>449</v>
      </c>
      <c r="C298" s="544"/>
      <c r="D298" s="544"/>
      <c r="E298" s="545"/>
      <c r="F298" s="717" t="str">
        <f>T302</f>
        <v/>
      </c>
      <c r="G298" s="658" t="s">
        <v>75</v>
      </c>
      <c r="H298" s="661"/>
      <c r="I298" s="661"/>
      <c r="J298" s="658" t="s">
        <v>75</v>
      </c>
      <c r="K298" s="661"/>
      <c r="L298" s="664" t="str">
        <f>IF(F298="","",F298)</f>
        <v/>
      </c>
      <c r="M298" s="667" t="str">
        <f>IF(U302=0,"",U302)</f>
        <v/>
      </c>
      <c r="N298" s="117"/>
      <c r="O298" s="130">
        <v>1</v>
      </c>
      <c r="P298" s="670"/>
      <c r="Q298" s="671"/>
      <c r="R298" s="672"/>
      <c r="S298" s="672"/>
      <c r="T298" s="228"/>
      <c r="U298" s="131" t="str">
        <f>IF($R298="","",$R298*10^3*T298)</f>
        <v/>
      </c>
      <c r="V298" s="229"/>
      <c r="W298" s="358"/>
    </row>
    <row r="299" spans="1:23" ht="17.5">
      <c r="A299" s="711"/>
      <c r="B299" s="714"/>
      <c r="C299" s="534"/>
      <c r="D299" s="534"/>
      <c r="E299" s="715"/>
      <c r="F299" s="718"/>
      <c r="G299" s="659"/>
      <c r="H299" s="662"/>
      <c r="I299" s="662"/>
      <c r="J299" s="659"/>
      <c r="K299" s="662"/>
      <c r="L299" s="665"/>
      <c r="M299" s="668"/>
      <c r="N299" s="117"/>
      <c r="O299" s="130">
        <v>2</v>
      </c>
      <c r="P299" s="673"/>
      <c r="Q299" s="674"/>
      <c r="R299" s="675"/>
      <c r="S299" s="675"/>
      <c r="T299" s="232"/>
      <c r="U299" s="131" t="str">
        <f>IF($R299="","",$R299*10^3*T299)</f>
        <v/>
      </c>
      <c r="V299" s="229"/>
      <c r="W299" s="358"/>
    </row>
    <row r="300" spans="1:23" ht="17.5">
      <c r="A300" s="711"/>
      <c r="B300" s="714"/>
      <c r="C300" s="534"/>
      <c r="D300" s="534"/>
      <c r="E300" s="715"/>
      <c r="F300" s="718"/>
      <c r="G300" s="659"/>
      <c r="H300" s="662"/>
      <c r="I300" s="662"/>
      <c r="J300" s="659"/>
      <c r="K300" s="662"/>
      <c r="L300" s="665"/>
      <c r="M300" s="668"/>
      <c r="N300" s="117"/>
      <c r="O300" s="130">
        <v>3</v>
      </c>
      <c r="P300" s="673"/>
      <c r="Q300" s="674"/>
      <c r="R300" s="675"/>
      <c r="S300" s="675"/>
      <c r="T300" s="232"/>
      <c r="U300" s="131" t="str">
        <f>IF($R300="","",$R300*10^3*T300)</f>
        <v/>
      </c>
      <c r="V300" s="229"/>
      <c r="W300" s="358"/>
    </row>
    <row r="301" spans="1:23" ht="18" thickBot="1">
      <c r="A301" s="711"/>
      <c r="B301" s="714"/>
      <c r="C301" s="534"/>
      <c r="D301" s="534"/>
      <c r="E301" s="715"/>
      <c r="F301" s="718"/>
      <c r="G301" s="659"/>
      <c r="H301" s="662"/>
      <c r="I301" s="662"/>
      <c r="J301" s="659"/>
      <c r="K301" s="662"/>
      <c r="L301" s="665"/>
      <c r="M301" s="668"/>
      <c r="N301" s="117"/>
      <c r="O301" s="130">
        <v>4</v>
      </c>
      <c r="P301" s="733"/>
      <c r="Q301" s="734"/>
      <c r="R301" s="735"/>
      <c r="S301" s="735"/>
      <c r="T301" s="233"/>
      <c r="U301" s="234" t="str">
        <f>IF($R301="","",$R301*10^3*T301)</f>
        <v/>
      </c>
      <c r="V301" s="229"/>
      <c r="W301" s="358"/>
    </row>
    <row r="302" spans="1:23" ht="17" thickTop="1">
      <c r="A302" s="711"/>
      <c r="B302" s="714"/>
      <c r="C302" s="534"/>
      <c r="D302" s="534"/>
      <c r="E302" s="715"/>
      <c r="F302" s="718"/>
      <c r="G302" s="659"/>
      <c r="H302" s="662"/>
      <c r="I302" s="662"/>
      <c r="J302" s="659"/>
      <c r="K302" s="662"/>
      <c r="L302" s="665"/>
      <c r="M302" s="668"/>
      <c r="N302" s="117"/>
      <c r="O302" s="132"/>
      <c r="P302" s="736" t="s">
        <v>60</v>
      </c>
      <c r="Q302" s="736"/>
      <c r="R302" s="737"/>
      <c r="S302" s="738"/>
      <c r="T302" s="235" t="str">
        <f>IF(T298="","",SUM(T298:T301))</f>
        <v/>
      </c>
      <c r="U302" s="236" t="str">
        <f>IF(U298="","",SUM(U298:U301))</f>
        <v/>
      </c>
      <c r="V302" s="229"/>
      <c r="W302" s="358"/>
    </row>
    <row r="303" spans="1:23">
      <c r="A303" s="711"/>
      <c r="B303" s="714"/>
      <c r="C303" s="534"/>
      <c r="D303" s="534"/>
      <c r="E303" s="715"/>
      <c r="F303" s="718"/>
      <c r="G303" s="659"/>
      <c r="H303" s="662"/>
      <c r="I303" s="662"/>
      <c r="J303" s="659"/>
      <c r="K303" s="662"/>
      <c r="L303" s="665"/>
      <c r="M303" s="668"/>
      <c r="N303" s="117"/>
      <c r="O303" s="739" t="s">
        <v>450</v>
      </c>
      <c r="P303" s="739"/>
      <c r="Q303" s="740"/>
      <c r="R303" s="743" t="s">
        <v>451</v>
      </c>
      <c r="S303" s="744"/>
      <c r="T303" s="237"/>
      <c r="U303" s="238"/>
      <c r="V303" s="358"/>
      <c r="W303" s="358"/>
    </row>
    <row r="304" spans="1:23" ht="17" thickBot="1">
      <c r="A304" s="711"/>
      <c r="B304" s="716"/>
      <c r="C304" s="546"/>
      <c r="D304" s="546"/>
      <c r="E304" s="547"/>
      <c r="F304" s="719"/>
      <c r="G304" s="660"/>
      <c r="H304" s="663"/>
      <c r="I304" s="663"/>
      <c r="J304" s="660"/>
      <c r="K304" s="663"/>
      <c r="L304" s="666"/>
      <c r="M304" s="669"/>
      <c r="N304" s="117"/>
      <c r="O304" s="741"/>
      <c r="P304" s="741"/>
      <c r="Q304" s="742"/>
      <c r="R304" s="656" t="s">
        <v>452</v>
      </c>
      <c r="S304" s="657"/>
      <c r="T304" s="239"/>
      <c r="U304" s="240"/>
      <c r="V304" s="358"/>
      <c r="W304" s="358"/>
    </row>
    <row r="305" spans="1:23" ht="20.5" customHeight="1" thickTop="1">
      <c r="A305" s="711"/>
      <c r="B305" s="703" t="s">
        <v>453</v>
      </c>
      <c r="C305" s="720" t="s">
        <v>454</v>
      </c>
      <c r="D305" s="520"/>
      <c r="E305" s="521"/>
      <c r="F305" s="241"/>
      <c r="G305" s="350" t="s">
        <v>75</v>
      </c>
      <c r="H305" s="351"/>
      <c r="I305" s="242"/>
      <c r="J305" s="350" t="s">
        <v>75</v>
      </c>
      <c r="K305" s="351"/>
      <c r="L305" s="356" t="str">
        <f>IF(F305="","",F305)</f>
        <v/>
      </c>
      <c r="M305" s="357" t="str">
        <f t="shared" ref="M305:M308" si="57">IF($L305="","",$L305*$R305*10^3)</f>
        <v/>
      </c>
      <c r="N305" s="117"/>
      <c r="O305" s="243" t="s">
        <v>455</v>
      </c>
      <c r="P305" s="244"/>
      <c r="Q305" s="245"/>
      <c r="R305" s="721"/>
      <c r="S305" s="722"/>
      <c r="T305" s="246"/>
      <c r="U305" s="240"/>
      <c r="V305" s="358"/>
      <c r="W305" s="358"/>
    </row>
    <row r="306" spans="1:23" ht="20.5" customHeight="1">
      <c r="A306" s="711"/>
      <c r="B306" s="704"/>
      <c r="C306" s="723" t="s">
        <v>456</v>
      </c>
      <c r="D306" s="724"/>
      <c r="E306" s="725"/>
      <c r="F306" s="241"/>
      <c r="G306" s="247" t="s">
        <v>75</v>
      </c>
      <c r="H306" s="248"/>
      <c r="I306" s="249"/>
      <c r="J306" s="247" t="s">
        <v>75</v>
      </c>
      <c r="K306" s="248"/>
      <c r="L306" s="250" t="str">
        <f>IF(F306="","",F306)</f>
        <v/>
      </c>
      <c r="M306" s="251" t="str">
        <f t="shared" si="57"/>
        <v/>
      </c>
      <c r="N306" s="117"/>
      <c r="O306" s="243" t="s">
        <v>457</v>
      </c>
      <c r="P306" s="244"/>
      <c r="Q306" s="245"/>
      <c r="R306" s="726"/>
      <c r="S306" s="727"/>
      <c r="T306" s="246"/>
      <c r="U306" s="240"/>
      <c r="V306" s="358"/>
      <c r="W306" s="358"/>
    </row>
    <row r="307" spans="1:23" ht="23.5" customHeight="1">
      <c r="A307" s="711"/>
      <c r="B307" s="704"/>
      <c r="C307" s="728" t="s">
        <v>458</v>
      </c>
      <c r="D307" s="728"/>
      <c r="E307" s="728"/>
      <c r="F307" s="155"/>
      <c r="G307" s="29" t="s">
        <v>75</v>
      </c>
      <c r="H307" s="44"/>
      <c r="I307" s="252"/>
      <c r="J307" s="29" t="s">
        <v>75</v>
      </c>
      <c r="K307" s="45"/>
      <c r="L307" s="41" t="str">
        <f>IF(F307="","",F307)</f>
        <v/>
      </c>
      <c r="M307" s="81" t="str">
        <f t="shared" si="57"/>
        <v/>
      </c>
      <c r="N307" s="117"/>
      <c r="O307" s="243" t="s">
        <v>459</v>
      </c>
      <c r="P307" s="253"/>
      <c r="Q307" s="254"/>
      <c r="R307" s="726"/>
      <c r="S307" s="727"/>
      <c r="T307" s="246"/>
      <c r="U307" s="358"/>
      <c r="V307" s="358"/>
      <c r="W307" s="358"/>
    </row>
    <row r="308" spans="1:23" ht="20.5" customHeight="1" thickBot="1">
      <c r="A308" s="711"/>
      <c r="B308" s="705"/>
      <c r="C308" s="729" t="s">
        <v>322</v>
      </c>
      <c r="D308" s="730"/>
      <c r="E308" s="488"/>
      <c r="F308" s="155"/>
      <c r="G308" s="29" t="s">
        <v>75</v>
      </c>
      <c r="H308" s="44"/>
      <c r="I308" s="252"/>
      <c r="J308" s="29" t="s">
        <v>75</v>
      </c>
      <c r="K308" s="45"/>
      <c r="L308" s="41" t="str">
        <f>IF(F308="","",F308)</f>
        <v/>
      </c>
      <c r="M308" s="81" t="str">
        <f t="shared" si="57"/>
        <v/>
      </c>
      <c r="N308" s="117"/>
      <c r="O308" s="243" t="s">
        <v>460</v>
      </c>
      <c r="P308" s="244"/>
      <c r="Q308" s="255"/>
      <c r="R308" s="731"/>
      <c r="S308" s="732"/>
      <c r="T308" s="246"/>
      <c r="U308" s="123"/>
      <c r="V308" s="358"/>
      <c r="W308" s="358"/>
    </row>
    <row r="309" spans="1:23" ht="20.5" customHeight="1" thickTop="1">
      <c r="A309" s="711"/>
      <c r="B309" s="703" t="s">
        <v>461</v>
      </c>
      <c r="C309" s="653" t="s">
        <v>462</v>
      </c>
      <c r="D309" s="653"/>
      <c r="E309" s="653"/>
      <c r="F309" s="156"/>
      <c r="G309" s="29" t="s">
        <v>75</v>
      </c>
      <c r="H309" s="44"/>
      <c r="I309" s="156"/>
      <c r="J309" s="29" t="s">
        <v>75</v>
      </c>
      <c r="K309" s="45"/>
      <c r="L309" s="256"/>
      <c r="M309" s="257"/>
      <c r="N309" s="117"/>
      <c r="O309" s="258" t="s">
        <v>462</v>
      </c>
      <c r="P309" s="259"/>
      <c r="Q309" s="260"/>
      <c r="R309" s="695">
        <v>0</v>
      </c>
      <c r="S309" s="696"/>
      <c r="T309" s="183"/>
      <c r="U309" s="123"/>
      <c r="V309" s="652"/>
      <c r="W309" s="652"/>
    </row>
    <row r="310" spans="1:23" ht="20.5" customHeight="1">
      <c r="A310" s="711"/>
      <c r="B310" s="704"/>
      <c r="C310" s="653" t="s">
        <v>463</v>
      </c>
      <c r="D310" s="653"/>
      <c r="E310" s="653"/>
      <c r="F310" s="156"/>
      <c r="G310" s="29" t="s">
        <v>75</v>
      </c>
      <c r="H310" s="44"/>
      <c r="I310" s="156"/>
      <c r="J310" s="29" t="s">
        <v>75</v>
      </c>
      <c r="K310" s="45"/>
      <c r="L310" s="256"/>
      <c r="M310" s="257"/>
      <c r="N310" s="117"/>
      <c r="O310" s="258" t="s">
        <v>463</v>
      </c>
      <c r="P310" s="259"/>
      <c r="Q310" s="260"/>
      <c r="R310" s="654">
        <v>0</v>
      </c>
      <c r="S310" s="655"/>
      <c r="T310" s="183"/>
      <c r="U310" s="123"/>
      <c r="V310" s="358"/>
      <c r="W310" s="358"/>
    </row>
    <row r="311" spans="1:23" ht="20.5" customHeight="1">
      <c r="A311" s="711"/>
      <c r="B311" s="704"/>
      <c r="C311" s="653" t="s">
        <v>439</v>
      </c>
      <c r="D311" s="653"/>
      <c r="E311" s="653"/>
      <c r="F311" s="156"/>
      <c r="G311" s="29" t="s">
        <v>75</v>
      </c>
      <c r="H311" s="44"/>
      <c r="I311" s="156"/>
      <c r="J311" s="29" t="s">
        <v>75</v>
      </c>
      <c r="K311" s="45"/>
      <c r="L311" s="256"/>
      <c r="M311" s="257"/>
      <c r="N311" s="117"/>
      <c r="O311" s="258" t="s">
        <v>439</v>
      </c>
      <c r="P311" s="259"/>
      <c r="Q311" s="260"/>
      <c r="R311" s="654">
        <v>0</v>
      </c>
      <c r="S311" s="655"/>
      <c r="T311" s="183"/>
      <c r="U311" s="123"/>
      <c r="V311" s="358"/>
      <c r="W311" s="358"/>
    </row>
    <row r="312" spans="1:23" ht="20.5" customHeight="1">
      <c r="A312" s="711"/>
      <c r="B312" s="704"/>
      <c r="C312" s="653" t="s">
        <v>464</v>
      </c>
      <c r="D312" s="653"/>
      <c r="E312" s="653"/>
      <c r="F312" s="156"/>
      <c r="G312" s="29" t="s">
        <v>75</v>
      </c>
      <c r="H312" s="44"/>
      <c r="I312" s="156"/>
      <c r="J312" s="29" t="s">
        <v>75</v>
      </c>
      <c r="K312" s="45"/>
      <c r="L312" s="256"/>
      <c r="M312" s="257"/>
      <c r="N312" s="117"/>
      <c r="O312" s="258" t="s">
        <v>464</v>
      </c>
      <c r="P312" s="259"/>
      <c r="Q312" s="260"/>
      <c r="R312" s="654">
        <v>0</v>
      </c>
      <c r="S312" s="655"/>
      <c r="T312" s="183"/>
      <c r="U312" s="123"/>
      <c r="V312" s="123"/>
    </row>
    <row r="313" spans="1:23" ht="20.5" customHeight="1">
      <c r="A313" s="711"/>
      <c r="B313" s="704"/>
      <c r="C313" s="690" t="s">
        <v>465</v>
      </c>
      <c r="D313" s="690"/>
      <c r="E313" s="690"/>
      <c r="F313" s="156"/>
      <c r="G313" s="247" t="s">
        <v>75</v>
      </c>
      <c r="H313" s="261"/>
      <c r="I313" s="156"/>
      <c r="J313" s="247" t="s">
        <v>75</v>
      </c>
      <c r="K313" s="262"/>
      <c r="L313" s="256"/>
      <c r="M313" s="257"/>
      <c r="N313" s="117"/>
      <c r="O313" s="263" t="s">
        <v>466</v>
      </c>
      <c r="P313" s="264"/>
      <c r="Q313" s="265"/>
      <c r="R313" s="691"/>
      <c r="S313" s="692"/>
      <c r="T313" s="183"/>
      <c r="U313" s="123"/>
    </row>
    <row r="314" spans="1:23" ht="20.5" customHeight="1">
      <c r="A314" s="711"/>
      <c r="B314" s="705"/>
      <c r="C314" s="693" t="s">
        <v>322</v>
      </c>
      <c r="D314" s="694"/>
      <c r="E314" s="218"/>
      <c r="F314" s="156"/>
      <c r="G314" s="247" t="s">
        <v>75</v>
      </c>
      <c r="H314" s="261"/>
      <c r="I314" s="156"/>
      <c r="J314" s="247" t="s">
        <v>75</v>
      </c>
      <c r="K314" s="262"/>
      <c r="L314" s="256"/>
      <c r="M314" s="257"/>
      <c r="N314" s="117"/>
      <c r="O314" s="263" t="s">
        <v>467</v>
      </c>
      <c r="P314" s="264"/>
      <c r="Q314" s="265"/>
      <c r="R314" s="691"/>
      <c r="S314" s="692"/>
      <c r="T314" s="183"/>
      <c r="U314" s="123"/>
    </row>
    <row r="315" spans="1:23" ht="17" thickBot="1">
      <c r="A315" s="712"/>
      <c r="B315" s="683" t="s">
        <v>468</v>
      </c>
      <c r="C315" s="683"/>
      <c r="D315" s="683"/>
      <c r="E315" s="683"/>
      <c r="F315" s="683"/>
      <c r="G315" s="683"/>
      <c r="H315" s="683"/>
      <c r="I315" s="683"/>
      <c r="J315" s="683"/>
      <c r="K315" s="683"/>
      <c r="L315" s="683"/>
      <c r="M315" s="46" t="str">
        <f>IF(SUM(M298:M314)=0,"",SUM(M298:M314))</f>
        <v/>
      </c>
      <c r="N315" s="114"/>
      <c r="O315" s="134"/>
      <c r="P315" s="136"/>
      <c r="Q315" s="187"/>
      <c r="R315" s="133"/>
      <c r="S315" s="266"/>
      <c r="T315" s="137"/>
      <c r="U315" s="123"/>
    </row>
    <row r="316" spans="1:23" ht="17" thickBot="1">
      <c r="A316" s="685" t="s">
        <v>469</v>
      </c>
      <c r="B316" s="686"/>
      <c r="C316" s="686"/>
      <c r="D316" s="686"/>
      <c r="E316" s="686"/>
      <c r="F316" s="686"/>
      <c r="G316" s="686"/>
      <c r="H316" s="686"/>
      <c r="I316" s="686"/>
      <c r="J316" s="686"/>
      <c r="K316" s="686"/>
      <c r="L316" s="687"/>
      <c r="M316" s="47" t="str">
        <f>IF(SUM(M251,M256,M279,M293,M315)=0,"",SUM(M251,M256,M279,M293,M315))</f>
        <v/>
      </c>
      <c r="N316" s="114"/>
      <c r="O316" s="187" t="s">
        <v>470</v>
      </c>
      <c r="P316" s="207"/>
      <c r="Q316" s="26"/>
      <c r="S316" s="267"/>
      <c r="T316" s="352"/>
      <c r="U316" s="123"/>
    </row>
    <row r="317" spans="1:23">
      <c r="A317" s="348"/>
      <c r="B317" s="82"/>
      <c r="C317" s="346"/>
      <c r="D317" s="346"/>
      <c r="E317" s="346"/>
      <c r="F317" s="346"/>
      <c r="G317" s="348"/>
      <c r="H317" s="348"/>
      <c r="I317" s="348"/>
      <c r="J317" s="348"/>
      <c r="K317" s="348"/>
      <c r="L317" s="348"/>
      <c r="M317" s="27"/>
      <c r="N317" s="114"/>
      <c r="O317" s="210" t="s">
        <v>471</v>
      </c>
      <c r="Q317" s="26"/>
    </row>
    <row r="318" spans="1:23">
      <c r="A318" s="359"/>
      <c r="B318" s="688" t="s">
        <v>319</v>
      </c>
      <c r="C318" s="688"/>
      <c r="D318" s="688"/>
      <c r="E318" s="688"/>
      <c r="F318" s="688"/>
      <c r="G318" s="688" t="str">
        <f>IF(P298="","",""&amp;$P298&amp;" "&amp;$R298&amp;"　"&amp;$P299&amp;" "&amp;$R299&amp;"　"&amp;$P300&amp;" "&amp;$R300&amp;"　"&amp;$P301&amp;" "&amp;$R301&amp;"")</f>
        <v/>
      </c>
      <c r="H318" s="688"/>
      <c r="I318" s="688"/>
      <c r="J318" s="688"/>
      <c r="K318" s="688"/>
      <c r="L318" s="688"/>
      <c r="M318" s="688"/>
      <c r="N318" s="114"/>
      <c r="O318" s="187" t="s">
        <v>338</v>
      </c>
      <c r="Q318" s="26"/>
    </row>
    <row r="319" spans="1:23">
      <c r="A319" s="38"/>
      <c r="B319" s="689"/>
      <c r="C319" s="689"/>
      <c r="D319" s="689"/>
      <c r="E319" s="689"/>
      <c r="F319" s="689"/>
      <c r="G319" s="689"/>
      <c r="H319" s="689"/>
      <c r="I319" s="689"/>
      <c r="J319" s="689"/>
      <c r="K319" s="689"/>
      <c r="L319" s="689"/>
      <c r="M319" s="689"/>
    </row>
    <row r="320" spans="1:23">
      <c r="A320" s="38"/>
      <c r="B320" s="689"/>
      <c r="C320" s="689"/>
      <c r="D320" s="689"/>
      <c r="E320" s="689"/>
      <c r="F320" s="689"/>
      <c r="G320" s="689"/>
      <c r="H320" s="689"/>
      <c r="I320" s="689"/>
      <c r="J320" s="689"/>
      <c r="K320" s="689"/>
      <c r="L320" s="689"/>
      <c r="M320" s="689"/>
    </row>
    <row r="321" spans="1:20" ht="7.5" customHeight="1">
      <c r="A321" s="38"/>
      <c r="B321" s="399"/>
      <c r="C321" s="399"/>
      <c r="D321" s="399"/>
      <c r="E321" s="399"/>
      <c r="F321" s="399"/>
      <c r="G321" s="399"/>
      <c r="H321" s="399"/>
      <c r="I321" s="399"/>
      <c r="J321" s="399"/>
      <c r="K321" s="399"/>
      <c r="L321" s="399"/>
      <c r="M321" s="399"/>
    </row>
    <row r="322" spans="1:20" ht="19">
      <c r="A322" s="74"/>
      <c r="B322" s="151" t="s">
        <v>391</v>
      </c>
      <c r="C322" s="151"/>
      <c r="D322" s="151"/>
      <c r="E322" s="151"/>
      <c r="F322" s="151"/>
      <c r="G322" s="12"/>
      <c r="H322" s="12"/>
      <c r="I322" s="12"/>
      <c r="J322" s="12"/>
      <c r="K322" s="12"/>
      <c r="L322" s="35"/>
      <c r="M322" s="35"/>
      <c r="N322" s="152" t="s">
        <v>327</v>
      </c>
    </row>
    <row r="323" spans="1:20">
      <c r="A323" s="153"/>
      <c r="B323" s="153"/>
      <c r="C323" s="153"/>
      <c r="D323" s="153"/>
      <c r="E323" s="153"/>
      <c r="F323" s="153"/>
      <c r="G323" s="17"/>
      <c r="H323" s="17"/>
      <c r="I323" s="17"/>
      <c r="J323" s="17"/>
      <c r="K323" s="17"/>
      <c r="L323" s="35"/>
      <c r="M323" s="35"/>
      <c r="N323" s="114"/>
      <c r="O323" s="115" t="s">
        <v>258</v>
      </c>
    </row>
    <row r="324" spans="1:20">
      <c r="A324" s="153"/>
      <c r="B324" s="37" t="s">
        <v>343</v>
      </c>
      <c r="C324" s="398">
        <f>IF(①基本情報!D8="","",①基本情報!D8)</f>
        <v>6</v>
      </c>
      <c r="D324" s="154" t="s">
        <v>86</v>
      </c>
      <c r="F324" s="37" t="s">
        <v>87</v>
      </c>
      <c r="G324" s="811" t="str">
        <f>IF('③（別紙１）事業所一覧'!B10="","",IF(①基本情報!$C$4='③（別紙１）事業所一覧'!B10,'③（別紙１）事業所一覧'!B10,CONCATENATE(①基本情報!$C$4," ",'③（別紙１）事業所一覧'!B10)))</f>
        <v/>
      </c>
      <c r="H324" s="812"/>
      <c r="I324" s="812"/>
      <c r="J324" s="812"/>
      <c r="K324" s="812"/>
      <c r="L324" s="813"/>
      <c r="M324" s="35"/>
      <c r="N324" s="114"/>
      <c r="O324" s="116" t="s">
        <v>260</v>
      </c>
    </row>
    <row r="325" spans="1:20">
      <c r="A325" s="76"/>
      <c r="B325" s="77"/>
      <c r="C325" s="78"/>
      <c r="D325" s="78"/>
      <c r="E325" s="76"/>
      <c r="F325" s="78"/>
      <c r="G325" s="79"/>
      <c r="H325" s="79"/>
      <c r="I325" s="79"/>
      <c r="J325" s="79"/>
      <c r="K325" s="79"/>
      <c r="L325" s="80"/>
      <c r="M325" s="80"/>
      <c r="N325" s="114"/>
      <c r="O325" s="116" t="s">
        <v>259</v>
      </c>
    </row>
    <row r="326" spans="1:20">
      <c r="A326" s="683" t="s">
        <v>0</v>
      </c>
      <c r="B326" s="683"/>
      <c r="C326" s="683"/>
      <c r="D326" s="683"/>
      <c r="E326" s="683"/>
      <c r="F326" s="683" t="s">
        <v>1</v>
      </c>
      <c r="G326" s="683"/>
      <c r="H326" s="683"/>
      <c r="I326" s="789" t="s">
        <v>34</v>
      </c>
      <c r="J326" s="789"/>
      <c r="K326" s="789"/>
      <c r="L326" s="681" t="s">
        <v>59</v>
      </c>
      <c r="M326" s="681" t="s">
        <v>61</v>
      </c>
      <c r="N326" s="352"/>
      <c r="O326" s="697" t="s">
        <v>92</v>
      </c>
      <c r="P326" s="700" t="s">
        <v>2</v>
      </c>
      <c r="Q326" s="700"/>
      <c r="R326" s="697" t="s">
        <v>92</v>
      </c>
      <c r="S326" s="700" t="s">
        <v>45</v>
      </c>
      <c r="T326" s="700"/>
    </row>
    <row r="327" spans="1:20">
      <c r="A327" s="683"/>
      <c r="B327" s="683"/>
      <c r="C327" s="683"/>
      <c r="D327" s="683"/>
      <c r="E327" s="683"/>
      <c r="F327" s="339" t="s">
        <v>3</v>
      </c>
      <c r="G327" s="683" t="s">
        <v>35</v>
      </c>
      <c r="H327" s="339" t="s">
        <v>36</v>
      </c>
      <c r="I327" s="339" t="s">
        <v>3</v>
      </c>
      <c r="J327" s="683" t="s">
        <v>35</v>
      </c>
      <c r="K327" s="339" t="s">
        <v>36</v>
      </c>
      <c r="L327" s="682"/>
      <c r="M327" s="682"/>
      <c r="N327" s="352"/>
      <c r="O327" s="698"/>
      <c r="P327" s="341" t="s">
        <v>3</v>
      </c>
      <c r="Q327" s="774" t="s">
        <v>69</v>
      </c>
      <c r="R327" s="698"/>
      <c r="S327" s="697" t="s">
        <v>3</v>
      </c>
      <c r="T327" s="701" t="s">
        <v>35</v>
      </c>
    </row>
    <row r="328" spans="1:20">
      <c r="A328" s="683"/>
      <c r="B328" s="683"/>
      <c r="C328" s="683"/>
      <c r="D328" s="683"/>
      <c r="E328" s="683"/>
      <c r="F328" s="347" t="s">
        <v>55</v>
      </c>
      <c r="G328" s="683"/>
      <c r="H328" s="347" t="s">
        <v>56</v>
      </c>
      <c r="I328" s="347" t="s">
        <v>57</v>
      </c>
      <c r="J328" s="683"/>
      <c r="K328" s="347" t="s">
        <v>58</v>
      </c>
      <c r="L328" s="340" t="s">
        <v>80</v>
      </c>
      <c r="M328" s="340" t="s">
        <v>248</v>
      </c>
      <c r="N328" s="352"/>
      <c r="O328" s="699"/>
      <c r="P328" s="342" t="s">
        <v>5</v>
      </c>
      <c r="Q328" s="774"/>
      <c r="R328" s="699"/>
      <c r="S328" s="699"/>
      <c r="T328" s="702"/>
    </row>
    <row r="329" spans="1:20" ht="15" customHeight="1">
      <c r="A329" s="808" t="s">
        <v>392</v>
      </c>
      <c r="B329" s="729" t="s">
        <v>81</v>
      </c>
      <c r="C329" s="764"/>
      <c r="D329" s="764"/>
      <c r="E329" s="730"/>
      <c r="F329" s="155"/>
      <c r="G329" s="29" t="s">
        <v>393</v>
      </c>
      <c r="H329" s="41" t="str">
        <f t="shared" ref="H329:H357" si="58">IF(F329="","",F329*P329)</f>
        <v/>
      </c>
      <c r="I329" s="156"/>
      <c r="J329" s="29" t="s">
        <v>393</v>
      </c>
      <c r="K329" s="157" t="str">
        <f t="shared" ref="K329:K355" si="59">IF(I329="","",I329*P329)</f>
        <v/>
      </c>
      <c r="L329" s="157" t="str">
        <f>IF(F329="",IF(I329="","",-(I329*P329)),(F329-I329)*P329)</f>
        <v/>
      </c>
      <c r="M329" s="158" t="str">
        <f t="shared" ref="M329:M335" si="60">IF(L329="","",L329*S329*44/12)</f>
        <v/>
      </c>
      <c r="N329" s="117"/>
      <c r="O329" s="353" t="str">
        <f>IF(P329=$X$8,"","○")</f>
        <v/>
      </c>
      <c r="P329" s="159">
        <v>38.299999999999997</v>
      </c>
      <c r="Q329" s="160" t="s">
        <v>394</v>
      </c>
      <c r="R329" s="118" t="str">
        <f>IF(S329=$Z$8,"","○")</f>
        <v/>
      </c>
      <c r="S329" s="161">
        <v>1.9E-2</v>
      </c>
      <c r="T329" s="162" t="s">
        <v>262</v>
      </c>
    </row>
    <row r="330" spans="1:20" ht="15" customHeight="1">
      <c r="A330" s="808"/>
      <c r="B330" s="729" t="s">
        <v>6</v>
      </c>
      <c r="C330" s="764"/>
      <c r="D330" s="764"/>
      <c r="E330" s="730"/>
      <c r="F330" s="155"/>
      <c r="G330" s="29" t="s">
        <v>393</v>
      </c>
      <c r="H330" s="41" t="str">
        <f t="shared" si="58"/>
        <v/>
      </c>
      <c r="I330" s="156"/>
      <c r="J330" s="29" t="s">
        <v>393</v>
      </c>
      <c r="K330" s="157" t="str">
        <f t="shared" si="59"/>
        <v/>
      </c>
      <c r="L330" s="157" t="str">
        <f t="shared" ref="L330:L335" si="61">IF(F330="",IF(I330="","",-(I330*P330)),(F330-I330)*P330)</f>
        <v/>
      </c>
      <c r="M330" s="158" t="str">
        <f t="shared" si="60"/>
        <v/>
      </c>
      <c r="N330" s="117"/>
      <c r="O330" s="353" t="str">
        <f>IF(P330=$X$9,"","○")</f>
        <v/>
      </c>
      <c r="P330" s="159">
        <v>34.799999999999997</v>
      </c>
      <c r="Q330" s="160" t="s">
        <v>394</v>
      </c>
      <c r="R330" s="118" t="str">
        <f>IF(S330=$Z$9,"","○")</f>
        <v/>
      </c>
      <c r="S330" s="159">
        <v>1.83E-2</v>
      </c>
      <c r="T330" s="162" t="s">
        <v>261</v>
      </c>
    </row>
    <row r="331" spans="1:20" ht="15" customHeight="1">
      <c r="A331" s="808"/>
      <c r="B331" s="729" t="s">
        <v>41</v>
      </c>
      <c r="C331" s="764"/>
      <c r="D331" s="764"/>
      <c r="E331" s="730"/>
      <c r="F331" s="155"/>
      <c r="G331" s="29" t="s">
        <v>393</v>
      </c>
      <c r="H331" s="41" t="str">
        <f t="shared" si="58"/>
        <v/>
      </c>
      <c r="I331" s="156"/>
      <c r="J331" s="29" t="s">
        <v>393</v>
      </c>
      <c r="K331" s="157" t="str">
        <f t="shared" si="59"/>
        <v/>
      </c>
      <c r="L331" s="157" t="str">
        <f t="shared" si="61"/>
        <v/>
      </c>
      <c r="M331" s="158" t="str">
        <f t="shared" si="60"/>
        <v/>
      </c>
      <c r="N331" s="117"/>
      <c r="O331" s="353" t="str">
        <f>IF(P331=$X$10,"","○")</f>
        <v/>
      </c>
      <c r="P331" s="159">
        <v>33.4</v>
      </c>
      <c r="Q331" s="160" t="s">
        <v>394</v>
      </c>
      <c r="R331" s="118" t="str">
        <f>IF(S331=$Z$10,"","○")</f>
        <v/>
      </c>
      <c r="S331" s="159">
        <v>1.8700000000000001E-2</v>
      </c>
      <c r="T331" s="162" t="s">
        <v>261</v>
      </c>
    </row>
    <row r="332" spans="1:20" ht="15" customHeight="1">
      <c r="A332" s="808"/>
      <c r="B332" s="729" t="s">
        <v>7</v>
      </c>
      <c r="C332" s="764"/>
      <c r="D332" s="764"/>
      <c r="E332" s="730"/>
      <c r="F332" s="155"/>
      <c r="G332" s="29" t="s">
        <v>393</v>
      </c>
      <c r="H332" s="41" t="str">
        <f t="shared" si="58"/>
        <v/>
      </c>
      <c r="I332" s="156"/>
      <c r="J332" s="29" t="s">
        <v>393</v>
      </c>
      <c r="K332" s="157" t="str">
        <f t="shared" si="59"/>
        <v/>
      </c>
      <c r="L332" s="157" t="str">
        <f t="shared" si="61"/>
        <v/>
      </c>
      <c r="M332" s="158" t="str">
        <f t="shared" si="60"/>
        <v/>
      </c>
      <c r="N332" s="117"/>
      <c r="O332" s="353" t="str">
        <f>IF(P332=$X$11,"","○")</f>
        <v/>
      </c>
      <c r="P332" s="159">
        <v>33.299999999999997</v>
      </c>
      <c r="Q332" s="160" t="s">
        <v>394</v>
      </c>
      <c r="R332" s="118" t="str">
        <f>IF(S332=$Z$12,"","○")</f>
        <v/>
      </c>
      <c r="S332" s="159">
        <v>1.8599999999999998E-2</v>
      </c>
      <c r="T332" s="162" t="s">
        <v>261</v>
      </c>
    </row>
    <row r="333" spans="1:20" ht="15" customHeight="1">
      <c r="A333" s="808"/>
      <c r="B333" s="729" t="s">
        <v>395</v>
      </c>
      <c r="C333" s="764"/>
      <c r="D333" s="764"/>
      <c r="E333" s="730"/>
      <c r="F333" s="155"/>
      <c r="G333" s="29" t="s">
        <v>393</v>
      </c>
      <c r="H333" s="41" t="str">
        <f t="shared" si="58"/>
        <v/>
      </c>
      <c r="I333" s="156"/>
      <c r="J333" s="29" t="s">
        <v>393</v>
      </c>
      <c r="K333" s="157" t="str">
        <f t="shared" si="59"/>
        <v/>
      </c>
      <c r="L333" s="157" t="str">
        <f t="shared" si="61"/>
        <v/>
      </c>
      <c r="M333" s="158" t="str">
        <f t="shared" si="60"/>
        <v/>
      </c>
      <c r="N333" s="117"/>
      <c r="O333" s="353" t="str">
        <f>IF(P333=$X$12,"","○")</f>
        <v/>
      </c>
      <c r="P333" s="159">
        <v>36.299999999999997</v>
      </c>
      <c r="Q333" s="160" t="s">
        <v>394</v>
      </c>
      <c r="R333" s="118" t="str">
        <f>IF(S333=$Z$12,"","○")</f>
        <v/>
      </c>
      <c r="S333" s="159">
        <v>1.8599999999999998E-2</v>
      </c>
      <c r="T333" s="162" t="s">
        <v>261</v>
      </c>
    </row>
    <row r="334" spans="1:20" ht="15" customHeight="1">
      <c r="A334" s="808"/>
      <c r="B334" s="729" t="s">
        <v>82</v>
      </c>
      <c r="C334" s="764"/>
      <c r="D334" s="764"/>
      <c r="E334" s="730"/>
      <c r="F334" s="155"/>
      <c r="G334" s="29" t="s">
        <v>393</v>
      </c>
      <c r="H334" s="41" t="str">
        <f t="shared" si="58"/>
        <v/>
      </c>
      <c r="I334" s="156"/>
      <c r="J334" s="29" t="s">
        <v>393</v>
      </c>
      <c r="K334" s="157" t="str">
        <f t="shared" si="59"/>
        <v/>
      </c>
      <c r="L334" s="157" t="str">
        <f t="shared" si="61"/>
        <v/>
      </c>
      <c r="M334" s="158" t="str">
        <f t="shared" si="60"/>
        <v/>
      </c>
      <c r="N334" s="117"/>
      <c r="O334" s="353" t="str">
        <f>IF(P334=$X$13,"","○")</f>
        <v/>
      </c>
      <c r="P334" s="159">
        <v>36.5</v>
      </c>
      <c r="Q334" s="160" t="s">
        <v>394</v>
      </c>
      <c r="R334" s="118" t="str">
        <f>IF(S334=$Z$13,"","○")</f>
        <v/>
      </c>
      <c r="S334" s="159">
        <v>1.8700000000000001E-2</v>
      </c>
      <c r="T334" s="162" t="s">
        <v>261</v>
      </c>
    </row>
    <row r="335" spans="1:20" ht="15" customHeight="1">
      <c r="A335" s="808"/>
      <c r="B335" s="729" t="s">
        <v>9</v>
      </c>
      <c r="C335" s="764"/>
      <c r="D335" s="764"/>
      <c r="E335" s="730"/>
      <c r="F335" s="155"/>
      <c r="G335" s="29" t="s">
        <v>393</v>
      </c>
      <c r="H335" s="41" t="str">
        <f t="shared" si="58"/>
        <v/>
      </c>
      <c r="I335" s="156"/>
      <c r="J335" s="29" t="s">
        <v>393</v>
      </c>
      <c r="K335" s="157" t="str">
        <f t="shared" si="59"/>
        <v/>
      </c>
      <c r="L335" s="157" t="str">
        <f t="shared" si="61"/>
        <v/>
      </c>
      <c r="M335" s="158" t="str">
        <f t="shared" si="60"/>
        <v/>
      </c>
      <c r="N335" s="117"/>
      <c r="O335" s="353" t="str">
        <f>IF(P335=$X$14,"","○")</f>
        <v/>
      </c>
      <c r="P335" s="165">
        <v>38</v>
      </c>
      <c r="Q335" s="160" t="s">
        <v>394</v>
      </c>
      <c r="R335" s="118" t="str">
        <f>IF(S335=$Z$14,"","○")</f>
        <v/>
      </c>
      <c r="S335" s="159">
        <v>1.8800000000000001E-2</v>
      </c>
      <c r="T335" s="162" t="s">
        <v>261</v>
      </c>
    </row>
    <row r="336" spans="1:20" ht="15" customHeight="1">
      <c r="A336" s="808"/>
      <c r="B336" s="729" t="s">
        <v>10</v>
      </c>
      <c r="C336" s="764"/>
      <c r="D336" s="764"/>
      <c r="E336" s="730"/>
      <c r="F336" s="155"/>
      <c r="G336" s="29" t="s">
        <v>393</v>
      </c>
      <c r="H336" s="41" t="str">
        <f t="shared" si="58"/>
        <v/>
      </c>
      <c r="I336" s="156"/>
      <c r="J336" s="29" t="s">
        <v>393</v>
      </c>
      <c r="K336" s="157" t="str">
        <f t="shared" si="59"/>
        <v/>
      </c>
      <c r="L336" s="157" t="str">
        <f>IF(F336="",IF(I336="","",-(I336*P336)),(F336-I336)*P336)</f>
        <v/>
      </c>
      <c r="M336" s="158" t="str">
        <f>IF(L336="","",L336*S336*44/12)</f>
        <v/>
      </c>
      <c r="N336" s="117"/>
      <c r="O336" s="353" t="str">
        <f>IF(P336=$X$15,"","○")</f>
        <v/>
      </c>
      <c r="P336" s="159">
        <v>38.9</v>
      </c>
      <c r="Q336" s="160" t="s">
        <v>394</v>
      </c>
      <c r="R336" s="118" t="str">
        <f>IF(S336=$Z$15,"","○")</f>
        <v/>
      </c>
      <c r="S336" s="159">
        <v>1.9300000000000001E-2</v>
      </c>
      <c r="T336" s="162" t="s">
        <v>261</v>
      </c>
    </row>
    <row r="337" spans="1:20" ht="15" customHeight="1">
      <c r="A337" s="808"/>
      <c r="B337" s="729" t="s">
        <v>11</v>
      </c>
      <c r="C337" s="764"/>
      <c r="D337" s="764"/>
      <c r="E337" s="730"/>
      <c r="F337" s="155"/>
      <c r="G337" s="29" t="s">
        <v>393</v>
      </c>
      <c r="H337" s="41" t="str">
        <f t="shared" si="58"/>
        <v/>
      </c>
      <c r="I337" s="156"/>
      <c r="J337" s="29" t="s">
        <v>393</v>
      </c>
      <c r="K337" s="157" t="str">
        <f t="shared" si="59"/>
        <v/>
      </c>
      <c r="L337" s="157" t="str">
        <f t="shared" ref="L337:L350" si="62">IF(F337="",IF(I337="","",-(I337*P337)),(F337-I337)*P337)</f>
        <v/>
      </c>
      <c r="M337" s="158" t="str">
        <f t="shared" ref="M337:M355" si="63">IF(L337="","",L337*S337*44/12)</f>
        <v/>
      </c>
      <c r="N337" s="117"/>
      <c r="O337" s="353" t="str">
        <f>IF(P337=$X$16,"","○")</f>
        <v/>
      </c>
      <c r="P337" s="159">
        <v>41.8</v>
      </c>
      <c r="Q337" s="160" t="s">
        <v>394</v>
      </c>
      <c r="R337" s="118" t="str">
        <f>IF(S337=$Z$16,"","○")</f>
        <v/>
      </c>
      <c r="S337" s="159">
        <v>2.0199999999999999E-2</v>
      </c>
      <c r="T337" s="162" t="s">
        <v>261</v>
      </c>
    </row>
    <row r="338" spans="1:20" ht="15" customHeight="1">
      <c r="A338" s="808"/>
      <c r="B338" s="729" t="s">
        <v>12</v>
      </c>
      <c r="C338" s="764"/>
      <c r="D338" s="764"/>
      <c r="E338" s="730"/>
      <c r="F338" s="155"/>
      <c r="G338" s="29" t="s">
        <v>13</v>
      </c>
      <c r="H338" s="41" t="str">
        <f t="shared" si="58"/>
        <v/>
      </c>
      <c r="I338" s="156"/>
      <c r="J338" s="29" t="s">
        <v>13</v>
      </c>
      <c r="K338" s="157" t="str">
        <f t="shared" si="59"/>
        <v/>
      </c>
      <c r="L338" s="157" t="str">
        <f t="shared" si="62"/>
        <v/>
      </c>
      <c r="M338" s="158" t="str">
        <f t="shared" si="63"/>
        <v/>
      </c>
      <c r="N338" s="117"/>
      <c r="O338" s="353" t="str">
        <f>IF(P338=$X$17,"","○")</f>
        <v/>
      </c>
      <c r="P338" s="165">
        <v>40</v>
      </c>
      <c r="Q338" s="160" t="s">
        <v>14</v>
      </c>
      <c r="R338" s="118" t="str">
        <f>IF(S338=$Z$17,"","○")</f>
        <v/>
      </c>
      <c r="S338" s="159">
        <v>2.0400000000000001E-2</v>
      </c>
      <c r="T338" s="162" t="s">
        <v>261</v>
      </c>
    </row>
    <row r="339" spans="1:20" ht="15" customHeight="1">
      <c r="A339" s="808"/>
      <c r="B339" s="729" t="s">
        <v>15</v>
      </c>
      <c r="C339" s="764"/>
      <c r="D339" s="764"/>
      <c r="E339" s="730"/>
      <c r="F339" s="155"/>
      <c r="G339" s="29" t="s">
        <v>13</v>
      </c>
      <c r="H339" s="41" t="str">
        <f t="shared" si="58"/>
        <v/>
      </c>
      <c r="I339" s="156"/>
      <c r="J339" s="29" t="s">
        <v>13</v>
      </c>
      <c r="K339" s="157" t="str">
        <f t="shared" si="59"/>
        <v/>
      </c>
      <c r="L339" s="157" t="str">
        <f t="shared" si="62"/>
        <v/>
      </c>
      <c r="M339" s="158" t="str">
        <f t="shared" si="63"/>
        <v/>
      </c>
      <c r="N339" s="117"/>
      <c r="O339" s="353" t="str">
        <f>IF(P339=$X$18,"","○")</f>
        <v/>
      </c>
      <c r="P339" s="159">
        <v>34.1</v>
      </c>
      <c r="Q339" s="160" t="s">
        <v>14</v>
      </c>
      <c r="R339" s="118" t="str">
        <f>IF(S339=$Z$18,"","○")</f>
        <v/>
      </c>
      <c r="S339" s="159">
        <v>2.4500000000000001E-2</v>
      </c>
      <c r="T339" s="162" t="s">
        <v>261</v>
      </c>
    </row>
    <row r="340" spans="1:20" ht="15" customHeight="1">
      <c r="A340" s="808"/>
      <c r="B340" s="810" t="s">
        <v>16</v>
      </c>
      <c r="C340" s="809" t="s">
        <v>17</v>
      </c>
      <c r="D340" s="809"/>
      <c r="E340" s="809"/>
      <c r="F340" s="155"/>
      <c r="G340" s="29" t="s">
        <v>13</v>
      </c>
      <c r="H340" s="41" t="str">
        <f t="shared" si="58"/>
        <v/>
      </c>
      <c r="I340" s="156"/>
      <c r="J340" s="29" t="s">
        <v>13</v>
      </c>
      <c r="K340" s="157" t="str">
        <f t="shared" si="59"/>
        <v/>
      </c>
      <c r="L340" s="157" t="str">
        <f t="shared" si="62"/>
        <v/>
      </c>
      <c r="M340" s="158" t="str">
        <f t="shared" si="63"/>
        <v/>
      </c>
      <c r="N340" s="117"/>
      <c r="O340" s="353" t="str">
        <f>IF(P340=$X$19,"","○")</f>
        <v/>
      </c>
      <c r="P340" s="159">
        <v>50.1</v>
      </c>
      <c r="Q340" s="160" t="s">
        <v>14</v>
      </c>
      <c r="R340" s="118" t="str">
        <f>IF(S340=$Z$19,"","○")</f>
        <v/>
      </c>
      <c r="S340" s="159">
        <v>1.6299999999999999E-2</v>
      </c>
      <c r="T340" s="162" t="s">
        <v>261</v>
      </c>
    </row>
    <row r="341" spans="1:20" ht="15" customHeight="1">
      <c r="A341" s="808"/>
      <c r="B341" s="810"/>
      <c r="C341" s="809" t="s">
        <v>18</v>
      </c>
      <c r="D341" s="809"/>
      <c r="E341" s="809"/>
      <c r="F341" s="155"/>
      <c r="G341" s="29" t="s">
        <v>249</v>
      </c>
      <c r="H341" s="41" t="str">
        <f t="shared" si="58"/>
        <v/>
      </c>
      <c r="I341" s="156"/>
      <c r="J341" s="29" t="s">
        <v>249</v>
      </c>
      <c r="K341" s="157" t="str">
        <f t="shared" si="59"/>
        <v/>
      </c>
      <c r="L341" s="157" t="str">
        <f t="shared" si="62"/>
        <v/>
      </c>
      <c r="M341" s="158" t="str">
        <f t="shared" si="63"/>
        <v/>
      </c>
      <c r="N341" s="117"/>
      <c r="O341" s="353" t="str">
        <f>IF(P341=$X$20,"","○")</f>
        <v/>
      </c>
      <c r="P341" s="159">
        <v>46.1</v>
      </c>
      <c r="Q341" s="160" t="s">
        <v>397</v>
      </c>
      <c r="R341" s="118" t="str">
        <f>IF(S341=$Z$20,"","○")</f>
        <v/>
      </c>
      <c r="S341" s="159">
        <v>1.44E-2</v>
      </c>
      <c r="T341" s="162" t="s">
        <v>261</v>
      </c>
    </row>
    <row r="342" spans="1:20" ht="15" customHeight="1">
      <c r="A342" s="808"/>
      <c r="B342" s="810" t="s">
        <v>329</v>
      </c>
      <c r="C342" s="809" t="s">
        <v>19</v>
      </c>
      <c r="D342" s="809"/>
      <c r="E342" s="809"/>
      <c r="F342" s="155"/>
      <c r="G342" s="29" t="s">
        <v>13</v>
      </c>
      <c r="H342" s="41" t="str">
        <f t="shared" si="58"/>
        <v/>
      </c>
      <c r="I342" s="156"/>
      <c r="J342" s="29" t="s">
        <v>13</v>
      </c>
      <c r="K342" s="157" t="str">
        <f t="shared" si="59"/>
        <v/>
      </c>
      <c r="L342" s="157" t="str">
        <f t="shared" si="62"/>
        <v/>
      </c>
      <c r="M342" s="158" t="str">
        <f t="shared" si="63"/>
        <v/>
      </c>
      <c r="N342" s="117"/>
      <c r="O342" s="353" t="str">
        <f>IF(P342=$X$21,"","○")</f>
        <v/>
      </c>
      <c r="P342" s="159">
        <v>54.7</v>
      </c>
      <c r="Q342" s="160" t="s">
        <v>53</v>
      </c>
      <c r="R342" s="118" t="str">
        <f>IF(S342=$Z$21,"","○")</f>
        <v/>
      </c>
      <c r="S342" s="159">
        <v>1.3899999999999999E-2</v>
      </c>
      <c r="T342" s="162" t="s">
        <v>261</v>
      </c>
    </row>
    <row r="343" spans="1:20" ht="15" customHeight="1">
      <c r="A343" s="808"/>
      <c r="B343" s="810"/>
      <c r="C343" s="809" t="s">
        <v>37</v>
      </c>
      <c r="D343" s="809"/>
      <c r="E343" s="809"/>
      <c r="F343" s="155"/>
      <c r="G343" s="29" t="s">
        <v>249</v>
      </c>
      <c r="H343" s="41" t="str">
        <f t="shared" si="58"/>
        <v/>
      </c>
      <c r="I343" s="156"/>
      <c r="J343" s="29" t="s">
        <v>249</v>
      </c>
      <c r="K343" s="157" t="str">
        <f t="shared" si="59"/>
        <v/>
      </c>
      <c r="L343" s="157" t="str">
        <f t="shared" si="62"/>
        <v/>
      </c>
      <c r="M343" s="158" t="str">
        <f t="shared" si="63"/>
        <v/>
      </c>
      <c r="N343" s="117"/>
      <c r="O343" s="353" t="str">
        <f>IF(P343=$X$22,"","○")</f>
        <v/>
      </c>
      <c r="P343" s="159">
        <v>38.4</v>
      </c>
      <c r="Q343" s="160" t="s">
        <v>397</v>
      </c>
      <c r="R343" s="118" t="str">
        <f>IF(S343=$Z$22,"","○")</f>
        <v/>
      </c>
      <c r="S343" s="159">
        <v>1.3899999999999999E-2</v>
      </c>
      <c r="T343" s="162" t="s">
        <v>261</v>
      </c>
    </row>
    <row r="344" spans="1:20" ht="15" customHeight="1">
      <c r="A344" s="808"/>
      <c r="B344" s="653" t="s">
        <v>20</v>
      </c>
      <c r="C344" s="809" t="s">
        <v>398</v>
      </c>
      <c r="D344" s="809"/>
      <c r="E344" s="809"/>
      <c r="F344" s="155"/>
      <c r="G344" s="29" t="s">
        <v>13</v>
      </c>
      <c r="H344" s="41" t="str">
        <f t="shared" si="58"/>
        <v/>
      </c>
      <c r="I344" s="156"/>
      <c r="J344" s="29" t="s">
        <v>13</v>
      </c>
      <c r="K344" s="157" t="str">
        <f t="shared" si="59"/>
        <v/>
      </c>
      <c r="L344" s="157" t="str">
        <f t="shared" si="62"/>
        <v/>
      </c>
      <c r="M344" s="158" t="str">
        <f t="shared" si="63"/>
        <v/>
      </c>
      <c r="N344" s="117"/>
      <c r="O344" s="353" t="str">
        <f>IF(P344=$X$23,"","○")</f>
        <v/>
      </c>
      <c r="P344" s="167">
        <v>28.7</v>
      </c>
      <c r="Q344" s="160" t="s">
        <v>14</v>
      </c>
      <c r="R344" s="118" t="str">
        <f>IF(S344=$Z$23,"","○")</f>
        <v/>
      </c>
      <c r="S344" s="159">
        <v>2.46E-2</v>
      </c>
      <c r="T344" s="162" t="s">
        <v>261</v>
      </c>
    </row>
    <row r="345" spans="1:20" ht="15" customHeight="1">
      <c r="A345" s="808"/>
      <c r="B345" s="653"/>
      <c r="C345" s="809" t="s">
        <v>399</v>
      </c>
      <c r="D345" s="809"/>
      <c r="E345" s="809"/>
      <c r="F345" s="155"/>
      <c r="G345" s="29" t="s">
        <v>13</v>
      </c>
      <c r="H345" s="41" t="str">
        <f t="shared" si="58"/>
        <v/>
      </c>
      <c r="I345" s="156"/>
      <c r="J345" s="29" t="s">
        <v>13</v>
      </c>
      <c r="K345" s="157" t="str">
        <f t="shared" si="59"/>
        <v/>
      </c>
      <c r="L345" s="157" t="str">
        <f t="shared" si="62"/>
        <v/>
      </c>
      <c r="M345" s="158" t="str">
        <f t="shared" si="63"/>
        <v/>
      </c>
      <c r="N345" s="117"/>
      <c r="O345" s="353" t="str">
        <f>IF(P345=$X$24,"","○")</f>
        <v/>
      </c>
      <c r="P345" s="167">
        <v>28.9</v>
      </c>
      <c r="Q345" s="160" t="s">
        <v>14</v>
      </c>
      <c r="R345" s="118" t="str">
        <f>IF(S345=$Z$24,"","○")</f>
        <v/>
      </c>
      <c r="S345" s="159">
        <v>2.4500000000000001E-2</v>
      </c>
      <c r="T345" s="162" t="s">
        <v>261</v>
      </c>
    </row>
    <row r="346" spans="1:20" ht="15" customHeight="1">
      <c r="A346" s="808"/>
      <c r="B346" s="653"/>
      <c r="C346" s="809" t="s">
        <v>400</v>
      </c>
      <c r="D346" s="809"/>
      <c r="E346" s="809"/>
      <c r="F346" s="155"/>
      <c r="G346" s="29" t="s">
        <v>13</v>
      </c>
      <c r="H346" s="41" t="str">
        <f t="shared" si="58"/>
        <v/>
      </c>
      <c r="I346" s="156"/>
      <c r="J346" s="29" t="s">
        <v>13</v>
      </c>
      <c r="K346" s="157" t="str">
        <f t="shared" si="59"/>
        <v/>
      </c>
      <c r="L346" s="157" t="str">
        <f t="shared" si="62"/>
        <v/>
      </c>
      <c r="M346" s="158" t="str">
        <f t="shared" si="63"/>
        <v/>
      </c>
      <c r="N346" s="117"/>
      <c r="O346" s="353" t="str">
        <f>IF(P346=$X$25,"","○")</f>
        <v/>
      </c>
      <c r="P346" s="167">
        <v>28.3</v>
      </c>
      <c r="Q346" s="160" t="s">
        <v>14</v>
      </c>
      <c r="R346" s="118" t="str">
        <f>IF(S346=$Z$25,"","○")</f>
        <v/>
      </c>
      <c r="S346" s="159">
        <v>2.5100000000000001E-2</v>
      </c>
      <c r="T346" s="162" t="s">
        <v>261</v>
      </c>
    </row>
    <row r="347" spans="1:20" ht="15" customHeight="1">
      <c r="A347" s="808"/>
      <c r="B347" s="653"/>
      <c r="C347" s="809" t="s">
        <v>401</v>
      </c>
      <c r="D347" s="809"/>
      <c r="E347" s="809"/>
      <c r="F347" s="155"/>
      <c r="G347" s="29" t="s">
        <v>13</v>
      </c>
      <c r="H347" s="41" t="str">
        <f t="shared" si="58"/>
        <v/>
      </c>
      <c r="I347" s="156"/>
      <c r="J347" s="29" t="s">
        <v>13</v>
      </c>
      <c r="K347" s="157" t="str">
        <f t="shared" si="59"/>
        <v/>
      </c>
      <c r="L347" s="157" t="str">
        <f t="shared" si="62"/>
        <v/>
      </c>
      <c r="M347" s="158" t="str">
        <f t="shared" si="63"/>
        <v/>
      </c>
      <c r="N347" s="117"/>
      <c r="O347" s="353" t="str">
        <f>IF(P347=$X$26,"","○")</f>
        <v/>
      </c>
      <c r="P347" s="159">
        <v>26.1</v>
      </c>
      <c r="Q347" s="160" t="s">
        <v>14</v>
      </c>
      <c r="R347" s="118" t="str">
        <f>IF(S347=$Z$26,"","○")</f>
        <v/>
      </c>
      <c r="S347" s="159">
        <v>2.4299999999999999E-2</v>
      </c>
      <c r="T347" s="162" t="s">
        <v>261</v>
      </c>
    </row>
    <row r="348" spans="1:20" ht="15" customHeight="1">
      <c r="A348" s="808"/>
      <c r="B348" s="653"/>
      <c r="C348" s="809" t="s">
        <v>402</v>
      </c>
      <c r="D348" s="809"/>
      <c r="E348" s="809"/>
      <c r="F348" s="155"/>
      <c r="G348" s="29" t="s">
        <v>13</v>
      </c>
      <c r="H348" s="41" t="str">
        <f t="shared" si="58"/>
        <v/>
      </c>
      <c r="I348" s="156"/>
      <c r="J348" s="29" t="s">
        <v>13</v>
      </c>
      <c r="K348" s="157" t="str">
        <f t="shared" si="59"/>
        <v/>
      </c>
      <c r="L348" s="157" t="str">
        <f t="shared" si="62"/>
        <v/>
      </c>
      <c r="M348" s="158" t="str">
        <f t="shared" si="63"/>
        <v/>
      </c>
      <c r="N348" s="117"/>
      <c r="O348" s="353" t="str">
        <f>IF(P348=$X$27,"","○")</f>
        <v/>
      </c>
      <c r="P348" s="159">
        <v>24.2</v>
      </c>
      <c r="Q348" s="160" t="s">
        <v>14</v>
      </c>
      <c r="R348" s="118" t="str">
        <f>IF(S348=$Z$27,"","○")</f>
        <v/>
      </c>
      <c r="S348" s="159">
        <v>2.4199999999999999E-2</v>
      </c>
      <c r="T348" s="162" t="s">
        <v>261</v>
      </c>
    </row>
    <row r="349" spans="1:20" ht="15" customHeight="1">
      <c r="A349" s="808"/>
      <c r="B349" s="653"/>
      <c r="C349" s="809" t="s">
        <v>403</v>
      </c>
      <c r="D349" s="809"/>
      <c r="E349" s="809"/>
      <c r="F349" s="155"/>
      <c r="G349" s="29" t="s">
        <v>13</v>
      </c>
      <c r="H349" s="41" t="str">
        <f t="shared" si="58"/>
        <v/>
      </c>
      <c r="I349" s="156"/>
      <c r="J349" s="29" t="s">
        <v>13</v>
      </c>
      <c r="K349" s="157" t="str">
        <f t="shared" si="59"/>
        <v/>
      </c>
      <c r="L349" s="157" t="str">
        <f t="shared" si="62"/>
        <v/>
      </c>
      <c r="M349" s="158" t="str">
        <f t="shared" si="63"/>
        <v/>
      </c>
      <c r="N349" s="117"/>
      <c r="O349" s="353" t="str">
        <f>IF(P349=$X$28,"","○")</f>
        <v/>
      </c>
      <c r="P349" s="159">
        <v>27.8</v>
      </c>
      <c r="Q349" s="160" t="s">
        <v>14</v>
      </c>
      <c r="R349" s="118" t="str">
        <f>IF(S349=$Z$28,"","○")</f>
        <v/>
      </c>
      <c r="S349" s="159">
        <v>2.5899999999999999E-2</v>
      </c>
      <c r="T349" s="162" t="s">
        <v>261</v>
      </c>
    </row>
    <row r="350" spans="1:20" ht="15" customHeight="1">
      <c r="A350" s="808"/>
      <c r="B350" s="653" t="s">
        <v>21</v>
      </c>
      <c r="C350" s="653"/>
      <c r="D350" s="653"/>
      <c r="E350" s="653"/>
      <c r="F350" s="155"/>
      <c r="G350" s="29" t="s">
        <v>13</v>
      </c>
      <c r="H350" s="41" t="str">
        <f t="shared" si="58"/>
        <v/>
      </c>
      <c r="I350" s="156"/>
      <c r="J350" s="29" t="s">
        <v>13</v>
      </c>
      <c r="K350" s="157" t="str">
        <f t="shared" si="59"/>
        <v/>
      </c>
      <c r="L350" s="157" t="str">
        <f t="shared" si="62"/>
        <v/>
      </c>
      <c r="M350" s="158" t="str">
        <f t="shared" si="63"/>
        <v/>
      </c>
      <c r="N350" s="117"/>
      <c r="O350" s="353" t="str">
        <f>IF(P350=$X$29,"","○")</f>
        <v/>
      </c>
      <c r="P350" s="165">
        <v>29</v>
      </c>
      <c r="Q350" s="160" t="s">
        <v>14</v>
      </c>
      <c r="R350" s="118" t="str">
        <f>IF(S350=$Z$29,"","○")</f>
        <v/>
      </c>
      <c r="S350" s="159">
        <v>2.9899999999999999E-2</v>
      </c>
      <c r="T350" s="162" t="s">
        <v>261</v>
      </c>
    </row>
    <row r="351" spans="1:20" ht="15" customHeight="1">
      <c r="A351" s="808"/>
      <c r="B351" s="653" t="s">
        <v>22</v>
      </c>
      <c r="C351" s="653"/>
      <c r="D351" s="653"/>
      <c r="E351" s="653"/>
      <c r="F351" s="155"/>
      <c r="G351" s="29" t="s">
        <v>13</v>
      </c>
      <c r="H351" s="41" t="str">
        <f t="shared" si="58"/>
        <v/>
      </c>
      <c r="I351" s="156"/>
      <c r="J351" s="29" t="s">
        <v>13</v>
      </c>
      <c r="K351" s="157" t="str">
        <f t="shared" si="59"/>
        <v/>
      </c>
      <c r="L351" s="157" t="str">
        <f>IF(F351="",IF(I351="","",-(I351*P351)),(F351-I351)*P351)</f>
        <v/>
      </c>
      <c r="M351" s="158" t="str">
        <f t="shared" si="63"/>
        <v/>
      </c>
      <c r="N351" s="117"/>
      <c r="O351" s="353" t="str">
        <f>IF(P351=$X$30,"","○")</f>
        <v/>
      </c>
      <c r="P351" s="159">
        <v>37.299999999999997</v>
      </c>
      <c r="Q351" s="160" t="s">
        <v>14</v>
      </c>
      <c r="R351" s="118" t="str">
        <f>IF(S351=$Z$30,"","○")</f>
        <v/>
      </c>
      <c r="S351" s="159">
        <v>2.0899999999999998E-2</v>
      </c>
      <c r="T351" s="162" t="s">
        <v>261</v>
      </c>
    </row>
    <row r="352" spans="1:20" ht="15" customHeight="1">
      <c r="A352" s="808"/>
      <c r="B352" s="653" t="s">
        <v>23</v>
      </c>
      <c r="C352" s="653"/>
      <c r="D352" s="653"/>
      <c r="E352" s="653"/>
      <c r="F352" s="155"/>
      <c r="G352" s="29" t="s">
        <v>249</v>
      </c>
      <c r="H352" s="41" t="str">
        <f t="shared" si="58"/>
        <v/>
      </c>
      <c r="I352" s="156"/>
      <c r="J352" s="29" t="s">
        <v>249</v>
      </c>
      <c r="K352" s="157" t="str">
        <f t="shared" si="59"/>
        <v/>
      </c>
      <c r="L352" s="157" t="str">
        <f t="shared" ref="L352:L355" si="64">IF(F352="",IF(I352="","",-(I352*P352)),(F352-I352)*P352)</f>
        <v/>
      </c>
      <c r="M352" s="158" t="str">
        <f t="shared" si="63"/>
        <v/>
      </c>
      <c r="N352" s="117"/>
      <c r="O352" s="353" t="str">
        <f>IF(P352=$X$31,"","○")</f>
        <v/>
      </c>
      <c r="P352" s="159">
        <v>18.399999999999999</v>
      </c>
      <c r="Q352" s="160" t="s">
        <v>397</v>
      </c>
      <c r="R352" s="118" t="str">
        <f>IF(S352=$Z$31,"","○")</f>
        <v/>
      </c>
      <c r="S352" s="169">
        <v>1.09E-2</v>
      </c>
      <c r="T352" s="162" t="s">
        <v>261</v>
      </c>
    </row>
    <row r="353" spans="1:23" ht="15" customHeight="1">
      <c r="A353" s="808"/>
      <c r="B353" s="653" t="s">
        <v>24</v>
      </c>
      <c r="C353" s="653"/>
      <c r="D353" s="653"/>
      <c r="E353" s="653"/>
      <c r="F353" s="155"/>
      <c r="G353" s="29" t="s">
        <v>249</v>
      </c>
      <c r="H353" s="41" t="str">
        <f t="shared" si="58"/>
        <v/>
      </c>
      <c r="I353" s="156"/>
      <c r="J353" s="29" t="s">
        <v>249</v>
      </c>
      <c r="K353" s="157" t="str">
        <f t="shared" si="59"/>
        <v/>
      </c>
      <c r="L353" s="157" t="str">
        <f t="shared" si="64"/>
        <v/>
      </c>
      <c r="M353" s="158" t="str">
        <f t="shared" si="63"/>
        <v/>
      </c>
      <c r="N353" s="117"/>
      <c r="O353" s="353" t="str">
        <f>IF(P353=$X$32,"","○")</f>
        <v/>
      </c>
      <c r="P353" s="159">
        <v>3.23</v>
      </c>
      <c r="Q353" s="160" t="s">
        <v>397</v>
      </c>
      <c r="R353" s="118" t="str">
        <f>IF(S353=$Z$33,"","○")</f>
        <v/>
      </c>
      <c r="S353" s="159">
        <v>2.64E-2</v>
      </c>
      <c r="T353" s="162" t="s">
        <v>261</v>
      </c>
    </row>
    <row r="354" spans="1:23" ht="15" customHeight="1">
      <c r="A354" s="808"/>
      <c r="B354" s="653" t="s">
        <v>404</v>
      </c>
      <c r="C354" s="653"/>
      <c r="D354" s="653"/>
      <c r="E354" s="653"/>
      <c r="F354" s="155"/>
      <c r="G354" s="29" t="s">
        <v>249</v>
      </c>
      <c r="H354" s="41" t="str">
        <f t="shared" si="58"/>
        <v/>
      </c>
      <c r="I354" s="156"/>
      <c r="J354" s="29" t="s">
        <v>249</v>
      </c>
      <c r="K354" s="157" t="str">
        <f t="shared" si="59"/>
        <v/>
      </c>
      <c r="L354" s="157" t="str">
        <f t="shared" si="64"/>
        <v/>
      </c>
      <c r="M354" s="158" t="str">
        <f t="shared" si="63"/>
        <v/>
      </c>
      <c r="N354" s="117"/>
      <c r="O354" s="353" t="str">
        <f>IF(P354=$X$33,"","○")</f>
        <v/>
      </c>
      <c r="P354" s="159">
        <v>3.45</v>
      </c>
      <c r="Q354" s="160" t="s">
        <v>397</v>
      </c>
      <c r="R354" s="118" t="str">
        <f>IF(S354=$Z$33,"","○")</f>
        <v/>
      </c>
      <c r="S354" s="159">
        <v>2.64E-2</v>
      </c>
      <c r="T354" s="162" t="s">
        <v>261</v>
      </c>
      <c r="U354" s="171"/>
    </row>
    <row r="355" spans="1:23" ht="15" customHeight="1" thickBot="1">
      <c r="A355" s="808"/>
      <c r="B355" s="653" t="s">
        <v>25</v>
      </c>
      <c r="C355" s="653"/>
      <c r="D355" s="653"/>
      <c r="E355" s="653"/>
      <c r="F355" s="155"/>
      <c r="G355" s="29" t="s">
        <v>249</v>
      </c>
      <c r="H355" s="41" t="str">
        <f t="shared" si="58"/>
        <v/>
      </c>
      <c r="I355" s="156"/>
      <c r="J355" s="29" t="s">
        <v>249</v>
      </c>
      <c r="K355" s="157" t="str">
        <f t="shared" si="59"/>
        <v/>
      </c>
      <c r="L355" s="157" t="str">
        <f t="shared" si="64"/>
        <v/>
      </c>
      <c r="M355" s="158" t="str">
        <f t="shared" si="63"/>
        <v/>
      </c>
      <c r="N355" s="117"/>
      <c r="O355" s="353" t="str">
        <f>IF(P355=$X$34,"","○")</f>
        <v/>
      </c>
      <c r="P355" s="172">
        <v>7.53</v>
      </c>
      <c r="Q355" s="160" t="s">
        <v>397</v>
      </c>
      <c r="R355" s="119" t="str">
        <f>IF(S355=$Z$34,"","○")</f>
        <v/>
      </c>
      <c r="S355" s="173">
        <v>4.2000000000000003E-2</v>
      </c>
      <c r="T355" s="162" t="s">
        <v>261</v>
      </c>
      <c r="U355" s="135"/>
      <c r="V355" s="135"/>
      <c r="W355" s="123"/>
    </row>
    <row r="356" spans="1:23" ht="15" customHeight="1">
      <c r="A356" s="808"/>
      <c r="B356" s="796" t="s">
        <v>328</v>
      </c>
      <c r="C356" s="798"/>
      <c r="D356" s="522"/>
      <c r="E356" s="523"/>
      <c r="F356" s="155"/>
      <c r="G356" s="43"/>
      <c r="H356" s="41" t="str">
        <f t="shared" si="58"/>
        <v/>
      </c>
      <c r="I356" s="156"/>
      <c r="J356" s="43"/>
      <c r="K356" s="157" t="str">
        <f>IF(I356="","",I356*P356)</f>
        <v/>
      </c>
      <c r="L356" s="157" t="str">
        <f>IF(F356="",IF(I356="","",-(I356*P356)),(F356-I356)*P356)</f>
        <v/>
      </c>
      <c r="M356" s="158" t="str">
        <f>IF(L356="","",L356*S356*44/12)</f>
        <v/>
      </c>
      <c r="N356" s="117"/>
      <c r="O356" s="121"/>
      <c r="P356" s="175"/>
      <c r="Q356" s="176"/>
      <c r="R356" s="122"/>
      <c r="S356" s="175"/>
      <c r="T356" s="176"/>
      <c r="U356" s="177"/>
      <c r="V356" s="123"/>
    </row>
    <row r="357" spans="1:23" ht="15" customHeight="1" thickBot="1">
      <c r="A357" s="808"/>
      <c r="B357" s="797"/>
      <c r="C357" s="798"/>
      <c r="D357" s="522"/>
      <c r="E357" s="523"/>
      <c r="F357" s="155"/>
      <c r="G357" s="43"/>
      <c r="H357" s="41" t="str">
        <f t="shared" si="58"/>
        <v/>
      </c>
      <c r="I357" s="156"/>
      <c r="J357" s="43"/>
      <c r="K357" s="157" t="str">
        <f>IF(I357="","",I357*P357)</f>
        <v/>
      </c>
      <c r="L357" s="157" t="str">
        <f>IF(F357="",IF(I357="","",-(I357*P357)),(F357-I357)*P357)</f>
        <v/>
      </c>
      <c r="M357" s="158" t="str">
        <f>IF(L357="","",L357*S357*44/12)</f>
        <v/>
      </c>
      <c r="N357" s="117"/>
      <c r="O357" s="123"/>
      <c r="P357" s="179"/>
      <c r="Q357" s="180"/>
      <c r="R357" s="355"/>
      <c r="S357" s="179"/>
      <c r="T357" s="181"/>
    </row>
    <row r="358" spans="1:23" ht="15" customHeight="1" thickTop="1">
      <c r="A358" s="808"/>
      <c r="B358" s="683" t="s">
        <v>42</v>
      </c>
      <c r="C358" s="683"/>
      <c r="D358" s="683"/>
      <c r="E358" s="683"/>
      <c r="F358" s="683"/>
      <c r="G358" s="683"/>
      <c r="H358" s="683"/>
      <c r="I358" s="683"/>
      <c r="J358" s="683"/>
      <c r="K358" s="683"/>
      <c r="L358" s="683"/>
      <c r="M358" s="42" t="str">
        <f>IF(SUM(M329:M357)=0,"",SUM(M329:M357))</f>
        <v/>
      </c>
      <c r="N358" s="117"/>
      <c r="O358" s="123"/>
      <c r="P358" s="355"/>
      <c r="Q358" s="26"/>
      <c r="R358" s="355"/>
      <c r="S358" s="182"/>
      <c r="T358" s="183"/>
      <c r="U358" s="123"/>
      <c r="V358" s="123"/>
    </row>
    <row r="359" spans="1:23" ht="15" customHeight="1">
      <c r="A359" s="808"/>
      <c r="B359" s="799"/>
      <c r="C359" s="800"/>
      <c r="D359" s="800"/>
      <c r="E359" s="801"/>
      <c r="F359" s="683" t="s">
        <v>1</v>
      </c>
      <c r="G359" s="683"/>
      <c r="H359" s="683"/>
      <c r="I359" s="789" t="s">
        <v>34</v>
      </c>
      <c r="J359" s="789"/>
      <c r="K359" s="789"/>
      <c r="L359" s="681" t="s">
        <v>405</v>
      </c>
      <c r="M359" s="679" t="s">
        <v>61</v>
      </c>
      <c r="N359" s="117"/>
      <c r="O359" s="123"/>
      <c r="P359" s="184"/>
      <c r="Q359" s="185"/>
      <c r="R359" s="355"/>
      <c r="S359" s="184"/>
      <c r="T359" s="185"/>
    </row>
    <row r="360" spans="1:23" ht="15" customHeight="1" thickBot="1">
      <c r="A360" s="808"/>
      <c r="B360" s="802"/>
      <c r="C360" s="803"/>
      <c r="D360" s="803"/>
      <c r="E360" s="804"/>
      <c r="F360" s="339" t="s">
        <v>3</v>
      </c>
      <c r="G360" s="790" t="s">
        <v>406</v>
      </c>
      <c r="H360" s="792"/>
      <c r="I360" s="339" t="s">
        <v>3</v>
      </c>
      <c r="J360" s="790" t="s">
        <v>406</v>
      </c>
      <c r="K360" s="792"/>
      <c r="L360" s="682"/>
      <c r="M360" s="680"/>
      <c r="N360" s="117"/>
      <c r="O360" s="123"/>
      <c r="P360" s="184"/>
      <c r="Q360" s="185"/>
      <c r="R360" s="355"/>
      <c r="S360" s="184"/>
      <c r="T360" s="185"/>
    </row>
    <row r="361" spans="1:23" ht="15" customHeight="1" thickTop="1" thickBot="1">
      <c r="A361" s="808"/>
      <c r="B361" s="805"/>
      <c r="C361" s="806"/>
      <c r="D361" s="806"/>
      <c r="E361" s="807"/>
      <c r="F361" s="347" t="s">
        <v>55</v>
      </c>
      <c r="G361" s="791"/>
      <c r="H361" s="793"/>
      <c r="I361" s="347" t="s">
        <v>57</v>
      </c>
      <c r="J361" s="791"/>
      <c r="K361" s="793"/>
      <c r="L361" s="186" t="s">
        <v>407</v>
      </c>
      <c r="M361" s="340" t="s">
        <v>248</v>
      </c>
      <c r="N361" s="117"/>
      <c r="O361" s="187" t="s">
        <v>408</v>
      </c>
      <c r="P361" s="184"/>
      <c r="Q361" s="26"/>
      <c r="R361" s="355"/>
      <c r="S361" s="184"/>
      <c r="T361" s="185"/>
      <c r="U361" s="794" t="s">
        <v>409</v>
      </c>
      <c r="V361" s="795"/>
      <c r="W361" s="188"/>
    </row>
    <row r="362" spans="1:23" ht="15" customHeight="1" thickTop="1" thickBot="1">
      <c r="A362" s="808"/>
      <c r="B362" s="775" t="s">
        <v>410</v>
      </c>
      <c r="C362" s="776"/>
      <c r="D362" s="776"/>
      <c r="E362" s="777"/>
      <c r="F362" s="155"/>
      <c r="G362" s="29" t="s">
        <v>249</v>
      </c>
      <c r="H362" s="189"/>
      <c r="I362" s="156"/>
      <c r="J362" s="29" t="s">
        <v>249</v>
      </c>
      <c r="K362" s="190"/>
      <c r="L362" s="157" t="str">
        <f>IF(F362="",IF(I362="","",F362-I362),F362-I362)</f>
        <v/>
      </c>
      <c r="M362" s="158" t="str">
        <f>IF(L362="","",L362*S362)</f>
        <v/>
      </c>
      <c r="N362" s="117"/>
      <c r="O362" s="123"/>
      <c r="P362" s="184"/>
      <c r="Q362" s="185"/>
      <c r="R362" s="118"/>
      <c r="S362" s="191"/>
      <c r="T362" s="192" t="s">
        <v>411</v>
      </c>
      <c r="U362" s="778"/>
      <c r="V362" s="779"/>
    </row>
    <row r="363" spans="1:23" ht="15" customHeight="1" thickTop="1">
      <c r="A363" s="808"/>
      <c r="B363" s="683" t="s">
        <v>43</v>
      </c>
      <c r="C363" s="683"/>
      <c r="D363" s="683"/>
      <c r="E363" s="683"/>
      <c r="F363" s="683"/>
      <c r="G363" s="683"/>
      <c r="H363" s="683"/>
      <c r="I363" s="683"/>
      <c r="J363" s="683"/>
      <c r="K363" s="683"/>
      <c r="L363" s="683"/>
      <c r="M363" s="42" t="str">
        <f>IF(M362=0,"",M362)</f>
        <v/>
      </c>
      <c r="N363" s="117"/>
      <c r="O363" s="115" t="s">
        <v>258</v>
      </c>
      <c r="P363" s="355"/>
      <c r="Q363" s="26"/>
      <c r="R363" s="193"/>
      <c r="S363" s="194"/>
      <c r="T363" s="195"/>
      <c r="U363" s="196"/>
      <c r="V363" s="196"/>
    </row>
    <row r="364" spans="1:23">
      <c r="A364" s="710" t="s">
        <v>412</v>
      </c>
      <c r="B364" s="780"/>
      <c r="C364" s="781"/>
      <c r="D364" s="781"/>
      <c r="E364" s="782"/>
      <c r="F364" s="683" t="s">
        <v>1</v>
      </c>
      <c r="G364" s="683"/>
      <c r="H364" s="683"/>
      <c r="I364" s="789" t="s">
        <v>34</v>
      </c>
      <c r="J364" s="789"/>
      <c r="K364" s="789"/>
      <c r="L364" s="681" t="s">
        <v>59</v>
      </c>
      <c r="M364" s="681" t="s">
        <v>61</v>
      </c>
      <c r="N364" s="352"/>
      <c r="O364" s="697" t="s">
        <v>92</v>
      </c>
      <c r="P364" s="700" t="s">
        <v>2</v>
      </c>
      <c r="Q364" s="700"/>
      <c r="R364" s="697" t="s">
        <v>92</v>
      </c>
      <c r="S364" s="700" t="s">
        <v>45</v>
      </c>
      <c r="T364" s="700"/>
    </row>
    <row r="365" spans="1:23">
      <c r="A365" s="711"/>
      <c r="B365" s="783"/>
      <c r="C365" s="784"/>
      <c r="D365" s="784"/>
      <c r="E365" s="785"/>
      <c r="F365" s="339" t="s">
        <v>3</v>
      </c>
      <c r="G365" s="683" t="s">
        <v>35</v>
      </c>
      <c r="H365" s="339" t="s">
        <v>36</v>
      </c>
      <c r="I365" s="339" t="s">
        <v>3</v>
      </c>
      <c r="J365" s="683" t="s">
        <v>35</v>
      </c>
      <c r="K365" s="339" t="s">
        <v>36</v>
      </c>
      <c r="L365" s="682"/>
      <c r="M365" s="682"/>
      <c r="N365" s="352"/>
      <c r="O365" s="698"/>
      <c r="P365" s="341" t="s">
        <v>3</v>
      </c>
      <c r="Q365" s="774" t="s">
        <v>69</v>
      </c>
      <c r="R365" s="698"/>
      <c r="S365" s="697" t="s">
        <v>3</v>
      </c>
      <c r="T365" s="701" t="s">
        <v>35</v>
      </c>
    </row>
    <row r="366" spans="1:23">
      <c r="A366" s="711"/>
      <c r="B366" s="786"/>
      <c r="C366" s="787"/>
      <c r="D366" s="787"/>
      <c r="E366" s="788"/>
      <c r="F366" s="347" t="s">
        <v>55</v>
      </c>
      <c r="G366" s="683"/>
      <c r="H366" s="347" t="s">
        <v>56</v>
      </c>
      <c r="I366" s="347" t="s">
        <v>57</v>
      </c>
      <c r="J366" s="683"/>
      <c r="K366" s="347" t="s">
        <v>58</v>
      </c>
      <c r="L366" s="340" t="s">
        <v>80</v>
      </c>
      <c r="M366" s="340" t="s">
        <v>248</v>
      </c>
      <c r="N366" s="352"/>
      <c r="O366" s="699"/>
      <c r="P366" s="342" t="s">
        <v>5</v>
      </c>
      <c r="Q366" s="774"/>
      <c r="R366" s="699"/>
      <c r="S366" s="699"/>
      <c r="T366" s="702"/>
    </row>
    <row r="367" spans="1:23" ht="15" customHeight="1">
      <c r="A367" s="711"/>
      <c r="B367" s="729" t="s">
        <v>413</v>
      </c>
      <c r="C367" s="764"/>
      <c r="D367" s="764"/>
      <c r="E367" s="730"/>
      <c r="F367" s="155"/>
      <c r="G367" s="29" t="s">
        <v>13</v>
      </c>
      <c r="H367" s="157" t="str">
        <f t="shared" ref="H367:H385" si="65">IF(F367="","",F367*P367)</f>
        <v/>
      </c>
      <c r="I367" s="155"/>
      <c r="J367" s="29" t="s">
        <v>13</v>
      </c>
      <c r="K367" s="157" t="str">
        <f t="shared" ref="K367:K368" si="66">IF(I367="","",I367*P367)</f>
        <v/>
      </c>
      <c r="L367" s="157" t="str">
        <f>IF(F367="",IF(I367="","",-(I367*P367)),(F367-I367)*P367)</f>
        <v/>
      </c>
      <c r="M367" s="158" t="str">
        <f>IF(L367="","",L367*S367*44/12)</f>
        <v/>
      </c>
      <c r="N367" s="117"/>
      <c r="O367" s="353" t="str">
        <f>IF(P367=$X$46,"","○")</f>
        <v/>
      </c>
      <c r="P367" s="159">
        <v>13.6</v>
      </c>
      <c r="Q367" s="160" t="s">
        <v>14</v>
      </c>
      <c r="R367" s="118"/>
      <c r="S367" s="198">
        <v>0</v>
      </c>
      <c r="T367" s="162" t="s">
        <v>262</v>
      </c>
    </row>
    <row r="368" spans="1:23" ht="15" customHeight="1">
      <c r="A368" s="711"/>
      <c r="B368" s="729" t="s">
        <v>414</v>
      </c>
      <c r="C368" s="764"/>
      <c r="D368" s="764"/>
      <c r="E368" s="730"/>
      <c r="F368" s="155"/>
      <c r="G368" s="29" t="s">
        <v>13</v>
      </c>
      <c r="H368" s="157" t="str">
        <f t="shared" si="65"/>
        <v/>
      </c>
      <c r="I368" s="155"/>
      <c r="J368" s="29" t="s">
        <v>13</v>
      </c>
      <c r="K368" s="157" t="str">
        <f t="shared" si="66"/>
        <v/>
      </c>
      <c r="L368" s="157" t="str">
        <f t="shared" ref="L368" si="67">IF(F368="",IF(I368="","",-(I368*P368)),(F368-I368)*P368)</f>
        <v/>
      </c>
      <c r="M368" s="158" t="str">
        <f t="shared" ref="M368:M378" si="68">IF(L368="","",L368*S368*44/12)</f>
        <v/>
      </c>
      <c r="N368" s="117"/>
      <c r="O368" s="353" t="str">
        <f>IF(P368=$X$47,"","○")</f>
        <v/>
      </c>
      <c r="P368" s="159">
        <v>13.2</v>
      </c>
      <c r="Q368" s="160" t="s">
        <v>14</v>
      </c>
      <c r="R368" s="118"/>
      <c r="S368" s="198">
        <v>0</v>
      </c>
      <c r="T368" s="162" t="s">
        <v>261</v>
      </c>
    </row>
    <row r="369" spans="1:23" ht="15" customHeight="1">
      <c r="A369" s="711"/>
      <c r="B369" s="729" t="s">
        <v>415</v>
      </c>
      <c r="C369" s="764"/>
      <c r="D369" s="764"/>
      <c r="E369" s="730"/>
      <c r="F369" s="155"/>
      <c r="G369" s="29" t="s">
        <v>13</v>
      </c>
      <c r="H369" s="157" t="str">
        <f t="shared" si="65"/>
        <v/>
      </c>
      <c r="I369" s="155"/>
      <c r="J369" s="29" t="s">
        <v>13</v>
      </c>
      <c r="K369" s="157" t="str">
        <f>IF(I369="","",I369*P369)</f>
        <v/>
      </c>
      <c r="L369" s="157" t="str">
        <f>IF(F369="",IF(I369="","",-(I369*P369)),(F369-I369)*P369)</f>
        <v/>
      </c>
      <c r="M369" s="158" t="str">
        <f t="shared" si="68"/>
        <v/>
      </c>
      <c r="N369" s="117"/>
      <c r="O369" s="353" t="str">
        <f>IF(P369=$X$48,"","○")</f>
        <v/>
      </c>
      <c r="P369" s="159">
        <v>17.100000000000001</v>
      </c>
      <c r="Q369" s="160" t="s">
        <v>14</v>
      </c>
      <c r="R369" s="118"/>
      <c r="S369" s="198">
        <v>0</v>
      </c>
      <c r="T369" s="162" t="s">
        <v>261</v>
      </c>
    </row>
    <row r="370" spans="1:23" ht="15" customHeight="1">
      <c r="A370" s="711"/>
      <c r="B370" s="729" t="s">
        <v>416</v>
      </c>
      <c r="C370" s="764"/>
      <c r="D370" s="764"/>
      <c r="E370" s="730"/>
      <c r="F370" s="155"/>
      <c r="G370" s="29" t="s">
        <v>393</v>
      </c>
      <c r="H370" s="157" t="str">
        <f t="shared" si="65"/>
        <v/>
      </c>
      <c r="I370" s="155"/>
      <c r="J370" s="29" t="s">
        <v>393</v>
      </c>
      <c r="K370" s="157" t="str">
        <f t="shared" ref="K370:K385" si="69">IF(I370="","",I370*P370)</f>
        <v/>
      </c>
      <c r="L370" s="157" t="str">
        <f t="shared" ref="L370" si="70">IF(F370="",IF(I370="","",-(I370*P370)),(F370-I370)*P370)</f>
        <v/>
      </c>
      <c r="M370" s="158" t="str">
        <f t="shared" si="68"/>
        <v/>
      </c>
      <c r="N370" s="117"/>
      <c r="O370" s="353" t="str">
        <f>IF(P370=$X$49,"","○")</f>
        <v/>
      </c>
      <c r="P370" s="159">
        <v>23.4</v>
      </c>
      <c r="Q370" s="160" t="s">
        <v>394</v>
      </c>
      <c r="R370" s="118"/>
      <c r="S370" s="198">
        <v>0</v>
      </c>
      <c r="T370" s="162" t="s">
        <v>261</v>
      </c>
    </row>
    <row r="371" spans="1:23" ht="15" customHeight="1">
      <c r="A371" s="711"/>
      <c r="B371" s="729" t="s">
        <v>417</v>
      </c>
      <c r="C371" s="764"/>
      <c r="D371" s="764"/>
      <c r="E371" s="730"/>
      <c r="F371" s="155"/>
      <c r="G371" s="29" t="s">
        <v>393</v>
      </c>
      <c r="H371" s="157" t="str">
        <f t="shared" si="65"/>
        <v/>
      </c>
      <c r="I371" s="155"/>
      <c r="J371" s="29" t="s">
        <v>393</v>
      </c>
      <c r="K371" s="157" t="str">
        <f t="shared" si="69"/>
        <v/>
      </c>
      <c r="L371" s="157" t="str">
        <f>IF(F371="",IF(I371="","",-(I371*P371)),(F371-I371)*P371)</f>
        <v/>
      </c>
      <c r="M371" s="158" t="str">
        <f t="shared" si="68"/>
        <v/>
      </c>
      <c r="N371" s="117"/>
      <c r="O371" s="353" t="str">
        <f>IF(P371=$X$50,"","○")</f>
        <v/>
      </c>
      <c r="P371" s="159">
        <v>35.6</v>
      </c>
      <c r="Q371" s="160" t="s">
        <v>394</v>
      </c>
      <c r="R371" s="118"/>
      <c r="S371" s="198">
        <v>0</v>
      </c>
      <c r="T371" s="162" t="s">
        <v>261</v>
      </c>
    </row>
    <row r="372" spans="1:23" ht="15" customHeight="1">
      <c r="A372" s="711"/>
      <c r="B372" s="729" t="s">
        <v>418</v>
      </c>
      <c r="C372" s="764"/>
      <c r="D372" s="764"/>
      <c r="E372" s="730"/>
      <c r="F372" s="155"/>
      <c r="G372" s="29" t="s">
        <v>249</v>
      </c>
      <c r="H372" s="157" t="str">
        <f t="shared" si="65"/>
        <v/>
      </c>
      <c r="I372" s="155"/>
      <c r="J372" s="29" t="s">
        <v>249</v>
      </c>
      <c r="K372" s="157" t="str">
        <f t="shared" si="69"/>
        <v/>
      </c>
      <c r="L372" s="157" t="str">
        <f t="shared" ref="L372:L377" si="71">IF(F372="",IF(I372="","",-(I372*P372)),(F372-I372)*P372)</f>
        <v/>
      </c>
      <c r="M372" s="158" t="str">
        <f t="shared" si="68"/>
        <v/>
      </c>
      <c r="N372" s="117"/>
      <c r="O372" s="353" t="str">
        <f>IF(P372=$X$51,"","○")</f>
        <v/>
      </c>
      <c r="P372" s="159">
        <v>21.2</v>
      </c>
      <c r="Q372" s="160" t="s">
        <v>397</v>
      </c>
      <c r="R372" s="118"/>
      <c r="S372" s="198">
        <v>0</v>
      </c>
      <c r="T372" s="162" t="s">
        <v>261</v>
      </c>
    </row>
    <row r="373" spans="1:23" ht="15" customHeight="1">
      <c r="A373" s="711"/>
      <c r="B373" s="729" t="s">
        <v>419</v>
      </c>
      <c r="C373" s="764"/>
      <c r="D373" s="764"/>
      <c r="E373" s="730"/>
      <c r="F373" s="155"/>
      <c r="G373" s="29" t="s">
        <v>13</v>
      </c>
      <c r="H373" s="157" t="str">
        <f t="shared" si="65"/>
        <v/>
      </c>
      <c r="I373" s="155"/>
      <c r="J373" s="29" t="s">
        <v>13</v>
      </c>
      <c r="K373" s="157" t="str">
        <f t="shared" si="69"/>
        <v/>
      </c>
      <c r="L373" s="157" t="str">
        <f t="shared" si="71"/>
        <v/>
      </c>
      <c r="M373" s="158" t="str">
        <f t="shared" si="68"/>
        <v/>
      </c>
      <c r="N373" s="117"/>
      <c r="O373" s="353" t="str">
        <f>IF(P373=$X$52,"","○")</f>
        <v/>
      </c>
      <c r="P373" s="159">
        <v>13.2</v>
      </c>
      <c r="Q373" s="160" t="s">
        <v>14</v>
      </c>
      <c r="R373" s="118"/>
      <c r="S373" s="198">
        <v>0</v>
      </c>
      <c r="T373" s="162" t="s">
        <v>261</v>
      </c>
    </row>
    <row r="374" spans="1:23" ht="15" customHeight="1">
      <c r="A374" s="711"/>
      <c r="B374" s="729" t="s">
        <v>420</v>
      </c>
      <c r="C374" s="764"/>
      <c r="D374" s="764"/>
      <c r="E374" s="730"/>
      <c r="F374" s="155"/>
      <c r="G374" s="29" t="s">
        <v>13</v>
      </c>
      <c r="H374" s="157" t="str">
        <f t="shared" si="65"/>
        <v/>
      </c>
      <c r="I374" s="155"/>
      <c r="J374" s="29" t="s">
        <v>13</v>
      </c>
      <c r="K374" s="157" t="str">
        <f t="shared" si="69"/>
        <v/>
      </c>
      <c r="L374" s="157" t="str">
        <f t="shared" si="71"/>
        <v/>
      </c>
      <c r="M374" s="158" t="str">
        <f t="shared" si="68"/>
        <v/>
      </c>
      <c r="N374" s="117"/>
      <c r="O374" s="353" t="str">
        <f>IF(P374=$X$53,"","○")</f>
        <v/>
      </c>
      <c r="P374" s="165">
        <v>18</v>
      </c>
      <c r="Q374" s="160" t="s">
        <v>14</v>
      </c>
      <c r="R374" s="118" t="str">
        <f>IF(S374=$Z$53,"","○")</f>
        <v/>
      </c>
      <c r="S374" s="200">
        <v>1.6199999999999999E-2</v>
      </c>
      <c r="T374" s="162" t="s">
        <v>261</v>
      </c>
    </row>
    <row r="375" spans="1:23" ht="15" customHeight="1">
      <c r="A375" s="711"/>
      <c r="B375" s="729" t="s">
        <v>421</v>
      </c>
      <c r="C375" s="764"/>
      <c r="D375" s="764"/>
      <c r="E375" s="730"/>
      <c r="F375" s="155"/>
      <c r="G375" s="29" t="s">
        <v>13</v>
      </c>
      <c r="H375" s="157" t="str">
        <f t="shared" si="65"/>
        <v/>
      </c>
      <c r="I375" s="155"/>
      <c r="J375" s="29" t="s">
        <v>13</v>
      </c>
      <c r="K375" s="157" t="str">
        <f t="shared" si="69"/>
        <v/>
      </c>
      <c r="L375" s="157" t="str">
        <f t="shared" si="71"/>
        <v/>
      </c>
      <c r="M375" s="158" t="str">
        <f t="shared" si="68"/>
        <v/>
      </c>
      <c r="N375" s="117"/>
      <c r="O375" s="353" t="str">
        <f>IF(P375=$X$54,"","○")</f>
        <v/>
      </c>
      <c r="P375" s="159">
        <v>26.9</v>
      </c>
      <c r="Q375" s="160" t="s">
        <v>14</v>
      </c>
      <c r="R375" s="118" t="str">
        <f>IF(S375=$Z$54,"","○")</f>
        <v/>
      </c>
      <c r="S375" s="200">
        <v>1.66E-2</v>
      </c>
      <c r="T375" s="162" t="s">
        <v>261</v>
      </c>
    </row>
    <row r="376" spans="1:23" ht="15" customHeight="1">
      <c r="A376" s="711"/>
      <c r="B376" s="729" t="s">
        <v>422</v>
      </c>
      <c r="C376" s="764"/>
      <c r="D376" s="764"/>
      <c r="E376" s="730"/>
      <c r="F376" s="155"/>
      <c r="G376" s="29" t="s">
        <v>13</v>
      </c>
      <c r="H376" s="157" t="str">
        <f t="shared" si="65"/>
        <v/>
      </c>
      <c r="I376" s="155"/>
      <c r="J376" s="29" t="s">
        <v>13</v>
      </c>
      <c r="K376" s="157" t="str">
        <f t="shared" si="69"/>
        <v/>
      </c>
      <c r="L376" s="157" t="str">
        <f t="shared" si="71"/>
        <v/>
      </c>
      <c r="M376" s="158" t="str">
        <f t="shared" si="68"/>
        <v/>
      </c>
      <c r="N376" s="117"/>
      <c r="O376" s="353" t="str">
        <f>IF(P376=$X$55,"","○")</f>
        <v/>
      </c>
      <c r="P376" s="159">
        <v>33.200000000000003</v>
      </c>
      <c r="Q376" s="160" t="s">
        <v>14</v>
      </c>
      <c r="R376" s="118" t="str">
        <f>IF(S376=$Z$55,"","○")</f>
        <v/>
      </c>
      <c r="S376" s="200">
        <v>1.35E-2</v>
      </c>
      <c r="T376" s="162" t="s">
        <v>261</v>
      </c>
    </row>
    <row r="377" spans="1:23" ht="15" customHeight="1">
      <c r="A377" s="711"/>
      <c r="B377" s="771" t="s">
        <v>423</v>
      </c>
      <c r="C377" s="772"/>
      <c r="D377" s="772"/>
      <c r="E377" s="773"/>
      <c r="F377" s="155"/>
      <c r="G377" s="29" t="s">
        <v>13</v>
      </c>
      <c r="H377" s="157" t="str">
        <f t="shared" si="65"/>
        <v/>
      </c>
      <c r="I377" s="155"/>
      <c r="J377" s="29" t="s">
        <v>13</v>
      </c>
      <c r="K377" s="157" t="str">
        <f t="shared" si="69"/>
        <v/>
      </c>
      <c r="L377" s="157" t="str">
        <f t="shared" si="71"/>
        <v/>
      </c>
      <c r="M377" s="158" t="str">
        <f t="shared" si="68"/>
        <v/>
      </c>
      <c r="N377" s="117"/>
      <c r="O377" s="353" t="str">
        <f>IF(P377=$X$56,"","○")</f>
        <v/>
      </c>
      <c r="P377" s="159">
        <v>29.3</v>
      </c>
      <c r="Q377" s="160" t="s">
        <v>14</v>
      </c>
      <c r="R377" s="118" t="str">
        <f>IF(S377=$Z$56,"","○")</f>
        <v/>
      </c>
      <c r="S377" s="200">
        <v>2.5700000000000001E-2</v>
      </c>
      <c r="T377" s="162" t="s">
        <v>262</v>
      </c>
    </row>
    <row r="378" spans="1:23" ht="15" customHeight="1">
      <c r="A378" s="711"/>
      <c r="B378" s="771" t="s">
        <v>424</v>
      </c>
      <c r="C378" s="772"/>
      <c r="D378" s="772"/>
      <c r="E378" s="773"/>
      <c r="F378" s="155"/>
      <c r="G378" s="29" t="s">
        <v>13</v>
      </c>
      <c r="H378" s="157" t="str">
        <f t="shared" si="65"/>
        <v/>
      </c>
      <c r="I378" s="155"/>
      <c r="J378" s="29" t="s">
        <v>13</v>
      </c>
      <c r="K378" s="157" t="str">
        <f t="shared" si="69"/>
        <v/>
      </c>
      <c r="L378" s="157" t="str">
        <f>IF(F378="",IF(I378="","",-(I378*P378)),(F378-I378)*P378)</f>
        <v/>
      </c>
      <c r="M378" s="158" t="str">
        <f t="shared" si="68"/>
        <v/>
      </c>
      <c r="N378" s="117"/>
      <c r="O378" s="353" t="str">
        <f>IF(P378=$X$57,"","○")</f>
        <v/>
      </c>
      <c r="P378" s="159">
        <v>29.3</v>
      </c>
      <c r="Q378" s="160" t="s">
        <v>14</v>
      </c>
      <c r="R378" s="118" t="str">
        <f>IF(S378=$Z$57,"","○")</f>
        <v/>
      </c>
      <c r="S378" s="200">
        <v>2.3900000000000001E-2</v>
      </c>
      <c r="T378" s="162" t="s">
        <v>262</v>
      </c>
    </row>
    <row r="379" spans="1:23" ht="15" customHeight="1">
      <c r="A379" s="711"/>
      <c r="B379" s="729" t="s">
        <v>425</v>
      </c>
      <c r="C379" s="764"/>
      <c r="D379" s="764"/>
      <c r="E379" s="730"/>
      <c r="F379" s="155"/>
      <c r="G379" s="29" t="s">
        <v>393</v>
      </c>
      <c r="H379" s="157" t="str">
        <f t="shared" si="65"/>
        <v/>
      </c>
      <c r="I379" s="155"/>
      <c r="J379" s="29" t="s">
        <v>393</v>
      </c>
      <c r="K379" s="157" t="str">
        <f t="shared" si="69"/>
        <v/>
      </c>
      <c r="L379" s="157" t="str">
        <f t="shared" ref="L379" si="72">IF(F379="",IF(I379="","",-(I379*P379)),(F379-I379)*P379)</f>
        <v/>
      </c>
      <c r="M379" s="158" t="str">
        <f>IF(L379="","",L379*S379*44/12)</f>
        <v/>
      </c>
      <c r="N379" s="117"/>
      <c r="O379" s="353" t="str">
        <f>IF(P379=$X$58,"","○")</f>
        <v/>
      </c>
      <c r="P379" s="159">
        <v>40.200000000000003</v>
      </c>
      <c r="Q379" s="160" t="s">
        <v>394</v>
      </c>
      <c r="R379" s="118" t="str">
        <f>IF(S379=$Z$58,"","○")</f>
        <v/>
      </c>
      <c r="S379" s="200">
        <v>1.7899999999999999E-2</v>
      </c>
      <c r="T379" s="162" t="s">
        <v>261</v>
      </c>
    </row>
    <row r="380" spans="1:23" ht="15" customHeight="1">
      <c r="A380" s="711"/>
      <c r="B380" s="729" t="s">
        <v>426</v>
      </c>
      <c r="C380" s="764"/>
      <c r="D380" s="764"/>
      <c r="E380" s="730"/>
      <c r="F380" s="155"/>
      <c r="G380" s="29" t="s">
        <v>249</v>
      </c>
      <c r="H380" s="157" t="str">
        <f t="shared" si="65"/>
        <v/>
      </c>
      <c r="I380" s="155"/>
      <c r="J380" s="29" t="s">
        <v>249</v>
      </c>
      <c r="K380" s="157" t="str">
        <f t="shared" si="69"/>
        <v/>
      </c>
      <c r="L380" s="157" t="str">
        <f>IF(F380="",IF(I380="","",-(I380*P380)),(F380-I380)*P380)</f>
        <v/>
      </c>
      <c r="M380" s="158" t="str">
        <f t="shared" ref="M380" si="73">IF(L380="","",L380*S380*44/12)</f>
        <v/>
      </c>
      <c r="N380" s="117"/>
      <c r="O380" s="353" t="str">
        <f>IF(P380=$X$59,"","○")</f>
        <v/>
      </c>
      <c r="P380" s="159">
        <v>21.2</v>
      </c>
      <c r="Q380" s="160" t="s">
        <v>397</v>
      </c>
      <c r="R380" s="118"/>
      <c r="S380" s="198">
        <v>0</v>
      </c>
      <c r="T380" s="162" t="s">
        <v>261</v>
      </c>
    </row>
    <row r="381" spans="1:23" ht="15" customHeight="1">
      <c r="A381" s="711"/>
      <c r="B381" s="729" t="s">
        <v>427</v>
      </c>
      <c r="C381" s="764"/>
      <c r="D381" s="764"/>
      <c r="E381" s="730"/>
      <c r="F381" s="155"/>
      <c r="G381" s="29" t="s">
        <v>13</v>
      </c>
      <c r="H381" s="157" t="str">
        <f t="shared" si="65"/>
        <v/>
      </c>
      <c r="I381" s="155"/>
      <c r="J381" s="29" t="s">
        <v>13</v>
      </c>
      <c r="K381" s="157" t="str">
        <f t="shared" si="69"/>
        <v/>
      </c>
      <c r="L381" s="157" t="str">
        <f t="shared" ref="L381:L385" si="74">IF(F381="",IF(I381="","",-(I381*P381)),(F381-I381)*P381)</f>
        <v/>
      </c>
      <c r="M381" s="158" t="str">
        <f>IF(L381="","",L381*S381*44/12)</f>
        <v/>
      </c>
      <c r="N381" s="117"/>
      <c r="O381" s="353" t="str">
        <f>IF(P381=$X$60,"","○")</f>
        <v/>
      </c>
      <c r="P381" s="159">
        <v>17.100000000000001</v>
      </c>
      <c r="Q381" s="160" t="s">
        <v>14</v>
      </c>
      <c r="R381" s="118"/>
      <c r="S381" s="198">
        <v>0</v>
      </c>
      <c r="T381" s="162" t="s">
        <v>261</v>
      </c>
    </row>
    <row r="382" spans="1:23" ht="15" customHeight="1">
      <c r="A382" s="711"/>
      <c r="B382" s="729" t="s">
        <v>428</v>
      </c>
      <c r="C382" s="764"/>
      <c r="D382" s="764"/>
      <c r="E382" s="730"/>
      <c r="F382" s="155"/>
      <c r="G382" s="29" t="s">
        <v>13</v>
      </c>
      <c r="H382" s="157" t="str">
        <f t="shared" si="65"/>
        <v/>
      </c>
      <c r="I382" s="155"/>
      <c r="J382" s="29" t="s">
        <v>13</v>
      </c>
      <c r="K382" s="157" t="str">
        <f t="shared" si="69"/>
        <v/>
      </c>
      <c r="L382" s="157" t="str">
        <f t="shared" si="74"/>
        <v/>
      </c>
      <c r="M382" s="158" t="str">
        <f t="shared" ref="M382" si="75">IF(L382="","",L382*S382*44/12)</f>
        <v/>
      </c>
      <c r="N382" s="117"/>
      <c r="O382" s="353" t="str">
        <f>IF(P382=$X$61,"","○")</f>
        <v/>
      </c>
      <c r="P382" s="165">
        <v>142</v>
      </c>
      <c r="Q382" s="160" t="s">
        <v>14</v>
      </c>
      <c r="R382" s="118"/>
      <c r="S382" s="198">
        <v>0</v>
      </c>
      <c r="T382" s="162" t="s">
        <v>261</v>
      </c>
    </row>
    <row r="383" spans="1:23" ht="15" customHeight="1" thickBot="1">
      <c r="A383" s="711"/>
      <c r="B383" s="729" t="s">
        <v>429</v>
      </c>
      <c r="C383" s="764"/>
      <c r="D383" s="764"/>
      <c r="E383" s="730"/>
      <c r="F383" s="155"/>
      <c r="G383" s="29" t="s">
        <v>13</v>
      </c>
      <c r="H383" s="157" t="str">
        <f t="shared" si="65"/>
        <v/>
      </c>
      <c r="I383" s="155"/>
      <c r="J383" s="29" t="s">
        <v>13</v>
      </c>
      <c r="K383" s="157" t="str">
        <f t="shared" si="69"/>
        <v/>
      </c>
      <c r="L383" s="157" t="str">
        <f t="shared" si="74"/>
        <v/>
      </c>
      <c r="M383" s="158" t="str">
        <f>IF(L383="","",L383*S383*44/12)</f>
        <v/>
      </c>
      <c r="N383" s="117"/>
      <c r="O383" s="353" t="str">
        <f>IF(P383=$X$62,"","○")</f>
        <v/>
      </c>
      <c r="P383" s="172">
        <v>22.5</v>
      </c>
      <c r="Q383" s="201" t="s">
        <v>14</v>
      </c>
      <c r="R383" s="118"/>
      <c r="S383" s="202">
        <v>0</v>
      </c>
      <c r="T383" s="203" t="s">
        <v>261</v>
      </c>
    </row>
    <row r="384" spans="1:23" ht="15" customHeight="1">
      <c r="A384" s="711"/>
      <c r="B384" s="765" t="s">
        <v>430</v>
      </c>
      <c r="C384" s="766"/>
      <c r="D384" s="769"/>
      <c r="E384" s="770"/>
      <c r="F384" s="155"/>
      <c r="G384" s="43"/>
      <c r="H384" s="157" t="str">
        <f t="shared" si="65"/>
        <v/>
      </c>
      <c r="I384" s="155"/>
      <c r="J384" s="43"/>
      <c r="K384" s="157" t="str">
        <f t="shared" si="69"/>
        <v/>
      </c>
      <c r="L384" s="157" t="str">
        <f t="shared" si="74"/>
        <v/>
      </c>
      <c r="M384" s="158" t="str">
        <f t="shared" ref="M384:M385" si="76">IF(L384="","",L384*S384*44/12)</f>
        <v/>
      </c>
      <c r="N384" s="204"/>
      <c r="O384" s="205"/>
      <c r="P384" s="175"/>
      <c r="Q384" s="206"/>
      <c r="R384" s="122"/>
      <c r="S384" s="175"/>
      <c r="T384" s="206"/>
      <c r="W384" s="123"/>
    </row>
    <row r="385" spans="1:23" ht="15" customHeight="1" thickBot="1">
      <c r="A385" s="711"/>
      <c r="B385" s="767"/>
      <c r="C385" s="768"/>
      <c r="D385" s="769"/>
      <c r="E385" s="770"/>
      <c r="F385" s="155"/>
      <c r="G385" s="43"/>
      <c r="H385" s="157" t="str">
        <f t="shared" si="65"/>
        <v/>
      </c>
      <c r="I385" s="155"/>
      <c r="J385" s="43"/>
      <c r="K385" s="157" t="str">
        <f t="shared" si="69"/>
        <v/>
      </c>
      <c r="L385" s="157" t="str">
        <f t="shared" si="74"/>
        <v/>
      </c>
      <c r="M385" s="158" t="str">
        <f t="shared" si="76"/>
        <v/>
      </c>
      <c r="N385" s="204"/>
      <c r="O385" s="207"/>
      <c r="P385" s="179"/>
      <c r="Q385" s="208"/>
      <c r="R385" s="355"/>
      <c r="S385" s="179"/>
      <c r="T385" s="208"/>
      <c r="W385" s="123"/>
    </row>
    <row r="386" spans="1:23" ht="15" customHeight="1">
      <c r="A386" s="349"/>
      <c r="B386" s="759" t="s">
        <v>431</v>
      </c>
      <c r="C386" s="760"/>
      <c r="D386" s="760"/>
      <c r="E386" s="760"/>
      <c r="F386" s="760"/>
      <c r="G386" s="760"/>
      <c r="H386" s="760"/>
      <c r="I386" s="760"/>
      <c r="J386" s="760"/>
      <c r="K386" s="760"/>
      <c r="L386" s="761"/>
      <c r="M386" s="42" t="str">
        <f>IF(SUM(M367:M385)=0,"",SUM(M367:M385))</f>
        <v/>
      </c>
      <c r="N386" s="117"/>
      <c r="O386" s="116" t="s">
        <v>260</v>
      </c>
      <c r="P386" s="209"/>
      <c r="Q386" s="183"/>
      <c r="R386" s="355"/>
      <c r="S386" s="209"/>
      <c r="T386" s="183"/>
      <c r="W386" s="123"/>
    </row>
    <row r="387" spans="1:23">
      <c r="A387" s="683" t="s">
        <v>0</v>
      </c>
      <c r="B387" s="683"/>
      <c r="C387" s="683"/>
      <c r="D387" s="683"/>
      <c r="E387" s="683"/>
      <c r="F387" s="685" t="s">
        <v>1</v>
      </c>
      <c r="G387" s="686"/>
      <c r="H387" s="754"/>
      <c r="I387" s="685" t="s">
        <v>34</v>
      </c>
      <c r="J387" s="686"/>
      <c r="K387" s="754"/>
      <c r="L387" s="681" t="s">
        <v>405</v>
      </c>
      <c r="M387" s="679" t="s">
        <v>61</v>
      </c>
      <c r="N387" s="204"/>
      <c r="O387" s="116" t="s">
        <v>259</v>
      </c>
      <c r="P387" s="209"/>
      <c r="R387" s="355"/>
      <c r="S387" s="209"/>
      <c r="T387" s="183"/>
      <c r="W387" s="123"/>
    </row>
    <row r="388" spans="1:23">
      <c r="A388" s="683"/>
      <c r="B388" s="683"/>
      <c r="C388" s="683"/>
      <c r="D388" s="683"/>
      <c r="E388" s="683"/>
      <c r="F388" s="339" t="s">
        <v>3</v>
      </c>
      <c r="G388" s="681" t="s">
        <v>35</v>
      </c>
      <c r="H388" s="762"/>
      <c r="I388" s="340" t="s">
        <v>3</v>
      </c>
      <c r="J388" s="682" t="s">
        <v>35</v>
      </c>
      <c r="K388" s="762"/>
      <c r="L388" s="682"/>
      <c r="M388" s="680"/>
      <c r="N388" s="204"/>
      <c r="O388" s="207"/>
      <c r="P388" s="209"/>
      <c r="Q388" s="210"/>
      <c r="R388" s="355"/>
      <c r="S388" s="209"/>
      <c r="T388" s="183"/>
      <c r="W388" s="123"/>
    </row>
    <row r="389" spans="1:23">
      <c r="A389" s="683"/>
      <c r="B389" s="683"/>
      <c r="C389" s="683"/>
      <c r="D389" s="683"/>
      <c r="E389" s="683"/>
      <c r="F389" s="347" t="s">
        <v>55</v>
      </c>
      <c r="G389" s="755"/>
      <c r="H389" s="763"/>
      <c r="I389" s="28" t="s">
        <v>432</v>
      </c>
      <c r="J389" s="755"/>
      <c r="K389" s="763"/>
      <c r="L389" s="347" t="s">
        <v>433</v>
      </c>
      <c r="M389" s="340" t="s">
        <v>248</v>
      </c>
      <c r="N389" s="204"/>
      <c r="O389" s="187" t="s">
        <v>434</v>
      </c>
      <c r="P389" s="209"/>
      <c r="Q389" s="26"/>
      <c r="R389" s="193"/>
      <c r="S389" s="211"/>
      <c r="T389" s="195"/>
      <c r="W389" s="123"/>
    </row>
    <row r="390" spans="1:23" ht="17" thickBot="1">
      <c r="A390" s="681" t="s">
        <v>38</v>
      </c>
      <c r="B390" s="756" t="s">
        <v>435</v>
      </c>
      <c r="C390" s="720" t="s">
        <v>27</v>
      </c>
      <c r="D390" s="520"/>
      <c r="E390" s="521"/>
      <c r="F390" s="155"/>
      <c r="G390" s="29" t="s">
        <v>28</v>
      </c>
      <c r="H390" s="44"/>
      <c r="I390" s="155"/>
      <c r="J390" s="29" t="s">
        <v>28</v>
      </c>
      <c r="K390" s="45"/>
      <c r="L390" s="41" t="str">
        <f>IF(F390="",IF(I390="","",F390-I390),F390-I390)</f>
        <v/>
      </c>
      <c r="M390" s="42" t="str">
        <f t="shared" ref="M390" si="77">IF(L390="","",L390*S390)</f>
        <v/>
      </c>
      <c r="N390" s="117"/>
      <c r="O390" s="123"/>
      <c r="P390" s="125"/>
      <c r="Q390" s="126"/>
      <c r="R390" s="120" t="str">
        <f>IF(S390=$Z$69,"","○")</f>
        <v/>
      </c>
      <c r="S390" s="212">
        <v>6.54E-2</v>
      </c>
      <c r="T390" s="162" t="s">
        <v>384</v>
      </c>
    </row>
    <row r="391" spans="1:23" ht="17" thickTop="1">
      <c r="A391" s="682"/>
      <c r="B391" s="757"/>
      <c r="C391" s="723" t="s">
        <v>30</v>
      </c>
      <c r="D391" s="724"/>
      <c r="E391" s="725"/>
      <c r="F391" s="155"/>
      <c r="G391" s="29" t="s">
        <v>28</v>
      </c>
      <c r="H391" s="44"/>
      <c r="I391" s="155"/>
      <c r="J391" s="29" t="s">
        <v>28</v>
      </c>
      <c r="K391" s="45"/>
      <c r="L391" s="41" t="str">
        <f>IF(F391="",IF(I391="","",F391-I391),F391-I391)</f>
        <v/>
      </c>
      <c r="M391" s="42" t="str">
        <f>IF(L391="","",L391*S391)</f>
        <v/>
      </c>
      <c r="N391" s="117"/>
      <c r="O391" s="123"/>
      <c r="P391" s="125"/>
      <c r="Q391" s="126"/>
      <c r="R391" s="214"/>
      <c r="S391" s="215"/>
      <c r="T391" s="301" t="s">
        <v>384</v>
      </c>
    </row>
    <row r="392" spans="1:23">
      <c r="A392" s="682"/>
      <c r="B392" s="757"/>
      <c r="C392" s="720" t="s">
        <v>31</v>
      </c>
      <c r="D392" s="520"/>
      <c r="E392" s="521"/>
      <c r="F392" s="155"/>
      <c r="G392" s="29" t="s">
        <v>28</v>
      </c>
      <c r="H392" s="44"/>
      <c r="I392" s="155"/>
      <c r="J392" s="29" t="s">
        <v>28</v>
      </c>
      <c r="K392" s="45"/>
      <c r="L392" s="41" t="str">
        <f t="shared" ref="L392:L394" si="78">IF(F392="",IF(I392="","",F392-I392),F392-I392)</f>
        <v/>
      </c>
      <c r="M392" s="42" t="str">
        <f t="shared" ref="M392:M394" si="79">IF(L392="","",L392*S392)</f>
        <v/>
      </c>
      <c r="N392" s="117"/>
      <c r="O392" s="123"/>
      <c r="P392" s="125"/>
      <c r="Q392" s="126"/>
      <c r="R392" s="214"/>
      <c r="S392" s="217"/>
      <c r="T392" s="301" t="s">
        <v>384</v>
      </c>
    </row>
    <row r="393" spans="1:23">
      <c r="A393" s="682"/>
      <c r="B393" s="757"/>
      <c r="C393" s="720" t="s">
        <v>32</v>
      </c>
      <c r="D393" s="520"/>
      <c r="E393" s="521"/>
      <c r="F393" s="155"/>
      <c r="G393" s="29" t="s">
        <v>28</v>
      </c>
      <c r="H393" s="44"/>
      <c r="I393" s="155"/>
      <c r="J393" s="29" t="s">
        <v>28</v>
      </c>
      <c r="K393" s="45"/>
      <c r="L393" s="41" t="str">
        <f t="shared" si="78"/>
        <v/>
      </c>
      <c r="M393" s="42" t="str">
        <f t="shared" si="79"/>
        <v/>
      </c>
      <c r="N393" s="117"/>
      <c r="O393" s="123"/>
      <c r="P393" s="125"/>
      <c r="Q393" s="126"/>
      <c r="R393" s="214"/>
      <c r="S393" s="217"/>
      <c r="T393" s="301" t="s">
        <v>384</v>
      </c>
    </row>
    <row r="394" spans="1:23" ht="17" thickBot="1">
      <c r="A394" s="682"/>
      <c r="B394" s="758"/>
      <c r="C394" s="720" t="s">
        <v>437</v>
      </c>
      <c r="D394" s="521"/>
      <c r="E394" s="218"/>
      <c r="F394" s="155"/>
      <c r="G394" s="29" t="s">
        <v>28</v>
      </c>
      <c r="H394" s="44"/>
      <c r="I394" s="155"/>
      <c r="J394" s="29" t="s">
        <v>28</v>
      </c>
      <c r="K394" s="45"/>
      <c r="L394" s="41" t="str">
        <f t="shared" si="78"/>
        <v/>
      </c>
      <c r="M394" s="42" t="str">
        <f t="shared" si="79"/>
        <v/>
      </c>
      <c r="N394" s="117"/>
      <c r="O394" s="123"/>
      <c r="P394" s="125"/>
      <c r="Q394" s="126"/>
      <c r="R394" s="214"/>
      <c r="S394" s="219"/>
      <c r="T394" s="301" t="s">
        <v>384</v>
      </c>
    </row>
    <row r="395" spans="1:23" ht="17" thickTop="1">
      <c r="A395" s="682"/>
      <c r="B395" s="756" t="s">
        <v>438</v>
      </c>
      <c r="C395" s="720" t="s">
        <v>439</v>
      </c>
      <c r="D395" s="520"/>
      <c r="E395" s="521"/>
      <c r="F395" s="155"/>
      <c r="G395" s="29" t="s">
        <v>28</v>
      </c>
      <c r="H395" s="44"/>
      <c r="I395" s="155"/>
      <c r="J395" s="29" t="s">
        <v>28</v>
      </c>
      <c r="K395" s="45"/>
      <c r="L395" s="189"/>
      <c r="M395" s="220"/>
      <c r="N395" s="117"/>
      <c r="O395" s="123"/>
      <c r="P395" s="125"/>
      <c r="Q395" s="126"/>
      <c r="R395" s="119"/>
      <c r="S395" s="221">
        <v>0</v>
      </c>
      <c r="T395" s="301" t="s">
        <v>384</v>
      </c>
    </row>
    <row r="396" spans="1:23">
      <c r="A396" s="682"/>
      <c r="B396" s="757"/>
      <c r="C396" s="720" t="s">
        <v>440</v>
      </c>
      <c r="D396" s="520"/>
      <c r="E396" s="521"/>
      <c r="F396" s="155"/>
      <c r="G396" s="29" t="s">
        <v>28</v>
      </c>
      <c r="H396" s="44"/>
      <c r="I396" s="155"/>
      <c r="J396" s="29" t="s">
        <v>28</v>
      </c>
      <c r="K396" s="45"/>
      <c r="L396" s="189"/>
      <c r="M396" s="220"/>
      <c r="N396" s="117"/>
      <c r="O396" s="123"/>
      <c r="P396" s="125"/>
      <c r="Q396" s="126"/>
      <c r="R396" s="120"/>
      <c r="S396" s="223">
        <v>0</v>
      </c>
      <c r="T396" s="301" t="s">
        <v>384</v>
      </c>
    </row>
    <row r="397" spans="1:23">
      <c r="A397" s="682"/>
      <c r="B397" s="757"/>
      <c r="C397" s="720" t="s">
        <v>441</v>
      </c>
      <c r="D397" s="520"/>
      <c r="E397" s="521"/>
      <c r="F397" s="155"/>
      <c r="G397" s="29" t="s">
        <v>28</v>
      </c>
      <c r="H397" s="44"/>
      <c r="I397" s="155"/>
      <c r="J397" s="29" t="s">
        <v>28</v>
      </c>
      <c r="K397" s="45"/>
      <c r="L397" s="189"/>
      <c r="M397" s="220"/>
      <c r="N397" s="117"/>
      <c r="O397" s="123"/>
      <c r="P397" s="125"/>
      <c r="Q397" s="126"/>
      <c r="R397" s="120"/>
      <c r="S397" s="223">
        <v>0</v>
      </c>
      <c r="T397" s="301" t="s">
        <v>384</v>
      </c>
    </row>
    <row r="398" spans="1:23">
      <c r="A398" s="682"/>
      <c r="B398" s="757"/>
      <c r="C398" s="720" t="s">
        <v>442</v>
      </c>
      <c r="D398" s="520"/>
      <c r="E398" s="521"/>
      <c r="F398" s="155"/>
      <c r="G398" s="29" t="s">
        <v>28</v>
      </c>
      <c r="H398" s="44"/>
      <c r="I398" s="155"/>
      <c r="J398" s="29" t="s">
        <v>28</v>
      </c>
      <c r="K398" s="45"/>
      <c r="L398" s="189"/>
      <c r="M398" s="220"/>
      <c r="N398" s="117"/>
      <c r="O398" s="123"/>
      <c r="P398" s="125"/>
      <c r="Q398" s="126"/>
      <c r="R398" s="120"/>
      <c r="S398" s="223">
        <v>0</v>
      </c>
      <c r="T398" s="301" t="s">
        <v>384</v>
      </c>
    </row>
    <row r="399" spans="1:23">
      <c r="A399" s="682"/>
      <c r="B399" s="758"/>
      <c r="C399" s="720" t="s">
        <v>322</v>
      </c>
      <c r="D399" s="521"/>
      <c r="E399" s="218"/>
      <c r="F399" s="155"/>
      <c r="G399" s="29" t="s">
        <v>28</v>
      </c>
      <c r="H399" s="44"/>
      <c r="I399" s="155"/>
      <c r="J399" s="29" t="s">
        <v>28</v>
      </c>
      <c r="K399" s="45"/>
      <c r="L399" s="189"/>
      <c r="M399" s="220"/>
      <c r="N399" s="117"/>
      <c r="O399" s="123"/>
      <c r="P399" s="125"/>
      <c r="Q399" s="126"/>
      <c r="R399" s="120"/>
      <c r="S399" s="224"/>
      <c r="T399" s="301" t="s">
        <v>384</v>
      </c>
    </row>
    <row r="400" spans="1:23">
      <c r="A400" s="755"/>
      <c r="B400" s="683" t="s">
        <v>443</v>
      </c>
      <c r="C400" s="683"/>
      <c r="D400" s="683"/>
      <c r="E400" s="683"/>
      <c r="F400" s="683"/>
      <c r="G400" s="683"/>
      <c r="H400" s="683"/>
      <c r="I400" s="683"/>
      <c r="J400" s="683"/>
      <c r="K400" s="683"/>
      <c r="L400" s="683"/>
      <c r="M400" s="42" t="str">
        <f>IF(SUM(M390:M399)=0,"",SUM(M390:M399))</f>
        <v/>
      </c>
      <c r="N400" s="117"/>
      <c r="O400" s="123"/>
      <c r="P400" s="125"/>
      <c r="Q400" s="126"/>
      <c r="R400" s="355"/>
      <c r="S400" s="225"/>
      <c r="T400" s="124"/>
    </row>
    <row r="401" spans="1:23">
      <c r="A401" s="745" t="s">
        <v>0</v>
      </c>
      <c r="B401" s="746"/>
      <c r="C401" s="746"/>
      <c r="D401" s="746"/>
      <c r="E401" s="747"/>
      <c r="F401" s="685" t="s">
        <v>1</v>
      </c>
      <c r="G401" s="686"/>
      <c r="H401" s="754"/>
      <c r="I401" s="685" t="s">
        <v>34</v>
      </c>
      <c r="J401" s="686"/>
      <c r="K401" s="754"/>
      <c r="L401" s="681" t="s">
        <v>39</v>
      </c>
      <c r="M401" s="679" t="s">
        <v>61</v>
      </c>
      <c r="N401" s="117"/>
      <c r="O401" s="123"/>
      <c r="P401" s="125"/>
      <c r="Q401" s="126"/>
      <c r="R401" s="355"/>
      <c r="S401" s="225"/>
      <c r="T401" s="183"/>
    </row>
    <row r="402" spans="1:23">
      <c r="A402" s="748"/>
      <c r="B402" s="749"/>
      <c r="C402" s="749"/>
      <c r="D402" s="749"/>
      <c r="E402" s="750"/>
      <c r="F402" s="681" t="s">
        <v>3</v>
      </c>
      <c r="G402" s="683" t="s">
        <v>35</v>
      </c>
      <c r="H402" s="684"/>
      <c r="I402" s="681" t="s">
        <v>3</v>
      </c>
      <c r="J402" s="683" t="s">
        <v>35</v>
      </c>
      <c r="K402" s="684"/>
      <c r="L402" s="682"/>
      <c r="M402" s="680"/>
      <c r="N402" s="129"/>
      <c r="O402" s="123" t="s">
        <v>444</v>
      </c>
      <c r="P402" s="125"/>
      <c r="Q402" s="127"/>
      <c r="R402" s="127"/>
      <c r="S402" s="125"/>
      <c r="T402" s="183"/>
    </row>
    <row r="403" spans="1:23">
      <c r="A403" s="748"/>
      <c r="B403" s="749"/>
      <c r="C403" s="749"/>
      <c r="D403" s="749"/>
      <c r="E403" s="750"/>
      <c r="F403" s="682"/>
      <c r="G403" s="683"/>
      <c r="H403" s="684"/>
      <c r="I403" s="682"/>
      <c r="J403" s="683"/>
      <c r="K403" s="684"/>
      <c r="L403" s="682"/>
      <c r="M403" s="680"/>
      <c r="N403" s="129"/>
      <c r="O403" s="676" t="s">
        <v>83</v>
      </c>
      <c r="P403" s="677" t="s">
        <v>318</v>
      </c>
      <c r="Q403" s="677"/>
      <c r="R403" s="709" t="s">
        <v>45</v>
      </c>
      <c r="S403" s="709"/>
      <c r="T403" s="150" t="s">
        <v>445</v>
      </c>
      <c r="U403" s="150" t="s">
        <v>446</v>
      </c>
      <c r="V403" s="227"/>
      <c r="W403" s="137"/>
    </row>
    <row r="404" spans="1:23" ht="17" thickBot="1">
      <c r="A404" s="751"/>
      <c r="B404" s="752"/>
      <c r="C404" s="752"/>
      <c r="D404" s="752"/>
      <c r="E404" s="753"/>
      <c r="F404" s="347" t="s">
        <v>55</v>
      </c>
      <c r="G404" s="683"/>
      <c r="H404" s="684"/>
      <c r="I404" s="28" t="s">
        <v>57</v>
      </c>
      <c r="J404" s="683"/>
      <c r="K404" s="684"/>
      <c r="L404" s="347" t="s">
        <v>40</v>
      </c>
      <c r="M404" s="340" t="s">
        <v>248</v>
      </c>
      <c r="N404" s="352"/>
      <c r="O404" s="676"/>
      <c r="P404" s="678"/>
      <c r="Q404" s="678"/>
      <c r="R404" s="678" t="s">
        <v>385</v>
      </c>
      <c r="S404" s="678"/>
      <c r="T404" s="344" t="s">
        <v>447</v>
      </c>
      <c r="U404" s="354" t="s">
        <v>448</v>
      </c>
      <c r="V404" s="227"/>
      <c r="W404" s="137"/>
    </row>
    <row r="405" spans="1:23" ht="18" customHeight="1" thickTop="1">
      <c r="A405" s="710" t="s">
        <v>33</v>
      </c>
      <c r="B405" s="713" t="s">
        <v>449</v>
      </c>
      <c r="C405" s="544"/>
      <c r="D405" s="544"/>
      <c r="E405" s="545"/>
      <c r="F405" s="717" t="str">
        <f>T409</f>
        <v/>
      </c>
      <c r="G405" s="658" t="s">
        <v>75</v>
      </c>
      <c r="H405" s="661"/>
      <c r="I405" s="661"/>
      <c r="J405" s="658" t="s">
        <v>75</v>
      </c>
      <c r="K405" s="661"/>
      <c r="L405" s="664" t="str">
        <f>IF(F405="","",F405)</f>
        <v/>
      </c>
      <c r="M405" s="667" t="str">
        <f>IF(U409=0,"",U409)</f>
        <v/>
      </c>
      <c r="N405" s="117"/>
      <c r="O405" s="130">
        <v>1</v>
      </c>
      <c r="P405" s="670"/>
      <c r="Q405" s="671"/>
      <c r="R405" s="672"/>
      <c r="S405" s="672"/>
      <c r="T405" s="228"/>
      <c r="U405" s="131" t="str">
        <f>IF($R405="","",$R405*10^3*T405)</f>
        <v/>
      </c>
      <c r="V405" s="229"/>
      <c r="W405" s="358"/>
    </row>
    <row r="406" spans="1:23" ht="17.5">
      <c r="A406" s="711"/>
      <c r="B406" s="714"/>
      <c r="C406" s="534"/>
      <c r="D406" s="534"/>
      <c r="E406" s="715"/>
      <c r="F406" s="718"/>
      <c r="G406" s="659"/>
      <c r="H406" s="662"/>
      <c r="I406" s="662"/>
      <c r="J406" s="659"/>
      <c r="K406" s="662"/>
      <c r="L406" s="665"/>
      <c r="M406" s="668"/>
      <c r="N406" s="117"/>
      <c r="O406" s="130">
        <v>2</v>
      </c>
      <c r="P406" s="673"/>
      <c r="Q406" s="674"/>
      <c r="R406" s="675"/>
      <c r="S406" s="675"/>
      <c r="T406" s="232"/>
      <c r="U406" s="131" t="str">
        <f>IF($R406="","",$R406*10^3*T406)</f>
        <v/>
      </c>
      <c r="V406" s="229"/>
      <c r="W406" s="358"/>
    </row>
    <row r="407" spans="1:23" ht="17.5">
      <c r="A407" s="711"/>
      <c r="B407" s="714"/>
      <c r="C407" s="534"/>
      <c r="D407" s="534"/>
      <c r="E407" s="715"/>
      <c r="F407" s="718"/>
      <c r="G407" s="659"/>
      <c r="H407" s="662"/>
      <c r="I407" s="662"/>
      <c r="J407" s="659"/>
      <c r="K407" s="662"/>
      <c r="L407" s="665"/>
      <c r="M407" s="668"/>
      <c r="N407" s="117"/>
      <c r="O407" s="130">
        <v>3</v>
      </c>
      <c r="P407" s="673"/>
      <c r="Q407" s="674"/>
      <c r="R407" s="675"/>
      <c r="S407" s="675"/>
      <c r="T407" s="232"/>
      <c r="U407" s="131" t="str">
        <f>IF($R407="","",$R407*10^3*T407)</f>
        <v/>
      </c>
      <c r="V407" s="229"/>
      <c r="W407" s="358"/>
    </row>
    <row r="408" spans="1:23" ht="18" thickBot="1">
      <c r="A408" s="711"/>
      <c r="B408" s="714"/>
      <c r="C408" s="534"/>
      <c r="D408" s="534"/>
      <c r="E408" s="715"/>
      <c r="F408" s="718"/>
      <c r="G408" s="659"/>
      <c r="H408" s="662"/>
      <c r="I408" s="662"/>
      <c r="J408" s="659"/>
      <c r="K408" s="662"/>
      <c r="L408" s="665"/>
      <c r="M408" s="668"/>
      <c r="N408" s="117"/>
      <c r="O408" s="130">
        <v>4</v>
      </c>
      <c r="P408" s="733"/>
      <c r="Q408" s="734"/>
      <c r="R408" s="735"/>
      <c r="S408" s="735"/>
      <c r="T408" s="233"/>
      <c r="U408" s="234" t="str">
        <f>IF($R408="","",$R408*10^3*T408)</f>
        <v/>
      </c>
      <c r="V408" s="229"/>
      <c r="W408" s="358"/>
    </row>
    <row r="409" spans="1:23" ht="17" thickTop="1">
      <c r="A409" s="711"/>
      <c r="B409" s="714"/>
      <c r="C409" s="534"/>
      <c r="D409" s="534"/>
      <c r="E409" s="715"/>
      <c r="F409" s="718"/>
      <c r="G409" s="659"/>
      <c r="H409" s="662"/>
      <c r="I409" s="662"/>
      <c r="J409" s="659"/>
      <c r="K409" s="662"/>
      <c r="L409" s="665"/>
      <c r="M409" s="668"/>
      <c r="N409" s="117"/>
      <c r="O409" s="132"/>
      <c r="P409" s="736" t="s">
        <v>60</v>
      </c>
      <c r="Q409" s="736"/>
      <c r="R409" s="737"/>
      <c r="S409" s="738"/>
      <c r="T409" s="235" t="str">
        <f>IF(T405="","",SUM(T405:T408))</f>
        <v/>
      </c>
      <c r="U409" s="236" t="str">
        <f>IF(U405="","",SUM(U405:U408))</f>
        <v/>
      </c>
      <c r="V409" s="229"/>
      <c r="W409" s="358"/>
    </row>
    <row r="410" spans="1:23">
      <c r="A410" s="711"/>
      <c r="B410" s="714"/>
      <c r="C410" s="534"/>
      <c r="D410" s="534"/>
      <c r="E410" s="715"/>
      <c r="F410" s="718"/>
      <c r="G410" s="659"/>
      <c r="H410" s="662"/>
      <c r="I410" s="662"/>
      <c r="J410" s="659"/>
      <c r="K410" s="662"/>
      <c r="L410" s="665"/>
      <c r="M410" s="668"/>
      <c r="N410" s="117"/>
      <c r="O410" s="739" t="s">
        <v>450</v>
      </c>
      <c r="P410" s="739"/>
      <c r="Q410" s="740"/>
      <c r="R410" s="743" t="s">
        <v>451</v>
      </c>
      <c r="S410" s="744"/>
      <c r="T410" s="237"/>
      <c r="U410" s="238"/>
      <c r="V410" s="358"/>
      <c r="W410" s="358"/>
    </row>
    <row r="411" spans="1:23" ht="17" thickBot="1">
      <c r="A411" s="711"/>
      <c r="B411" s="716"/>
      <c r="C411" s="546"/>
      <c r="D411" s="546"/>
      <c r="E411" s="547"/>
      <c r="F411" s="719"/>
      <c r="G411" s="660"/>
      <c r="H411" s="663"/>
      <c r="I411" s="663"/>
      <c r="J411" s="660"/>
      <c r="K411" s="663"/>
      <c r="L411" s="666"/>
      <c r="M411" s="669"/>
      <c r="N411" s="117"/>
      <c r="O411" s="741"/>
      <c r="P411" s="741"/>
      <c r="Q411" s="742"/>
      <c r="R411" s="656" t="s">
        <v>452</v>
      </c>
      <c r="S411" s="657"/>
      <c r="T411" s="239"/>
      <c r="U411" s="240"/>
      <c r="V411" s="358"/>
      <c r="W411" s="358"/>
    </row>
    <row r="412" spans="1:23" ht="21" customHeight="1" thickTop="1">
      <c r="A412" s="711"/>
      <c r="B412" s="703" t="s">
        <v>453</v>
      </c>
      <c r="C412" s="720" t="s">
        <v>454</v>
      </c>
      <c r="D412" s="520"/>
      <c r="E412" s="521"/>
      <c r="F412" s="241"/>
      <c r="G412" s="350" t="s">
        <v>75</v>
      </c>
      <c r="H412" s="351"/>
      <c r="I412" s="242"/>
      <c r="J412" s="350" t="s">
        <v>75</v>
      </c>
      <c r="K412" s="351"/>
      <c r="L412" s="356" t="str">
        <f>IF(F412="","",F412)</f>
        <v/>
      </c>
      <c r="M412" s="357" t="str">
        <f t="shared" ref="M412:M415" si="80">IF($L412="","",$L412*$R412*10^3)</f>
        <v/>
      </c>
      <c r="N412" s="117"/>
      <c r="O412" s="243" t="s">
        <v>455</v>
      </c>
      <c r="P412" s="244"/>
      <c r="Q412" s="245"/>
      <c r="R412" s="721"/>
      <c r="S412" s="722"/>
      <c r="T412" s="246"/>
      <c r="U412" s="240"/>
      <c r="V412" s="358"/>
      <c r="W412" s="358"/>
    </row>
    <row r="413" spans="1:23" ht="21" customHeight="1">
      <c r="A413" s="711"/>
      <c r="B413" s="704"/>
      <c r="C413" s="723" t="s">
        <v>456</v>
      </c>
      <c r="D413" s="724"/>
      <c r="E413" s="725"/>
      <c r="F413" s="241"/>
      <c r="G413" s="247" t="s">
        <v>75</v>
      </c>
      <c r="H413" s="248"/>
      <c r="I413" s="249"/>
      <c r="J413" s="247" t="s">
        <v>75</v>
      </c>
      <c r="K413" s="248"/>
      <c r="L413" s="250" t="str">
        <f>IF(F413="","",F413)</f>
        <v/>
      </c>
      <c r="M413" s="251" t="str">
        <f t="shared" si="80"/>
        <v/>
      </c>
      <c r="N413" s="117"/>
      <c r="O413" s="243" t="s">
        <v>457</v>
      </c>
      <c r="P413" s="244"/>
      <c r="Q413" s="245"/>
      <c r="R413" s="726"/>
      <c r="S413" s="727"/>
      <c r="T413" s="246"/>
      <c r="U413" s="240"/>
      <c r="V413" s="358"/>
      <c r="W413" s="358"/>
    </row>
    <row r="414" spans="1:23" ht="25" customHeight="1">
      <c r="A414" s="711"/>
      <c r="B414" s="704"/>
      <c r="C414" s="728" t="s">
        <v>458</v>
      </c>
      <c r="D414" s="728"/>
      <c r="E414" s="728"/>
      <c r="F414" s="155"/>
      <c r="G414" s="29" t="s">
        <v>75</v>
      </c>
      <c r="H414" s="44"/>
      <c r="I414" s="252"/>
      <c r="J414" s="29" t="s">
        <v>75</v>
      </c>
      <c r="K414" s="45"/>
      <c r="L414" s="41" t="str">
        <f>IF(F414="","",F414)</f>
        <v/>
      </c>
      <c r="M414" s="81" t="str">
        <f t="shared" si="80"/>
        <v/>
      </c>
      <c r="N414" s="117"/>
      <c r="O414" s="243" t="s">
        <v>459</v>
      </c>
      <c r="P414" s="253"/>
      <c r="Q414" s="254"/>
      <c r="R414" s="726"/>
      <c r="S414" s="727"/>
      <c r="T414" s="246"/>
      <c r="U414" s="358"/>
      <c r="V414" s="358"/>
      <c r="W414" s="358"/>
    </row>
    <row r="415" spans="1:23" ht="21" customHeight="1" thickBot="1">
      <c r="A415" s="711"/>
      <c r="B415" s="705"/>
      <c r="C415" s="729" t="s">
        <v>322</v>
      </c>
      <c r="D415" s="730"/>
      <c r="E415" s="488"/>
      <c r="F415" s="155"/>
      <c r="G415" s="29" t="s">
        <v>75</v>
      </c>
      <c r="H415" s="44"/>
      <c r="I415" s="252"/>
      <c r="J415" s="29" t="s">
        <v>75</v>
      </c>
      <c r="K415" s="45"/>
      <c r="L415" s="41" t="str">
        <f>IF(F415="","",F415)</f>
        <v/>
      </c>
      <c r="M415" s="81" t="str">
        <f t="shared" si="80"/>
        <v/>
      </c>
      <c r="N415" s="117"/>
      <c r="O415" s="243" t="s">
        <v>460</v>
      </c>
      <c r="P415" s="244"/>
      <c r="Q415" s="255"/>
      <c r="R415" s="731"/>
      <c r="S415" s="732"/>
      <c r="T415" s="246"/>
      <c r="U415" s="123"/>
      <c r="V415" s="358"/>
      <c r="W415" s="358"/>
    </row>
    <row r="416" spans="1:23" ht="21" customHeight="1" thickTop="1">
      <c r="A416" s="711"/>
      <c r="B416" s="703" t="s">
        <v>461</v>
      </c>
      <c r="C416" s="653" t="s">
        <v>462</v>
      </c>
      <c r="D416" s="653"/>
      <c r="E416" s="653"/>
      <c r="F416" s="156"/>
      <c r="G416" s="29" t="s">
        <v>75</v>
      </c>
      <c r="H416" s="44"/>
      <c r="I416" s="156"/>
      <c r="J416" s="29" t="s">
        <v>75</v>
      </c>
      <c r="K416" s="45"/>
      <c r="L416" s="256"/>
      <c r="M416" s="257"/>
      <c r="N416" s="117"/>
      <c r="O416" s="258" t="s">
        <v>462</v>
      </c>
      <c r="P416" s="259"/>
      <c r="Q416" s="260"/>
      <c r="R416" s="695">
        <v>0</v>
      </c>
      <c r="S416" s="696"/>
      <c r="T416" s="183"/>
      <c r="U416" s="123"/>
      <c r="V416" s="652"/>
      <c r="W416" s="652"/>
    </row>
    <row r="417" spans="1:23" ht="21" customHeight="1">
      <c r="A417" s="711"/>
      <c r="B417" s="704"/>
      <c r="C417" s="653" t="s">
        <v>463</v>
      </c>
      <c r="D417" s="653"/>
      <c r="E417" s="653"/>
      <c r="F417" s="156"/>
      <c r="G417" s="29" t="s">
        <v>75</v>
      </c>
      <c r="H417" s="44"/>
      <c r="I417" s="156"/>
      <c r="J417" s="29" t="s">
        <v>75</v>
      </c>
      <c r="K417" s="45"/>
      <c r="L417" s="256"/>
      <c r="M417" s="257"/>
      <c r="N417" s="117"/>
      <c r="O417" s="258" t="s">
        <v>463</v>
      </c>
      <c r="P417" s="259"/>
      <c r="Q417" s="260"/>
      <c r="R417" s="654">
        <v>0</v>
      </c>
      <c r="S417" s="655"/>
      <c r="T417" s="183"/>
      <c r="U417" s="123"/>
      <c r="V417" s="358"/>
      <c r="W417" s="358"/>
    </row>
    <row r="418" spans="1:23" ht="21" customHeight="1">
      <c r="A418" s="711"/>
      <c r="B418" s="704"/>
      <c r="C418" s="653" t="s">
        <v>439</v>
      </c>
      <c r="D418" s="653"/>
      <c r="E418" s="653"/>
      <c r="F418" s="156"/>
      <c r="G418" s="29" t="s">
        <v>75</v>
      </c>
      <c r="H418" s="44"/>
      <c r="I418" s="156"/>
      <c r="J418" s="29" t="s">
        <v>75</v>
      </c>
      <c r="K418" s="45"/>
      <c r="L418" s="256"/>
      <c r="M418" s="257"/>
      <c r="N418" s="117"/>
      <c r="O418" s="258" t="s">
        <v>439</v>
      </c>
      <c r="P418" s="259"/>
      <c r="Q418" s="260"/>
      <c r="R418" s="654">
        <v>0</v>
      </c>
      <c r="S418" s="655"/>
      <c r="T418" s="183"/>
      <c r="U418" s="123"/>
      <c r="V418" s="358"/>
      <c r="W418" s="358"/>
    </row>
    <row r="419" spans="1:23" ht="21" customHeight="1">
      <c r="A419" s="711"/>
      <c r="B419" s="704"/>
      <c r="C419" s="653" t="s">
        <v>464</v>
      </c>
      <c r="D419" s="653"/>
      <c r="E419" s="653"/>
      <c r="F419" s="156"/>
      <c r="G419" s="29" t="s">
        <v>75</v>
      </c>
      <c r="H419" s="44"/>
      <c r="I419" s="156"/>
      <c r="J419" s="29" t="s">
        <v>75</v>
      </c>
      <c r="K419" s="45"/>
      <c r="L419" s="256"/>
      <c r="M419" s="257"/>
      <c r="N419" s="117"/>
      <c r="O419" s="258" t="s">
        <v>464</v>
      </c>
      <c r="P419" s="259"/>
      <c r="Q419" s="260"/>
      <c r="R419" s="654">
        <v>0</v>
      </c>
      <c r="S419" s="655"/>
      <c r="T419" s="183"/>
      <c r="U419" s="123"/>
      <c r="V419" s="123"/>
    </row>
    <row r="420" spans="1:23" ht="21" customHeight="1">
      <c r="A420" s="711"/>
      <c r="B420" s="704"/>
      <c r="C420" s="690" t="s">
        <v>465</v>
      </c>
      <c r="D420" s="690"/>
      <c r="E420" s="690"/>
      <c r="F420" s="156"/>
      <c r="G420" s="247" t="s">
        <v>75</v>
      </c>
      <c r="H420" s="261"/>
      <c r="I420" s="156"/>
      <c r="J420" s="247" t="s">
        <v>75</v>
      </c>
      <c r="K420" s="262"/>
      <c r="L420" s="256"/>
      <c r="M420" s="257"/>
      <c r="N420" s="117"/>
      <c r="O420" s="263" t="s">
        <v>466</v>
      </c>
      <c r="P420" s="264"/>
      <c r="Q420" s="265"/>
      <c r="R420" s="691"/>
      <c r="S420" s="692"/>
      <c r="T420" s="183"/>
      <c r="U420" s="123"/>
    </row>
    <row r="421" spans="1:23" ht="21" customHeight="1">
      <c r="A421" s="711"/>
      <c r="B421" s="705"/>
      <c r="C421" s="693" t="s">
        <v>322</v>
      </c>
      <c r="D421" s="694"/>
      <c r="E421" s="218"/>
      <c r="F421" s="156"/>
      <c r="G421" s="247" t="s">
        <v>75</v>
      </c>
      <c r="H421" s="261"/>
      <c r="I421" s="156"/>
      <c r="J421" s="247" t="s">
        <v>75</v>
      </c>
      <c r="K421" s="262"/>
      <c r="L421" s="256"/>
      <c r="M421" s="257"/>
      <c r="N421" s="117"/>
      <c r="O421" s="263" t="s">
        <v>467</v>
      </c>
      <c r="P421" s="264"/>
      <c r="Q421" s="265"/>
      <c r="R421" s="691"/>
      <c r="S421" s="692"/>
      <c r="T421" s="183"/>
      <c r="U421" s="123"/>
    </row>
    <row r="422" spans="1:23" ht="17" thickBot="1">
      <c r="A422" s="712"/>
      <c r="B422" s="683" t="s">
        <v>468</v>
      </c>
      <c r="C422" s="683"/>
      <c r="D422" s="683"/>
      <c r="E422" s="683"/>
      <c r="F422" s="683"/>
      <c r="G422" s="683"/>
      <c r="H422" s="683"/>
      <c r="I422" s="683"/>
      <c r="J422" s="683"/>
      <c r="K422" s="683"/>
      <c r="L422" s="683"/>
      <c r="M422" s="46" t="str">
        <f>IF(SUM(M405:M421)=0,"",SUM(M405:M421))</f>
        <v/>
      </c>
      <c r="N422" s="114"/>
      <c r="O422" s="134"/>
      <c r="P422" s="136"/>
      <c r="Q422" s="187"/>
      <c r="R422" s="133"/>
      <c r="S422" s="266"/>
      <c r="T422" s="137"/>
      <c r="U422" s="123"/>
    </row>
    <row r="423" spans="1:23" ht="17" thickBot="1">
      <c r="A423" s="685" t="s">
        <v>469</v>
      </c>
      <c r="B423" s="686"/>
      <c r="C423" s="686"/>
      <c r="D423" s="686"/>
      <c r="E423" s="686"/>
      <c r="F423" s="686"/>
      <c r="G423" s="686"/>
      <c r="H423" s="686"/>
      <c r="I423" s="686"/>
      <c r="J423" s="686"/>
      <c r="K423" s="686"/>
      <c r="L423" s="687"/>
      <c r="M423" s="47" t="str">
        <f>IF(SUM(M358,M363,M386,M400,M422)=0,"",SUM(M358,M363,M386,M400,M422))</f>
        <v/>
      </c>
      <c r="N423" s="114"/>
      <c r="O423" s="187" t="s">
        <v>470</v>
      </c>
      <c r="P423" s="207"/>
      <c r="Q423" s="26"/>
      <c r="S423" s="267"/>
      <c r="T423" s="352"/>
      <c r="U423" s="123"/>
    </row>
    <row r="424" spans="1:23">
      <c r="A424" s="348"/>
      <c r="B424" s="82"/>
      <c r="C424" s="346"/>
      <c r="D424" s="346"/>
      <c r="E424" s="346"/>
      <c r="F424" s="346"/>
      <c r="G424" s="348"/>
      <c r="H424" s="348"/>
      <c r="I424" s="348"/>
      <c r="J424" s="348"/>
      <c r="K424" s="348"/>
      <c r="L424" s="348"/>
      <c r="M424" s="27"/>
      <c r="N424" s="114"/>
      <c r="O424" s="210" t="s">
        <v>471</v>
      </c>
      <c r="Q424" s="26"/>
    </row>
    <row r="425" spans="1:23">
      <c r="A425" s="359"/>
      <c r="B425" s="688" t="s">
        <v>319</v>
      </c>
      <c r="C425" s="688"/>
      <c r="D425" s="688"/>
      <c r="E425" s="688"/>
      <c r="F425" s="688"/>
      <c r="G425" s="688" t="str">
        <f>IF(P405="","",""&amp;$P405&amp;" "&amp;$R405&amp;"　"&amp;$P406&amp;" "&amp;$R406&amp;"　"&amp;$P407&amp;" "&amp;$R407&amp;"　"&amp;$P408&amp;" "&amp;$R408&amp;"")</f>
        <v/>
      </c>
      <c r="H425" s="688"/>
      <c r="I425" s="688"/>
      <c r="J425" s="688"/>
      <c r="K425" s="688"/>
      <c r="L425" s="688"/>
      <c r="M425" s="688"/>
      <c r="N425" s="114"/>
      <c r="O425" s="187" t="s">
        <v>338</v>
      </c>
      <c r="Q425" s="26"/>
    </row>
    <row r="426" spans="1:23">
      <c r="A426" s="38"/>
      <c r="B426" s="689"/>
      <c r="C426" s="689"/>
      <c r="D426" s="689"/>
      <c r="E426" s="689"/>
      <c r="F426" s="689"/>
      <c r="G426" s="689"/>
      <c r="H426" s="689"/>
      <c r="I426" s="689"/>
      <c r="J426" s="689"/>
      <c r="K426" s="689"/>
      <c r="L426" s="689"/>
      <c r="M426" s="689"/>
    </row>
    <row r="427" spans="1:23">
      <c r="A427" s="38"/>
      <c r="B427" s="689"/>
      <c r="C427" s="689"/>
      <c r="D427" s="689"/>
      <c r="E427" s="689"/>
      <c r="F427" s="689"/>
      <c r="G427" s="689"/>
      <c r="H427" s="689"/>
      <c r="I427" s="689"/>
      <c r="J427" s="689"/>
      <c r="K427" s="689"/>
      <c r="L427" s="689"/>
      <c r="M427" s="689"/>
    </row>
    <row r="428" spans="1:23" ht="8.25" customHeight="1">
      <c r="A428" s="38"/>
      <c r="B428" s="399"/>
      <c r="C428" s="399"/>
      <c r="D428" s="399"/>
      <c r="E428" s="399"/>
      <c r="F428" s="399"/>
      <c r="G428" s="399"/>
      <c r="H428" s="399"/>
      <c r="I428" s="399"/>
      <c r="J428" s="399"/>
      <c r="K428" s="399"/>
      <c r="L428" s="399"/>
      <c r="M428" s="399"/>
    </row>
    <row r="429" spans="1:23" ht="19">
      <c r="A429" s="74"/>
      <c r="B429" s="151" t="s">
        <v>391</v>
      </c>
      <c r="C429" s="151"/>
      <c r="D429" s="151"/>
      <c r="E429" s="151"/>
      <c r="F429" s="151"/>
      <c r="G429" s="12"/>
      <c r="H429" s="12"/>
      <c r="I429" s="12"/>
      <c r="J429" s="12"/>
      <c r="K429" s="12"/>
      <c r="L429" s="35"/>
      <c r="M429" s="35"/>
      <c r="N429" s="152" t="s">
        <v>327</v>
      </c>
    </row>
    <row r="430" spans="1:23">
      <c r="A430" s="153"/>
      <c r="B430" s="153"/>
      <c r="C430" s="153"/>
      <c r="D430" s="153"/>
      <c r="E430" s="153"/>
      <c r="F430" s="153"/>
      <c r="G430" s="17"/>
      <c r="H430" s="17"/>
      <c r="I430" s="17"/>
      <c r="J430" s="17"/>
      <c r="K430" s="17"/>
      <c r="L430" s="35"/>
      <c r="M430" s="35"/>
      <c r="N430" s="114"/>
      <c r="O430" s="115" t="s">
        <v>258</v>
      </c>
    </row>
    <row r="431" spans="1:23">
      <c r="A431" s="153"/>
      <c r="B431" s="37" t="s">
        <v>343</v>
      </c>
      <c r="C431" s="398">
        <f>IF(①基本情報!D8="","",①基本情報!D8)</f>
        <v>6</v>
      </c>
      <c r="D431" s="154" t="s">
        <v>86</v>
      </c>
      <c r="F431" s="37" t="s">
        <v>87</v>
      </c>
      <c r="G431" s="811" t="str">
        <f>IF('③（別紙１）事業所一覧'!B11="","",IF(①基本情報!$C$4='③（別紙１）事業所一覧'!B11,'③（別紙１）事業所一覧'!B11,CONCATENATE(①基本情報!$C$4," ",'③（別紙１）事業所一覧'!B11)))</f>
        <v/>
      </c>
      <c r="H431" s="812"/>
      <c r="I431" s="812"/>
      <c r="J431" s="812"/>
      <c r="K431" s="812"/>
      <c r="L431" s="813"/>
      <c r="M431" s="35"/>
      <c r="N431" s="114"/>
      <c r="O431" s="116" t="s">
        <v>260</v>
      </c>
    </row>
    <row r="432" spans="1:23">
      <c r="A432" s="76"/>
      <c r="B432" s="77"/>
      <c r="C432" s="78"/>
      <c r="D432" s="78"/>
      <c r="E432" s="76"/>
      <c r="F432" s="78"/>
      <c r="G432" s="79"/>
      <c r="H432" s="79"/>
      <c r="I432" s="79"/>
      <c r="J432" s="79"/>
      <c r="K432" s="79"/>
      <c r="L432" s="80"/>
      <c r="M432" s="80"/>
      <c r="N432" s="114"/>
      <c r="O432" s="116" t="s">
        <v>259</v>
      </c>
    </row>
    <row r="433" spans="1:20">
      <c r="A433" s="683" t="s">
        <v>0</v>
      </c>
      <c r="B433" s="683"/>
      <c r="C433" s="683"/>
      <c r="D433" s="683"/>
      <c r="E433" s="683"/>
      <c r="F433" s="683" t="s">
        <v>1</v>
      </c>
      <c r="G433" s="683"/>
      <c r="H433" s="683"/>
      <c r="I433" s="789" t="s">
        <v>34</v>
      </c>
      <c r="J433" s="789"/>
      <c r="K433" s="789"/>
      <c r="L433" s="681" t="s">
        <v>59</v>
      </c>
      <c r="M433" s="681" t="s">
        <v>61</v>
      </c>
      <c r="N433" s="352"/>
      <c r="O433" s="697" t="s">
        <v>92</v>
      </c>
      <c r="P433" s="700" t="s">
        <v>2</v>
      </c>
      <c r="Q433" s="700"/>
      <c r="R433" s="697" t="s">
        <v>92</v>
      </c>
      <c r="S433" s="700" t="s">
        <v>45</v>
      </c>
      <c r="T433" s="700"/>
    </row>
    <row r="434" spans="1:20">
      <c r="A434" s="683"/>
      <c r="B434" s="683"/>
      <c r="C434" s="683"/>
      <c r="D434" s="683"/>
      <c r="E434" s="683"/>
      <c r="F434" s="339" t="s">
        <v>3</v>
      </c>
      <c r="G434" s="683" t="s">
        <v>35</v>
      </c>
      <c r="H434" s="339" t="s">
        <v>36</v>
      </c>
      <c r="I434" s="339" t="s">
        <v>3</v>
      </c>
      <c r="J434" s="683" t="s">
        <v>35</v>
      </c>
      <c r="K434" s="339" t="s">
        <v>36</v>
      </c>
      <c r="L434" s="682"/>
      <c r="M434" s="682"/>
      <c r="N434" s="352"/>
      <c r="O434" s="698"/>
      <c r="P434" s="341" t="s">
        <v>3</v>
      </c>
      <c r="Q434" s="774" t="s">
        <v>69</v>
      </c>
      <c r="R434" s="698"/>
      <c r="S434" s="697" t="s">
        <v>3</v>
      </c>
      <c r="T434" s="701" t="s">
        <v>35</v>
      </c>
    </row>
    <row r="435" spans="1:20">
      <c r="A435" s="683"/>
      <c r="B435" s="683"/>
      <c r="C435" s="683"/>
      <c r="D435" s="683"/>
      <c r="E435" s="683"/>
      <c r="F435" s="347" t="s">
        <v>55</v>
      </c>
      <c r="G435" s="683"/>
      <c r="H435" s="347" t="s">
        <v>56</v>
      </c>
      <c r="I435" s="347" t="s">
        <v>57</v>
      </c>
      <c r="J435" s="683"/>
      <c r="K435" s="347" t="s">
        <v>58</v>
      </c>
      <c r="L435" s="340" t="s">
        <v>80</v>
      </c>
      <c r="M435" s="340" t="s">
        <v>248</v>
      </c>
      <c r="N435" s="352"/>
      <c r="O435" s="699"/>
      <c r="P435" s="342" t="s">
        <v>5</v>
      </c>
      <c r="Q435" s="774"/>
      <c r="R435" s="699"/>
      <c r="S435" s="699"/>
      <c r="T435" s="702"/>
    </row>
    <row r="436" spans="1:20" ht="15" customHeight="1">
      <c r="A436" s="808" t="s">
        <v>392</v>
      </c>
      <c r="B436" s="729" t="s">
        <v>81</v>
      </c>
      <c r="C436" s="764"/>
      <c r="D436" s="764"/>
      <c r="E436" s="730"/>
      <c r="F436" s="155"/>
      <c r="G436" s="29" t="s">
        <v>393</v>
      </c>
      <c r="H436" s="41" t="str">
        <f t="shared" ref="H436:H464" si="81">IF(F436="","",F436*P436)</f>
        <v/>
      </c>
      <c r="I436" s="156"/>
      <c r="J436" s="29" t="s">
        <v>393</v>
      </c>
      <c r="K436" s="157" t="str">
        <f t="shared" ref="K436:K462" si="82">IF(I436="","",I436*P436)</f>
        <v/>
      </c>
      <c r="L436" s="157" t="str">
        <f>IF(F436="",IF(I436="","",-(I436*P436)),(F436-I436)*P436)</f>
        <v/>
      </c>
      <c r="M436" s="158" t="str">
        <f t="shared" ref="M436:M442" si="83">IF(L436="","",L436*S436*44/12)</f>
        <v/>
      </c>
      <c r="N436" s="117"/>
      <c r="O436" s="353" t="str">
        <f>IF(P436=$X$8,"","○")</f>
        <v/>
      </c>
      <c r="P436" s="159">
        <v>38.299999999999997</v>
      </c>
      <c r="Q436" s="160" t="s">
        <v>394</v>
      </c>
      <c r="R436" s="118" t="str">
        <f>IF(S436=$Z$8,"","○")</f>
        <v/>
      </c>
      <c r="S436" s="161">
        <v>1.9E-2</v>
      </c>
      <c r="T436" s="162" t="s">
        <v>262</v>
      </c>
    </row>
    <row r="437" spans="1:20" ht="15" customHeight="1">
      <c r="A437" s="808"/>
      <c r="B437" s="729" t="s">
        <v>6</v>
      </c>
      <c r="C437" s="764"/>
      <c r="D437" s="764"/>
      <c r="E437" s="730"/>
      <c r="F437" s="155"/>
      <c r="G437" s="29" t="s">
        <v>393</v>
      </c>
      <c r="H437" s="41" t="str">
        <f t="shared" si="81"/>
        <v/>
      </c>
      <c r="I437" s="156"/>
      <c r="J437" s="29" t="s">
        <v>393</v>
      </c>
      <c r="K437" s="157" t="str">
        <f t="shared" si="82"/>
        <v/>
      </c>
      <c r="L437" s="157" t="str">
        <f t="shared" ref="L437:L442" si="84">IF(F437="",IF(I437="","",-(I437*P437)),(F437-I437)*P437)</f>
        <v/>
      </c>
      <c r="M437" s="158" t="str">
        <f t="shared" si="83"/>
        <v/>
      </c>
      <c r="N437" s="117"/>
      <c r="O437" s="353" t="str">
        <f>IF(P437=$X$9,"","○")</f>
        <v/>
      </c>
      <c r="P437" s="159">
        <v>34.799999999999997</v>
      </c>
      <c r="Q437" s="160" t="s">
        <v>394</v>
      </c>
      <c r="R437" s="118" t="str">
        <f>IF(S437=$Z$9,"","○")</f>
        <v/>
      </c>
      <c r="S437" s="159">
        <v>1.83E-2</v>
      </c>
      <c r="T437" s="162" t="s">
        <v>261</v>
      </c>
    </row>
    <row r="438" spans="1:20" ht="15" customHeight="1">
      <c r="A438" s="808"/>
      <c r="B438" s="729" t="s">
        <v>41</v>
      </c>
      <c r="C438" s="764"/>
      <c r="D438" s="764"/>
      <c r="E438" s="730"/>
      <c r="F438" s="155"/>
      <c r="G438" s="29" t="s">
        <v>393</v>
      </c>
      <c r="H438" s="41" t="str">
        <f t="shared" si="81"/>
        <v/>
      </c>
      <c r="I438" s="156"/>
      <c r="J438" s="29" t="s">
        <v>393</v>
      </c>
      <c r="K438" s="157" t="str">
        <f t="shared" si="82"/>
        <v/>
      </c>
      <c r="L438" s="157" t="str">
        <f t="shared" si="84"/>
        <v/>
      </c>
      <c r="M438" s="158" t="str">
        <f t="shared" si="83"/>
        <v/>
      </c>
      <c r="N438" s="117"/>
      <c r="O438" s="353" t="str">
        <f>IF(P438=$X$10,"","○")</f>
        <v/>
      </c>
      <c r="P438" s="159">
        <v>33.4</v>
      </c>
      <c r="Q438" s="160" t="s">
        <v>394</v>
      </c>
      <c r="R438" s="118" t="str">
        <f>IF(S438=$Z$10,"","○")</f>
        <v/>
      </c>
      <c r="S438" s="159">
        <v>1.8700000000000001E-2</v>
      </c>
      <c r="T438" s="162" t="s">
        <v>261</v>
      </c>
    </row>
    <row r="439" spans="1:20" ht="15" customHeight="1">
      <c r="A439" s="808"/>
      <c r="B439" s="729" t="s">
        <v>7</v>
      </c>
      <c r="C439" s="764"/>
      <c r="D439" s="764"/>
      <c r="E439" s="730"/>
      <c r="F439" s="155"/>
      <c r="G439" s="29" t="s">
        <v>393</v>
      </c>
      <c r="H439" s="41" t="str">
        <f t="shared" si="81"/>
        <v/>
      </c>
      <c r="I439" s="156"/>
      <c r="J439" s="29" t="s">
        <v>393</v>
      </c>
      <c r="K439" s="157" t="str">
        <f t="shared" si="82"/>
        <v/>
      </c>
      <c r="L439" s="157" t="str">
        <f t="shared" si="84"/>
        <v/>
      </c>
      <c r="M439" s="158" t="str">
        <f t="shared" si="83"/>
        <v/>
      </c>
      <c r="N439" s="117"/>
      <c r="O439" s="353" t="str">
        <f>IF(P439=$X$11,"","○")</f>
        <v/>
      </c>
      <c r="P439" s="159">
        <v>33.299999999999997</v>
      </c>
      <c r="Q439" s="160" t="s">
        <v>394</v>
      </c>
      <c r="R439" s="118" t="str">
        <f>IF(S439=$Z$12,"","○")</f>
        <v/>
      </c>
      <c r="S439" s="159">
        <v>1.8599999999999998E-2</v>
      </c>
      <c r="T439" s="162" t="s">
        <v>261</v>
      </c>
    </row>
    <row r="440" spans="1:20" ht="15" customHeight="1">
      <c r="A440" s="808"/>
      <c r="B440" s="729" t="s">
        <v>395</v>
      </c>
      <c r="C440" s="764"/>
      <c r="D440" s="764"/>
      <c r="E440" s="730"/>
      <c r="F440" s="155"/>
      <c r="G440" s="29" t="s">
        <v>393</v>
      </c>
      <c r="H440" s="41" t="str">
        <f t="shared" si="81"/>
        <v/>
      </c>
      <c r="I440" s="156"/>
      <c r="J440" s="29" t="s">
        <v>393</v>
      </c>
      <c r="K440" s="157" t="str">
        <f t="shared" si="82"/>
        <v/>
      </c>
      <c r="L440" s="157" t="str">
        <f t="shared" si="84"/>
        <v/>
      </c>
      <c r="M440" s="158" t="str">
        <f t="shared" si="83"/>
        <v/>
      </c>
      <c r="N440" s="117"/>
      <c r="O440" s="353" t="str">
        <f>IF(P440=$X$12,"","○")</f>
        <v/>
      </c>
      <c r="P440" s="159">
        <v>36.299999999999997</v>
      </c>
      <c r="Q440" s="160" t="s">
        <v>394</v>
      </c>
      <c r="R440" s="118" t="str">
        <f>IF(S440=$Z$12,"","○")</f>
        <v/>
      </c>
      <c r="S440" s="159">
        <v>1.8599999999999998E-2</v>
      </c>
      <c r="T440" s="162" t="s">
        <v>261</v>
      </c>
    </row>
    <row r="441" spans="1:20" ht="15" customHeight="1">
      <c r="A441" s="808"/>
      <c r="B441" s="729" t="s">
        <v>82</v>
      </c>
      <c r="C441" s="764"/>
      <c r="D441" s="764"/>
      <c r="E441" s="730"/>
      <c r="F441" s="155"/>
      <c r="G441" s="29" t="s">
        <v>393</v>
      </c>
      <c r="H441" s="41" t="str">
        <f t="shared" si="81"/>
        <v/>
      </c>
      <c r="I441" s="156"/>
      <c r="J441" s="29" t="s">
        <v>393</v>
      </c>
      <c r="K441" s="157" t="str">
        <f t="shared" si="82"/>
        <v/>
      </c>
      <c r="L441" s="157" t="str">
        <f t="shared" si="84"/>
        <v/>
      </c>
      <c r="M441" s="158" t="str">
        <f t="shared" si="83"/>
        <v/>
      </c>
      <c r="N441" s="117"/>
      <c r="O441" s="353" t="str">
        <f>IF(P441=$X$13,"","○")</f>
        <v/>
      </c>
      <c r="P441" s="159">
        <v>36.5</v>
      </c>
      <c r="Q441" s="160" t="s">
        <v>394</v>
      </c>
      <c r="R441" s="118" t="str">
        <f>IF(S441=$Z$13,"","○")</f>
        <v/>
      </c>
      <c r="S441" s="159">
        <v>1.8700000000000001E-2</v>
      </c>
      <c r="T441" s="162" t="s">
        <v>261</v>
      </c>
    </row>
    <row r="442" spans="1:20" ht="15" customHeight="1">
      <c r="A442" s="808"/>
      <c r="B442" s="729" t="s">
        <v>9</v>
      </c>
      <c r="C442" s="764"/>
      <c r="D442" s="764"/>
      <c r="E442" s="730"/>
      <c r="F442" s="155"/>
      <c r="G442" s="29" t="s">
        <v>393</v>
      </c>
      <c r="H442" s="41" t="str">
        <f t="shared" si="81"/>
        <v/>
      </c>
      <c r="I442" s="156"/>
      <c r="J442" s="29" t="s">
        <v>393</v>
      </c>
      <c r="K442" s="157" t="str">
        <f t="shared" si="82"/>
        <v/>
      </c>
      <c r="L442" s="157" t="str">
        <f t="shared" si="84"/>
        <v/>
      </c>
      <c r="M442" s="158" t="str">
        <f t="shared" si="83"/>
        <v/>
      </c>
      <c r="N442" s="117"/>
      <c r="O442" s="353" t="str">
        <f>IF(P442=$X$14,"","○")</f>
        <v/>
      </c>
      <c r="P442" s="165">
        <v>38</v>
      </c>
      <c r="Q442" s="160" t="s">
        <v>394</v>
      </c>
      <c r="R442" s="118" t="str">
        <f>IF(S442=$Z$14,"","○")</f>
        <v/>
      </c>
      <c r="S442" s="159">
        <v>1.8800000000000001E-2</v>
      </c>
      <c r="T442" s="162" t="s">
        <v>261</v>
      </c>
    </row>
    <row r="443" spans="1:20" ht="15" customHeight="1">
      <c r="A443" s="808"/>
      <c r="B443" s="729" t="s">
        <v>10</v>
      </c>
      <c r="C443" s="764"/>
      <c r="D443" s="764"/>
      <c r="E443" s="730"/>
      <c r="F443" s="155"/>
      <c r="G443" s="29" t="s">
        <v>393</v>
      </c>
      <c r="H443" s="41" t="str">
        <f t="shared" si="81"/>
        <v/>
      </c>
      <c r="I443" s="156"/>
      <c r="J443" s="29" t="s">
        <v>393</v>
      </c>
      <c r="K443" s="157" t="str">
        <f t="shared" si="82"/>
        <v/>
      </c>
      <c r="L443" s="157" t="str">
        <f>IF(F443="",IF(I443="","",-(I443*P443)),(F443-I443)*P443)</f>
        <v/>
      </c>
      <c r="M443" s="158" t="str">
        <f>IF(L443="","",L443*S443*44/12)</f>
        <v/>
      </c>
      <c r="N443" s="117"/>
      <c r="O443" s="353" t="str">
        <f>IF(P443=$X$15,"","○")</f>
        <v/>
      </c>
      <c r="P443" s="159">
        <v>38.9</v>
      </c>
      <c r="Q443" s="160" t="s">
        <v>394</v>
      </c>
      <c r="R443" s="118" t="str">
        <f>IF(S443=$Z$15,"","○")</f>
        <v/>
      </c>
      <c r="S443" s="159">
        <v>1.9300000000000001E-2</v>
      </c>
      <c r="T443" s="162" t="s">
        <v>261</v>
      </c>
    </row>
    <row r="444" spans="1:20" ht="15" customHeight="1">
      <c r="A444" s="808"/>
      <c r="B444" s="729" t="s">
        <v>11</v>
      </c>
      <c r="C444" s="764"/>
      <c r="D444" s="764"/>
      <c r="E444" s="730"/>
      <c r="F444" s="155"/>
      <c r="G444" s="29" t="s">
        <v>393</v>
      </c>
      <c r="H444" s="41" t="str">
        <f t="shared" si="81"/>
        <v/>
      </c>
      <c r="I444" s="156"/>
      <c r="J444" s="29" t="s">
        <v>393</v>
      </c>
      <c r="K444" s="157" t="str">
        <f t="shared" si="82"/>
        <v/>
      </c>
      <c r="L444" s="157" t="str">
        <f t="shared" ref="L444:L457" si="85">IF(F444="",IF(I444="","",-(I444*P444)),(F444-I444)*P444)</f>
        <v/>
      </c>
      <c r="M444" s="158" t="str">
        <f t="shared" ref="M444:M462" si="86">IF(L444="","",L444*S444*44/12)</f>
        <v/>
      </c>
      <c r="N444" s="117"/>
      <c r="O444" s="353" t="str">
        <f>IF(P444=$X$16,"","○")</f>
        <v/>
      </c>
      <c r="P444" s="159">
        <v>41.8</v>
      </c>
      <c r="Q444" s="160" t="s">
        <v>394</v>
      </c>
      <c r="R444" s="118" t="str">
        <f>IF(S444=$Z$16,"","○")</f>
        <v/>
      </c>
      <c r="S444" s="159">
        <v>2.0199999999999999E-2</v>
      </c>
      <c r="T444" s="162" t="s">
        <v>261</v>
      </c>
    </row>
    <row r="445" spans="1:20" ht="15" customHeight="1">
      <c r="A445" s="808"/>
      <c r="B445" s="729" t="s">
        <v>12</v>
      </c>
      <c r="C445" s="764"/>
      <c r="D445" s="764"/>
      <c r="E445" s="730"/>
      <c r="F445" s="155"/>
      <c r="G445" s="29" t="s">
        <v>13</v>
      </c>
      <c r="H445" s="41" t="str">
        <f t="shared" si="81"/>
        <v/>
      </c>
      <c r="I445" s="156"/>
      <c r="J445" s="29" t="s">
        <v>13</v>
      </c>
      <c r="K445" s="157" t="str">
        <f t="shared" si="82"/>
        <v/>
      </c>
      <c r="L445" s="157" t="str">
        <f t="shared" si="85"/>
        <v/>
      </c>
      <c r="M445" s="158" t="str">
        <f t="shared" si="86"/>
        <v/>
      </c>
      <c r="N445" s="117"/>
      <c r="O445" s="353" t="str">
        <f>IF(P445=$X$17,"","○")</f>
        <v/>
      </c>
      <c r="P445" s="165">
        <v>40</v>
      </c>
      <c r="Q445" s="160" t="s">
        <v>14</v>
      </c>
      <c r="R445" s="118" t="str">
        <f>IF(S445=$Z$17,"","○")</f>
        <v/>
      </c>
      <c r="S445" s="159">
        <v>2.0400000000000001E-2</v>
      </c>
      <c r="T445" s="162" t="s">
        <v>261</v>
      </c>
    </row>
    <row r="446" spans="1:20" ht="15" customHeight="1">
      <c r="A446" s="808"/>
      <c r="B446" s="729" t="s">
        <v>15</v>
      </c>
      <c r="C446" s="764"/>
      <c r="D446" s="764"/>
      <c r="E446" s="730"/>
      <c r="F446" s="155"/>
      <c r="G446" s="29" t="s">
        <v>13</v>
      </c>
      <c r="H446" s="41" t="str">
        <f t="shared" si="81"/>
        <v/>
      </c>
      <c r="I446" s="156"/>
      <c r="J446" s="29" t="s">
        <v>13</v>
      </c>
      <c r="K446" s="157" t="str">
        <f t="shared" si="82"/>
        <v/>
      </c>
      <c r="L446" s="157" t="str">
        <f t="shared" si="85"/>
        <v/>
      </c>
      <c r="M446" s="158" t="str">
        <f t="shared" si="86"/>
        <v/>
      </c>
      <c r="N446" s="117"/>
      <c r="O446" s="353" t="str">
        <f>IF(P446=$X$18,"","○")</f>
        <v/>
      </c>
      <c r="P446" s="159">
        <v>34.1</v>
      </c>
      <c r="Q446" s="160" t="s">
        <v>14</v>
      </c>
      <c r="R446" s="118" t="str">
        <f>IF(S446=$Z$18,"","○")</f>
        <v/>
      </c>
      <c r="S446" s="159">
        <v>2.4500000000000001E-2</v>
      </c>
      <c r="T446" s="162" t="s">
        <v>261</v>
      </c>
    </row>
    <row r="447" spans="1:20" ht="15" customHeight="1">
      <c r="A447" s="808"/>
      <c r="B447" s="810" t="s">
        <v>16</v>
      </c>
      <c r="C447" s="809" t="s">
        <v>17</v>
      </c>
      <c r="D447" s="809"/>
      <c r="E447" s="809"/>
      <c r="F447" s="155"/>
      <c r="G447" s="29" t="s">
        <v>13</v>
      </c>
      <c r="H447" s="41" t="str">
        <f t="shared" si="81"/>
        <v/>
      </c>
      <c r="I447" s="156"/>
      <c r="J447" s="29" t="s">
        <v>13</v>
      </c>
      <c r="K447" s="157" t="str">
        <f t="shared" si="82"/>
        <v/>
      </c>
      <c r="L447" s="157" t="str">
        <f t="shared" si="85"/>
        <v/>
      </c>
      <c r="M447" s="158" t="str">
        <f t="shared" si="86"/>
        <v/>
      </c>
      <c r="N447" s="117"/>
      <c r="O447" s="353" t="str">
        <f>IF(P447=$X$19,"","○")</f>
        <v/>
      </c>
      <c r="P447" s="159">
        <v>50.1</v>
      </c>
      <c r="Q447" s="160" t="s">
        <v>14</v>
      </c>
      <c r="R447" s="118" t="str">
        <f>IF(S447=$Z$19,"","○")</f>
        <v/>
      </c>
      <c r="S447" s="159">
        <v>1.6299999999999999E-2</v>
      </c>
      <c r="T447" s="162" t="s">
        <v>261</v>
      </c>
    </row>
    <row r="448" spans="1:20" ht="15" customHeight="1">
      <c r="A448" s="808"/>
      <c r="B448" s="810"/>
      <c r="C448" s="809" t="s">
        <v>18</v>
      </c>
      <c r="D448" s="809"/>
      <c r="E448" s="809"/>
      <c r="F448" s="155"/>
      <c r="G448" s="29" t="s">
        <v>249</v>
      </c>
      <c r="H448" s="41" t="str">
        <f t="shared" si="81"/>
        <v/>
      </c>
      <c r="I448" s="156"/>
      <c r="J448" s="29" t="s">
        <v>249</v>
      </c>
      <c r="K448" s="157" t="str">
        <f t="shared" si="82"/>
        <v/>
      </c>
      <c r="L448" s="157" t="str">
        <f t="shared" si="85"/>
        <v/>
      </c>
      <c r="M448" s="158" t="str">
        <f t="shared" si="86"/>
        <v/>
      </c>
      <c r="N448" s="117"/>
      <c r="O448" s="353" t="str">
        <f>IF(P448=$X$20,"","○")</f>
        <v/>
      </c>
      <c r="P448" s="159">
        <v>46.1</v>
      </c>
      <c r="Q448" s="160" t="s">
        <v>397</v>
      </c>
      <c r="R448" s="118" t="str">
        <f>IF(S448=$Z$20,"","○")</f>
        <v/>
      </c>
      <c r="S448" s="159">
        <v>1.44E-2</v>
      </c>
      <c r="T448" s="162" t="s">
        <v>261</v>
      </c>
    </row>
    <row r="449" spans="1:23" ht="15" customHeight="1">
      <c r="A449" s="808"/>
      <c r="B449" s="810" t="s">
        <v>329</v>
      </c>
      <c r="C449" s="809" t="s">
        <v>19</v>
      </c>
      <c r="D449" s="809"/>
      <c r="E449" s="809"/>
      <c r="F449" s="155"/>
      <c r="G449" s="29" t="s">
        <v>13</v>
      </c>
      <c r="H449" s="41" t="str">
        <f t="shared" si="81"/>
        <v/>
      </c>
      <c r="I449" s="156"/>
      <c r="J449" s="29" t="s">
        <v>13</v>
      </c>
      <c r="K449" s="157" t="str">
        <f t="shared" si="82"/>
        <v/>
      </c>
      <c r="L449" s="157" t="str">
        <f t="shared" si="85"/>
        <v/>
      </c>
      <c r="M449" s="158" t="str">
        <f t="shared" si="86"/>
        <v/>
      </c>
      <c r="N449" s="117"/>
      <c r="O449" s="353" t="str">
        <f>IF(P449=$X$21,"","○")</f>
        <v/>
      </c>
      <c r="P449" s="159">
        <v>54.7</v>
      </c>
      <c r="Q449" s="160" t="s">
        <v>53</v>
      </c>
      <c r="R449" s="118" t="str">
        <f>IF(S449=$Z$21,"","○")</f>
        <v/>
      </c>
      <c r="S449" s="159">
        <v>1.3899999999999999E-2</v>
      </c>
      <c r="T449" s="162" t="s">
        <v>261</v>
      </c>
    </row>
    <row r="450" spans="1:23" ht="15" customHeight="1">
      <c r="A450" s="808"/>
      <c r="B450" s="810"/>
      <c r="C450" s="809" t="s">
        <v>37</v>
      </c>
      <c r="D450" s="809"/>
      <c r="E450" s="809"/>
      <c r="F450" s="155"/>
      <c r="G450" s="29" t="s">
        <v>249</v>
      </c>
      <c r="H450" s="41" t="str">
        <f t="shared" si="81"/>
        <v/>
      </c>
      <c r="I450" s="156"/>
      <c r="J450" s="29" t="s">
        <v>249</v>
      </c>
      <c r="K450" s="157" t="str">
        <f t="shared" si="82"/>
        <v/>
      </c>
      <c r="L450" s="157" t="str">
        <f t="shared" si="85"/>
        <v/>
      </c>
      <c r="M450" s="158" t="str">
        <f t="shared" si="86"/>
        <v/>
      </c>
      <c r="N450" s="117"/>
      <c r="O450" s="353" t="str">
        <f>IF(P450=$X$22,"","○")</f>
        <v/>
      </c>
      <c r="P450" s="159">
        <v>38.4</v>
      </c>
      <c r="Q450" s="160" t="s">
        <v>397</v>
      </c>
      <c r="R450" s="118" t="str">
        <f>IF(S450=$Z$22,"","○")</f>
        <v/>
      </c>
      <c r="S450" s="159">
        <v>1.3899999999999999E-2</v>
      </c>
      <c r="T450" s="162" t="s">
        <v>261</v>
      </c>
    </row>
    <row r="451" spans="1:23" ht="15" customHeight="1">
      <c r="A451" s="808"/>
      <c r="B451" s="653" t="s">
        <v>20</v>
      </c>
      <c r="C451" s="809" t="s">
        <v>398</v>
      </c>
      <c r="D451" s="809"/>
      <c r="E451" s="809"/>
      <c r="F451" s="155"/>
      <c r="G451" s="29" t="s">
        <v>13</v>
      </c>
      <c r="H451" s="41" t="str">
        <f t="shared" si="81"/>
        <v/>
      </c>
      <c r="I451" s="156"/>
      <c r="J451" s="29" t="s">
        <v>13</v>
      </c>
      <c r="K451" s="157" t="str">
        <f t="shared" si="82"/>
        <v/>
      </c>
      <c r="L451" s="157" t="str">
        <f t="shared" si="85"/>
        <v/>
      </c>
      <c r="M451" s="158" t="str">
        <f t="shared" si="86"/>
        <v/>
      </c>
      <c r="N451" s="117"/>
      <c r="O451" s="353" t="str">
        <f>IF(P451=$X$23,"","○")</f>
        <v/>
      </c>
      <c r="P451" s="167">
        <v>28.7</v>
      </c>
      <c r="Q451" s="160" t="s">
        <v>14</v>
      </c>
      <c r="R451" s="118" t="str">
        <f>IF(S451=$Z$23,"","○")</f>
        <v/>
      </c>
      <c r="S451" s="159">
        <v>2.46E-2</v>
      </c>
      <c r="T451" s="162" t="s">
        <v>261</v>
      </c>
    </row>
    <row r="452" spans="1:23" ht="15" customHeight="1">
      <c r="A452" s="808"/>
      <c r="B452" s="653"/>
      <c r="C452" s="809" t="s">
        <v>399</v>
      </c>
      <c r="D452" s="809"/>
      <c r="E452" s="809"/>
      <c r="F452" s="155"/>
      <c r="G452" s="29" t="s">
        <v>13</v>
      </c>
      <c r="H452" s="41" t="str">
        <f t="shared" si="81"/>
        <v/>
      </c>
      <c r="I452" s="156"/>
      <c r="J452" s="29" t="s">
        <v>13</v>
      </c>
      <c r="K452" s="157" t="str">
        <f t="shared" si="82"/>
        <v/>
      </c>
      <c r="L452" s="157" t="str">
        <f t="shared" si="85"/>
        <v/>
      </c>
      <c r="M452" s="158" t="str">
        <f t="shared" si="86"/>
        <v/>
      </c>
      <c r="N452" s="117"/>
      <c r="O452" s="353" t="str">
        <f>IF(P452=$X$24,"","○")</f>
        <v/>
      </c>
      <c r="P452" s="167">
        <v>28.9</v>
      </c>
      <c r="Q452" s="160" t="s">
        <v>14</v>
      </c>
      <c r="R452" s="118" t="str">
        <f>IF(S452=$Z$24,"","○")</f>
        <v/>
      </c>
      <c r="S452" s="159">
        <v>2.4500000000000001E-2</v>
      </c>
      <c r="T452" s="162" t="s">
        <v>261</v>
      </c>
    </row>
    <row r="453" spans="1:23" ht="15" customHeight="1">
      <c r="A453" s="808"/>
      <c r="B453" s="653"/>
      <c r="C453" s="809" t="s">
        <v>400</v>
      </c>
      <c r="D453" s="809"/>
      <c r="E453" s="809"/>
      <c r="F453" s="155"/>
      <c r="G453" s="29" t="s">
        <v>13</v>
      </c>
      <c r="H453" s="41" t="str">
        <f t="shared" si="81"/>
        <v/>
      </c>
      <c r="I453" s="156"/>
      <c r="J453" s="29" t="s">
        <v>13</v>
      </c>
      <c r="K453" s="157" t="str">
        <f t="shared" si="82"/>
        <v/>
      </c>
      <c r="L453" s="157" t="str">
        <f t="shared" si="85"/>
        <v/>
      </c>
      <c r="M453" s="158" t="str">
        <f t="shared" si="86"/>
        <v/>
      </c>
      <c r="N453" s="117"/>
      <c r="O453" s="353" t="str">
        <f>IF(P453=$X$25,"","○")</f>
        <v/>
      </c>
      <c r="P453" s="167">
        <v>28.3</v>
      </c>
      <c r="Q453" s="160" t="s">
        <v>14</v>
      </c>
      <c r="R453" s="118" t="str">
        <f>IF(S453=$Z$25,"","○")</f>
        <v/>
      </c>
      <c r="S453" s="159">
        <v>2.5100000000000001E-2</v>
      </c>
      <c r="T453" s="162" t="s">
        <v>261</v>
      </c>
    </row>
    <row r="454" spans="1:23" ht="15" customHeight="1">
      <c r="A454" s="808"/>
      <c r="B454" s="653"/>
      <c r="C454" s="809" t="s">
        <v>401</v>
      </c>
      <c r="D454" s="809"/>
      <c r="E454" s="809"/>
      <c r="F454" s="155"/>
      <c r="G454" s="29" t="s">
        <v>13</v>
      </c>
      <c r="H454" s="41" t="str">
        <f t="shared" si="81"/>
        <v/>
      </c>
      <c r="I454" s="156"/>
      <c r="J454" s="29" t="s">
        <v>13</v>
      </c>
      <c r="K454" s="157" t="str">
        <f t="shared" si="82"/>
        <v/>
      </c>
      <c r="L454" s="157" t="str">
        <f t="shared" si="85"/>
        <v/>
      </c>
      <c r="M454" s="158" t="str">
        <f t="shared" si="86"/>
        <v/>
      </c>
      <c r="N454" s="117"/>
      <c r="O454" s="353" t="str">
        <f>IF(P454=$X$26,"","○")</f>
        <v/>
      </c>
      <c r="P454" s="159">
        <v>26.1</v>
      </c>
      <c r="Q454" s="160" t="s">
        <v>14</v>
      </c>
      <c r="R454" s="118" t="str">
        <f>IF(S454=$Z$26,"","○")</f>
        <v/>
      </c>
      <c r="S454" s="159">
        <v>2.4299999999999999E-2</v>
      </c>
      <c r="T454" s="162" t="s">
        <v>261</v>
      </c>
    </row>
    <row r="455" spans="1:23" ht="15" customHeight="1">
      <c r="A455" s="808"/>
      <c r="B455" s="653"/>
      <c r="C455" s="809" t="s">
        <v>402</v>
      </c>
      <c r="D455" s="809"/>
      <c r="E455" s="809"/>
      <c r="F455" s="155"/>
      <c r="G455" s="29" t="s">
        <v>13</v>
      </c>
      <c r="H455" s="41" t="str">
        <f t="shared" si="81"/>
        <v/>
      </c>
      <c r="I455" s="156"/>
      <c r="J455" s="29" t="s">
        <v>13</v>
      </c>
      <c r="K455" s="157" t="str">
        <f t="shared" si="82"/>
        <v/>
      </c>
      <c r="L455" s="157" t="str">
        <f t="shared" si="85"/>
        <v/>
      </c>
      <c r="M455" s="158" t="str">
        <f t="shared" si="86"/>
        <v/>
      </c>
      <c r="N455" s="117"/>
      <c r="O455" s="353" t="str">
        <f>IF(P455=$X$27,"","○")</f>
        <v/>
      </c>
      <c r="P455" s="159">
        <v>24.2</v>
      </c>
      <c r="Q455" s="160" t="s">
        <v>14</v>
      </c>
      <c r="R455" s="118" t="str">
        <f>IF(S455=$Z$27,"","○")</f>
        <v/>
      </c>
      <c r="S455" s="159">
        <v>2.4199999999999999E-2</v>
      </c>
      <c r="T455" s="162" t="s">
        <v>261</v>
      </c>
    </row>
    <row r="456" spans="1:23" ht="15" customHeight="1">
      <c r="A456" s="808"/>
      <c r="B456" s="653"/>
      <c r="C456" s="809" t="s">
        <v>403</v>
      </c>
      <c r="D456" s="809"/>
      <c r="E456" s="809"/>
      <c r="F456" s="155"/>
      <c r="G456" s="29" t="s">
        <v>13</v>
      </c>
      <c r="H456" s="41" t="str">
        <f t="shared" si="81"/>
        <v/>
      </c>
      <c r="I456" s="156"/>
      <c r="J456" s="29" t="s">
        <v>13</v>
      </c>
      <c r="K456" s="157" t="str">
        <f t="shared" si="82"/>
        <v/>
      </c>
      <c r="L456" s="157" t="str">
        <f t="shared" si="85"/>
        <v/>
      </c>
      <c r="M456" s="158" t="str">
        <f t="shared" si="86"/>
        <v/>
      </c>
      <c r="N456" s="117"/>
      <c r="O456" s="353" t="str">
        <f>IF(P456=$X$28,"","○")</f>
        <v/>
      </c>
      <c r="P456" s="159">
        <v>27.8</v>
      </c>
      <c r="Q456" s="160" t="s">
        <v>14</v>
      </c>
      <c r="R456" s="118" t="str">
        <f>IF(S456=$Z$28,"","○")</f>
        <v/>
      </c>
      <c r="S456" s="159">
        <v>2.5899999999999999E-2</v>
      </c>
      <c r="T456" s="162" t="s">
        <v>261</v>
      </c>
    </row>
    <row r="457" spans="1:23" ht="15" customHeight="1">
      <c r="A457" s="808"/>
      <c r="B457" s="653" t="s">
        <v>21</v>
      </c>
      <c r="C457" s="653"/>
      <c r="D457" s="653"/>
      <c r="E457" s="653"/>
      <c r="F457" s="155"/>
      <c r="G457" s="29" t="s">
        <v>13</v>
      </c>
      <c r="H457" s="41" t="str">
        <f t="shared" si="81"/>
        <v/>
      </c>
      <c r="I457" s="156"/>
      <c r="J457" s="29" t="s">
        <v>13</v>
      </c>
      <c r="K457" s="157" t="str">
        <f t="shared" si="82"/>
        <v/>
      </c>
      <c r="L457" s="157" t="str">
        <f t="shared" si="85"/>
        <v/>
      </c>
      <c r="M457" s="158" t="str">
        <f t="shared" si="86"/>
        <v/>
      </c>
      <c r="N457" s="117"/>
      <c r="O457" s="353" t="str">
        <f>IF(P457=$X$29,"","○")</f>
        <v/>
      </c>
      <c r="P457" s="165">
        <v>29</v>
      </c>
      <c r="Q457" s="160" t="s">
        <v>14</v>
      </c>
      <c r="R457" s="118" t="str">
        <f>IF(S457=$Z$29,"","○")</f>
        <v/>
      </c>
      <c r="S457" s="159">
        <v>2.9899999999999999E-2</v>
      </c>
      <c r="T457" s="162" t="s">
        <v>261</v>
      </c>
    </row>
    <row r="458" spans="1:23" ht="15" customHeight="1">
      <c r="A458" s="808"/>
      <c r="B458" s="653" t="s">
        <v>22</v>
      </c>
      <c r="C458" s="653"/>
      <c r="D458" s="653"/>
      <c r="E458" s="653"/>
      <c r="F458" s="155"/>
      <c r="G458" s="29" t="s">
        <v>13</v>
      </c>
      <c r="H458" s="41" t="str">
        <f t="shared" si="81"/>
        <v/>
      </c>
      <c r="I458" s="156"/>
      <c r="J458" s="29" t="s">
        <v>13</v>
      </c>
      <c r="K458" s="157" t="str">
        <f t="shared" si="82"/>
        <v/>
      </c>
      <c r="L458" s="157" t="str">
        <f>IF(F458="",IF(I458="","",-(I458*P458)),(F458-I458)*P458)</f>
        <v/>
      </c>
      <c r="M458" s="158" t="str">
        <f t="shared" si="86"/>
        <v/>
      </c>
      <c r="N458" s="117"/>
      <c r="O458" s="353" t="str">
        <f>IF(P458=$X$30,"","○")</f>
        <v/>
      </c>
      <c r="P458" s="159">
        <v>37.299999999999997</v>
      </c>
      <c r="Q458" s="160" t="s">
        <v>14</v>
      </c>
      <c r="R458" s="118" t="str">
        <f>IF(S458=$Z$30,"","○")</f>
        <v/>
      </c>
      <c r="S458" s="159">
        <v>2.0899999999999998E-2</v>
      </c>
      <c r="T458" s="162" t="s">
        <v>261</v>
      </c>
    </row>
    <row r="459" spans="1:23" ht="15" customHeight="1">
      <c r="A459" s="808"/>
      <c r="B459" s="653" t="s">
        <v>23</v>
      </c>
      <c r="C459" s="653"/>
      <c r="D459" s="653"/>
      <c r="E459" s="653"/>
      <c r="F459" s="155"/>
      <c r="G459" s="29" t="s">
        <v>249</v>
      </c>
      <c r="H459" s="41" t="str">
        <f t="shared" si="81"/>
        <v/>
      </c>
      <c r="I459" s="156"/>
      <c r="J459" s="29" t="s">
        <v>249</v>
      </c>
      <c r="K459" s="157" t="str">
        <f t="shared" si="82"/>
        <v/>
      </c>
      <c r="L459" s="157" t="str">
        <f t="shared" ref="L459:L462" si="87">IF(F459="",IF(I459="","",-(I459*P459)),(F459-I459)*P459)</f>
        <v/>
      </c>
      <c r="M459" s="158" t="str">
        <f t="shared" si="86"/>
        <v/>
      </c>
      <c r="N459" s="117"/>
      <c r="O459" s="353" t="str">
        <f>IF(P459=$X$31,"","○")</f>
        <v/>
      </c>
      <c r="P459" s="159">
        <v>18.399999999999999</v>
      </c>
      <c r="Q459" s="160" t="s">
        <v>397</v>
      </c>
      <c r="R459" s="118" t="str">
        <f>IF(S459=$Z$31,"","○")</f>
        <v/>
      </c>
      <c r="S459" s="169">
        <v>1.09E-2</v>
      </c>
      <c r="T459" s="162" t="s">
        <v>261</v>
      </c>
    </row>
    <row r="460" spans="1:23" ht="15" customHeight="1">
      <c r="A460" s="808"/>
      <c r="B460" s="653" t="s">
        <v>24</v>
      </c>
      <c r="C460" s="653"/>
      <c r="D460" s="653"/>
      <c r="E460" s="653"/>
      <c r="F460" s="155"/>
      <c r="G460" s="29" t="s">
        <v>249</v>
      </c>
      <c r="H460" s="41" t="str">
        <f t="shared" si="81"/>
        <v/>
      </c>
      <c r="I460" s="156"/>
      <c r="J460" s="29" t="s">
        <v>249</v>
      </c>
      <c r="K460" s="157" t="str">
        <f t="shared" si="82"/>
        <v/>
      </c>
      <c r="L460" s="157" t="str">
        <f t="shared" si="87"/>
        <v/>
      </c>
      <c r="M460" s="158" t="str">
        <f t="shared" si="86"/>
        <v/>
      </c>
      <c r="N460" s="117"/>
      <c r="O460" s="353" t="str">
        <f>IF(P460=$X$32,"","○")</f>
        <v/>
      </c>
      <c r="P460" s="159">
        <v>3.23</v>
      </c>
      <c r="Q460" s="160" t="s">
        <v>397</v>
      </c>
      <c r="R460" s="118" t="str">
        <f>IF(S460=$Z$33,"","○")</f>
        <v/>
      </c>
      <c r="S460" s="159">
        <v>2.64E-2</v>
      </c>
      <c r="T460" s="162" t="s">
        <v>261</v>
      </c>
    </row>
    <row r="461" spans="1:23" ht="15" customHeight="1">
      <c r="A461" s="808"/>
      <c r="B461" s="653" t="s">
        <v>404</v>
      </c>
      <c r="C461" s="653"/>
      <c r="D461" s="653"/>
      <c r="E461" s="653"/>
      <c r="F461" s="155"/>
      <c r="G461" s="29" t="s">
        <v>249</v>
      </c>
      <c r="H461" s="41" t="str">
        <f t="shared" si="81"/>
        <v/>
      </c>
      <c r="I461" s="156"/>
      <c r="J461" s="29" t="s">
        <v>249</v>
      </c>
      <c r="K461" s="157" t="str">
        <f t="shared" si="82"/>
        <v/>
      </c>
      <c r="L461" s="157" t="str">
        <f t="shared" si="87"/>
        <v/>
      </c>
      <c r="M461" s="158" t="str">
        <f t="shared" si="86"/>
        <v/>
      </c>
      <c r="N461" s="117"/>
      <c r="O461" s="353" t="str">
        <f>IF(P461=$X$33,"","○")</f>
        <v/>
      </c>
      <c r="P461" s="159">
        <v>3.45</v>
      </c>
      <c r="Q461" s="160" t="s">
        <v>397</v>
      </c>
      <c r="R461" s="118" t="str">
        <f>IF(S461=$Z$33,"","○")</f>
        <v/>
      </c>
      <c r="S461" s="159">
        <v>2.64E-2</v>
      </c>
      <c r="T461" s="162" t="s">
        <v>261</v>
      </c>
      <c r="U461" s="171"/>
    </row>
    <row r="462" spans="1:23" ht="15" customHeight="1" thickBot="1">
      <c r="A462" s="808"/>
      <c r="B462" s="653" t="s">
        <v>25</v>
      </c>
      <c r="C462" s="653"/>
      <c r="D462" s="653"/>
      <c r="E462" s="653"/>
      <c r="F462" s="155"/>
      <c r="G462" s="29" t="s">
        <v>249</v>
      </c>
      <c r="H462" s="41" t="str">
        <f t="shared" si="81"/>
        <v/>
      </c>
      <c r="I462" s="156"/>
      <c r="J462" s="29" t="s">
        <v>249</v>
      </c>
      <c r="K462" s="157" t="str">
        <f t="shared" si="82"/>
        <v/>
      </c>
      <c r="L462" s="157" t="str">
        <f t="shared" si="87"/>
        <v/>
      </c>
      <c r="M462" s="158" t="str">
        <f t="shared" si="86"/>
        <v/>
      </c>
      <c r="N462" s="117"/>
      <c r="O462" s="353" t="str">
        <f>IF(P462=$X$34,"","○")</f>
        <v/>
      </c>
      <c r="P462" s="172">
        <v>7.53</v>
      </c>
      <c r="Q462" s="160" t="s">
        <v>397</v>
      </c>
      <c r="R462" s="119" t="str">
        <f>IF(S462=$Z$34,"","○")</f>
        <v/>
      </c>
      <c r="S462" s="173">
        <v>4.2000000000000003E-2</v>
      </c>
      <c r="T462" s="162" t="s">
        <v>261</v>
      </c>
      <c r="U462" s="135"/>
      <c r="V462" s="135"/>
      <c r="W462" s="123"/>
    </row>
    <row r="463" spans="1:23" ht="15" customHeight="1">
      <c r="A463" s="808"/>
      <c r="B463" s="814" t="s">
        <v>328</v>
      </c>
      <c r="C463" s="798"/>
      <c r="D463" s="522"/>
      <c r="E463" s="523"/>
      <c r="F463" s="155"/>
      <c r="G463" s="43"/>
      <c r="H463" s="41" t="str">
        <f t="shared" si="81"/>
        <v/>
      </c>
      <c r="I463" s="156"/>
      <c r="J463" s="43"/>
      <c r="K463" s="157" t="str">
        <f>IF(I463="","",I463*P463)</f>
        <v/>
      </c>
      <c r="L463" s="157" t="str">
        <f>IF(F463="",IF(I463="","",-(I463*P463)),(F463-I463)*P463)</f>
        <v/>
      </c>
      <c r="M463" s="158" t="str">
        <f>IF(L463="","",L463*S463*44/12)</f>
        <v/>
      </c>
      <c r="N463" s="117"/>
      <c r="O463" s="121"/>
      <c r="P463" s="175"/>
      <c r="Q463" s="176"/>
      <c r="R463" s="122"/>
      <c r="S463" s="175"/>
      <c r="T463" s="176"/>
      <c r="U463" s="177"/>
      <c r="V463" s="123"/>
    </row>
    <row r="464" spans="1:23" ht="15" customHeight="1" thickBot="1">
      <c r="A464" s="808"/>
      <c r="B464" s="815"/>
      <c r="C464" s="798"/>
      <c r="D464" s="522"/>
      <c r="E464" s="523"/>
      <c r="F464" s="155"/>
      <c r="G464" s="43"/>
      <c r="H464" s="41" t="str">
        <f t="shared" si="81"/>
        <v/>
      </c>
      <c r="I464" s="156"/>
      <c r="J464" s="43"/>
      <c r="K464" s="157" t="str">
        <f>IF(I464="","",I464*P464)</f>
        <v/>
      </c>
      <c r="L464" s="157" t="str">
        <f>IF(F464="",IF(I464="","",-(I464*P464)),(F464-I464)*P464)</f>
        <v/>
      </c>
      <c r="M464" s="158" t="str">
        <f>IF(L464="","",L464*S464*44/12)</f>
        <v/>
      </c>
      <c r="N464" s="117"/>
      <c r="O464" s="123"/>
      <c r="P464" s="179"/>
      <c r="Q464" s="180"/>
      <c r="R464" s="355"/>
      <c r="S464" s="179"/>
      <c r="T464" s="181"/>
    </row>
    <row r="465" spans="1:23" ht="15" customHeight="1" thickTop="1">
      <c r="A465" s="808"/>
      <c r="B465" s="683" t="s">
        <v>42</v>
      </c>
      <c r="C465" s="683"/>
      <c r="D465" s="683"/>
      <c r="E465" s="683"/>
      <c r="F465" s="683"/>
      <c r="G465" s="683"/>
      <c r="H465" s="683"/>
      <c r="I465" s="683"/>
      <c r="J465" s="683"/>
      <c r="K465" s="683"/>
      <c r="L465" s="683"/>
      <c r="M465" s="42" t="str">
        <f>IF(SUM(M436:M464)=0,"",SUM(M436:M464))</f>
        <v/>
      </c>
      <c r="N465" s="117"/>
      <c r="O465" s="123"/>
      <c r="P465" s="355"/>
      <c r="Q465" s="26"/>
      <c r="R465" s="355"/>
      <c r="S465" s="182"/>
      <c r="T465" s="183"/>
      <c r="U465" s="123"/>
      <c r="V465" s="123"/>
    </row>
    <row r="466" spans="1:23" ht="15" customHeight="1">
      <c r="A466" s="808"/>
      <c r="B466" s="799"/>
      <c r="C466" s="800"/>
      <c r="D466" s="800"/>
      <c r="E466" s="801"/>
      <c r="F466" s="683" t="s">
        <v>1</v>
      </c>
      <c r="G466" s="683"/>
      <c r="H466" s="683"/>
      <c r="I466" s="789" t="s">
        <v>34</v>
      </c>
      <c r="J466" s="789"/>
      <c r="K466" s="789"/>
      <c r="L466" s="681" t="s">
        <v>405</v>
      </c>
      <c r="M466" s="679" t="s">
        <v>61</v>
      </c>
      <c r="N466" s="117"/>
      <c r="O466" s="123"/>
      <c r="P466" s="184"/>
      <c r="Q466" s="185"/>
      <c r="R466" s="355"/>
      <c r="S466" s="184"/>
      <c r="T466" s="185"/>
    </row>
    <row r="467" spans="1:23" ht="15" customHeight="1" thickBot="1">
      <c r="A467" s="808"/>
      <c r="B467" s="802"/>
      <c r="C467" s="803"/>
      <c r="D467" s="803"/>
      <c r="E467" s="804"/>
      <c r="F467" s="339" t="s">
        <v>3</v>
      </c>
      <c r="G467" s="790" t="s">
        <v>406</v>
      </c>
      <c r="H467" s="792"/>
      <c r="I467" s="339" t="s">
        <v>3</v>
      </c>
      <c r="J467" s="790" t="s">
        <v>406</v>
      </c>
      <c r="K467" s="792"/>
      <c r="L467" s="682"/>
      <c r="M467" s="680"/>
      <c r="N467" s="117"/>
      <c r="O467" s="123"/>
      <c r="P467" s="184"/>
      <c r="Q467" s="185"/>
      <c r="R467" s="355"/>
      <c r="S467" s="184"/>
      <c r="T467" s="185"/>
    </row>
    <row r="468" spans="1:23" ht="15" customHeight="1" thickTop="1" thickBot="1">
      <c r="A468" s="808"/>
      <c r="B468" s="805"/>
      <c r="C468" s="806"/>
      <c r="D468" s="806"/>
      <c r="E468" s="807"/>
      <c r="F468" s="347" t="s">
        <v>55</v>
      </c>
      <c r="G468" s="791"/>
      <c r="H468" s="793"/>
      <c r="I468" s="347" t="s">
        <v>57</v>
      </c>
      <c r="J468" s="791"/>
      <c r="K468" s="793"/>
      <c r="L468" s="186" t="s">
        <v>407</v>
      </c>
      <c r="M468" s="340" t="s">
        <v>248</v>
      </c>
      <c r="N468" s="117"/>
      <c r="O468" s="187" t="s">
        <v>408</v>
      </c>
      <c r="P468" s="184"/>
      <c r="Q468" s="26"/>
      <c r="R468" s="355"/>
      <c r="S468" s="184"/>
      <c r="T468" s="185"/>
      <c r="U468" s="794" t="s">
        <v>409</v>
      </c>
      <c r="V468" s="795"/>
      <c r="W468" s="188"/>
    </row>
    <row r="469" spans="1:23" ht="15" customHeight="1" thickTop="1" thickBot="1">
      <c r="A469" s="808"/>
      <c r="B469" s="775" t="s">
        <v>410</v>
      </c>
      <c r="C469" s="776"/>
      <c r="D469" s="776"/>
      <c r="E469" s="777"/>
      <c r="F469" s="155"/>
      <c r="G469" s="29" t="s">
        <v>249</v>
      </c>
      <c r="H469" s="189"/>
      <c r="I469" s="156"/>
      <c r="J469" s="29" t="s">
        <v>249</v>
      </c>
      <c r="K469" s="190"/>
      <c r="L469" s="157" t="str">
        <f>IF(F469="",IF(I469="","",F469-I469),F469-I469)</f>
        <v/>
      </c>
      <c r="M469" s="158" t="str">
        <f>IF(L469="","",L469*S469)</f>
        <v/>
      </c>
      <c r="N469" s="117"/>
      <c r="O469" s="123"/>
      <c r="P469" s="184"/>
      <c r="Q469" s="185"/>
      <c r="R469" s="118"/>
      <c r="S469" s="191"/>
      <c r="T469" s="192" t="s">
        <v>411</v>
      </c>
      <c r="U469" s="778"/>
      <c r="V469" s="779"/>
    </row>
    <row r="470" spans="1:23" ht="15" customHeight="1" thickTop="1">
      <c r="A470" s="808"/>
      <c r="B470" s="683" t="s">
        <v>43</v>
      </c>
      <c r="C470" s="683"/>
      <c r="D470" s="683"/>
      <c r="E470" s="683"/>
      <c r="F470" s="683"/>
      <c r="G470" s="683"/>
      <c r="H470" s="683"/>
      <c r="I470" s="683"/>
      <c r="J470" s="683"/>
      <c r="K470" s="683"/>
      <c r="L470" s="683"/>
      <c r="M470" s="42" t="str">
        <f>IF(M469=0,"",M469)</f>
        <v/>
      </c>
      <c r="N470" s="117"/>
      <c r="O470" s="115" t="s">
        <v>258</v>
      </c>
      <c r="P470" s="355"/>
      <c r="Q470" s="26"/>
      <c r="R470" s="193"/>
      <c r="S470" s="194"/>
      <c r="T470" s="195"/>
      <c r="U470" s="196"/>
      <c r="V470" s="196"/>
    </row>
    <row r="471" spans="1:23">
      <c r="A471" s="710" t="s">
        <v>412</v>
      </c>
      <c r="B471" s="780"/>
      <c r="C471" s="781"/>
      <c r="D471" s="781"/>
      <c r="E471" s="782"/>
      <c r="F471" s="683" t="s">
        <v>1</v>
      </c>
      <c r="G471" s="683"/>
      <c r="H471" s="683"/>
      <c r="I471" s="789" t="s">
        <v>34</v>
      </c>
      <c r="J471" s="789"/>
      <c r="K471" s="789"/>
      <c r="L471" s="681" t="s">
        <v>59</v>
      </c>
      <c r="M471" s="681" t="s">
        <v>61</v>
      </c>
      <c r="N471" s="352"/>
      <c r="O471" s="697" t="s">
        <v>92</v>
      </c>
      <c r="P471" s="700" t="s">
        <v>2</v>
      </c>
      <c r="Q471" s="700"/>
      <c r="R471" s="697" t="s">
        <v>92</v>
      </c>
      <c r="S471" s="700" t="s">
        <v>45</v>
      </c>
      <c r="T471" s="700"/>
    </row>
    <row r="472" spans="1:23">
      <c r="A472" s="711"/>
      <c r="B472" s="783"/>
      <c r="C472" s="784"/>
      <c r="D472" s="784"/>
      <c r="E472" s="785"/>
      <c r="F472" s="339" t="s">
        <v>3</v>
      </c>
      <c r="G472" s="683" t="s">
        <v>35</v>
      </c>
      <c r="H472" s="339" t="s">
        <v>36</v>
      </c>
      <c r="I472" s="339" t="s">
        <v>3</v>
      </c>
      <c r="J472" s="683" t="s">
        <v>35</v>
      </c>
      <c r="K472" s="339" t="s">
        <v>36</v>
      </c>
      <c r="L472" s="682"/>
      <c r="M472" s="682"/>
      <c r="N472" s="352"/>
      <c r="O472" s="698"/>
      <c r="P472" s="341" t="s">
        <v>3</v>
      </c>
      <c r="Q472" s="774" t="s">
        <v>69</v>
      </c>
      <c r="R472" s="698"/>
      <c r="S472" s="697" t="s">
        <v>3</v>
      </c>
      <c r="T472" s="701" t="s">
        <v>35</v>
      </c>
    </row>
    <row r="473" spans="1:23">
      <c r="A473" s="711"/>
      <c r="B473" s="786"/>
      <c r="C473" s="787"/>
      <c r="D473" s="787"/>
      <c r="E473" s="788"/>
      <c r="F473" s="347" t="s">
        <v>55</v>
      </c>
      <c r="G473" s="683"/>
      <c r="H473" s="347" t="s">
        <v>56</v>
      </c>
      <c r="I473" s="347" t="s">
        <v>57</v>
      </c>
      <c r="J473" s="683"/>
      <c r="K473" s="347" t="s">
        <v>58</v>
      </c>
      <c r="L473" s="340" t="s">
        <v>80</v>
      </c>
      <c r="M473" s="340" t="s">
        <v>248</v>
      </c>
      <c r="N473" s="352"/>
      <c r="O473" s="699"/>
      <c r="P473" s="342" t="s">
        <v>5</v>
      </c>
      <c r="Q473" s="774"/>
      <c r="R473" s="699"/>
      <c r="S473" s="699"/>
      <c r="T473" s="702"/>
    </row>
    <row r="474" spans="1:23" ht="15" customHeight="1">
      <c r="A474" s="711"/>
      <c r="B474" s="729" t="s">
        <v>413</v>
      </c>
      <c r="C474" s="764"/>
      <c r="D474" s="764"/>
      <c r="E474" s="730"/>
      <c r="F474" s="155"/>
      <c r="G474" s="29" t="s">
        <v>13</v>
      </c>
      <c r="H474" s="157" t="str">
        <f t="shared" ref="H474:H492" si="88">IF(F474="","",F474*P474)</f>
        <v/>
      </c>
      <c r="I474" s="155"/>
      <c r="J474" s="29" t="s">
        <v>13</v>
      </c>
      <c r="K474" s="157" t="str">
        <f t="shared" ref="K474:K475" si="89">IF(I474="","",I474*P474)</f>
        <v/>
      </c>
      <c r="L474" s="157" t="str">
        <f>IF(F474="",IF(I474="","",-(I474*P474)),(F474-I474)*P474)</f>
        <v/>
      </c>
      <c r="M474" s="158" t="str">
        <f>IF(L474="","",L474*S474*44/12)</f>
        <v/>
      </c>
      <c r="N474" s="117"/>
      <c r="O474" s="353" t="str">
        <f>IF(P474=$X$46,"","○")</f>
        <v/>
      </c>
      <c r="P474" s="159">
        <v>13.6</v>
      </c>
      <c r="Q474" s="160" t="s">
        <v>14</v>
      </c>
      <c r="R474" s="118"/>
      <c r="S474" s="198">
        <v>0</v>
      </c>
      <c r="T474" s="162" t="s">
        <v>262</v>
      </c>
    </row>
    <row r="475" spans="1:23" ht="15" customHeight="1">
      <c r="A475" s="711"/>
      <c r="B475" s="729" t="s">
        <v>414</v>
      </c>
      <c r="C475" s="764"/>
      <c r="D475" s="764"/>
      <c r="E475" s="730"/>
      <c r="F475" s="155"/>
      <c r="G475" s="29" t="s">
        <v>13</v>
      </c>
      <c r="H475" s="157" t="str">
        <f t="shared" si="88"/>
        <v/>
      </c>
      <c r="I475" s="155"/>
      <c r="J475" s="29" t="s">
        <v>13</v>
      </c>
      <c r="K475" s="157" t="str">
        <f t="shared" si="89"/>
        <v/>
      </c>
      <c r="L475" s="157" t="str">
        <f t="shared" ref="L475" si="90">IF(F475="",IF(I475="","",-(I475*P475)),(F475-I475)*P475)</f>
        <v/>
      </c>
      <c r="M475" s="158" t="str">
        <f t="shared" ref="M475:M485" si="91">IF(L475="","",L475*S475*44/12)</f>
        <v/>
      </c>
      <c r="N475" s="117"/>
      <c r="O475" s="353" t="str">
        <f>IF(P475=$X$47,"","○")</f>
        <v/>
      </c>
      <c r="P475" s="159">
        <v>13.2</v>
      </c>
      <c r="Q475" s="160" t="s">
        <v>14</v>
      </c>
      <c r="R475" s="118"/>
      <c r="S475" s="198">
        <v>0</v>
      </c>
      <c r="T475" s="162" t="s">
        <v>261</v>
      </c>
    </row>
    <row r="476" spans="1:23" ht="15" customHeight="1">
      <c r="A476" s="711"/>
      <c r="B476" s="729" t="s">
        <v>415</v>
      </c>
      <c r="C476" s="764"/>
      <c r="D476" s="764"/>
      <c r="E476" s="730"/>
      <c r="F476" s="155"/>
      <c r="G476" s="29" t="s">
        <v>13</v>
      </c>
      <c r="H476" s="157" t="str">
        <f t="shared" si="88"/>
        <v/>
      </c>
      <c r="I476" s="155"/>
      <c r="J476" s="29" t="s">
        <v>13</v>
      </c>
      <c r="K476" s="157" t="str">
        <f>IF(I476="","",I476*P476)</f>
        <v/>
      </c>
      <c r="L476" s="157" t="str">
        <f>IF(F476="",IF(I476="","",-(I476*P476)),(F476-I476)*P476)</f>
        <v/>
      </c>
      <c r="M476" s="158" t="str">
        <f t="shared" si="91"/>
        <v/>
      </c>
      <c r="N476" s="117"/>
      <c r="O476" s="353" t="str">
        <f>IF(P476=$X$48,"","○")</f>
        <v/>
      </c>
      <c r="P476" s="159">
        <v>17.100000000000001</v>
      </c>
      <c r="Q476" s="160" t="s">
        <v>14</v>
      </c>
      <c r="R476" s="118"/>
      <c r="S476" s="198">
        <v>0</v>
      </c>
      <c r="T476" s="162" t="s">
        <v>261</v>
      </c>
    </row>
    <row r="477" spans="1:23" ht="15" customHeight="1">
      <c r="A477" s="711"/>
      <c r="B477" s="729" t="s">
        <v>416</v>
      </c>
      <c r="C477" s="764"/>
      <c r="D477" s="764"/>
      <c r="E477" s="730"/>
      <c r="F477" s="155"/>
      <c r="G477" s="29" t="s">
        <v>393</v>
      </c>
      <c r="H477" s="157" t="str">
        <f t="shared" si="88"/>
        <v/>
      </c>
      <c r="I477" s="155"/>
      <c r="J477" s="29" t="s">
        <v>393</v>
      </c>
      <c r="K477" s="157" t="str">
        <f t="shared" ref="K477:K492" si="92">IF(I477="","",I477*P477)</f>
        <v/>
      </c>
      <c r="L477" s="157" t="str">
        <f t="shared" ref="L477" si="93">IF(F477="",IF(I477="","",-(I477*P477)),(F477-I477)*P477)</f>
        <v/>
      </c>
      <c r="M477" s="158" t="str">
        <f t="shared" si="91"/>
        <v/>
      </c>
      <c r="N477" s="117"/>
      <c r="O477" s="353" t="str">
        <f>IF(P477=$X$49,"","○")</f>
        <v/>
      </c>
      <c r="P477" s="159">
        <v>23.4</v>
      </c>
      <c r="Q477" s="160" t="s">
        <v>394</v>
      </c>
      <c r="R477" s="118"/>
      <c r="S477" s="198">
        <v>0</v>
      </c>
      <c r="T477" s="162" t="s">
        <v>261</v>
      </c>
    </row>
    <row r="478" spans="1:23" ht="15" customHeight="1">
      <c r="A478" s="711"/>
      <c r="B478" s="729" t="s">
        <v>417</v>
      </c>
      <c r="C478" s="764"/>
      <c r="D478" s="764"/>
      <c r="E478" s="730"/>
      <c r="F478" s="155"/>
      <c r="G478" s="29" t="s">
        <v>393</v>
      </c>
      <c r="H478" s="157" t="str">
        <f t="shared" si="88"/>
        <v/>
      </c>
      <c r="I478" s="155"/>
      <c r="J478" s="29" t="s">
        <v>393</v>
      </c>
      <c r="K478" s="157" t="str">
        <f t="shared" si="92"/>
        <v/>
      </c>
      <c r="L478" s="157" t="str">
        <f>IF(F478="",IF(I478="","",-(I478*P478)),(F478-I478)*P478)</f>
        <v/>
      </c>
      <c r="M478" s="158" t="str">
        <f t="shared" si="91"/>
        <v/>
      </c>
      <c r="N478" s="117"/>
      <c r="O478" s="353" t="str">
        <f>IF(P478=$X$50,"","○")</f>
        <v/>
      </c>
      <c r="P478" s="159">
        <v>35.6</v>
      </c>
      <c r="Q478" s="160" t="s">
        <v>394</v>
      </c>
      <c r="R478" s="118"/>
      <c r="S478" s="198">
        <v>0</v>
      </c>
      <c r="T478" s="162" t="s">
        <v>261</v>
      </c>
    </row>
    <row r="479" spans="1:23" ht="15" customHeight="1">
      <c r="A479" s="711"/>
      <c r="B479" s="729" t="s">
        <v>418</v>
      </c>
      <c r="C479" s="764"/>
      <c r="D479" s="764"/>
      <c r="E479" s="730"/>
      <c r="F479" s="155"/>
      <c r="G479" s="29" t="s">
        <v>249</v>
      </c>
      <c r="H479" s="157" t="str">
        <f t="shared" si="88"/>
        <v/>
      </c>
      <c r="I479" s="155"/>
      <c r="J479" s="29" t="s">
        <v>249</v>
      </c>
      <c r="K479" s="157" t="str">
        <f t="shared" si="92"/>
        <v/>
      </c>
      <c r="L479" s="157" t="str">
        <f t="shared" ref="L479:L484" si="94">IF(F479="",IF(I479="","",-(I479*P479)),(F479-I479)*P479)</f>
        <v/>
      </c>
      <c r="M479" s="158" t="str">
        <f t="shared" si="91"/>
        <v/>
      </c>
      <c r="N479" s="117"/>
      <c r="O479" s="353" t="str">
        <f>IF(P479=$X$51,"","○")</f>
        <v/>
      </c>
      <c r="P479" s="159">
        <v>21.2</v>
      </c>
      <c r="Q479" s="160" t="s">
        <v>397</v>
      </c>
      <c r="R479" s="118"/>
      <c r="S479" s="198">
        <v>0</v>
      </c>
      <c r="T479" s="162" t="s">
        <v>261</v>
      </c>
    </row>
    <row r="480" spans="1:23" ht="15" customHeight="1">
      <c r="A480" s="711"/>
      <c r="B480" s="729" t="s">
        <v>419</v>
      </c>
      <c r="C480" s="764"/>
      <c r="D480" s="764"/>
      <c r="E480" s="730"/>
      <c r="F480" s="155"/>
      <c r="G480" s="29" t="s">
        <v>13</v>
      </c>
      <c r="H480" s="157" t="str">
        <f t="shared" si="88"/>
        <v/>
      </c>
      <c r="I480" s="155"/>
      <c r="J480" s="29" t="s">
        <v>13</v>
      </c>
      <c r="K480" s="157" t="str">
        <f t="shared" si="92"/>
        <v/>
      </c>
      <c r="L480" s="157" t="str">
        <f t="shared" si="94"/>
        <v/>
      </c>
      <c r="M480" s="158" t="str">
        <f t="shared" si="91"/>
        <v/>
      </c>
      <c r="N480" s="117"/>
      <c r="O480" s="353" t="str">
        <f>IF(P480=$X$52,"","○")</f>
        <v/>
      </c>
      <c r="P480" s="159">
        <v>13.2</v>
      </c>
      <c r="Q480" s="160" t="s">
        <v>14</v>
      </c>
      <c r="R480" s="118"/>
      <c r="S480" s="198">
        <v>0</v>
      </c>
      <c r="T480" s="162" t="s">
        <v>261</v>
      </c>
    </row>
    <row r="481" spans="1:23" ht="15" customHeight="1">
      <c r="A481" s="711"/>
      <c r="B481" s="729" t="s">
        <v>420</v>
      </c>
      <c r="C481" s="764"/>
      <c r="D481" s="764"/>
      <c r="E481" s="730"/>
      <c r="F481" s="155"/>
      <c r="G481" s="29" t="s">
        <v>13</v>
      </c>
      <c r="H481" s="157" t="str">
        <f t="shared" si="88"/>
        <v/>
      </c>
      <c r="I481" s="155"/>
      <c r="J481" s="29" t="s">
        <v>13</v>
      </c>
      <c r="K481" s="157" t="str">
        <f t="shared" si="92"/>
        <v/>
      </c>
      <c r="L481" s="157" t="str">
        <f t="shared" si="94"/>
        <v/>
      </c>
      <c r="M481" s="158" t="str">
        <f t="shared" si="91"/>
        <v/>
      </c>
      <c r="N481" s="117"/>
      <c r="O481" s="353" t="str">
        <f>IF(P481=$X$53,"","○")</f>
        <v/>
      </c>
      <c r="P481" s="165">
        <v>18</v>
      </c>
      <c r="Q481" s="160" t="s">
        <v>14</v>
      </c>
      <c r="R481" s="118" t="str">
        <f>IF(S481=$Z$53,"","○")</f>
        <v/>
      </c>
      <c r="S481" s="200">
        <v>1.6199999999999999E-2</v>
      </c>
      <c r="T481" s="162" t="s">
        <v>261</v>
      </c>
    </row>
    <row r="482" spans="1:23" ht="15" customHeight="1">
      <c r="A482" s="711"/>
      <c r="B482" s="729" t="s">
        <v>421</v>
      </c>
      <c r="C482" s="764"/>
      <c r="D482" s="764"/>
      <c r="E482" s="730"/>
      <c r="F482" s="155"/>
      <c r="G482" s="29" t="s">
        <v>13</v>
      </c>
      <c r="H482" s="157" t="str">
        <f t="shared" si="88"/>
        <v/>
      </c>
      <c r="I482" s="155"/>
      <c r="J482" s="29" t="s">
        <v>13</v>
      </c>
      <c r="K482" s="157" t="str">
        <f t="shared" si="92"/>
        <v/>
      </c>
      <c r="L482" s="157" t="str">
        <f t="shared" si="94"/>
        <v/>
      </c>
      <c r="M482" s="158" t="str">
        <f t="shared" si="91"/>
        <v/>
      </c>
      <c r="N482" s="117"/>
      <c r="O482" s="353" t="str">
        <f>IF(P482=$X$54,"","○")</f>
        <v/>
      </c>
      <c r="P482" s="159">
        <v>26.9</v>
      </c>
      <c r="Q482" s="160" t="s">
        <v>14</v>
      </c>
      <c r="R482" s="118" t="str">
        <f>IF(S482=$Z$54,"","○")</f>
        <v/>
      </c>
      <c r="S482" s="200">
        <v>1.66E-2</v>
      </c>
      <c r="T482" s="162" t="s">
        <v>261</v>
      </c>
    </row>
    <row r="483" spans="1:23" ht="15" customHeight="1">
      <c r="A483" s="711"/>
      <c r="B483" s="729" t="s">
        <v>422</v>
      </c>
      <c r="C483" s="764"/>
      <c r="D483" s="764"/>
      <c r="E483" s="730"/>
      <c r="F483" s="155"/>
      <c r="G483" s="29" t="s">
        <v>13</v>
      </c>
      <c r="H483" s="157" t="str">
        <f t="shared" si="88"/>
        <v/>
      </c>
      <c r="I483" s="155"/>
      <c r="J483" s="29" t="s">
        <v>13</v>
      </c>
      <c r="K483" s="157" t="str">
        <f t="shared" si="92"/>
        <v/>
      </c>
      <c r="L483" s="157" t="str">
        <f t="shared" si="94"/>
        <v/>
      </c>
      <c r="M483" s="158" t="str">
        <f t="shared" si="91"/>
        <v/>
      </c>
      <c r="N483" s="117"/>
      <c r="O483" s="353" t="str">
        <f>IF(P483=$X$55,"","○")</f>
        <v/>
      </c>
      <c r="P483" s="159">
        <v>33.200000000000003</v>
      </c>
      <c r="Q483" s="160" t="s">
        <v>14</v>
      </c>
      <c r="R483" s="118" t="str">
        <f>IF(S483=$Z$55,"","○")</f>
        <v/>
      </c>
      <c r="S483" s="200">
        <v>1.35E-2</v>
      </c>
      <c r="T483" s="162" t="s">
        <v>261</v>
      </c>
    </row>
    <row r="484" spans="1:23" ht="15" customHeight="1">
      <c r="A484" s="711"/>
      <c r="B484" s="771" t="s">
        <v>423</v>
      </c>
      <c r="C484" s="772"/>
      <c r="D484" s="772"/>
      <c r="E484" s="773"/>
      <c r="F484" s="155"/>
      <c r="G484" s="29" t="s">
        <v>13</v>
      </c>
      <c r="H484" s="157" t="str">
        <f t="shared" si="88"/>
        <v/>
      </c>
      <c r="I484" s="155"/>
      <c r="J484" s="29" t="s">
        <v>13</v>
      </c>
      <c r="K484" s="157" t="str">
        <f t="shared" si="92"/>
        <v/>
      </c>
      <c r="L484" s="157" t="str">
        <f t="shared" si="94"/>
        <v/>
      </c>
      <c r="M484" s="158" t="str">
        <f t="shared" si="91"/>
        <v/>
      </c>
      <c r="N484" s="117"/>
      <c r="O484" s="353" t="str">
        <f>IF(P484=$X$56,"","○")</f>
        <v/>
      </c>
      <c r="P484" s="159">
        <v>29.3</v>
      </c>
      <c r="Q484" s="160" t="s">
        <v>14</v>
      </c>
      <c r="R484" s="118" t="str">
        <f>IF(S484=$Z$56,"","○")</f>
        <v/>
      </c>
      <c r="S484" s="200">
        <v>2.5700000000000001E-2</v>
      </c>
      <c r="T484" s="162" t="s">
        <v>262</v>
      </c>
    </row>
    <row r="485" spans="1:23" ht="15" customHeight="1">
      <c r="A485" s="711"/>
      <c r="B485" s="771" t="s">
        <v>424</v>
      </c>
      <c r="C485" s="772"/>
      <c r="D485" s="772"/>
      <c r="E485" s="773"/>
      <c r="F485" s="155"/>
      <c r="G485" s="29" t="s">
        <v>13</v>
      </c>
      <c r="H485" s="157" t="str">
        <f t="shared" si="88"/>
        <v/>
      </c>
      <c r="I485" s="155"/>
      <c r="J485" s="29" t="s">
        <v>13</v>
      </c>
      <c r="K485" s="157" t="str">
        <f t="shared" si="92"/>
        <v/>
      </c>
      <c r="L485" s="157" t="str">
        <f>IF(F485="",IF(I485="","",-(I485*P485)),(F485-I485)*P485)</f>
        <v/>
      </c>
      <c r="M485" s="158" t="str">
        <f t="shared" si="91"/>
        <v/>
      </c>
      <c r="N485" s="117"/>
      <c r="O485" s="353" t="str">
        <f>IF(P485=$X$57,"","○")</f>
        <v/>
      </c>
      <c r="P485" s="159">
        <v>29.3</v>
      </c>
      <c r="Q485" s="160" t="s">
        <v>14</v>
      </c>
      <c r="R485" s="118" t="str">
        <f>IF(S485=$Z$57,"","○")</f>
        <v/>
      </c>
      <c r="S485" s="200">
        <v>2.3900000000000001E-2</v>
      </c>
      <c r="T485" s="162" t="s">
        <v>262</v>
      </c>
    </row>
    <row r="486" spans="1:23" ht="15" customHeight="1">
      <c r="A486" s="711"/>
      <c r="B486" s="729" t="s">
        <v>425</v>
      </c>
      <c r="C486" s="764"/>
      <c r="D486" s="764"/>
      <c r="E486" s="730"/>
      <c r="F486" s="155"/>
      <c r="G486" s="29" t="s">
        <v>393</v>
      </c>
      <c r="H486" s="157" t="str">
        <f t="shared" si="88"/>
        <v/>
      </c>
      <c r="I486" s="155"/>
      <c r="J486" s="29" t="s">
        <v>393</v>
      </c>
      <c r="K486" s="157" t="str">
        <f t="shared" si="92"/>
        <v/>
      </c>
      <c r="L486" s="157" t="str">
        <f t="shared" ref="L486" si="95">IF(F486="",IF(I486="","",-(I486*P486)),(F486-I486)*P486)</f>
        <v/>
      </c>
      <c r="M486" s="158" t="str">
        <f>IF(L486="","",L486*S486*44/12)</f>
        <v/>
      </c>
      <c r="N486" s="117"/>
      <c r="O486" s="353" t="str">
        <f>IF(P486=$X$58,"","○")</f>
        <v/>
      </c>
      <c r="P486" s="159">
        <v>40.200000000000003</v>
      </c>
      <c r="Q486" s="160" t="s">
        <v>394</v>
      </c>
      <c r="R486" s="118" t="str">
        <f>IF(S486=$Z$58,"","○")</f>
        <v/>
      </c>
      <c r="S486" s="200">
        <v>1.7899999999999999E-2</v>
      </c>
      <c r="T486" s="162" t="s">
        <v>261</v>
      </c>
    </row>
    <row r="487" spans="1:23" ht="15" customHeight="1">
      <c r="A487" s="711"/>
      <c r="B487" s="729" t="s">
        <v>426</v>
      </c>
      <c r="C487" s="764"/>
      <c r="D487" s="764"/>
      <c r="E487" s="730"/>
      <c r="F487" s="155"/>
      <c r="G487" s="29" t="s">
        <v>249</v>
      </c>
      <c r="H487" s="157" t="str">
        <f t="shared" si="88"/>
        <v/>
      </c>
      <c r="I487" s="155"/>
      <c r="J487" s="29" t="s">
        <v>249</v>
      </c>
      <c r="K487" s="157" t="str">
        <f t="shared" si="92"/>
        <v/>
      </c>
      <c r="L487" s="157" t="str">
        <f>IF(F487="",IF(I487="","",-(I487*P487)),(F487-I487)*P487)</f>
        <v/>
      </c>
      <c r="M487" s="158" t="str">
        <f t="shared" ref="M487" si="96">IF(L487="","",L487*S487*44/12)</f>
        <v/>
      </c>
      <c r="N487" s="117"/>
      <c r="O487" s="353" t="str">
        <f>IF(P487=$X$59,"","○")</f>
        <v/>
      </c>
      <c r="P487" s="159">
        <v>21.2</v>
      </c>
      <c r="Q487" s="160" t="s">
        <v>397</v>
      </c>
      <c r="R487" s="118"/>
      <c r="S487" s="198">
        <v>0</v>
      </c>
      <c r="T487" s="162" t="s">
        <v>261</v>
      </c>
    </row>
    <row r="488" spans="1:23" ht="15" customHeight="1">
      <c r="A488" s="711"/>
      <c r="B488" s="729" t="s">
        <v>427</v>
      </c>
      <c r="C488" s="764"/>
      <c r="D488" s="764"/>
      <c r="E488" s="730"/>
      <c r="F488" s="155"/>
      <c r="G488" s="29" t="s">
        <v>13</v>
      </c>
      <c r="H488" s="157" t="str">
        <f t="shared" si="88"/>
        <v/>
      </c>
      <c r="I488" s="155"/>
      <c r="J488" s="29" t="s">
        <v>13</v>
      </c>
      <c r="K488" s="157" t="str">
        <f t="shared" si="92"/>
        <v/>
      </c>
      <c r="L488" s="157" t="str">
        <f t="shared" ref="L488:L492" si="97">IF(F488="",IF(I488="","",-(I488*P488)),(F488-I488)*P488)</f>
        <v/>
      </c>
      <c r="M488" s="158" t="str">
        <f>IF(L488="","",L488*S488*44/12)</f>
        <v/>
      </c>
      <c r="N488" s="117"/>
      <c r="O488" s="353" t="str">
        <f>IF(P488=$X$60,"","○")</f>
        <v/>
      </c>
      <c r="P488" s="159">
        <v>17.100000000000001</v>
      </c>
      <c r="Q488" s="160" t="s">
        <v>14</v>
      </c>
      <c r="R488" s="118"/>
      <c r="S488" s="198">
        <v>0</v>
      </c>
      <c r="T488" s="162" t="s">
        <v>261</v>
      </c>
    </row>
    <row r="489" spans="1:23" ht="15" customHeight="1">
      <c r="A489" s="711"/>
      <c r="B489" s="729" t="s">
        <v>428</v>
      </c>
      <c r="C489" s="764"/>
      <c r="D489" s="764"/>
      <c r="E489" s="730"/>
      <c r="F489" s="155"/>
      <c r="G489" s="29" t="s">
        <v>13</v>
      </c>
      <c r="H489" s="157" t="str">
        <f t="shared" si="88"/>
        <v/>
      </c>
      <c r="I489" s="155"/>
      <c r="J489" s="29" t="s">
        <v>13</v>
      </c>
      <c r="K489" s="157" t="str">
        <f t="shared" si="92"/>
        <v/>
      </c>
      <c r="L489" s="157" t="str">
        <f t="shared" si="97"/>
        <v/>
      </c>
      <c r="M489" s="158" t="str">
        <f t="shared" ref="M489" si="98">IF(L489="","",L489*S489*44/12)</f>
        <v/>
      </c>
      <c r="N489" s="117"/>
      <c r="O489" s="353" t="str">
        <f>IF(P489=$X$61,"","○")</f>
        <v/>
      </c>
      <c r="P489" s="165">
        <v>142</v>
      </c>
      <c r="Q489" s="160" t="s">
        <v>14</v>
      </c>
      <c r="R489" s="118"/>
      <c r="S489" s="198">
        <v>0</v>
      </c>
      <c r="T489" s="162" t="s">
        <v>261</v>
      </c>
    </row>
    <row r="490" spans="1:23" ht="15" customHeight="1" thickBot="1">
      <c r="A490" s="711"/>
      <c r="B490" s="729" t="s">
        <v>429</v>
      </c>
      <c r="C490" s="764"/>
      <c r="D490" s="764"/>
      <c r="E490" s="730"/>
      <c r="F490" s="155"/>
      <c r="G490" s="29" t="s">
        <v>13</v>
      </c>
      <c r="H490" s="157" t="str">
        <f t="shared" si="88"/>
        <v/>
      </c>
      <c r="I490" s="155"/>
      <c r="J490" s="29" t="s">
        <v>13</v>
      </c>
      <c r="K490" s="157" t="str">
        <f t="shared" si="92"/>
        <v/>
      </c>
      <c r="L490" s="157" t="str">
        <f t="shared" si="97"/>
        <v/>
      </c>
      <c r="M490" s="158" t="str">
        <f>IF(L490="","",L490*S490*44/12)</f>
        <v/>
      </c>
      <c r="N490" s="117"/>
      <c r="O490" s="353" t="str">
        <f>IF(P490=$X$62,"","○")</f>
        <v/>
      </c>
      <c r="P490" s="172">
        <v>22.5</v>
      </c>
      <c r="Q490" s="201" t="s">
        <v>14</v>
      </c>
      <c r="R490" s="118"/>
      <c r="S490" s="202">
        <v>0</v>
      </c>
      <c r="T490" s="203" t="s">
        <v>261</v>
      </c>
    </row>
    <row r="491" spans="1:23" ht="15" customHeight="1">
      <c r="A491" s="711"/>
      <c r="B491" s="765" t="s">
        <v>430</v>
      </c>
      <c r="C491" s="766"/>
      <c r="D491" s="769"/>
      <c r="E491" s="770"/>
      <c r="F491" s="155"/>
      <c r="G491" s="43"/>
      <c r="H491" s="157" t="str">
        <f t="shared" si="88"/>
        <v/>
      </c>
      <c r="I491" s="155"/>
      <c r="J491" s="43"/>
      <c r="K491" s="157" t="str">
        <f t="shared" si="92"/>
        <v/>
      </c>
      <c r="L491" s="157" t="str">
        <f t="shared" si="97"/>
        <v/>
      </c>
      <c r="M491" s="158" t="str">
        <f t="shared" ref="M491:M492" si="99">IF(L491="","",L491*S491*44/12)</f>
        <v/>
      </c>
      <c r="N491" s="204"/>
      <c r="O491" s="205"/>
      <c r="P491" s="175"/>
      <c r="Q491" s="206"/>
      <c r="R491" s="122"/>
      <c r="S491" s="175"/>
      <c r="T491" s="206"/>
      <c r="W491" s="123"/>
    </row>
    <row r="492" spans="1:23" ht="15" customHeight="1" thickBot="1">
      <c r="A492" s="711"/>
      <c r="B492" s="767"/>
      <c r="C492" s="768"/>
      <c r="D492" s="769"/>
      <c r="E492" s="770"/>
      <c r="F492" s="155"/>
      <c r="G492" s="43"/>
      <c r="H492" s="157" t="str">
        <f t="shared" si="88"/>
        <v/>
      </c>
      <c r="I492" s="155"/>
      <c r="J492" s="43"/>
      <c r="K492" s="157" t="str">
        <f t="shared" si="92"/>
        <v/>
      </c>
      <c r="L492" s="157" t="str">
        <f t="shared" si="97"/>
        <v/>
      </c>
      <c r="M492" s="158" t="str">
        <f t="shared" si="99"/>
        <v/>
      </c>
      <c r="N492" s="204"/>
      <c r="O492" s="207"/>
      <c r="P492" s="179"/>
      <c r="Q492" s="208"/>
      <c r="R492" s="355"/>
      <c r="S492" s="179"/>
      <c r="T492" s="208"/>
      <c r="W492" s="123"/>
    </row>
    <row r="493" spans="1:23" ht="15" customHeight="1">
      <c r="A493" s="349"/>
      <c r="B493" s="759" t="s">
        <v>431</v>
      </c>
      <c r="C493" s="760"/>
      <c r="D493" s="760"/>
      <c r="E493" s="760"/>
      <c r="F493" s="760"/>
      <c r="G493" s="760"/>
      <c r="H493" s="760"/>
      <c r="I493" s="760"/>
      <c r="J493" s="760"/>
      <c r="K493" s="760"/>
      <c r="L493" s="761"/>
      <c r="M493" s="42" t="str">
        <f>IF(SUM(M474:M492)=0,"",SUM(M474:M492))</f>
        <v/>
      </c>
      <c r="N493" s="117"/>
      <c r="O493" s="116" t="s">
        <v>260</v>
      </c>
      <c r="P493" s="209"/>
      <c r="Q493" s="183"/>
      <c r="R493" s="355"/>
      <c r="S493" s="209"/>
      <c r="T493" s="183"/>
      <c r="W493" s="123"/>
    </row>
    <row r="494" spans="1:23">
      <c r="A494" s="683" t="s">
        <v>0</v>
      </c>
      <c r="B494" s="683"/>
      <c r="C494" s="683"/>
      <c r="D494" s="683"/>
      <c r="E494" s="683"/>
      <c r="F494" s="685" t="s">
        <v>1</v>
      </c>
      <c r="G494" s="686"/>
      <c r="H494" s="754"/>
      <c r="I494" s="685" t="s">
        <v>34</v>
      </c>
      <c r="J494" s="686"/>
      <c r="K494" s="754"/>
      <c r="L494" s="681" t="s">
        <v>405</v>
      </c>
      <c r="M494" s="679" t="s">
        <v>61</v>
      </c>
      <c r="N494" s="204"/>
      <c r="O494" s="116" t="s">
        <v>259</v>
      </c>
      <c r="P494" s="209"/>
      <c r="R494" s="355"/>
      <c r="S494" s="209"/>
      <c r="T494" s="183"/>
      <c r="W494" s="123"/>
    </row>
    <row r="495" spans="1:23">
      <c r="A495" s="683"/>
      <c r="B495" s="683"/>
      <c r="C495" s="683"/>
      <c r="D495" s="683"/>
      <c r="E495" s="683"/>
      <c r="F495" s="339" t="s">
        <v>3</v>
      </c>
      <c r="G495" s="681" t="s">
        <v>35</v>
      </c>
      <c r="H495" s="762"/>
      <c r="I495" s="340" t="s">
        <v>3</v>
      </c>
      <c r="J495" s="682" t="s">
        <v>35</v>
      </c>
      <c r="K495" s="762"/>
      <c r="L495" s="682"/>
      <c r="M495" s="680"/>
      <c r="N495" s="204"/>
      <c r="O495" s="207"/>
      <c r="P495" s="209"/>
      <c r="Q495" s="210"/>
      <c r="R495" s="355"/>
      <c r="S495" s="209"/>
      <c r="T495" s="183"/>
      <c r="W495" s="123"/>
    </row>
    <row r="496" spans="1:23">
      <c r="A496" s="683"/>
      <c r="B496" s="683"/>
      <c r="C496" s="683"/>
      <c r="D496" s="683"/>
      <c r="E496" s="683"/>
      <c r="F496" s="347" t="s">
        <v>55</v>
      </c>
      <c r="G496" s="755"/>
      <c r="H496" s="763"/>
      <c r="I496" s="28" t="s">
        <v>432</v>
      </c>
      <c r="J496" s="755"/>
      <c r="K496" s="763"/>
      <c r="L496" s="347" t="s">
        <v>433</v>
      </c>
      <c r="M496" s="340" t="s">
        <v>248</v>
      </c>
      <c r="N496" s="204"/>
      <c r="O496" s="187" t="s">
        <v>434</v>
      </c>
      <c r="P496" s="209"/>
      <c r="Q496" s="26"/>
      <c r="R496" s="193"/>
      <c r="S496" s="211"/>
      <c r="T496" s="195"/>
      <c r="W496" s="123"/>
    </row>
    <row r="497" spans="1:23" ht="17" thickBot="1">
      <c r="A497" s="681" t="s">
        <v>38</v>
      </c>
      <c r="B497" s="756" t="s">
        <v>435</v>
      </c>
      <c r="C497" s="720" t="s">
        <v>27</v>
      </c>
      <c r="D497" s="520"/>
      <c r="E497" s="521"/>
      <c r="F497" s="155"/>
      <c r="G497" s="29" t="s">
        <v>28</v>
      </c>
      <c r="H497" s="44"/>
      <c r="I497" s="155"/>
      <c r="J497" s="29" t="s">
        <v>28</v>
      </c>
      <c r="K497" s="45"/>
      <c r="L497" s="41" t="str">
        <f>IF(F497="",IF(I497="","",F497-I497),F497-I497)</f>
        <v/>
      </c>
      <c r="M497" s="42" t="str">
        <f t="shared" ref="M497" si="100">IF(L497="","",L497*S497)</f>
        <v/>
      </c>
      <c r="N497" s="117"/>
      <c r="O497" s="123"/>
      <c r="P497" s="125"/>
      <c r="Q497" s="126"/>
      <c r="R497" s="120" t="str">
        <f>IF(S497=$Z$69,"","○")</f>
        <v/>
      </c>
      <c r="S497" s="212">
        <v>6.54E-2</v>
      </c>
      <c r="T497" s="162" t="s">
        <v>384</v>
      </c>
    </row>
    <row r="498" spans="1:23" ht="17" thickTop="1">
      <c r="A498" s="682"/>
      <c r="B498" s="757"/>
      <c r="C498" s="723" t="s">
        <v>30</v>
      </c>
      <c r="D498" s="724"/>
      <c r="E498" s="725"/>
      <c r="F498" s="155"/>
      <c r="G498" s="29" t="s">
        <v>28</v>
      </c>
      <c r="H498" s="44"/>
      <c r="I498" s="155"/>
      <c r="J498" s="29" t="s">
        <v>28</v>
      </c>
      <c r="K498" s="45"/>
      <c r="L498" s="41" t="str">
        <f>IF(F498="",IF(I498="","",F498-I498),F498-I498)</f>
        <v/>
      </c>
      <c r="M498" s="42" t="str">
        <f>IF(L498="","",L498*S498)</f>
        <v/>
      </c>
      <c r="N498" s="117"/>
      <c r="O498" s="123"/>
      <c r="P498" s="125"/>
      <c r="Q498" s="126"/>
      <c r="R498" s="214"/>
      <c r="S498" s="215"/>
      <c r="T498" s="301" t="s">
        <v>384</v>
      </c>
    </row>
    <row r="499" spans="1:23">
      <c r="A499" s="682"/>
      <c r="B499" s="757"/>
      <c r="C499" s="720" t="s">
        <v>31</v>
      </c>
      <c r="D499" s="520"/>
      <c r="E499" s="521"/>
      <c r="F499" s="155"/>
      <c r="G499" s="29" t="s">
        <v>28</v>
      </c>
      <c r="H499" s="44"/>
      <c r="I499" s="155"/>
      <c r="J499" s="29" t="s">
        <v>28</v>
      </c>
      <c r="K499" s="45"/>
      <c r="L499" s="41" t="str">
        <f t="shared" ref="L499:L501" si="101">IF(F499="",IF(I499="","",F499-I499),F499-I499)</f>
        <v/>
      </c>
      <c r="M499" s="42" t="str">
        <f t="shared" ref="M499:M501" si="102">IF(L499="","",L499*S499)</f>
        <v/>
      </c>
      <c r="N499" s="117"/>
      <c r="O499" s="123"/>
      <c r="P499" s="125"/>
      <c r="Q499" s="126"/>
      <c r="R499" s="214"/>
      <c r="S499" s="217"/>
      <c r="T499" s="301" t="s">
        <v>384</v>
      </c>
    </row>
    <row r="500" spans="1:23">
      <c r="A500" s="682"/>
      <c r="B500" s="757"/>
      <c r="C500" s="720" t="s">
        <v>32</v>
      </c>
      <c r="D500" s="520"/>
      <c r="E500" s="521"/>
      <c r="F500" s="155"/>
      <c r="G500" s="29" t="s">
        <v>28</v>
      </c>
      <c r="H500" s="44"/>
      <c r="I500" s="155"/>
      <c r="J500" s="29" t="s">
        <v>28</v>
      </c>
      <c r="K500" s="45"/>
      <c r="L500" s="41" t="str">
        <f t="shared" si="101"/>
        <v/>
      </c>
      <c r="M500" s="42" t="str">
        <f t="shared" si="102"/>
        <v/>
      </c>
      <c r="N500" s="117"/>
      <c r="O500" s="123"/>
      <c r="P500" s="125"/>
      <c r="Q500" s="126"/>
      <c r="R500" s="214"/>
      <c r="S500" s="217"/>
      <c r="T500" s="301" t="s">
        <v>384</v>
      </c>
    </row>
    <row r="501" spans="1:23" ht="17" thickBot="1">
      <c r="A501" s="682"/>
      <c r="B501" s="758"/>
      <c r="C501" s="720" t="s">
        <v>437</v>
      </c>
      <c r="D501" s="521"/>
      <c r="E501" s="218"/>
      <c r="F501" s="155"/>
      <c r="G501" s="29" t="s">
        <v>28</v>
      </c>
      <c r="H501" s="44"/>
      <c r="I501" s="155"/>
      <c r="J501" s="29" t="s">
        <v>28</v>
      </c>
      <c r="K501" s="45"/>
      <c r="L501" s="41" t="str">
        <f t="shared" si="101"/>
        <v/>
      </c>
      <c r="M501" s="42" t="str">
        <f t="shared" si="102"/>
        <v/>
      </c>
      <c r="N501" s="117"/>
      <c r="O501" s="123"/>
      <c r="P501" s="125"/>
      <c r="Q501" s="126"/>
      <c r="R501" s="214"/>
      <c r="S501" s="219"/>
      <c r="T501" s="301" t="s">
        <v>384</v>
      </c>
    </row>
    <row r="502" spans="1:23" ht="17" thickTop="1">
      <c r="A502" s="682"/>
      <c r="B502" s="756" t="s">
        <v>438</v>
      </c>
      <c r="C502" s="720" t="s">
        <v>439</v>
      </c>
      <c r="D502" s="520"/>
      <c r="E502" s="521"/>
      <c r="F502" s="155"/>
      <c r="G502" s="29" t="s">
        <v>28</v>
      </c>
      <c r="H502" s="44"/>
      <c r="I502" s="155"/>
      <c r="J502" s="29" t="s">
        <v>28</v>
      </c>
      <c r="K502" s="45"/>
      <c r="L502" s="189"/>
      <c r="M502" s="220"/>
      <c r="N502" s="117"/>
      <c r="O502" s="123"/>
      <c r="P502" s="125"/>
      <c r="Q502" s="126"/>
      <c r="R502" s="119"/>
      <c r="S502" s="221">
        <v>0</v>
      </c>
      <c r="T502" s="301" t="s">
        <v>384</v>
      </c>
    </row>
    <row r="503" spans="1:23">
      <c r="A503" s="682"/>
      <c r="B503" s="757"/>
      <c r="C503" s="720" t="s">
        <v>440</v>
      </c>
      <c r="D503" s="520"/>
      <c r="E503" s="521"/>
      <c r="F503" s="155"/>
      <c r="G503" s="29" t="s">
        <v>28</v>
      </c>
      <c r="H503" s="44"/>
      <c r="I503" s="155"/>
      <c r="J503" s="29" t="s">
        <v>28</v>
      </c>
      <c r="K503" s="45"/>
      <c r="L503" s="189"/>
      <c r="M503" s="220"/>
      <c r="N503" s="117"/>
      <c r="O503" s="123"/>
      <c r="P503" s="125"/>
      <c r="Q503" s="126"/>
      <c r="R503" s="120"/>
      <c r="S503" s="223">
        <v>0</v>
      </c>
      <c r="T503" s="301" t="s">
        <v>384</v>
      </c>
    </row>
    <row r="504" spans="1:23">
      <c r="A504" s="682"/>
      <c r="B504" s="757"/>
      <c r="C504" s="720" t="s">
        <v>441</v>
      </c>
      <c r="D504" s="520"/>
      <c r="E504" s="521"/>
      <c r="F504" s="155"/>
      <c r="G504" s="29" t="s">
        <v>28</v>
      </c>
      <c r="H504" s="44"/>
      <c r="I504" s="155"/>
      <c r="J504" s="29" t="s">
        <v>28</v>
      </c>
      <c r="K504" s="45"/>
      <c r="L504" s="189"/>
      <c r="M504" s="220"/>
      <c r="N504" s="117"/>
      <c r="O504" s="123"/>
      <c r="P504" s="125"/>
      <c r="Q504" s="126"/>
      <c r="R504" s="120"/>
      <c r="S504" s="223">
        <v>0</v>
      </c>
      <c r="T504" s="301" t="s">
        <v>384</v>
      </c>
    </row>
    <row r="505" spans="1:23">
      <c r="A505" s="682"/>
      <c r="B505" s="757"/>
      <c r="C505" s="720" t="s">
        <v>442</v>
      </c>
      <c r="D505" s="520"/>
      <c r="E505" s="521"/>
      <c r="F505" s="155"/>
      <c r="G505" s="29" t="s">
        <v>28</v>
      </c>
      <c r="H505" s="44"/>
      <c r="I505" s="155"/>
      <c r="J505" s="29" t="s">
        <v>28</v>
      </c>
      <c r="K505" s="45"/>
      <c r="L505" s="189"/>
      <c r="M505" s="220"/>
      <c r="N505" s="117"/>
      <c r="O505" s="123"/>
      <c r="P505" s="125"/>
      <c r="Q505" s="126"/>
      <c r="R505" s="120"/>
      <c r="S505" s="223">
        <v>0</v>
      </c>
      <c r="T505" s="301" t="s">
        <v>384</v>
      </c>
    </row>
    <row r="506" spans="1:23">
      <c r="A506" s="682"/>
      <c r="B506" s="758"/>
      <c r="C506" s="720" t="s">
        <v>322</v>
      </c>
      <c r="D506" s="521"/>
      <c r="E506" s="218"/>
      <c r="F506" s="155"/>
      <c r="G506" s="29" t="s">
        <v>28</v>
      </c>
      <c r="H506" s="44"/>
      <c r="I506" s="155"/>
      <c r="J506" s="29" t="s">
        <v>28</v>
      </c>
      <c r="K506" s="45"/>
      <c r="L506" s="189"/>
      <c r="M506" s="220"/>
      <c r="N506" s="117"/>
      <c r="O506" s="123"/>
      <c r="P506" s="125"/>
      <c r="Q506" s="126"/>
      <c r="R506" s="120"/>
      <c r="S506" s="224"/>
      <c r="T506" s="301" t="s">
        <v>384</v>
      </c>
    </row>
    <row r="507" spans="1:23">
      <c r="A507" s="755"/>
      <c r="B507" s="683" t="s">
        <v>443</v>
      </c>
      <c r="C507" s="683"/>
      <c r="D507" s="683"/>
      <c r="E507" s="683"/>
      <c r="F507" s="683"/>
      <c r="G507" s="683"/>
      <c r="H507" s="683"/>
      <c r="I507" s="683"/>
      <c r="J507" s="683"/>
      <c r="K507" s="683"/>
      <c r="L507" s="683"/>
      <c r="M507" s="42" t="str">
        <f>IF(SUM(M497:M506)=0,"",SUM(M497:M506))</f>
        <v/>
      </c>
      <c r="N507" s="117"/>
      <c r="O507" s="123"/>
      <c r="P507" s="125"/>
      <c r="Q507" s="126"/>
      <c r="R507" s="355"/>
      <c r="S507" s="225"/>
      <c r="T507" s="124"/>
    </row>
    <row r="508" spans="1:23">
      <c r="A508" s="745" t="s">
        <v>0</v>
      </c>
      <c r="B508" s="746"/>
      <c r="C508" s="746"/>
      <c r="D508" s="746"/>
      <c r="E508" s="747"/>
      <c r="F508" s="685" t="s">
        <v>1</v>
      </c>
      <c r="G508" s="686"/>
      <c r="H508" s="754"/>
      <c r="I508" s="685" t="s">
        <v>34</v>
      </c>
      <c r="J508" s="686"/>
      <c r="K508" s="754"/>
      <c r="L508" s="681" t="s">
        <v>39</v>
      </c>
      <c r="M508" s="679" t="s">
        <v>61</v>
      </c>
      <c r="N508" s="117"/>
      <c r="O508" s="123"/>
      <c r="P508" s="125"/>
      <c r="Q508" s="126"/>
      <c r="R508" s="355"/>
      <c r="S508" s="225"/>
      <c r="T508" s="183"/>
    </row>
    <row r="509" spans="1:23">
      <c r="A509" s="748"/>
      <c r="B509" s="749"/>
      <c r="C509" s="749"/>
      <c r="D509" s="749"/>
      <c r="E509" s="750"/>
      <c r="F509" s="681" t="s">
        <v>3</v>
      </c>
      <c r="G509" s="683" t="s">
        <v>35</v>
      </c>
      <c r="H509" s="684"/>
      <c r="I509" s="681" t="s">
        <v>3</v>
      </c>
      <c r="J509" s="683" t="s">
        <v>35</v>
      </c>
      <c r="K509" s="684"/>
      <c r="L509" s="682"/>
      <c r="M509" s="680"/>
      <c r="N509" s="129"/>
      <c r="O509" s="123" t="s">
        <v>444</v>
      </c>
      <c r="P509" s="125"/>
      <c r="Q509" s="127"/>
      <c r="R509" s="127"/>
      <c r="S509" s="125"/>
      <c r="T509" s="183"/>
    </row>
    <row r="510" spans="1:23">
      <c r="A510" s="748"/>
      <c r="B510" s="749"/>
      <c r="C510" s="749"/>
      <c r="D510" s="749"/>
      <c r="E510" s="750"/>
      <c r="F510" s="682"/>
      <c r="G510" s="683"/>
      <c r="H510" s="684"/>
      <c r="I510" s="682"/>
      <c r="J510" s="683"/>
      <c r="K510" s="684"/>
      <c r="L510" s="682"/>
      <c r="M510" s="680"/>
      <c r="N510" s="129"/>
      <c r="O510" s="676" t="s">
        <v>83</v>
      </c>
      <c r="P510" s="677" t="s">
        <v>318</v>
      </c>
      <c r="Q510" s="677"/>
      <c r="R510" s="709" t="s">
        <v>45</v>
      </c>
      <c r="S510" s="709"/>
      <c r="T510" s="150" t="s">
        <v>445</v>
      </c>
      <c r="U510" s="150" t="s">
        <v>446</v>
      </c>
      <c r="V510" s="227"/>
      <c r="W510" s="137"/>
    </row>
    <row r="511" spans="1:23" ht="17" thickBot="1">
      <c r="A511" s="751"/>
      <c r="B511" s="752"/>
      <c r="C511" s="752"/>
      <c r="D511" s="752"/>
      <c r="E511" s="753"/>
      <c r="F511" s="347" t="s">
        <v>55</v>
      </c>
      <c r="G511" s="683"/>
      <c r="H511" s="684"/>
      <c r="I511" s="28" t="s">
        <v>57</v>
      </c>
      <c r="J511" s="683"/>
      <c r="K511" s="684"/>
      <c r="L511" s="347" t="s">
        <v>40</v>
      </c>
      <c r="M511" s="340" t="s">
        <v>248</v>
      </c>
      <c r="N511" s="352"/>
      <c r="O511" s="676"/>
      <c r="P511" s="678"/>
      <c r="Q511" s="678"/>
      <c r="R511" s="678" t="s">
        <v>385</v>
      </c>
      <c r="S511" s="678"/>
      <c r="T511" s="344" t="s">
        <v>447</v>
      </c>
      <c r="U511" s="354" t="s">
        <v>448</v>
      </c>
      <c r="V511" s="227"/>
      <c r="W511" s="137"/>
    </row>
    <row r="512" spans="1:23" ht="18" customHeight="1" thickTop="1">
      <c r="A512" s="710" t="s">
        <v>33</v>
      </c>
      <c r="B512" s="713" t="s">
        <v>449</v>
      </c>
      <c r="C512" s="544"/>
      <c r="D512" s="544"/>
      <c r="E512" s="545"/>
      <c r="F512" s="717" t="str">
        <f>T516</f>
        <v/>
      </c>
      <c r="G512" s="658" t="s">
        <v>75</v>
      </c>
      <c r="H512" s="661"/>
      <c r="I512" s="661"/>
      <c r="J512" s="658" t="s">
        <v>75</v>
      </c>
      <c r="K512" s="661"/>
      <c r="L512" s="664" t="str">
        <f>IF(F512="","",F512)</f>
        <v/>
      </c>
      <c r="M512" s="667" t="str">
        <f>IF(U516=0,"",U516)</f>
        <v/>
      </c>
      <c r="N512" s="117"/>
      <c r="O512" s="130">
        <v>1</v>
      </c>
      <c r="P512" s="670"/>
      <c r="Q512" s="671"/>
      <c r="R512" s="672"/>
      <c r="S512" s="672"/>
      <c r="T512" s="228"/>
      <c r="U512" s="131" t="str">
        <f>IF($R512="","",$R512*10^3*T512)</f>
        <v/>
      </c>
      <c r="V512" s="229"/>
      <c r="W512" s="358"/>
    </row>
    <row r="513" spans="1:23" ht="17.5">
      <c r="A513" s="711"/>
      <c r="B513" s="714"/>
      <c r="C513" s="534"/>
      <c r="D513" s="534"/>
      <c r="E513" s="715"/>
      <c r="F513" s="718"/>
      <c r="G513" s="659"/>
      <c r="H513" s="662"/>
      <c r="I513" s="662"/>
      <c r="J513" s="659"/>
      <c r="K513" s="662"/>
      <c r="L513" s="665"/>
      <c r="M513" s="668"/>
      <c r="N513" s="117"/>
      <c r="O513" s="130">
        <v>2</v>
      </c>
      <c r="P513" s="673"/>
      <c r="Q513" s="674"/>
      <c r="R513" s="675"/>
      <c r="S513" s="675"/>
      <c r="T513" s="232"/>
      <c r="U513" s="131" t="str">
        <f>IF($R513="","",$R513*10^3*T513)</f>
        <v/>
      </c>
      <c r="V513" s="229"/>
      <c r="W513" s="358"/>
    </row>
    <row r="514" spans="1:23" ht="17.5">
      <c r="A514" s="711"/>
      <c r="B514" s="714"/>
      <c r="C514" s="534"/>
      <c r="D514" s="534"/>
      <c r="E514" s="715"/>
      <c r="F514" s="718"/>
      <c r="G514" s="659"/>
      <c r="H514" s="662"/>
      <c r="I514" s="662"/>
      <c r="J514" s="659"/>
      <c r="K514" s="662"/>
      <c r="L514" s="665"/>
      <c r="M514" s="668"/>
      <c r="N514" s="117"/>
      <c r="O514" s="130">
        <v>3</v>
      </c>
      <c r="P514" s="673"/>
      <c r="Q514" s="674"/>
      <c r="R514" s="675"/>
      <c r="S514" s="675"/>
      <c r="T514" s="232"/>
      <c r="U514" s="131" t="str">
        <f>IF($R514="","",$R514*10^3*T514)</f>
        <v/>
      </c>
      <c r="V514" s="229"/>
      <c r="W514" s="358"/>
    </row>
    <row r="515" spans="1:23" ht="18" thickBot="1">
      <c r="A515" s="711"/>
      <c r="B515" s="714"/>
      <c r="C515" s="534"/>
      <c r="D515" s="534"/>
      <c r="E515" s="715"/>
      <c r="F515" s="718"/>
      <c r="G515" s="659"/>
      <c r="H515" s="662"/>
      <c r="I515" s="662"/>
      <c r="J515" s="659"/>
      <c r="K515" s="662"/>
      <c r="L515" s="665"/>
      <c r="M515" s="668"/>
      <c r="N515" s="117"/>
      <c r="O515" s="130">
        <v>4</v>
      </c>
      <c r="P515" s="733"/>
      <c r="Q515" s="734"/>
      <c r="R515" s="735"/>
      <c r="S515" s="735"/>
      <c r="T515" s="233"/>
      <c r="U515" s="234" t="str">
        <f>IF($R515="","",$R515*10^3*T515)</f>
        <v/>
      </c>
      <c r="V515" s="229"/>
      <c r="W515" s="358"/>
    </row>
    <row r="516" spans="1:23" ht="17" thickTop="1">
      <c r="A516" s="711"/>
      <c r="B516" s="714"/>
      <c r="C516" s="534"/>
      <c r="D516" s="534"/>
      <c r="E516" s="715"/>
      <c r="F516" s="718"/>
      <c r="G516" s="659"/>
      <c r="H516" s="662"/>
      <c r="I516" s="662"/>
      <c r="J516" s="659"/>
      <c r="K516" s="662"/>
      <c r="L516" s="665"/>
      <c r="M516" s="668"/>
      <c r="N516" s="117"/>
      <c r="O516" s="132"/>
      <c r="P516" s="736" t="s">
        <v>60</v>
      </c>
      <c r="Q516" s="736"/>
      <c r="R516" s="737"/>
      <c r="S516" s="738"/>
      <c r="T516" s="235" t="str">
        <f>IF(T512="","",SUM(T512:T515))</f>
        <v/>
      </c>
      <c r="U516" s="236" t="str">
        <f>IF(U512="","",SUM(U512:U515))</f>
        <v/>
      </c>
      <c r="V516" s="229"/>
      <c r="W516" s="358"/>
    </row>
    <row r="517" spans="1:23">
      <c r="A517" s="711"/>
      <c r="B517" s="714"/>
      <c r="C517" s="534"/>
      <c r="D517" s="534"/>
      <c r="E517" s="715"/>
      <c r="F517" s="718"/>
      <c r="G517" s="659"/>
      <c r="H517" s="662"/>
      <c r="I517" s="662"/>
      <c r="J517" s="659"/>
      <c r="K517" s="662"/>
      <c r="L517" s="665"/>
      <c r="M517" s="668"/>
      <c r="N517" s="117"/>
      <c r="O517" s="739" t="s">
        <v>450</v>
      </c>
      <c r="P517" s="739"/>
      <c r="Q517" s="740"/>
      <c r="R517" s="743" t="s">
        <v>451</v>
      </c>
      <c r="S517" s="744"/>
      <c r="T517" s="237"/>
      <c r="U517" s="238"/>
      <c r="V517" s="358"/>
      <c r="W517" s="358"/>
    </row>
    <row r="518" spans="1:23" ht="17" thickBot="1">
      <c r="A518" s="711"/>
      <c r="B518" s="716"/>
      <c r="C518" s="546"/>
      <c r="D518" s="546"/>
      <c r="E518" s="547"/>
      <c r="F518" s="719"/>
      <c r="G518" s="660"/>
      <c r="H518" s="663"/>
      <c r="I518" s="663"/>
      <c r="J518" s="660"/>
      <c r="K518" s="663"/>
      <c r="L518" s="666"/>
      <c r="M518" s="669"/>
      <c r="N518" s="117"/>
      <c r="O518" s="741"/>
      <c r="P518" s="741"/>
      <c r="Q518" s="742"/>
      <c r="R518" s="656" t="s">
        <v>452</v>
      </c>
      <c r="S518" s="657"/>
      <c r="T518" s="239"/>
      <c r="U518" s="240"/>
      <c r="V518" s="358"/>
      <c r="W518" s="358"/>
    </row>
    <row r="519" spans="1:23" ht="21" customHeight="1" thickTop="1">
      <c r="A519" s="711"/>
      <c r="B519" s="703" t="s">
        <v>453</v>
      </c>
      <c r="C519" s="720" t="s">
        <v>454</v>
      </c>
      <c r="D519" s="520"/>
      <c r="E519" s="521"/>
      <c r="F519" s="241"/>
      <c r="G519" s="350" t="s">
        <v>75</v>
      </c>
      <c r="H519" s="351"/>
      <c r="I519" s="242"/>
      <c r="J519" s="350" t="s">
        <v>75</v>
      </c>
      <c r="K519" s="351"/>
      <c r="L519" s="356" t="str">
        <f>IF(F519="","",F519)</f>
        <v/>
      </c>
      <c r="M519" s="357" t="str">
        <f t="shared" ref="M519:M522" si="103">IF($L519="","",$L519*$R519*10^3)</f>
        <v/>
      </c>
      <c r="N519" s="117"/>
      <c r="O519" s="243" t="s">
        <v>455</v>
      </c>
      <c r="P519" s="244"/>
      <c r="Q519" s="245"/>
      <c r="R519" s="721"/>
      <c r="S519" s="722"/>
      <c r="T519" s="246"/>
      <c r="U519" s="240"/>
      <c r="V519" s="358"/>
      <c r="W519" s="358"/>
    </row>
    <row r="520" spans="1:23" ht="21" customHeight="1">
      <c r="A520" s="711"/>
      <c r="B520" s="704"/>
      <c r="C520" s="723" t="s">
        <v>456</v>
      </c>
      <c r="D520" s="724"/>
      <c r="E520" s="725"/>
      <c r="F520" s="241"/>
      <c r="G520" s="247" t="s">
        <v>75</v>
      </c>
      <c r="H520" s="248"/>
      <c r="I520" s="249"/>
      <c r="J520" s="247" t="s">
        <v>75</v>
      </c>
      <c r="K520" s="248"/>
      <c r="L520" s="250" t="str">
        <f>IF(F520="","",F520)</f>
        <v/>
      </c>
      <c r="M520" s="251" t="str">
        <f t="shared" si="103"/>
        <v/>
      </c>
      <c r="N520" s="117"/>
      <c r="O520" s="243" t="s">
        <v>457</v>
      </c>
      <c r="P520" s="244"/>
      <c r="Q520" s="245"/>
      <c r="R520" s="726"/>
      <c r="S520" s="727"/>
      <c r="T520" s="246"/>
      <c r="U520" s="240"/>
      <c r="V520" s="358"/>
      <c r="W520" s="358"/>
    </row>
    <row r="521" spans="1:23" ht="24" customHeight="1">
      <c r="A521" s="711"/>
      <c r="B521" s="704"/>
      <c r="C521" s="728" t="s">
        <v>458</v>
      </c>
      <c r="D521" s="728"/>
      <c r="E521" s="728"/>
      <c r="F521" s="155"/>
      <c r="G521" s="29" t="s">
        <v>75</v>
      </c>
      <c r="H521" s="44"/>
      <c r="I521" s="252"/>
      <c r="J521" s="29" t="s">
        <v>75</v>
      </c>
      <c r="K521" s="45"/>
      <c r="L521" s="41" t="str">
        <f>IF(F521="","",F521)</f>
        <v/>
      </c>
      <c r="M521" s="81" t="str">
        <f t="shared" si="103"/>
        <v/>
      </c>
      <c r="N521" s="117"/>
      <c r="O521" s="243" t="s">
        <v>459</v>
      </c>
      <c r="P521" s="253"/>
      <c r="Q521" s="254"/>
      <c r="R521" s="726"/>
      <c r="S521" s="727"/>
      <c r="T521" s="246"/>
      <c r="U521" s="358"/>
      <c r="V521" s="358"/>
      <c r="W521" s="358"/>
    </row>
    <row r="522" spans="1:23" ht="21" customHeight="1" thickBot="1">
      <c r="A522" s="711"/>
      <c r="B522" s="705"/>
      <c r="C522" s="729" t="s">
        <v>322</v>
      </c>
      <c r="D522" s="730"/>
      <c r="E522" s="488"/>
      <c r="F522" s="155"/>
      <c r="G522" s="29" t="s">
        <v>75</v>
      </c>
      <c r="H522" s="44"/>
      <c r="I522" s="252"/>
      <c r="J522" s="29" t="s">
        <v>75</v>
      </c>
      <c r="K522" s="45"/>
      <c r="L522" s="41" t="str">
        <f>IF(F522="","",F522)</f>
        <v/>
      </c>
      <c r="M522" s="81" t="str">
        <f t="shared" si="103"/>
        <v/>
      </c>
      <c r="N522" s="117"/>
      <c r="O522" s="243" t="s">
        <v>460</v>
      </c>
      <c r="P522" s="244"/>
      <c r="Q522" s="255"/>
      <c r="R522" s="731"/>
      <c r="S522" s="732"/>
      <c r="T522" s="246"/>
      <c r="U522" s="123"/>
      <c r="V522" s="358"/>
      <c r="W522" s="358"/>
    </row>
    <row r="523" spans="1:23" ht="21" customHeight="1" thickTop="1">
      <c r="A523" s="711"/>
      <c r="B523" s="703" t="s">
        <v>461</v>
      </c>
      <c r="C523" s="653" t="s">
        <v>462</v>
      </c>
      <c r="D523" s="653"/>
      <c r="E523" s="653"/>
      <c r="F523" s="156"/>
      <c r="G523" s="29" t="s">
        <v>75</v>
      </c>
      <c r="H523" s="44"/>
      <c r="I523" s="156"/>
      <c r="J523" s="29" t="s">
        <v>75</v>
      </c>
      <c r="K523" s="45"/>
      <c r="L523" s="256"/>
      <c r="M523" s="257"/>
      <c r="N523" s="117"/>
      <c r="O523" s="258" t="s">
        <v>462</v>
      </c>
      <c r="P523" s="259"/>
      <c r="Q523" s="260"/>
      <c r="R523" s="695">
        <v>0</v>
      </c>
      <c r="S523" s="696"/>
      <c r="T523" s="183"/>
      <c r="U523" s="123"/>
      <c r="V523" s="652"/>
      <c r="W523" s="652"/>
    </row>
    <row r="524" spans="1:23" ht="21" customHeight="1">
      <c r="A524" s="711"/>
      <c r="B524" s="704"/>
      <c r="C524" s="653" t="s">
        <v>463</v>
      </c>
      <c r="D524" s="653"/>
      <c r="E524" s="653"/>
      <c r="F524" s="156"/>
      <c r="G524" s="29" t="s">
        <v>75</v>
      </c>
      <c r="H524" s="44"/>
      <c r="I524" s="156"/>
      <c r="J524" s="29" t="s">
        <v>75</v>
      </c>
      <c r="K524" s="45"/>
      <c r="L524" s="256"/>
      <c r="M524" s="257"/>
      <c r="N524" s="117"/>
      <c r="O524" s="258" t="s">
        <v>463</v>
      </c>
      <c r="P524" s="259"/>
      <c r="Q524" s="260"/>
      <c r="R524" s="654">
        <v>0</v>
      </c>
      <c r="S524" s="655"/>
      <c r="T524" s="183"/>
      <c r="U524" s="123"/>
      <c r="V524" s="358"/>
      <c r="W524" s="358"/>
    </row>
    <row r="525" spans="1:23" ht="21" customHeight="1">
      <c r="A525" s="711"/>
      <c r="B525" s="704"/>
      <c r="C525" s="653" t="s">
        <v>439</v>
      </c>
      <c r="D525" s="653"/>
      <c r="E525" s="653"/>
      <c r="F525" s="156"/>
      <c r="G525" s="29" t="s">
        <v>75</v>
      </c>
      <c r="H525" s="44"/>
      <c r="I525" s="156"/>
      <c r="J525" s="29" t="s">
        <v>75</v>
      </c>
      <c r="K525" s="45"/>
      <c r="L525" s="256"/>
      <c r="M525" s="257"/>
      <c r="N525" s="117"/>
      <c r="O525" s="258" t="s">
        <v>439</v>
      </c>
      <c r="P525" s="259"/>
      <c r="Q525" s="260"/>
      <c r="R525" s="654">
        <v>0</v>
      </c>
      <c r="S525" s="655"/>
      <c r="T525" s="183"/>
      <c r="U525" s="123"/>
      <c r="V525" s="358"/>
      <c r="W525" s="358"/>
    </row>
    <row r="526" spans="1:23" ht="21" customHeight="1">
      <c r="A526" s="711"/>
      <c r="B526" s="704"/>
      <c r="C526" s="653" t="s">
        <v>464</v>
      </c>
      <c r="D526" s="653"/>
      <c r="E526" s="653"/>
      <c r="F526" s="156"/>
      <c r="G526" s="29" t="s">
        <v>75</v>
      </c>
      <c r="H526" s="44"/>
      <c r="I526" s="156"/>
      <c r="J526" s="29" t="s">
        <v>75</v>
      </c>
      <c r="K526" s="45"/>
      <c r="L526" s="256"/>
      <c r="M526" s="257"/>
      <c r="N526" s="117"/>
      <c r="O526" s="258" t="s">
        <v>464</v>
      </c>
      <c r="P526" s="259"/>
      <c r="Q526" s="260"/>
      <c r="R526" s="654">
        <v>0</v>
      </c>
      <c r="S526" s="655"/>
      <c r="T526" s="183"/>
      <c r="U526" s="123"/>
      <c r="V526" s="123"/>
    </row>
    <row r="527" spans="1:23" ht="21" customHeight="1">
      <c r="A527" s="711"/>
      <c r="B527" s="704"/>
      <c r="C527" s="690" t="s">
        <v>465</v>
      </c>
      <c r="D527" s="690"/>
      <c r="E527" s="690"/>
      <c r="F527" s="156"/>
      <c r="G527" s="247" t="s">
        <v>75</v>
      </c>
      <c r="H527" s="261"/>
      <c r="I527" s="156"/>
      <c r="J527" s="247" t="s">
        <v>75</v>
      </c>
      <c r="K527" s="262"/>
      <c r="L527" s="256"/>
      <c r="M527" s="257"/>
      <c r="N527" s="117"/>
      <c r="O527" s="263" t="s">
        <v>466</v>
      </c>
      <c r="P527" s="264"/>
      <c r="Q527" s="265"/>
      <c r="R527" s="691"/>
      <c r="S527" s="692"/>
      <c r="T527" s="183"/>
      <c r="U527" s="123"/>
    </row>
    <row r="528" spans="1:23" ht="21" customHeight="1">
      <c r="A528" s="711"/>
      <c r="B528" s="705"/>
      <c r="C528" s="693" t="s">
        <v>322</v>
      </c>
      <c r="D528" s="694"/>
      <c r="E528" s="218"/>
      <c r="F528" s="156"/>
      <c r="G528" s="247" t="s">
        <v>75</v>
      </c>
      <c r="H528" s="261"/>
      <c r="I528" s="156"/>
      <c r="J528" s="247" t="s">
        <v>75</v>
      </c>
      <c r="K528" s="262"/>
      <c r="L528" s="256"/>
      <c r="M528" s="257"/>
      <c r="N528" s="117"/>
      <c r="O528" s="263" t="s">
        <v>467</v>
      </c>
      <c r="P528" s="264"/>
      <c r="Q528" s="265"/>
      <c r="R528" s="691"/>
      <c r="S528" s="692"/>
      <c r="T528" s="183"/>
      <c r="U528" s="123"/>
    </row>
    <row r="529" spans="1:21" ht="17" thickBot="1">
      <c r="A529" s="712"/>
      <c r="B529" s="683" t="s">
        <v>468</v>
      </c>
      <c r="C529" s="683"/>
      <c r="D529" s="683"/>
      <c r="E529" s="683"/>
      <c r="F529" s="683"/>
      <c r="G529" s="683"/>
      <c r="H529" s="683"/>
      <c r="I529" s="683"/>
      <c r="J529" s="683"/>
      <c r="K529" s="683"/>
      <c r="L529" s="683"/>
      <c r="M529" s="46" t="str">
        <f>IF(SUM(M512:M528)=0,"",SUM(M512:M528))</f>
        <v/>
      </c>
      <c r="N529" s="114"/>
      <c r="O529" s="134"/>
      <c r="P529" s="136"/>
      <c r="Q529" s="187"/>
      <c r="R529" s="133"/>
      <c r="S529" s="266"/>
      <c r="T529" s="137"/>
      <c r="U529" s="123"/>
    </row>
    <row r="530" spans="1:21" ht="17" thickBot="1">
      <c r="A530" s="685" t="s">
        <v>469</v>
      </c>
      <c r="B530" s="686"/>
      <c r="C530" s="686"/>
      <c r="D530" s="686"/>
      <c r="E530" s="686"/>
      <c r="F530" s="686"/>
      <c r="G530" s="686"/>
      <c r="H530" s="686"/>
      <c r="I530" s="686"/>
      <c r="J530" s="686"/>
      <c r="K530" s="686"/>
      <c r="L530" s="687"/>
      <c r="M530" s="47" t="str">
        <f>IF(SUM(M465,M470,M493,M507,M529)=0,"",SUM(M465,M470,M493,M507,M529))</f>
        <v/>
      </c>
      <c r="N530" s="114"/>
      <c r="O530" s="187" t="s">
        <v>470</v>
      </c>
      <c r="P530" s="207"/>
      <c r="Q530" s="26"/>
      <c r="S530" s="267"/>
      <c r="T530" s="352"/>
      <c r="U530" s="123"/>
    </row>
    <row r="531" spans="1:21">
      <c r="A531" s="348"/>
      <c r="B531" s="82"/>
      <c r="C531" s="346"/>
      <c r="D531" s="346"/>
      <c r="E531" s="346"/>
      <c r="F531" s="346"/>
      <c r="G531" s="348"/>
      <c r="H531" s="348"/>
      <c r="I531" s="348"/>
      <c r="J531" s="348"/>
      <c r="K531" s="348"/>
      <c r="L531" s="348"/>
      <c r="M531" s="27"/>
      <c r="N531" s="114"/>
      <c r="O531" s="210" t="s">
        <v>471</v>
      </c>
      <c r="Q531" s="26"/>
    </row>
    <row r="532" spans="1:21">
      <c r="A532" s="359"/>
      <c r="B532" s="688" t="s">
        <v>319</v>
      </c>
      <c r="C532" s="688"/>
      <c r="D532" s="688"/>
      <c r="E532" s="688"/>
      <c r="F532" s="688"/>
      <c r="G532" s="688" t="str">
        <f>IF(P512="","",""&amp;$P512&amp;" "&amp;$R512&amp;"　"&amp;$P513&amp;" "&amp;$R513&amp;"　"&amp;$P514&amp;" "&amp;$R514&amp;"　"&amp;$P515&amp;" "&amp;$R515&amp;"")</f>
        <v/>
      </c>
      <c r="H532" s="688"/>
      <c r="I532" s="688"/>
      <c r="J532" s="688"/>
      <c r="K532" s="688"/>
      <c r="L532" s="688"/>
      <c r="M532" s="688"/>
      <c r="N532" s="114"/>
      <c r="O532" s="187" t="s">
        <v>338</v>
      </c>
      <c r="Q532" s="26"/>
    </row>
    <row r="533" spans="1:21">
      <c r="A533" s="38"/>
      <c r="B533" s="689"/>
      <c r="C533" s="689"/>
      <c r="D533" s="689"/>
      <c r="E533" s="689"/>
      <c r="F533" s="689"/>
      <c r="G533" s="689"/>
      <c r="H533" s="689"/>
      <c r="I533" s="689"/>
      <c r="J533" s="689"/>
      <c r="K533" s="689"/>
      <c r="L533" s="689"/>
      <c r="M533" s="689"/>
    </row>
    <row r="534" spans="1:21">
      <c r="A534" s="38"/>
      <c r="B534" s="689"/>
      <c r="C534" s="689"/>
      <c r="D534" s="689"/>
      <c r="E534" s="689"/>
      <c r="F534" s="689"/>
      <c r="G534" s="689"/>
      <c r="H534" s="689"/>
      <c r="I534" s="689"/>
      <c r="J534" s="689"/>
      <c r="K534" s="689"/>
      <c r="L534" s="689"/>
      <c r="M534" s="689"/>
    </row>
    <row r="535" spans="1:21" ht="8.25" customHeight="1">
      <c r="A535" s="38"/>
      <c r="B535" s="399"/>
      <c r="C535" s="399"/>
      <c r="D535" s="399"/>
      <c r="E535" s="399"/>
      <c r="F535" s="399"/>
      <c r="G535" s="399"/>
      <c r="H535" s="399"/>
      <c r="I535" s="399"/>
      <c r="J535" s="399"/>
      <c r="K535" s="399"/>
      <c r="L535" s="399"/>
      <c r="M535" s="399"/>
    </row>
    <row r="536" spans="1:21" ht="19">
      <c r="A536" s="74"/>
      <c r="B536" s="151" t="s">
        <v>391</v>
      </c>
      <c r="C536" s="151"/>
      <c r="D536" s="151"/>
      <c r="E536" s="151"/>
      <c r="F536" s="151"/>
      <c r="G536" s="12"/>
      <c r="H536" s="12"/>
      <c r="I536" s="12"/>
      <c r="J536" s="12"/>
      <c r="K536" s="12"/>
      <c r="L536" s="35"/>
      <c r="M536" s="35"/>
      <c r="N536" s="152" t="s">
        <v>327</v>
      </c>
    </row>
    <row r="537" spans="1:21">
      <c r="A537" s="153"/>
      <c r="B537" s="153"/>
      <c r="C537" s="153"/>
      <c r="D537" s="153"/>
      <c r="E537" s="153"/>
      <c r="F537" s="153"/>
      <c r="G537" s="17"/>
      <c r="H537" s="17"/>
      <c r="I537" s="17"/>
      <c r="J537" s="17"/>
      <c r="K537" s="17"/>
      <c r="L537" s="35"/>
      <c r="M537" s="35"/>
      <c r="N537" s="114"/>
      <c r="O537" s="115" t="s">
        <v>258</v>
      </c>
    </row>
    <row r="538" spans="1:21">
      <c r="A538" s="153"/>
      <c r="B538" s="37" t="s">
        <v>343</v>
      </c>
      <c r="C538" s="398">
        <f>IF(①基本情報!D8="","",①基本情報!D8)</f>
        <v>6</v>
      </c>
      <c r="D538" s="154" t="s">
        <v>86</v>
      </c>
      <c r="F538" s="37" t="s">
        <v>87</v>
      </c>
      <c r="G538" s="811" t="str">
        <f>IF('③（別紙１）事業所一覧'!B12="","",IF(①基本情報!$C$4='③（別紙１）事業所一覧'!B12,'③（別紙１）事業所一覧'!B12,CONCATENATE(①基本情報!$C$4," ",'③（別紙１）事業所一覧'!B12)))</f>
        <v/>
      </c>
      <c r="H538" s="812"/>
      <c r="I538" s="812"/>
      <c r="J538" s="812"/>
      <c r="K538" s="812"/>
      <c r="L538" s="813"/>
      <c r="M538" s="35"/>
      <c r="N538" s="114"/>
      <c r="O538" s="116" t="s">
        <v>260</v>
      </c>
    </row>
    <row r="539" spans="1:21">
      <c r="A539" s="76"/>
      <c r="B539" s="77"/>
      <c r="C539" s="78"/>
      <c r="D539" s="78"/>
      <c r="E539" s="76"/>
      <c r="F539" s="78"/>
      <c r="G539" s="79"/>
      <c r="H539" s="79"/>
      <c r="I539" s="79"/>
      <c r="J539" s="79"/>
      <c r="K539" s="79"/>
      <c r="L539" s="80"/>
      <c r="M539" s="80"/>
      <c r="N539" s="114"/>
      <c r="O539" s="116" t="s">
        <v>259</v>
      </c>
    </row>
    <row r="540" spans="1:21">
      <c r="A540" s="683" t="s">
        <v>0</v>
      </c>
      <c r="B540" s="683"/>
      <c r="C540" s="683"/>
      <c r="D540" s="683"/>
      <c r="E540" s="683"/>
      <c r="F540" s="683" t="s">
        <v>1</v>
      </c>
      <c r="G540" s="683"/>
      <c r="H540" s="683"/>
      <c r="I540" s="789" t="s">
        <v>34</v>
      </c>
      <c r="J540" s="789"/>
      <c r="K540" s="789"/>
      <c r="L540" s="681" t="s">
        <v>59</v>
      </c>
      <c r="M540" s="681" t="s">
        <v>61</v>
      </c>
      <c r="N540" s="352"/>
      <c r="O540" s="697" t="s">
        <v>92</v>
      </c>
      <c r="P540" s="700" t="s">
        <v>2</v>
      </c>
      <c r="Q540" s="700"/>
      <c r="R540" s="697" t="s">
        <v>92</v>
      </c>
      <c r="S540" s="700" t="s">
        <v>45</v>
      </c>
      <c r="T540" s="700"/>
    </row>
    <row r="541" spans="1:21">
      <c r="A541" s="683"/>
      <c r="B541" s="683"/>
      <c r="C541" s="683"/>
      <c r="D541" s="683"/>
      <c r="E541" s="683"/>
      <c r="F541" s="339" t="s">
        <v>3</v>
      </c>
      <c r="G541" s="683" t="s">
        <v>35</v>
      </c>
      <c r="H541" s="339" t="s">
        <v>36</v>
      </c>
      <c r="I541" s="339" t="s">
        <v>3</v>
      </c>
      <c r="J541" s="683" t="s">
        <v>35</v>
      </c>
      <c r="K541" s="339" t="s">
        <v>36</v>
      </c>
      <c r="L541" s="682"/>
      <c r="M541" s="682"/>
      <c r="N541" s="352"/>
      <c r="O541" s="698"/>
      <c r="P541" s="341" t="s">
        <v>3</v>
      </c>
      <c r="Q541" s="774" t="s">
        <v>69</v>
      </c>
      <c r="R541" s="698"/>
      <c r="S541" s="697" t="s">
        <v>3</v>
      </c>
      <c r="T541" s="701" t="s">
        <v>35</v>
      </c>
    </row>
    <row r="542" spans="1:21">
      <c r="A542" s="683"/>
      <c r="B542" s="683"/>
      <c r="C542" s="683"/>
      <c r="D542" s="683"/>
      <c r="E542" s="683"/>
      <c r="F542" s="347" t="s">
        <v>55</v>
      </c>
      <c r="G542" s="683"/>
      <c r="H542" s="347" t="s">
        <v>56</v>
      </c>
      <c r="I542" s="347" t="s">
        <v>57</v>
      </c>
      <c r="J542" s="683"/>
      <c r="K542" s="347" t="s">
        <v>58</v>
      </c>
      <c r="L542" s="340" t="s">
        <v>80</v>
      </c>
      <c r="M542" s="340" t="s">
        <v>248</v>
      </c>
      <c r="N542" s="352"/>
      <c r="O542" s="699"/>
      <c r="P542" s="342" t="s">
        <v>5</v>
      </c>
      <c r="Q542" s="774"/>
      <c r="R542" s="699"/>
      <c r="S542" s="699"/>
      <c r="T542" s="702"/>
    </row>
    <row r="543" spans="1:21" ht="15" customHeight="1">
      <c r="A543" s="808" t="s">
        <v>392</v>
      </c>
      <c r="B543" s="729" t="s">
        <v>81</v>
      </c>
      <c r="C543" s="764"/>
      <c r="D543" s="764"/>
      <c r="E543" s="730"/>
      <c r="F543" s="155"/>
      <c r="G543" s="29" t="s">
        <v>393</v>
      </c>
      <c r="H543" s="41" t="str">
        <f t="shared" ref="H543:H571" si="104">IF(F543="","",F543*P543)</f>
        <v/>
      </c>
      <c r="I543" s="156"/>
      <c r="J543" s="29" t="s">
        <v>393</v>
      </c>
      <c r="K543" s="157" t="str">
        <f t="shared" ref="K543:K569" si="105">IF(I543="","",I543*P543)</f>
        <v/>
      </c>
      <c r="L543" s="157" t="str">
        <f>IF(F543="",IF(I543="","",-(I543*P543)),(F543-I543)*P543)</f>
        <v/>
      </c>
      <c r="M543" s="158" t="str">
        <f t="shared" ref="M543:M549" si="106">IF(L543="","",L543*S543*44/12)</f>
        <v/>
      </c>
      <c r="N543" s="117"/>
      <c r="O543" s="353" t="str">
        <f>IF(P543=$X$8,"","○")</f>
        <v/>
      </c>
      <c r="P543" s="159">
        <v>38.299999999999997</v>
      </c>
      <c r="Q543" s="160" t="s">
        <v>394</v>
      </c>
      <c r="R543" s="118" t="str">
        <f>IF(S543=$Z$8,"","○")</f>
        <v/>
      </c>
      <c r="S543" s="161">
        <v>1.9E-2</v>
      </c>
      <c r="T543" s="162" t="s">
        <v>262</v>
      </c>
    </row>
    <row r="544" spans="1:21" ht="15" customHeight="1">
      <c r="A544" s="808"/>
      <c r="B544" s="729" t="s">
        <v>6</v>
      </c>
      <c r="C544" s="764"/>
      <c r="D544" s="764"/>
      <c r="E544" s="730"/>
      <c r="F544" s="155"/>
      <c r="G544" s="29" t="s">
        <v>393</v>
      </c>
      <c r="H544" s="41" t="str">
        <f t="shared" si="104"/>
        <v/>
      </c>
      <c r="I544" s="156"/>
      <c r="J544" s="29" t="s">
        <v>393</v>
      </c>
      <c r="K544" s="157" t="str">
        <f t="shared" si="105"/>
        <v/>
      </c>
      <c r="L544" s="157" t="str">
        <f t="shared" ref="L544:L549" si="107">IF(F544="",IF(I544="","",-(I544*P544)),(F544-I544)*P544)</f>
        <v/>
      </c>
      <c r="M544" s="158" t="str">
        <f t="shared" si="106"/>
        <v/>
      </c>
      <c r="N544" s="117"/>
      <c r="O544" s="353" t="str">
        <f>IF(P544=$X$9,"","○")</f>
        <v/>
      </c>
      <c r="P544" s="159">
        <v>34.799999999999997</v>
      </c>
      <c r="Q544" s="160" t="s">
        <v>394</v>
      </c>
      <c r="R544" s="118" t="str">
        <f>IF(S544=$Z$9,"","○")</f>
        <v/>
      </c>
      <c r="S544" s="159">
        <v>1.83E-2</v>
      </c>
      <c r="T544" s="162" t="s">
        <v>261</v>
      </c>
    </row>
    <row r="545" spans="1:20" ht="15" customHeight="1">
      <c r="A545" s="808"/>
      <c r="B545" s="729" t="s">
        <v>41</v>
      </c>
      <c r="C545" s="764"/>
      <c r="D545" s="764"/>
      <c r="E545" s="730"/>
      <c r="F545" s="155"/>
      <c r="G545" s="29" t="s">
        <v>393</v>
      </c>
      <c r="H545" s="41" t="str">
        <f t="shared" si="104"/>
        <v/>
      </c>
      <c r="I545" s="156"/>
      <c r="J545" s="29" t="s">
        <v>393</v>
      </c>
      <c r="K545" s="157" t="str">
        <f t="shared" si="105"/>
        <v/>
      </c>
      <c r="L545" s="157" t="str">
        <f t="shared" si="107"/>
        <v/>
      </c>
      <c r="M545" s="158" t="str">
        <f t="shared" si="106"/>
        <v/>
      </c>
      <c r="N545" s="117"/>
      <c r="O545" s="353" t="str">
        <f>IF(P545=$X$10,"","○")</f>
        <v/>
      </c>
      <c r="P545" s="159">
        <v>33.4</v>
      </c>
      <c r="Q545" s="160" t="s">
        <v>394</v>
      </c>
      <c r="R545" s="118" t="str">
        <f>IF(S545=$Z$10,"","○")</f>
        <v/>
      </c>
      <c r="S545" s="159">
        <v>1.8700000000000001E-2</v>
      </c>
      <c r="T545" s="162" t="s">
        <v>261</v>
      </c>
    </row>
    <row r="546" spans="1:20" ht="15" customHeight="1">
      <c r="A546" s="808"/>
      <c r="B546" s="729" t="s">
        <v>7</v>
      </c>
      <c r="C546" s="764"/>
      <c r="D546" s="764"/>
      <c r="E546" s="730"/>
      <c r="F546" s="155"/>
      <c r="G546" s="29" t="s">
        <v>393</v>
      </c>
      <c r="H546" s="41" t="str">
        <f t="shared" si="104"/>
        <v/>
      </c>
      <c r="I546" s="156"/>
      <c r="J546" s="29" t="s">
        <v>393</v>
      </c>
      <c r="K546" s="157" t="str">
        <f t="shared" si="105"/>
        <v/>
      </c>
      <c r="L546" s="157" t="str">
        <f t="shared" si="107"/>
        <v/>
      </c>
      <c r="M546" s="158" t="str">
        <f t="shared" si="106"/>
        <v/>
      </c>
      <c r="N546" s="117"/>
      <c r="O546" s="353" t="str">
        <f>IF(P546=$X$11,"","○")</f>
        <v/>
      </c>
      <c r="P546" s="159">
        <v>33.299999999999997</v>
      </c>
      <c r="Q546" s="160" t="s">
        <v>394</v>
      </c>
      <c r="R546" s="118" t="str">
        <f>IF(S546=$Z$12,"","○")</f>
        <v/>
      </c>
      <c r="S546" s="159">
        <v>1.8599999999999998E-2</v>
      </c>
      <c r="T546" s="162" t="s">
        <v>261</v>
      </c>
    </row>
    <row r="547" spans="1:20" ht="15" customHeight="1">
      <c r="A547" s="808"/>
      <c r="B547" s="729" t="s">
        <v>395</v>
      </c>
      <c r="C547" s="764"/>
      <c r="D547" s="764"/>
      <c r="E547" s="730"/>
      <c r="F547" s="155"/>
      <c r="G547" s="29" t="s">
        <v>393</v>
      </c>
      <c r="H547" s="41" t="str">
        <f t="shared" si="104"/>
        <v/>
      </c>
      <c r="I547" s="156"/>
      <c r="J547" s="29" t="s">
        <v>393</v>
      </c>
      <c r="K547" s="157" t="str">
        <f t="shared" si="105"/>
        <v/>
      </c>
      <c r="L547" s="157" t="str">
        <f t="shared" si="107"/>
        <v/>
      </c>
      <c r="M547" s="158" t="str">
        <f t="shared" si="106"/>
        <v/>
      </c>
      <c r="N547" s="117"/>
      <c r="O547" s="353" t="str">
        <f>IF(P547=$X$12,"","○")</f>
        <v/>
      </c>
      <c r="P547" s="159">
        <v>36.299999999999997</v>
      </c>
      <c r="Q547" s="160" t="s">
        <v>394</v>
      </c>
      <c r="R547" s="118" t="str">
        <f>IF(S547=$Z$12,"","○")</f>
        <v/>
      </c>
      <c r="S547" s="159">
        <v>1.8599999999999998E-2</v>
      </c>
      <c r="T547" s="162" t="s">
        <v>261</v>
      </c>
    </row>
    <row r="548" spans="1:20" ht="15" customHeight="1">
      <c r="A548" s="808"/>
      <c r="B548" s="729" t="s">
        <v>82</v>
      </c>
      <c r="C548" s="764"/>
      <c r="D548" s="764"/>
      <c r="E548" s="730"/>
      <c r="F548" s="155"/>
      <c r="G548" s="29" t="s">
        <v>393</v>
      </c>
      <c r="H548" s="41" t="str">
        <f t="shared" si="104"/>
        <v/>
      </c>
      <c r="I548" s="156"/>
      <c r="J548" s="29" t="s">
        <v>393</v>
      </c>
      <c r="K548" s="157" t="str">
        <f t="shared" si="105"/>
        <v/>
      </c>
      <c r="L548" s="157" t="str">
        <f t="shared" si="107"/>
        <v/>
      </c>
      <c r="M548" s="158" t="str">
        <f t="shared" si="106"/>
        <v/>
      </c>
      <c r="N548" s="117"/>
      <c r="O548" s="353" t="str">
        <f>IF(P548=$X$13,"","○")</f>
        <v/>
      </c>
      <c r="P548" s="159">
        <v>36.5</v>
      </c>
      <c r="Q548" s="160" t="s">
        <v>394</v>
      </c>
      <c r="R548" s="118" t="str">
        <f>IF(S548=$Z$13,"","○")</f>
        <v/>
      </c>
      <c r="S548" s="159">
        <v>1.8700000000000001E-2</v>
      </c>
      <c r="T548" s="162" t="s">
        <v>261</v>
      </c>
    </row>
    <row r="549" spans="1:20" ht="15" customHeight="1">
      <c r="A549" s="808"/>
      <c r="B549" s="729" t="s">
        <v>9</v>
      </c>
      <c r="C549" s="764"/>
      <c r="D549" s="764"/>
      <c r="E549" s="730"/>
      <c r="F549" s="155"/>
      <c r="G549" s="29" t="s">
        <v>393</v>
      </c>
      <c r="H549" s="41" t="str">
        <f t="shared" si="104"/>
        <v/>
      </c>
      <c r="I549" s="156"/>
      <c r="J549" s="29" t="s">
        <v>393</v>
      </c>
      <c r="K549" s="157" t="str">
        <f t="shared" si="105"/>
        <v/>
      </c>
      <c r="L549" s="157" t="str">
        <f t="shared" si="107"/>
        <v/>
      </c>
      <c r="M549" s="158" t="str">
        <f t="shared" si="106"/>
        <v/>
      </c>
      <c r="N549" s="117"/>
      <c r="O549" s="353" t="str">
        <f>IF(P549=$X$14,"","○")</f>
        <v/>
      </c>
      <c r="P549" s="165">
        <v>38</v>
      </c>
      <c r="Q549" s="160" t="s">
        <v>394</v>
      </c>
      <c r="R549" s="118" t="str">
        <f>IF(S549=$Z$14,"","○")</f>
        <v/>
      </c>
      <c r="S549" s="159">
        <v>1.8800000000000001E-2</v>
      </c>
      <c r="T549" s="162" t="s">
        <v>261</v>
      </c>
    </row>
    <row r="550" spans="1:20" ht="15" customHeight="1">
      <c r="A550" s="808"/>
      <c r="B550" s="729" t="s">
        <v>10</v>
      </c>
      <c r="C550" s="764"/>
      <c r="D550" s="764"/>
      <c r="E550" s="730"/>
      <c r="F550" s="155"/>
      <c r="G550" s="29" t="s">
        <v>393</v>
      </c>
      <c r="H550" s="41" t="str">
        <f t="shared" si="104"/>
        <v/>
      </c>
      <c r="I550" s="156"/>
      <c r="J550" s="29" t="s">
        <v>393</v>
      </c>
      <c r="K550" s="157" t="str">
        <f t="shared" si="105"/>
        <v/>
      </c>
      <c r="L550" s="157" t="str">
        <f>IF(F550="",IF(I550="","",-(I550*P550)),(F550-I550)*P550)</f>
        <v/>
      </c>
      <c r="M550" s="158" t="str">
        <f>IF(L550="","",L550*S550*44/12)</f>
        <v/>
      </c>
      <c r="N550" s="117"/>
      <c r="O550" s="353" t="str">
        <f>IF(P550=$X$15,"","○")</f>
        <v/>
      </c>
      <c r="P550" s="159">
        <v>38.9</v>
      </c>
      <c r="Q550" s="160" t="s">
        <v>394</v>
      </c>
      <c r="R550" s="118" t="str">
        <f>IF(S550=$Z$15,"","○")</f>
        <v/>
      </c>
      <c r="S550" s="159">
        <v>1.9300000000000001E-2</v>
      </c>
      <c r="T550" s="162" t="s">
        <v>261</v>
      </c>
    </row>
    <row r="551" spans="1:20" ht="15" customHeight="1">
      <c r="A551" s="808"/>
      <c r="B551" s="729" t="s">
        <v>11</v>
      </c>
      <c r="C551" s="764"/>
      <c r="D551" s="764"/>
      <c r="E551" s="730"/>
      <c r="F551" s="155"/>
      <c r="G551" s="29" t="s">
        <v>393</v>
      </c>
      <c r="H551" s="41" t="str">
        <f t="shared" si="104"/>
        <v/>
      </c>
      <c r="I551" s="156"/>
      <c r="J551" s="29" t="s">
        <v>393</v>
      </c>
      <c r="K551" s="157" t="str">
        <f t="shared" si="105"/>
        <v/>
      </c>
      <c r="L551" s="157" t="str">
        <f t="shared" ref="L551:L564" si="108">IF(F551="",IF(I551="","",-(I551*P551)),(F551-I551)*P551)</f>
        <v/>
      </c>
      <c r="M551" s="158" t="str">
        <f t="shared" ref="M551:M569" si="109">IF(L551="","",L551*S551*44/12)</f>
        <v/>
      </c>
      <c r="N551" s="117"/>
      <c r="O551" s="353" t="str">
        <f>IF(P551=$X$16,"","○")</f>
        <v/>
      </c>
      <c r="P551" s="159">
        <v>41.8</v>
      </c>
      <c r="Q551" s="160" t="s">
        <v>394</v>
      </c>
      <c r="R551" s="118" t="str">
        <f>IF(S551=$Z$16,"","○")</f>
        <v/>
      </c>
      <c r="S551" s="159">
        <v>2.0199999999999999E-2</v>
      </c>
      <c r="T551" s="162" t="s">
        <v>261</v>
      </c>
    </row>
    <row r="552" spans="1:20" ht="15" customHeight="1">
      <c r="A552" s="808"/>
      <c r="B552" s="729" t="s">
        <v>12</v>
      </c>
      <c r="C552" s="764"/>
      <c r="D552" s="764"/>
      <c r="E552" s="730"/>
      <c r="F552" s="155"/>
      <c r="G552" s="29" t="s">
        <v>13</v>
      </c>
      <c r="H552" s="41" t="str">
        <f t="shared" si="104"/>
        <v/>
      </c>
      <c r="I552" s="156"/>
      <c r="J552" s="29" t="s">
        <v>13</v>
      </c>
      <c r="K552" s="157" t="str">
        <f t="shared" si="105"/>
        <v/>
      </c>
      <c r="L552" s="157" t="str">
        <f t="shared" si="108"/>
        <v/>
      </c>
      <c r="M552" s="158" t="str">
        <f t="shared" si="109"/>
        <v/>
      </c>
      <c r="N552" s="117"/>
      <c r="O552" s="353" t="str">
        <f>IF(P552=$X$17,"","○")</f>
        <v/>
      </c>
      <c r="P552" s="165">
        <v>40</v>
      </c>
      <c r="Q552" s="160" t="s">
        <v>14</v>
      </c>
      <c r="R552" s="118" t="str">
        <f>IF(S552=$Z$17,"","○")</f>
        <v/>
      </c>
      <c r="S552" s="159">
        <v>2.0400000000000001E-2</v>
      </c>
      <c r="T552" s="162" t="s">
        <v>261</v>
      </c>
    </row>
    <row r="553" spans="1:20" ht="15" customHeight="1">
      <c r="A553" s="808"/>
      <c r="B553" s="729" t="s">
        <v>15</v>
      </c>
      <c r="C553" s="764"/>
      <c r="D553" s="764"/>
      <c r="E553" s="730"/>
      <c r="F553" s="155"/>
      <c r="G553" s="29" t="s">
        <v>13</v>
      </c>
      <c r="H553" s="41" t="str">
        <f t="shared" si="104"/>
        <v/>
      </c>
      <c r="I553" s="156"/>
      <c r="J553" s="29" t="s">
        <v>13</v>
      </c>
      <c r="K553" s="157" t="str">
        <f t="shared" si="105"/>
        <v/>
      </c>
      <c r="L553" s="157" t="str">
        <f t="shared" si="108"/>
        <v/>
      </c>
      <c r="M553" s="158" t="str">
        <f t="shared" si="109"/>
        <v/>
      </c>
      <c r="N553" s="117"/>
      <c r="O553" s="353" t="str">
        <f>IF(P553=$X$18,"","○")</f>
        <v/>
      </c>
      <c r="P553" s="159">
        <v>34.1</v>
      </c>
      <c r="Q553" s="160" t="s">
        <v>14</v>
      </c>
      <c r="R553" s="118" t="str">
        <f>IF(S553=$Z$18,"","○")</f>
        <v/>
      </c>
      <c r="S553" s="159">
        <v>2.4500000000000001E-2</v>
      </c>
      <c r="T553" s="162" t="s">
        <v>261</v>
      </c>
    </row>
    <row r="554" spans="1:20" ht="15" customHeight="1">
      <c r="A554" s="808"/>
      <c r="B554" s="810" t="s">
        <v>16</v>
      </c>
      <c r="C554" s="809" t="s">
        <v>17</v>
      </c>
      <c r="D554" s="809"/>
      <c r="E554" s="809"/>
      <c r="F554" s="155"/>
      <c r="G554" s="29" t="s">
        <v>13</v>
      </c>
      <c r="H554" s="41" t="str">
        <f t="shared" si="104"/>
        <v/>
      </c>
      <c r="I554" s="156"/>
      <c r="J554" s="29" t="s">
        <v>13</v>
      </c>
      <c r="K554" s="157" t="str">
        <f t="shared" si="105"/>
        <v/>
      </c>
      <c r="L554" s="157" t="str">
        <f t="shared" si="108"/>
        <v/>
      </c>
      <c r="M554" s="158" t="str">
        <f t="shared" si="109"/>
        <v/>
      </c>
      <c r="N554" s="117"/>
      <c r="O554" s="353" t="str">
        <f>IF(P554=$X$19,"","○")</f>
        <v/>
      </c>
      <c r="P554" s="159">
        <v>50.1</v>
      </c>
      <c r="Q554" s="160" t="s">
        <v>14</v>
      </c>
      <c r="R554" s="118" t="str">
        <f>IF(S554=$Z$19,"","○")</f>
        <v/>
      </c>
      <c r="S554" s="159">
        <v>1.6299999999999999E-2</v>
      </c>
      <c r="T554" s="162" t="s">
        <v>261</v>
      </c>
    </row>
    <row r="555" spans="1:20" ht="15" customHeight="1">
      <c r="A555" s="808"/>
      <c r="B555" s="810"/>
      <c r="C555" s="809" t="s">
        <v>18</v>
      </c>
      <c r="D555" s="809"/>
      <c r="E555" s="809"/>
      <c r="F555" s="155"/>
      <c r="G555" s="29" t="s">
        <v>249</v>
      </c>
      <c r="H555" s="41" t="str">
        <f t="shared" si="104"/>
        <v/>
      </c>
      <c r="I555" s="156"/>
      <c r="J555" s="29" t="s">
        <v>249</v>
      </c>
      <c r="K555" s="157" t="str">
        <f t="shared" si="105"/>
        <v/>
      </c>
      <c r="L555" s="157" t="str">
        <f t="shared" si="108"/>
        <v/>
      </c>
      <c r="M555" s="158" t="str">
        <f t="shared" si="109"/>
        <v/>
      </c>
      <c r="N555" s="117"/>
      <c r="O555" s="353" t="str">
        <f>IF(P555=$X$20,"","○")</f>
        <v/>
      </c>
      <c r="P555" s="159">
        <v>46.1</v>
      </c>
      <c r="Q555" s="160" t="s">
        <v>397</v>
      </c>
      <c r="R555" s="118" t="str">
        <f>IF(S555=$Z$20,"","○")</f>
        <v/>
      </c>
      <c r="S555" s="159">
        <v>1.44E-2</v>
      </c>
      <c r="T555" s="162" t="s">
        <v>261</v>
      </c>
    </row>
    <row r="556" spans="1:20" ht="15" customHeight="1">
      <c r="A556" s="808"/>
      <c r="B556" s="810" t="s">
        <v>329</v>
      </c>
      <c r="C556" s="809" t="s">
        <v>19</v>
      </c>
      <c r="D556" s="809"/>
      <c r="E556" s="809"/>
      <c r="F556" s="155"/>
      <c r="G556" s="29" t="s">
        <v>13</v>
      </c>
      <c r="H556" s="41" t="str">
        <f t="shared" si="104"/>
        <v/>
      </c>
      <c r="I556" s="156"/>
      <c r="J556" s="29" t="s">
        <v>13</v>
      </c>
      <c r="K556" s="157" t="str">
        <f t="shared" si="105"/>
        <v/>
      </c>
      <c r="L556" s="157" t="str">
        <f t="shared" si="108"/>
        <v/>
      </c>
      <c r="M556" s="158" t="str">
        <f t="shared" si="109"/>
        <v/>
      </c>
      <c r="N556" s="117"/>
      <c r="O556" s="353" t="str">
        <f>IF(P556=$X$21,"","○")</f>
        <v/>
      </c>
      <c r="P556" s="159">
        <v>54.7</v>
      </c>
      <c r="Q556" s="160" t="s">
        <v>53</v>
      </c>
      <c r="R556" s="118" t="str">
        <f>IF(S556=$Z$21,"","○")</f>
        <v/>
      </c>
      <c r="S556" s="159">
        <v>1.3899999999999999E-2</v>
      </c>
      <c r="T556" s="162" t="s">
        <v>261</v>
      </c>
    </row>
    <row r="557" spans="1:20" ht="15" customHeight="1">
      <c r="A557" s="808"/>
      <c r="B557" s="810"/>
      <c r="C557" s="809" t="s">
        <v>37</v>
      </c>
      <c r="D557" s="809"/>
      <c r="E557" s="809"/>
      <c r="F557" s="155"/>
      <c r="G557" s="29" t="s">
        <v>249</v>
      </c>
      <c r="H557" s="41" t="str">
        <f t="shared" si="104"/>
        <v/>
      </c>
      <c r="I557" s="156"/>
      <c r="J557" s="29" t="s">
        <v>249</v>
      </c>
      <c r="K557" s="157" t="str">
        <f t="shared" si="105"/>
        <v/>
      </c>
      <c r="L557" s="157" t="str">
        <f t="shared" si="108"/>
        <v/>
      </c>
      <c r="M557" s="158" t="str">
        <f t="shared" si="109"/>
        <v/>
      </c>
      <c r="N557" s="117"/>
      <c r="O557" s="353" t="str">
        <f>IF(P557=$X$22,"","○")</f>
        <v/>
      </c>
      <c r="P557" s="159">
        <v>38.4</v>
      </c>
      <c r="Q557" s="160" t="s">
        <v>397</v>
      </c>
      <c r="R557" s="118" t="str">
        <f>IF(S557=$Z$22,"","○")</f>
        <v/>
      </c>
      <c r="S557" s="159">
        <v>1.3899999999999999E-2</v>
      </c>
      <c r="T557" s="162" t="s">
        <v>261</v>
      </c>
    </row>
    <row r="558" spans="1:20" ht="15" customHeight="1">
      <c r="A558" s="808"/>
      <c r="B558" s="653" t="s">
        <v>20</v>
      </c>
      <c r="C558" s="809" t="s">
        <v>398</v>
      </c>
      <c r="D558" s="809"/>
      <c r="E558" s="809"/>
      <c r="F558" s="155"/>
      <c r="G558" s="29" t="s">
        <v>13</v>
      </c>
      <c r="H558" s="41" t="str">
        <f t="shared" si="104"/>
        <v/>
      </c>
      <c r="I558" s="156"/>
      <c r="J558" s="29" t="s">
        <v>13</v>
      </c>
      <c r="K558" s="157" t="str">
        <f t="shared" si="105"/>
        <v/>
      </c>
      <c r="L558" s="157" t="str">
        <f t="shared" si="108"/>
        <v/>
      </c>
      <c r="M558" s="158" t="str">
        <f t="shared" si="109"/>
        <v/>
      </c>
      <c r="N558" s="117"/>
      <c r="O558" s="353" t="str">
        <f>IF(P558=$X$23,"","○")</f>
        <v/>
      </c>
      <c r="P558" s="167">
        <v>28.7</v>
      </c>
      <c r="Q558" s="160" t="s">
        <v>14</v>
      </c>
      <c r="R558" s="118" t="str">
        <f>IF(S558=$Z$23,"","○")</f>
        <v/>
      </c>
      <c r="S558" s="159">
        <v>2.46E-2</v>
      </c>
      <c r="T558" s="162" t="s">
        <v>261</v>
      </c>
    </row>
    <row r="559" spans="1:20" ht="15" customHeight="1">
      <c r="A559" s="808"/>
      <c r="B559" s="653"/>
      <c r="C559" s="809" t="s">
        <v>399</v>
      </c>
      <c r="D559" s="809"/>
      <c r="E559" s="809"/>
      <c r="F559" s="155"/>
      <c r="G559" s="29" t="s">
        <v>13</v>
      </c>
      <c r="H559" s="41" t="str">
        <f t="shared" si="104"/>
        <v/>
      </c>
      <c r="I559" s="156"/>
      <c r="J559" s="29" t="s">
        <v>13</v>
      </c>
      <c r="K559" s="157" t="str">
        <f t="shared" si="105"/>
        <v/>
      </c>
      <c r="L559" s="157" t="str">
        <f t="shared" si="108"/>
        <v/>
      </c>
      <c r="M559" s="158" t="str">
        <f t="shared" si="109"/>
        <v/>
      </c>
      <c r="N559" s="117"/>
      <c r="O559" s="353" t="str">
        <f>IF(P559=$X$24,"","○")</f>
        <v/>
      </c>
      <c r="P559" s="167">
        <v>28.9</v>
      </c>
      <c r="Q559" s="160" t="s">
        <v>14</v>
      </c>
      <c r="R559" s="118" t="str">
        <f>IF(S559=$Z$24,"","○")</f>
        <v/>
      </c>
      <c r="S559" s="159">
        <v>2.4500000000000001E-2</v>
      </c>
      <c r="T559" s="162" t="s">
        <v>261</v>
      </c>
    </row>
    <row r="560" spans="1:20" ht="15" customHeight="1">
      <c r="A560" s="808"/>
      <c r="B560" s="653"/>
      <c r="C560" s="809" t="s">
        <v>400</v>
      </c>
      <c r="D560" s="809"/>
      <c r="E560" s="809"/>
      <c r="F560" s="155"/>
      <c r="G560" s="29" t="s">
        <v>13</v>
      </c>
      <c r="H560" s="41" t="str">
        <f t="shared" si="104"/>
        <v/>
      </c>
      <c r="I560" s="156"/>
      <c r="J560" s="29" t="s">
        <v>13</v>
      </c>
      <c r="K560" s="157" t="str">
        <f t="shared" si="105"/>
        <v/>
      </c>
      <c r="L560" s="157" t="str">
        <f t="shared" si="108"/>
        <v/>
      </c>
      <c r="M560" s="158" t="str">
        <f t="shared" si="109"/>
        <v/>
      </c>
      <c r="N560" s="117"/>
      <c r="O560" s="353" t="str">
        <f>IF(P560=$X$25,"","○")</f>
        <v/>
      </c>
      <c r="P560" s="167">
        <v>28.3</v>
      </c>
      <c r="Q560" s="160" t="s">
        <v>14</v>
      </c>
      <c r="R560" s="118" t="str">
        <f>IF(S560=$Z$25,"","○")</f>
        <v/>
      </c>
      <c r="S560" s="159">
        <v>2.5100000000000001E-2</v>
      </c>
      <c r="T560" s="162" t="s">
        <v>261</v>
      </c>
    </row>
    <row r="561" spans="1:23" ht="15" customHeight="1">
      <c r="A561" s="808"/>
      <c r="B561" s="653"/>
      <c r="C561" s="809" t="s">
        <v>401</v>
      </c>
      <c r="D561" s="809"/>
      <c r="E561" s="809"/>
      <c r="F561" s="155"/>
      <c r="G561" s="29" t="s">
        <v>13</v>
      </c>
      <c r="H561" s="41" t="str">
        <f t="shared" si="104"/>
        <v/>
      </c>
      <c r="I561" s="156"/>
      <c r="J561" s="29" t="s">
        <v>13</v>
      </c>
      <c r="K561" s="157" t="str">
        <f t="shared" si="105"/>
        <v/>
      </c>
      <c r="L561" s="157" t="str">
        <f t="shared" si="108"/>
        <v/>
      </c>
      <c r="M561" s="158" t="str">
        <f t="shared" si="109"/>
        <v/>
      </c>
      <c r="N561" s="117"/>
      <c r="O561" s="353" t="str">
        <f>IF(P561=$X$26,"","○")</f>
        <v/>
      </c>
      <c r="P561" s="159">
        <v>26.1</v>
      </c>
      <c r="Q561" s="160" t="s">
        <v>14</v>
      </c>
      <c r="R561" s="118" t="str">
        <f>IF(S561=$Z$26,"","○")</f>
        <v/>
      </c>
      <c r="S561" s="159">
        <v>2.4299999999999999E-2</v>
      </c>
      <c r="T561" s="162" t="s">
        <v>261</v>
      </c>
    </row>
    <row r="562" spans="1:23" ht="15" customHeight="1">
      <c r="A562" s="808"/>
      <c r="B562" s="653"/>
      <c r="C562" s="809" t="s">
        <v>402</v>
      </c>
      <c r="D562" s="809"/>
      <c r="E562" s="809"/>
      <c r="F562" s="155"/>
      <c r="G562" s="29" t="s">
        <v>13</v>
      </c>
      <c r="H562" s="41" t="str">
        <f t="shared" si="104"/>
        <v/>
      </c>
      <c r="I562" s="156"/>
      <c r="J562" s="29" t="s">
        <v>13</v>
      </c>
      <c r="K562" s="157" t="str">
        <f t="shared" si="105"/>
        <v/>
      </c>
      <c r="L562" s="157" t="str">
        <f t="shared" si="108"/>
        <v/>
      </c>
      <c r="M562" s="158" t="str">
        <f t="shared" si="109"/>
        <v/>
      </c>
      <c r="N562" s="117"/>
      <c r="O562" s="353" t="str">
        <f>IF(P562=$X$27,"","○")</f>
        <v/>
      </c>
      <c r="P562" s="159">
        <v>24.2</v>
      </c>
      <c r="Q562" s="160" t="s">
        <v>14</v>
      </c>
      <c r="R562" s="118" t="str">
        <f>IF(S562=$Z$27,"","○")</f>
        <v/>
      </c>
      <c r="S562" s="159">
        <v>2.4199999999999999E-2</v>
      </c>
      <c r="T562" s="162" t="s">
        <v>261</v>
      </c>
    </row>
    <row r="563" spans="1:23" ht="15" customHeight="1">
      <c r="A563" s="808"/>
      <c r="B563" s="653"/>
      <c r="C563" s="809" t="s">
        <v>403</v>
      </c>
      <c r="D563" s="809"/>
      <c r="E563" s="809"/>
      <c r="F563" s="155"/>
      <c r="G563" s="29" t="s">
        <v>13</v>
      </c>
      <c r="H563" s="41" t="str">
        <f t="shared" si="104"/>
        <v/>
      </c>
      <c r="I563" s="156"/>
      <c r="J563" s="29" t="s">
        <v>13</v>
      </c>
      <c r="K563" s="157" t="str">
        <f t="shared" si="105"/>
        <v/>
      </c>
      <c r="L563" s="157" t="str">
        <f t="shared" si="108"/>
        <v/>
      </c>
      <c r="M563" s="158" t="str">
        <f t="shared" si="109"/>
        <v/>
      </c>
      <c r="N563" s="117"/>
      <c r="O563" s="353" t="str">
        <f>IF(P563=$X$28,"","○")</f>
        <v/>
      </c>
      <c r="P563" s="159">
        <v>27.8</v>
      </c>
      <c r="Q563" s="160" t="s">
        <v>14</v>
      </c>
      <c r="R563" s="118" t="str">
        <f>IF(S563=$Z$28,"","○")</f>
        <v/>
      </c>
      <c r="S563" s="159">
        <v>2.5899999999999999E-2</v>
      </c>
      <c r="T563" s="162" t="s">
        <v>261</v>
      </c>
    </row>
    <row r="564" spans="1:23" ht="15" customHeight="1">
      <c r="A564" s="808"/>
      <c r="B564" s="653" t="s">
        <v>21</v>
      </c>
      <c r="C564" s="653"/>
      <c r="D564" s="653"/>
      <c r="E564" s="653"/>
      <c r="F564" s="155"/>
      <c r="G564" s="29" t="s">
        <v>13</v>
      </c>
      <c r="H564" s="41" t="str">
        <f t="shared" si="104"/>
        <v/>
      </c>
      <c r="I564" s="156"/>
      <c r="J564" s="29" t="s">
        <v>13</v>
      </c>
      <c r="K564" s="157" t="str">
        <f t="shared" si="105"/>
        <v/>
      </c>
      <c r="L564" s="157" t="str">
        <f t="shared" si="108"/>
        <v/>
      </c>
      <c r="M564" s="158" t="str">
        <f t="shared" si="109"/>
        <v/>
      </c>
      <c r="N564" s="117"/>
      <c r="O564" s="353" t="str">
        <f>IF(P564=$X$29,"","○")</f>
        <v/>
      </c>
      <c r="P564" s="165">
        <v>29</v>
      </c>
      <c r="Q564" s="160" t="s">
        <v>14</v>
      </c>
      <c r="R564" s="118" t="str">
        <f>IF(S564=$Z$29,"","○")</f>
        <v/>
      </c>
      <c r="S564" s="159">
        <v>2.9899999999999999E-2</v>
      </c>
      <c r="T564" s="162" t="s">
        <v>261</v>
      </c>
    </row>
    <row r="565" spans="1:23" ht="15" customHeight="1">
      <c r="A565" s="808"/>
      <c r="B565" s="653" t="s">
        <v>22</v>
      </c>
      <c r="C565" s="653"/>
      <c r="D565" s="653"/>
      <c r="E565" s="653"/>
      <c r="F565" s="155"/>
      <c r="G565" s="29" t="s">
        <v>13</v>
      </c>
      <c r="H565" s="41" t="str">
        <f t="shared" si="104"/>
        <v/>
      </c>
      <c r="I565" s="156"/>
      <c r="J565" s="29" t="s">
        <v>13</v>
      </c>
      <c r="K565" s="157" t="str">
        <f t="shared" si="105"/>
        <v/>
      </c>
      <c r="L565" s="157" t="str">
        <f>IF(F565="",IF(I565="","",-(I565*P565)),(F565-I565)*P565)</f>
        <v/>
      </c>
      <c r="M565" s="158" t="str">
        <f t="shared" si="109"/>
        <v/>
      </c>
      <c r="N565" s="117"/>
      <c r="O565" s="353" t="str">
        <f>IF(P565=$X$30,"","○")</f>
        <v/>
      </c>
      <c r="P565" s="159">
        <v>37.299999999999997</v>
      </c>
      <c r="Q565" s="160" t="s">
        <v>14</v>
      </c>
      <c r="R565" s="118" t="str">
        <f>IF(S565=$Z$30,"","○")</f>
        <v/>
      </c>
      <c r="S565" s="159">
        <v>2.0899999999999998E-2</v>
      </c>
      <c r="T565" s="162" t="s">
        <v>261</v>
      </c>
    </row>
    <row r="566" spans="1:23" ht="15" customHeight="1">
      <c r="A566" s="808"/>
      <c r="B566" s="653" t="s">
        <v>23</v>
      </c>
      <c r="C566" s="653"/>
      <c r="D566" s="653"/>
      <c r="E566" s="653"/>
      <c r="F566" s="155"/>
      <c r="G566" s="29" t="s">
        <v>249</v>
      </c>
      <c r="H566" s="41" t="str">
        <f t="shared" si="104"/>
        <v/>
      </c>
      <c r="I566" s="156"/>
      <c r="J566" s="29" t="s">
        <v>249</v>
      </c>
      <c r="K566" s="157" t="str">
        <f t="shared" si="105"/>
        <v/>
      </c>
      <c r="L566" s="157" t="str">
        <f t="shared" ref="L566:L569" si="110">IF(F566="",IF(I566="","",-(I566*P566)),(F566-I566)*P566)</f>
        <v/>
      </c>
      <c r="M566" s="158" t="str">
        <f t="shared" si="109"/>
        <v/>
      </c>
      <c r="N566" s="117"/>
      <c r="O566" s="353" t="str">
        <f>IF(P566=$X$31,"","○")</f>
        <v/>
      </c>
      <c r="P566" s="159">
        <v>18.399999999999999</v>
      </c>
      <c r="Q566" s="160" t="s">
        <v>397</v>
      </c>
      <c r="R566" s="118" t="str">
        <f>IF(S566=$Z$31,"","○")</f>
        <v/>
      </c>
      <c r="S566" s="169">
        <v>1.09E-2</v>
      </c>
      <c r="T566" s="162" t="s">
        <v>261</v>
      </c>
    </row>
    <row r="567" spans="1:23" ht="15" customHeight="1">
      <c r="A567" s="808"/>
      <c r="B567" s="653" t="s">
        <v>24</v>
      </c>
      <c r="C567" s="653"/>
      <c r="D567" s="653"/>
      <c r="E567" s="653"/>
      <c r="F567" s="155"/>
      <c r="G567" s="29" t="s">
        <v>249</v>
      </c>
      <c r="H567" s="41" t="str">
        <f t="shared" si="104"/>
        <v/>
      </c>
      <c r="I567" s="156"/>
      <c r="J567" s="29" t="s">
        <v>249</v>
      </c>
      <c r="K567" s="157" t="str">
        <f t="shared" si="105"/>
        <v/>
      </c>
      <c r="L567" s="157" t="str">
        <f t="shared" si="110"/>
        <v/>
      </c>
      <c r="M567" s="158" t="str">
        <f t="shared" si="109"/>
        <v/>
      </c>
      <c r="N567" s="117"/>
      <c r="O567" s="353" t="str">
        <f>IF(P567=$X$32,"","○")</f>
        <v/>
      </c>
      <c r="P567" s="159">
        <v>3.23</v>
      </c>
      <c r="Q567" s="160" t="s">
        <v>397</v>
      </c>
      <c r="R567" s="118" t="str">
        <f>IF(S567=$Z$33,"","○")</f>
        <v/>
      </c>
      <c r="S567" s="159">
        <v>2.64E-2</v>
      </c>
      <c r="T567" s="162" t="s">
        <v>261</v>
      </c>
    </row>
    <row r="568" spans="1:23" ht="15" customHeight="1">
      <c r="A568" s="808"/>
      <c r="B568" s="653" t="s">
        <v>404</v>
      </c>
      <c r="C568" s="653"/>
      <c r="D568" s="653"/>
      <c r="E568" s="653"/>
      <c r="F568" s="155"/>
      <c r="G568" s="29" t="s">
        <v>249</v>
      </c>
      <c r="H568" s="41" t="str">
        <f t="shared" si="104"/>
        <v/>
      </c>
      <c r="I568" s="156"/>
      <c r="J568" s="29" t="s">
        <v>249</v>
      </c>
      <c r="K568" s="157" t="str">
        <f t="shared" si="105"/>
        <v/>
      </c>
      <c r="L568" s="157" t="str">
        <f t="shared" si="110"/>
        <v/>
      </c>
      <c r="M568" s="158" t="str">
        <f t="shared" si="109"/>
        <v/>
      </c>
      <c r="N568" s="117"/>
      <c r="O568" s="353" t="str">
        <f>IF(P568=$X$33,"","○")</f>
        <v/>
      </c>
      <c r="P568" s="159">
        <v>3.45</v>
      </c>
      <c r="Q568" s="160" t="s">
        <v>397</v>
      </c>
      <c r="R568" s="118" t="str">
        <f>IF(S568=$Z$33,"","○")</f>
        <v/>
      </c>
      <c r="S568" s="159">
        <v>2.64E-2</v>
      </c>
      <c r="T568" s="162" t="s">
        <v>261</v>
      </c>
      <c r="U568" s="171"/>
    </row>
    <row r="569" spans="1:23" ht="15" customHeight="1" thickBot="1">
      <c r="A569" s="808"/>
      <c r="B569" s="653" t="s">
        <v>25</v>
      </c>
      <c r="C569" s="653"/>
      <c r="D569" s="653"/>
      <c r="E569" s="653"/>
      <c r="F569" s="155"/>
      <c r="G569" s="29" t="s">
        <v>249</v>
      </c>
      <c r="H569" s="41" t="str">
        <f t="shared" si="104"/>
        <v/>
      </c>
      <c r="I569" s="156"/>
      <c r="J569" s="29" t="s">
        <v>249</v>
      </c>
      <c r="K569" s="157" t="str">
        <f t="shared" si="105"/>
        <v/>
      </c>
      <c r="L569" s="157" t="str">
        <f t="shared" si="110"/>
        <v/>
      </c>
      <c r="M569" s="158" t="str">
        <f t="shared" si="109"/>
        <v/>
      </c>
      <c r="N569" s="117"/>
      <c r="O569" s="353" t="str">
        <f>IF(P569=$X$34,"","○")</f>
        <v/>
      </c>
      <c r="P569" s="172">
        <v>7.53</v>
      </c>
      <c r="Q569" s="160" t="s">
        <v>397</v>
      </c>
      <c r="R569" s="119" t="str">
        <f>IF(S569=$Z$34,"","○")</f>
        <v/>
      </c>
      <c r="S569" s="173">
        <v>4.2000000000000003E-2</v>
      </c>
      <c r="T569" s="162" t="s">
        <v>261</v>
      </c>
      <c r="U569" s="135"/>
      <c r="V569" s="135"/>
      <c r="W569" s="123"/>
    </row>
    <row r="570" spans="1:23" ht="15" customHeight="1">
      <c r="A570" s="808"/>
      <c r="B570" s="796" t="s">
        <v>328</v>
      </c>
      <c r="C570" s="798"/>
      <c r="D570" s="522"/>
      <c r="E570" s="523"/>
      <c r="F570" s="155"/>
      <c r="G570" s="43"/>
      <c r="H570" s="41" t="str">
        <f t="shared" si="104"/>
        <v/>
      </c>
      <c r="I570" s="156"/>
      <c r="J570" s="43"/>
      <c r="K570" s="157" t="str">
        <f>IF(I570="","",I570*P570)</f>
        <v/>
      </c>
      <c r="L570" s="157" t="str">
        <f>IF(F570="",IF(I570="","",-(I570*P570)),(F570-I570)*P570)</f>
        <v/>
      </c>
      <c r="M570" s="158" t="str">
        <f>IF(L570="","",L570*S570*44/12)</f>
        <v/>
      </c>
      <c r="N570" s="117"/>
      <c r="O570" s="121"/>
      <c r="P570" s="175"/>
      <c r="Q570" s="176"/>
      <c r="R570" s="122"/>
      <c r="S570" s="175"/>
      <c r="T570" s="176"/>
      <c r="U570" s="177"/>
      <c r="V570" s="123"/>
    </row>
    <row r="571" spans="1:23" ht="15" customHeight="1" thickBot="1">
      <c r="A571" s="808"/>
      <c r="B571" s="797"/>
      <c r="C571" s="798"/>
      <c r="D571" s="522"/>
      <c r="E571" s="523"/>
      <c r="F571" s="155"/>
      <c r="G571" s="43"/>
      <c r="H571" s="41" t="str">
        <f t="shared" si="104"/>
        <v/>
      </c>
      <c r="I571" s="156"/>
      <c r="J571" s="43"/>
      <c r="K571" s="157" t="str">
        <f>IF(I571="","",I571*P571)</f>
        <v/>
      </c>
      <c r="L571" s="157" t="str">
        <f>IF(F571="",IF(I571="","",-(I571*P571)),(F571-I571)*P571)</f>
        <v/>
      </c>
      <c r="M571" s="158" t="str">
        <f>IF(L571="","",L571*S571*44/12)</f>
        <v/>
      </c>
      <c r="N571" s="117"/>
      <c r="O571" s="123"/>
      <c r="P571" s="179"/>
      <c r="Q571" s="180"/>
      <c r="R571" s="355"/>
      <c r="S571" s="179"/>
      <c r="T571" s="181"/>
    </row>
    <row r="572" spans="1:23" ht="15" customHeight="1" thickTop="1">
      <c r="A572" s="808"/>
      <c r="B572" s="683" t="s">
        <v>42</v>
      </c>
      <c r="C572" s="683"/>
      <c r="D572" s="683"/>
      <c r="E572" s="683"/>
      <c r="F572" s="683"/>
      <c r="G572" s="683"/>
      <c r="H572" s="683"/>
      <c r="I572" s="683"/>
      <c r="J572" s="683"/>
      <c r="K572" s="683"/>
      <c r="L572" s="683"/>
      <c r="M572" s="42" t="str">
        <f>IF(SUM(M543:M571)=0,"",SUM(M543:M571))</f>
        <v/>
      </c>
      <c r="N572" s="117"/>
      <c r="O572" s="123"/>
      <c r="P572" s="355"/>
      <c r="Q572" s="26"/>
      <c r="R572" s="355"/>
      <c r="S572" s="182"/>
      <c r="T572" s="183"/>
      <c r="U572" s="123"/>
      <c r="V572" s="123"/>
    </row>
    <row r="573" spans="1:23" ht="15" customHeight="1">
      <c r="A573" s="808"/>
      <c r="B573" s="799"/>
      <c r="C573" s="800"/>
      <c r="D573" s="800"/>
      <c r="E573" s="801"/>
      <c r="F573" s="683" t="s">
        <v>1</v>
      </c>
      <c r="G573" s="683"/>
      <c r="H573" s="683"/>
      <c r="I573" s="789" t="s">
        <v>34</v>
      </c>
      <c r="J573" s="789"/>
      <c r="K573" s="789"/>
      <c r="L573" s="681" t="s">
        <v>405</v>
      </c>
      <c r="M573" s="679" t="s">
        <v>61</v>
      </c>
      <c r="N573" s="117"/>
      <c r="O573" s="123"/>
      <c r="P573" s="184"/>
      <c r="Q573" s="185"/>
      <c r="R573" s="355"/>
      <c r="S573" s="184"/>
      <c r="T573" s="185"/>
    </row>
    <row r="574" spans="1:23" ht="15" customHeight="1" thickBot="1">
      <c r="A574" s="808"/>
      <c r="B574" s="802"/>
      <c r="C574" s="803"/>
      <c r="D574" s="803"/>
      <c r="E574" s="804"/>
      <c r="F574" s="339" t="s">
        <v>3</v>
      </c>
      <c r="G574" s="790" t="s">
        <v>406</v>
      </c>
      <c r="H574" s="792"/>
      <c r="I574" s="339" t="s">
        <v>3</v>
      </c>
      <c r="J574" s="790" t="s">
        <v>406</v>
      </c>
      <c r="K574" s="792"/>
      <c r="L574" s="682"/>
      <c r="M574" s="680"/>
      <c r="N574" s="117"/>
      <c r="O574" s="123"/>
      <c r="P574" s="184"/>
      <c r="Q574" s="185"/>
      <c r="R574" s="355"/>
      <c r="S574" s="184"/>
      <c r="T574" s="185"/>
    </row>
    <row r="575" spans="1:23" ht="15" customHeight="1" thickTop="1" thickBot="1">
      <c r="A575" s="808"/>
      <c r="B575" s="805"/>
      <c r="C575" s="806"/>
      <c r="D575" s="806"/>
      <c r="E575" s="807"/>
      <c r="F575" s="347" t="s">
        <v>55</v>
      </c>
      <c r="G575" s="791"/>
      <c r="H575" s="793"/>
      <c r="I575" s="347" t="s">
        <v>57</v>
      </c>
      <c r="J575" s="791"/>
      <c r="K575" s="793"/>
      <c r="L575" s="186" t="s">
        <v>407</v>
      </c>
      <c r="M575" s="340" t="s">
        <v>248</v>
      </c>
      <c r="N575" s="117"/>
      <c r="O575" s="187" t="s">
        <v>408</v>
      </c>
      <c r="P575" s="184"/>
      <c r="Q575" s="26"/>
      <c r="R575" s="355"/>
      <c r="S575" s="184"/>
      <c r="T575" s="185"/>
      <c r="U575" s="794" t="s">
        <v>409</v>
      </c>
      <c r="V575" s="795"/>
      <c r="W575" s="188"/>
    </row>
    <row r="576" spans="1:23" ht="15" customHeight="1" thickTop="1" thickBot="1">
      <c r="A576" s="808"/>
      <c r="B576" s="775" t="s">
        <v>410</v>
      </c>
      <c r="C576" s="776"/>
      <c r="D576" s="776"/>
      <c r="E576" s="777"/>
      <c r="F576" s="155"/>
      <c r="G576" s="29" t="s">
        <v>249</v>
      </c>
      <c r="H576" s="189"/>
      <c r="I576" s="156"/>
      <c r="J576" s="29" t="s">
        <v>249</v>
      </c>
      <c r="K576" s="190"/>
      <c r="L576" s="157" t="str">
        <f>IF(F576="",IF(I576="","",F576-I576),F576-I576)</f>
        <v/>
      </c>
      <c r="M576" s="158" t="str">
        <f>IF(L576="","",L576*S576)</f>
        <v/>
      </c>
      <c r="N576" s="117"/>
      <c r="O576" s="123"/>
      <c r="P576" s="184"/>
      <c r="Q576" s="185"/>
      <c r="R576" s="118"/>
      <c r="S576" s="191"/>
      <c r="T576" s="192" t="s">
        <v>411</v>
      </c>
      <c r="U576" s="778"/>
      <c r="V576" s="779"/>
    </row>
    <row r="577" spans="1:22" ht="15" customHeight="1" thickTop="1">
      <c r="A577" s="808"/>
      <c r="B577" s="683" t="s">
        <v>43</v>
      </c>
      <c r="C577" s="683"/>
      <c r="D577" s="683"/>
      <c r="E577" s="683"/>
      <c r="F577" s="683"/>
      <c r="G577" s="683"/>
      <c r="H577" s="683"/>
      <c r="I577" s="683"/>
      <c r="J577" s="683"/>
      <c r="K577" s="683"/>
      <c r="L577" s="683"/>
      <c r="M577" s="42" t="str">
        <f>IF(M576=0,"",M576)</f>
        <v/>
      </c>
      <c r="N577" s="117"/>
      <c r="O577" s="115" t="s">
        <v>258</v>
      </c>
      <c r="P577" s="355"/>
      <c r="Q577" s="26"/>
      <c r="R577" s="193"/>
      <c r="S577" s="194"/>
      <c r="T577" s="195"/>
      <c r="U577" s="196"/>
      <c r="V577" s="196"/>
    </row>
    <row r="578" spans="1:22">
      <c r="A578" s="710" t="s">
        <v>412</v>
      </c>
      <c r="B578" s="780"/>
      <c r="C578" s="781"/>
      <c r="D578" s="781"/>
      <c r="E578" s="782"/>
      <c r="F578" s="683" t="s">
        <v>1</v>
      </c>
      <c r="G578" s="683"/>
      <c r="H578" s="683"/>
      <c r="I578" s="789" t="s">
        <v>34</v>
      </c>
      <c r="J578" s="789"/>
      <c r="K578" s="789"/>
      <c r="L578" s="681" t="s">
        <v>59</v>
      </c>
      <c r="M578" s="681" t="s">
        <v>61</v>
      </c>
      <c r="N578" s="352"/>
      <c r="O578" s="697" t="s">
        <v>92</v>
      </c>
      <c r="P578" s="700" t="s">
        <v>2</v>
      </c>
      <c r="Q578" s="700"/>
      <c r="R578" s="697" t="s">
        <v>92</v>
      </c>
      <c r="S578" s="700" t="s">
        <v>45</v>
      </c>
      <c r="T578" s="700"/>
    </row>
    <row r="579" spans="1:22">
      <c r="A579" s="711"/>
      <c r="B579" s="783"/>
      <c r="C579" s="784"/>
      <c r="D579" s="784"/>
      <c r="E579" s="785"/>
      <c r="F579" s="339" t="s">
        <v>3</v>
      </c>
      <c r="G579" s="683" t="s">
        <v>35</v>
      </c>
      <c r="H579" s="339" t="s">
        <v>36</v>
      </c>
      <c r="I579" s="339" t="s">
        <v>3</v>
      </c>
      <c r="J579" s="683" t="s">
        <v>35</v>
      </c>
      <c r="K579" s="339" t="s">
        <v>36</v>
      </c>
      <c r="L579" s="682"/>
      <c r="M579" s="682"/>
      <c r="N579" s="352"/>
      <c r="O579" s="698"/>
      <c r="P579" s="341" t="s">
        <v>3</v>
      </c>
      <c r="Q579" s="774" t="s">
        <v>69</v>
      </c>
      <c r="R579" s="698"/>
      <c r="S579" s="697" t="s">
        <v>3</v>
      </c>
      <c r="T579" s="701" t="s">
        <v>35</v>
      </c>
    </row>
    <row r="580" spans="1:22">
      <c r="A580" s="711"/>
      <c r="B580" s="786"/>
      <c r="C580" s="787"/>
      <c r="D580" s="787"/>
      <c r="E580" s="788"/>
      <c r="F580" s="347" t="s">
        <v>55</v>
      </c>
      <c r="G580" s="683"/>
      <c r="H580" s="347" t="s">
        <v>56</v>
      </c>
      <c r="I580" s="347" t="s">
        <v>57</v>
      </c>
      <c r="J580" s="683"/>
      <c r="K580" s="347" t="s">
        <v>58</v>
      </c>
      <c r="L580" s="340" t="s">
        <v>80</v>
      </c>
      <c r="M580" s="340" t="s">
        <v>248</v>
      </c>
      <c r="N580" s="352"/>
      <c r="O580" s="699"/>
      <c r="P580" s="342" t="s">
        <v>5</v>
      </c>
      <c r="Q580" s="774"/>
      <c r="R580" s="699"/>
      <c r="S580" s="699"/>
      <c r="T580" s="702"/>
    </row>
    <row r="581" spans="1:22" ht="15" customHeight="1">
      <c r="A581" s="711"/>
      <c r="B581" s="729" t="s">
        <v>413</v>
      </c>
      <c r="C581" s="764"/>
      <c r="D581" s="764"/>
      <c r="E581" s="730"/>
      <c r="F581" s="155"/>
      <c r="G581" s="29" t="s">
        <v>13</v>
      </c>
      <c r="H581" s="157" t="str">
        <f t="shared" ref="H581:H599" si="111">IF(F581="","",F581*P581)</f>
        <v/>
      </c>
      <c r="I581" s="155"/>
      <c r="J581" s="29" t="s">
        <v>13</v>
      </c>
      <c r="K581" s="157" t="str">
        <f t="shared" ref="K581:K582" si="112">IF(I581="","",I581*P581)</f>
        <v/>
      </c>
      <c r="L581" s="157" t="str">
        <f>IF(F581="",IF(I581="","",-(I581*P581)),(F581-I581)*P581)</f>
        <v/>
      </c>
      <c r="M581" s="158" t="str">
        <f>IF(L581="","",L581*S581*44/12)</f>
        <v/>
      </c>
      <c r="N581" s="117"/>
      <c r="O581" s="353" t="str">
        <f>IF(P581=$X$46,"","○")</f>
        <v/>
      </c>
      <c r="P581" s="159">
        <v>13.6</v>
      </c>
      <c r="Q581" s="160" t="s">
        <v>14</v>
      </c>
      <c r="R581" s="118"/>
      <c r="S581" s="198">
        <v>0</v>
      </c>
      <c r="T581" s="162" t="s">
        <v>262</v>
      </c>
    </row>
    <row r="582" spans="1:22" ht="15" customHeight="1">
      <c r="A582" s="711"/>
      <c r="B582" s="729" t="s">
        <v>414</v>
      </c>
      <c r="C582" s="764"/>
      <c r="D582" s="764"/>
      <c r="E582" s="730"/>
      <c r="F582" s="155"/>
      <c r="G582" s="29" t="s">
        <v>13</v>
      </c>
      <c r="H582" s="157" t="str">
        <f t="shared" si="111"/>
        <v/>
      </c>
      <c r="I582" s="155"/>
      <c r="J582" s="29" t="s">
        <v>13</v>
      </c>
      <c r="K582" s="157" t="str">
        <f t="shared" si="112"/>
        <v/>
      </c>
      <c r="L582" s="157" t="str">
        <f t="shared" ref="L582" si="113">IF(F582="",IF(I582="","",-(I582*P582)),(F582-I582)*P582)</f>
        <v/>
      </c>
      <c r="M582" s="158" t="str">
        <f t="shared" ref="M582:M592" si="114">IF(L582="","",L582*S582*44/12)</f>
        <v/>
      </c>
      <c r="N582" s="117"/>
      <c r="O582" s="353" t="str">
        <f>IF(P582=$X$47,"","○")</f>
        <v/>
      </c>
      <c r="P582" s="159">
        <v>13.2</v>
      </c>
      <c r="Q582" s="160" t="s">
        <v>14</v>
      </c>
      <c r="R582" s="118"/>
      <c r="S582" s="198">
        <v>0</v>
      </c>
      <c r="T582" s="162" t="s">
        <v>261</v>
      </c>
    </row>
    <row r="583" spans="1:22" ht="15" customHeight="1">
      <c r="A583" s="711"/>
      <c r="B583" s="729" t="s">
        <v>415</v>
      </c>
      <c r="C583" s="764"/>
      <c r="D583" s="764"/>
      <c r="E583" s="730"/>
      <c r="F583" s="155"/>
      <c r="G583" s="29" t="s">
        <v>13</v>
      </c>
      <c r="H583" s="157" t="str">
        <f t="shared" si="111"/>
        <v/>
      </c>
      <c r="I583" s="155"/>
      <c r="J583" s="29" t="s">
        <v>13</v>
      </c>
      <c r="K583" s="157" t="str">
        <f>IF(I583="","",I583*P583)</f>
        <v/>
      </c>
      <c r="L583" s="157" t="str">
        <f>IF(F583="",IF(I583="","",-(I583*P583)),(F583-I583)*P583)</f>
        <v/>
      </c>
      <c r="M583" s="158" t="str">
        <f t="shared" si="114"/>
        <v/>
      </c>
      <c r="N583" s="117"/>
      <c r="O583" s="353" t="str">
        <f>IF(P583=$X$48,"","○")</f>
        <v/>
      </c>
      <c r="P583" s="159">
        <v>17.100000000000001</v>
      </c>
      <c r="Q583" s="160" t="s">
        <v>14</v>
      </c>
      <c r="R583" s="118"/>
      <c r="S583" s="198">
        <v>0</v>
      </c>
      <c r="T583" s="162" t="s">
        <v>261</v>
      </c>
    </row>
    <row r="584" spans="1:22" ht="15" customHeight="1">
      <c r="A584" s="711"/>
      <c r="B584" s="729" t="s">
        <v>416</v>
      </c>
      <c r="C584" s="764"/>
      <c r="D584" s="764"/>
      <c r="E584" s="730"/>
      <c r="F584" s="155"/>
      <c r="G584" s="29" t="s">
        <v>393</v>
      </c>
      <c r="H584" s="157" t="str">
        <f t="shared" si="111"/>
        <v/>
      </c>
      <c r="I584" s="155"/>
      <c r="J584" s="29" t="s">
        <v>393</v>
      </c>
      <c r="K584" s="157" t="str">
        <f t="shared" ref="K584:K599" si="115">IF(I584="","",I584*P584)</f>
        <v/>
      </c>
      <c r="L584" s="157" t="str">
        <f t="shared" ref="L584" si="116">IF(F584="",IF(I584="","",-(I584*P584)),(F584-I584)*P584)</f>
        <v/>
      </c>
      <c r="M584" s="158" t="str">
        <f t="shared" si="114"/>
        <v/>
      </c>
      <c r="N584" s="117"/>
      <c r="O584" s="353" t="str">
        <f>IF(P584=$X$49,"","○")</f>
        <v/>
      </c>
      <c r="P584" s="159">
        <v>23.4</v>
      </c>
      <c r="Q584" s="160" t="s">
        <v>394</v>
      </c>
      <c r="R584" s="118"/>
      <c r="S584" s="198">
        <v>0</v>
      </c>
      <c r="T584" s="162" t="s">
        <v>261</v>
      </c>
    </row>
    <row r="585" spans="1:22" ht="15" customHeight="1">
      <c r="A585" s="711"/>
      <c r="B585" s="729" t="s">
        <v>417</v>
      </c>
      <c r="C585" s="764"/>
      <c r="D585" s="764"/>
      <c r="E585" s="730"/>
      <c r="F585" s="155"/>
      <c r="G585" s="29" t="s">
        <v>393</v>
      </c>
      <c r="H585" s="157" t="str">
        <f t="shared" si="111"/>
        <v/>
      </c>
      <c r="I585" s="155"/>
      <c r="J585" s="29" t="s">
        <v>393</v>
      </c>
      <c r="K585" s="157" t="str">
        <f t="shared" si="115"/>
        <v/>
      </c>
      <c r="L585" s="157" t="str">
        <f>IF(F585="",IF(I585="","",-(I585*P585)),(F585-I585)*P585)</f>
        <v/>
      </c>
      <c r="M585" s="158" t="str">
        <f t="shared" si="114"/>
        <v/>
      </c>
      <c r="N585" s="117"/>
      <c r="O585" s="353" t="str">
        <f>IF(P585=$X$50,"","○")</f>
        <v/>
      </c>
      <c r="P585" s="159">
        <v>35.6</v>
      </c>
      <c r="Q585" s="160" t="s">
        <v>394</v>
      </c>
      <c r="R585" s="118"/>
      <c r="S585" s="198">
        <v>0</v>
      </c>
      <c r="T585" s="162" t="s">
        <v>261</v>
      </c>
    </row>
    <row r="586" spans="1:22" ht="15" customHeight="1">
      <c r="A586" s="711"/>
      <c r="B586" s="729" t="s">
        <v>418</v>
      </c>
      <c r="C586" s="764"/>
      <c r="D586" s="764"/>
      <c r="E586" s="730"/>
      <c r="F586" s="155"/>
      <c r="G586" s="29" t="s">
        <v>249</v>
      </c>
      <c r="H586" s="157" t="str">
        <f t="shared" si="111"/>
        <v/>
      </c>
      <c r="I586" s="155"/>
      <c r="J586" s="29" t="s">
        <v>249</v>
      </c>
      <c r="K586" s="157" t="str">
        <f t="shared" si="115"/>
        <v/>
      </c>
      <c r="L586" s="157" t="str">
        <f t="shared" ref="L586:L591" si="117">IF(F586="",IF(I586="","",-(I586*P586)),(F586-I586)*P586)</f>
        <v/>
      </c>
      <c r="M586" s="158" t="str">
        <f t="shared" si="114"/>
        <v/>
      </c>
      <c r="N586" s="117"/>
      <c r="O586" s="353" t="str">
        <f>IF(P586=$X$51,"","○")</f>
        <v/>
      </c>
      <c r="P586" s="159">
        <v>21.2</v>
      </c>
      <c r="Q586" s="160" t="s">
        <v>397</v>
      </c>
      <c r="R586" s="118"/>
      <c r="S586" s="198">
        <v>0</v>
      </c>
      <c r="T586" s="162" t="s">
        <v>261</v>
      </c>
    </row>
    <row r="587" spans="1:22" ht="15" customHeight="1">
      <c r="A587" s="711"/>
      <c r="B587" s="729" t="s">
        <v>419</v>
      </c>
      <c r="C587" s="764"/>
      <c r="D587" s="764"/>
      <c r="E587" s="730"/>
      <c r="F587" s="155"/>
      <c r="G587" s="29" t="s">
        <v>13</v>
      </c>
      <c r="H587" s="157" t="str">
        <f t="shared" si="111"/>
        <v/>
      </c>
      <c r="I587" s="155"/>
      <c r="J587" s="29" t="s">
        <v>13</v>
      </c>
      <c r="K587" s="157" t="str">
        <f t="shared" si="115"/>
        <v/>
      </c>
      <c r="L587" s="157" t="str">
        <f t="shared" si="117"/>
        <v/>
      </c>
      <c r="M587" s="158" t="str">
        <f t="shared" si="114"/>
        <v/>
      </c>
      <c r="N587" s="117"/>
      <c r="O587" s="353" t="str">
        <f>IF(P587=$X$52,"","○")</f>
        <v/>
      </c>
      <c r="P587" s="159">
        <v>13.2</v>
      </c>
      <c r="Q587" s="160" t="s">
        <v>14</v>
      </c>
      <c r="R587" s="118"/>
      <c r="S587" s="198">
        <v>0</v>
      </c>
      <c r="T587" s="162" t="s">
        <v>261</v>
      </c>
    </row>
    <row r="588" spans="1:22" ht="15" customHeight="1">
      <c r="A588" s="711"/>
      <c r="B588" s="729" t="s">
        <v>420</v>
      </c>
      <c r="C588" s="764"/>
      <c r="D588" s="764"/>
      <c r="E588" s="730"/>
      <c r="F588" s="155"/>
      <c r="G588" s="29" t="s">
        <v>13</v>
      </c>
      <c r="H588" s="157" t="str">
        <f t="shared" si="111"/>
        <v/>
      </c>
      <c r="I588" s="155"/>
      <c r="J588" s="29" t="s">
        <v>13</v>
      </c>
      <c r="K588" s="157" t="str">
        <f t="shared" si="115"/>
        <v/>
      </c>
      <c r="L588" s="157" t="str">
        <f t="shared" si="117"/>
        <v/>
      </c>
      <c r="M588" s="158" t="str">
        <f t="shared" si="114"/>
        <v/>
      </c>
      <c r="N588" s="117"/>
      <c r="O588" s="353" t="str">
        <f>IF(P588=$X$53,"","○")</f>
        <v/>
      </c>
      <c r="P588" s="165">
        <v>18</v>
      </c>
      <c r="Q588" s="160" t="s">
        <v>14</v>
      </c>
      <c r="R588" s="118" t="str">
        <f>IF(S588=$Z$53,"","○")</f>
        <v/>
      </c>
      <c r="S588" s="200">
        <v>1.6199999999999999E-2</v>
      </c>
      <c r="T588" s="162" t="s">
        <v>261</v>
      </c>
    </row>
    <row r="589" spans="1:22" ht="15" customHeight="1">
      <c r="A589" s="711"/>
      <c r="B589" s="729" t="s">
        <v>421</v>
      </c>
      <c r="C589" s="764"/>
      <c r="D589" s="764"/>
      <c r="E589" s="730"/>
      <c r="F589" s="155"/>
      <c r="G589" s="29" t="s">
        <v>13</v>
      </c>
      <c r="H589" s="157" t="str">
        <f t="shared" si="111"/>
        <v/>
      </c>
      <c r="I589" s="155"/>
      <c r="J589" s="29" t="s">
        <v>13</v>
      </c>
      <c r="K589" s="157" t="str">
        <f t="shared" si="115"/>
        <v/>
      </c>
      <c r="L589" s="157" t="str">
        <f t="shared" si="117"/>
        <v/>
      </c>
      <c r="M589" s="158" t="str">
        <f t="shared" si="114"/>
        <v/>
      </c>
      <c r="N589" s="117"/>
      <c r="O589" s="353" t="str">
        <f>IF(P589=$X$54,"","○")</f>
        <v/>
      </c>
      <c r="P589" s="159">
        <v>26.9</v>
      </c>
      <c r="Q589" s="160" t="s">
        <v>14</v>
      </c>
      <c r="R589" s="118" t="str">
        <f>IF(S589=$Z$54,"","○")</f>
        <v/>
      </c>
      <c r="S589" s="200">
        <v>1.66E-2</v>
      </c>
      <c r="T589" s="162" t="s">
        <v>261</v>
      </c>
    </row>
    <row r="590" spans="1:22" ht="15" customHeight="1">
      <c r="A590" s="711"/>
      <c r="B590" s="729" t="s">
        <v>422</v>
      </c>
      <c r="C590" s="764"/>
      <c r="D590" s="764"/>
      <c r="E590" s="730"/>
      <c r="F590" s="155"/>
      <c r="G590" s="29" t="s">
        <v>13</v>
      </c>
      <c r="H590" s="157" t="str">
        <f t="shared" si="111"/>
        <v/>
      </c>
      <c r="I590" s="155"/>
      <c r="J590" s="29" t="s">
        <v>13</v>
      </c>
      <c r="K590" s="157" t="str">
        <f t="shared" si="115"/>
        <v/>
      </c>
      <c r="L590" s="157" t="str">
        <f t="shared" si="117"/>
        <v/>
      </c>
      <c r="M590" s="158" t="str">
        <f t="shared" si="114"/>
        <v/>
      </c>
      <c r="N590" s="117"/>
      <c r="O590" s="353" t="str">
        <f>IF(P590=$X$55,"","○")</f>
        <v/>
      </c>
      <c r="P590" s="159">
        <v>33.200000000000003</v>
      </c>
      <c r="Q590" s="160" t="s">
        <v>14</v>
      </c>
      <c r="R590" s="118" t="str">
        <f>IF(S590=$Z$55,"","○")</f>
        <v/>
      </c>
      <c r="S590" s="200">
        <v>1.35E-2</v>
      </c>
      <c r="T590" s="162" t="s">
        <v>261</v>
      </c>
    </row>
    <row r="591" spans="1:22" ht="15" customHeight="1">
      <c r="A591" s="711"/>
      <c r="B591" s="771" t="s">
        <v>423</v>
      </c>
      <c r="C591" s="772"/>
      <c r="D591" s="772"/>
      <c r="E591" s="773"/>
      <c r="F591" s="155"/>
      <c r="G591" s="29" t="s">
        <v>13</v>
      </c>
      <c r="H591" s="157" t="str">
        <f t="shared" si="111"/>
        <v/>
      </c>
      <c r="I591" s="155"/>
      <c r="J591" s="29" t="s">
        <v>13</v>
      </c>
      <c r="K591" s="157" t="str">
        <f t="shared" si="115"/>
        <v/>
      </c>
      <c r="L591" s="157" t="str">
        <f t="shared" si="117"/>
        <v/>
      </c>
      <c r="M591" s="158" t="str">
        <f t="shared" si="114"/>
        <v/>
      </c>
      <c r="N591" s="117"/>
      <c r="O591" s="353" t="str">
        <f>IF(P591=$X$56,"","○")</f>
        <v/>
      </c>
      <c r="P591" s="159">
        <v>29.3</v>
      </c>
      <c r="Q591" s="160" t="s">
        <v>14</v>
      </c>
      <c r="R591" s="118" t="str">
        <f>IF(S591=$Z$56,"","○")</f>
        <v/>
      </c>
      <c r="S591" s="200">
        <v>2.5700000000000001E-2</v>
      </c>
      <c r="T591" s="162" t="s">
        <v>262</v>
      </c>
    </row>
    <row r="592" spans="1:22" ht="15" customHeight="1">
      <c r="A592" s="711"/>
      <c r="B592" s="771" t="s">
        <v>424</v>
      </c>
      <c r="C592" s="772"/>
      <c r="D592" s="772"/>
      <c r="E592" s="773"/>
      <c r="F592" s="155"/>
      <c r="G592" s="29" t="s">
        <v>13</v>
      </c>
      <c r="H592" s="157" t="str">
        <f t="shared" si="111"/>
        <v/>
      </c>
      <c r="I592" s="155"/>
      <c r="J592" s="29" t="s">
        <v>13</v>
      </c>
      <c r="K592" s="157" t="str">
        <f t="shared" si="115"/>
        <v/>
      </c>
      <c r="L592" s="157" t="str">
        <f>IF(F592="",IF(I592="","",-(I592*P592)),(F592-I592)*P592)</f>
        <v/>
      </c>
      <c r="M592" s="158" t="str">
        <f t="shared" si="114"/>
        <v/>
      </c>
      <c r="N592" s="117"/>
      <c r="O592" s="353" t="str">
        <f>IF(P592=$X$57,"","○")</f>
        <v/>
      </c>
      <c r="P592" s="159">
        <v>29.3</v>
      </c>
      <c r="Q592" s="160" t="s">
        <v>14</v>
      </c>
      <c r="R592" s="118" t="str">
        <f>IF(S592=$Z$57,"","○")</f>
        <v/>
      </c>
      <c r="S592" s="200">
        <v>2.3900000000000001E-2</v>
      </c>
      <c r="T592" s="162" t="s">
        <v>262</v>
      </c>
    </row>
    <row r="593" spans="1:23" ht="15" customHeight="1">
      <c r="A593" s="711"/>
      <c r="B593" s="729" t="s">
        <v>425</v>
      </c>
      <c r="C593" s="764"/>
      <c r="D593" s="764"/>
      <c r="E593" s="730"/>
      <c r="F593" s="155"/>
      <c r="G593" s="29" t="s">
        <v>393</v>
      </c>
      <c r="H593" s="157" t="str">
        <f t="shared" si="111"/>
        <v/>
      </c>
      <c r="I593" s="155"/>
      <c r="J593" s="29" t="s">
        <v>393</v>
      </c>
      <c r="K593" s="157" t="str">
        <f t="shared" si="115"/>
        <v/>
      </c>
      <c r="L593" s="157" t="str">
        <f t="shared" ref="L593" si="118">IF(F593="",IF(I593="","",-(I593*P593)),(F593-I593)*P593)</f>
        <v/>
      </c>
      <c r="M593" s="158" t="str">
        <f>IF(L593="","",L593*S593*44/12)</f>
        <v/>
      </c>
      <c r="N593" s="117"/>
      <c r="O593" s="353" t="str">
        <f>IF(P593=$X$58,"","○")</f>
        <v/>
      </c>
      <c r="P593" s="159">
        <v>40.200000000000003</v>
      </c>
      <c r="Q593" s="160" t="s">
        <v>394</v>
      </c>
      <c r="R593" s="118" t="str">
        <f>IF(S593=$Z$58,"","○")</f>
        <v/>
      </c>
      <c r="S593" s="200">
        <v>1.7899999999999999E-2</v>
      </c>
      <c r="T593" s="162" t="s">
        <v>261</v>
      </c>
    </row>
    <row r="594" spans="1:23" ht="15" customHeight="1">
      <c r="A594" s="711"/>
      <c r="B594" s="729" t="s">
        <v>426</v>
      </c>
      <c r="C594" s="764"/>
      <c r="D594" s="764"/>
      <c r="E594" s="730"/>
      <c r="F594" s="155"/>
      <c r="G594" s="29" t="s">
        <v>249</v>
      </c>
      <c r="H594" s="157" t="str">
        <f t="shared" si="111"/>
        <v/>
      </c>
      <c r="I594" s="155"/>
      <c r="J594" s="29" t="s">
        <v>249</v>
      </c>
      <c r="K594" s="157" t="str">
        <f t="shared" si="115"/>
        <v/>
      </c>
      <c r="L594" s="157" t="str">
        <f>IF(F594="",IF(I594="","",-(I594*P594)),(F594-I594)*P594)</f>
        <v/>
      </c>
      <c r="M594" s="158" t="str">
        <f t="shared" ref="M594" si="119">IF(L594="","",L594*S594*44/12)</f>
        <v/>
      </c>
      <c r="N594" s="117"/>
      <c r="O594" s="353" t="str">
        <f>IF(P594=$X$59,"","○")</f>
        <v/>
      </c>
      <c r="P594" s="159">
        <v>21.2</v>
      </c>
      <c r="Q594" s="160" t="s">
        <v>397</v>
      </c>
      <c r="R594" s="118"/>
      <c r="S594" s="198">
        <v>0</v>
      </c>
      <c r="T594" s="162" t="s">
        <v>261</v>
      </c>
    </row>
    <row r="595" spans="1:23" ht="15" customHeight="1">
      <c r="A595" s="711"/>
      <c r="B595" s="729" t="s">
        <v>427</v>
      </c>
      <c r="C595" s="764"/>
      <c r="D595" s="764"/>
      <c r="E595" s="730"/>
      <c r="F595" s="155"/>
      <c r="G595" s="29" t="s">
        <v>13</v>
      </c>
      <c r="H595" s="157" t="str">
        <f t="shared" si="111"/>
        <v/>
      </c>
      <c r="I595" s="155"/>
      <c r="J595" s="29" t="s">
        <v>13</v>
      </c>
      <c r="K595" s="157" t="str">
        <f t="shared" si="115"/>
        <v/>
      </c>
      <c r="L595" s="157" t="str">
        <f t="shared" ref="L595:L599" si="120">IF(F595="",IF(I595="","",-(I595*P595)),(F595-I595)*P595)</f>
        <v/>
      </c>
      <c r="M595" s="158" t="str">
        <f>IF(L595="","",L595*S595*44/12)</f>
        <v/>
      </c>
      <c r="N595" s="117"/>
      <c r="O595" s="353" t="str">
        <f>IF(P595=$X$60,"","○")</f>
        <v/>
      </c>
      <c r="P595" s="159">
        <v>17.100000000000001</v>
      </c>
      <c r="Q595" s="160" t="s">
        <v>14</v>
      </c>
      <c r="R595" s="118"/>
      <c r="S595" s="198">
        <v>0</v>
      </c>
      <c r="T595" s="162" t="s">
        <v>261</v>
      </c>
    </row>
    <row r="596" spans="1:23" ht="15" customHeight="1">
      <c r="A596" s="711"/>
      <c r="B596" s="729" t="s">
        <v>428</v>
      </c>
      <c r="C596" s="764"/>
      <c r="D596" s="764"/>
      <c r="E596" s="730"/>
      <c r="F596" s="155"/>
      <c r="G596" s="29" t="s">
        <v>13</v>
      </c>
      <c r="H596" s="157" t="str">
        <f t="shared" si="111"/>
        <v/>
      </c>
      <c r="I596" s="155"/>
      <c r="J596" s="29" t="s">
        <v>13</v>
      </c>
      <c r="K596" s="157" t="str">
        <f t="shared" si="115"/>
        <v/>
      </c>
      <c r="L596" s="157" t="str">
        <f t="shared" si="120"/>
        <v/>
      </c>
      <c r="M596" s="158" t="str">
        <f t="shared" ref="M596" si="121">IF(L596="","",L596*S596*44/12)</f>
        <v/>
      </c>
      <c r="N596" s="117"/>
      <c r="O596" s="353" t="str">
        <f>IF(P596=$X$61,"","○")</f>
        <v/>
      </c>
      <c r="P596" s="165">
        <v>142</v>
      </c>
      <c r="Q596" s="160" t="s">
        <v>14</v>
      </c>
      <c r="R596" s="118"/>
      <c r="S596" s="198">
        <v>0</v>
      </c>
      <c r="T596" s="162" t="s">
        <v>261</v>
      </c>
    </row>
    <row r="597" spans="1:23" ht="15" customHeight="1" thickBot="1">
      <c r="A597" s="711"/>
      <c r="B597" s="729" t="s">
        <v>429</v>
      </c>
      <c r="C597" s="764"/>
      <c r="D597" s="764"/>
      <c r="E597" s="730"/>
      <c r="F597" s="155"/>
      <c r="G597" s="29" t="s">
        <v>13</v>
      </c>
      <c r="H597" s="157" t="str">
        <f t="shared" si="111"/>
        <v/>
      </c>
      <c r="I597" s="155"/>
      <c r="J597" s="29" t="s">
        <v>13</v>
      </c>
      <c r="K597" s="157" t="str">
        <f t="shared" si="115"/>
        <v/>
      </c>
      <c r="L597" s="157" t="str">
        <f t="shared" si="120"/>
        <v/>
      </c>
      <c r="M597" s="158" t="str">
        <f>IF(L597="","",L597*S597*44/12)</f>
        <v/>
      </c>
      <c r="N597" s="117"/>
      <c r="O597" s="353" t="str">
        <f>IF(P597=$X$62,"","○")</f>
        <v/>
      </c>
      <c r="P597" s="172">
        <v>22.5</v>
      </c>
      <c r="Q597" s="201" t="s">
        <v>14</v>
      </c>
      <c r="R597" s="118"/>
      <c r="S597" s="202">
        <v>0</v>
      </c>
      <c r="T597" s="203" t="s">
        <v>261</v>
      </c>
    </row>
    <row r="598" spans="1:23" ht="15" customHeight="1">
      <c r="A598" s="711"/>
      <c r="B598" s="765" t="s">
        <v>430</v>
      </c>
      <c r="C598" s="766"/>
      <c r="D598" s="769"/>
      <c r="E598" s="770"/>
      <c r="F598" s="155"/>
      <c r="G598" s="43"/>
      <c r="H598" s="157" t="str">
        <f t="shared" si="111"/>
        <v/>
      </c>
      <c r="I598" s="155"/>
      <c r="J598" s="43"/>
      <c r="K598" s="157" t="str">
        <f t="shared" si="115"/>
        <v/>
      </c>
      <c r="L598" s="157" t="str">
        <f t="shared" si="120"/>
        <v/>
      </c>
      <c r="M598" s="158" t="str">
        <f t="shared" ref="M598:M599" si="122">IF(L598="","",L598*S598*44/12)</f>
        <v/>
      </c>
      <c r="N598" s="204"/>
      <c r="O598" s="205"/>
      <c r="P598" s="175"/>
      <c r="Q598" s="206"/>
      <c r="R598" s="122"/>
      <c r="S598" s="175"/>
      <c r="T598" s="206"/>
      <c r="W598" s="123"/>
    </row>
    <row r="599" spans="1:23" ht="15" customHeight="1" thickBot="1">
      <c r="A599" s="711"/>
      <c r="B599" s="767"/>
      <c r="C599" s="768"/>
      <c r="D599" s="769"/>
      <c r="E599" s="770"/>
      <c r="F599" s="155"/>
      <c r="G599" s="43"/>
      <c r="H599" s="157" t="str">
        <f t="shared" si="111"/>
        <v/>
      </c>
      <c r="I599" s="155"/>
      <c r="J599" s="43"/>
      <c r="K599" s="157" t="str">
        <f t="shared" si="115"/>
        <v/>
      </c>
      <c r="L599" s="157" t="str">
        <f t="shared" si="120"/>
        <v/>
      </c>
      <c r="M599" s="158" t="str">
        <f t="shared" si="122"/>
        <v/>
      </c>
      <c r="N599" s="204"/>
      <c r="O599" s="207"/>
      <c r="P599" s="179"/>
      <c r="Q599" s="208"/>
      <c r="R599" s="355"/>
      <c r="S599" s="179"/>
      <c r="T599" s="208"/>
      <c r="W599" s="123"/>
    </row>
    <row r="600" spans="1:23" ht="15" customHeight="1">
      <c r="A600" s="349"/>
      <c r="B600" s="759" t="s">
        <v>431</v>
      </c>
      <c r="C600" s="760"/>
      <c r="D600" s="760"/>
      <c r="E600" s="760"/>
      <c r="F600" s="760"/>
      <c r="G600" s="760"/>
      <c r="H600" s="760"/>
      <c r="I600" s="760"/>
      <c r="J600" s="760"/>
      <c r="K600" s="760"/>
      <c r="L600" s="761"/>
      <c r="M600" s="42" t="str">
        <f>IF(SUM(M581:M599)=0,"",SUM(M581:M599))</f>
        <v/>
      </c>
      <c r="N600" s="117"/>
      <c r="O600" s="116" t="s">
        <v>260</v>
      </c>
      <c r="P600" s="209"/>
      <c r="Q600" s="183"/>
      <c r="R600" s="355"/>
      <c r="S600" s="209"/>
      <c r="T600" s="183"/>
      <c r="W600" s="123"/>
    </row>
    <row r="601" spans="1:23">
      <c r="A601" s="683" t="s">
        <v>0</v>
      </c>
      <c r="B601" s="683"/>
      <c r="C601" s="683"/>
      <c r="D601" s="683"/>
      <c r="E601" s="683"/>
      <c r="F601" s="685" t="s">
        <v>1</v>
      </c>
      <c r="G601" s="686"/>
      <c r="H601" s="754"/>
      <c r="I601" s="685" t="s">
        <v>34</v>
      </c>
      <c r="J601" s="686"/>
      <c r="K601" s="754"/>
      <c r="L601" s="681" t="s">
        <v>405</v>
      </c>
      <c r="M601" s="679" t="s">
        <v>61</v>
      </c>
      <c r="N601" s="204"/>
      <c r="O601" s="116" t="s">
        <v>259</v>
      </c>
      <c r="P601" s="209"/>
      <c r="R601" s="355"/>
      <c r="S601" s="209"/>
      <c r="T601" s="183"/>
      <c r="W601" s="123"/>
    </row>
    <row r="602" spans="1:23">
      <c r="A602" s="683"/>
      <c r="B602" s="683"/>
      <c r="C602" s="683"/>
      <c r="D602" s="683"/>
      <c r="E602" s="683"/>
      <c r="F602" s="339" t="s">
        <v>3</v>
      </c>
      <c r="G602" s="681" t="s">
        <v>35</v>
      </c>
      <c r="H602" s="762"/>
      <c r="I602" s="340" t="s">
        <v>3</v>
      </c>
      <c r="J602" s="682" t="s">
        <v>35</v>
      </c>
      <c r="K602" s="762"/>
      <c r="L602" s="682"/>
      <c r="M602" s="680"/>
      <c r="N602" s="204"/>
      <c r="O602" s="207"/>
      <c r="P602" s="209"/>
      <c r="Q602" s="210"/>
      <c r="R602" s="355"/>
      <c r="S602" s="209"/>
      <c r="T602" s="183"/>
      <c r="W602" s="123"/>
    </row>
    <row r="603" spans="1:23">
      <c r="A603" s="683"/>
      <c r="B603" s="683"/>
      <c r="C603" s="683"/>
      <c r="D603" s="683"/>
      <c r="E603" s="683"/>
      <c r="F603" s="347" t="s">
        <v>55</v>
      </c>
      <c r="G603" s="755"/>
      <c r="H603" s="763"/>
      <c r="I603" s="28" t="s">
        <v>432</v>
      </c>
      <c r="J603" s="755"/>
      <c r="K603" s="763"/>
      <c r="L603" s="347" t="s">
        <v>433</v>
      </c>
      <c r="M603" s="340" t="s">
        <v>248</v>
      </c>
      <c r="N603" s="204"/>
      <c r="O603" s="187" t="s">
        <v>434</v>
      </c>
      <c r="P603" s="209"/>
      <c r="Q603" s="26"/>
      <c r="R603" s="193"/>
      <c r="S603" s="211"/>
      <c r="T603" s="195"/>
      <c r="W603" s="123"/>
    </row>
    <row r="604" spans="1:23" ht="17" thickBot="1">
      <c r="A604" s="681" t="s">
        <v>38</v>
      </c>
      <c r="B604" s="756" t="s">
        <v>435</v>
      </c>
      <c r="C604" s="720" t="s">
        <v>27</v>
      </c>
      <c r="D604" s="520"/>
      <c r="E604" s="521"/>
      <c r="F604" s="155"/>
      <c r="G604" s="29" t="s">
        <v>28</v>
      </c>
      <c r="H604" s="44"/>
      <c r="I604" s="155"/>
      <c r="J604" s="29" t="s">
        <v>28</v>
      </c>
      <c r="K604" s="45"/>
      <c r="L604" s="41" t="str">
        <f>IF(F604="",IF(I604="","",F604-I604),F604-I604)</f>
        <v/>
      </c>
      <c r="M604" s="42" t="str">
        <f t="shared" ref="M604" si="123">IF(L604="","",L604*S604)</f>
        <v/>
      </c>
      <c r="N604" s="117"/>
      <c r="O604" s="123"/>
      <c r="P604" s="125"/>
      <c r="Q604" s="126"/>
      <c r="R604" s="120" t="str">
        <f>IF(S604=$Z$69,"","○")</f>
        <v/>
      </c>
      <c r="S604" s="212">
        <v>6.54E-2</v>
      </c>
      <c r="T604" s="162" t="s">
        <v>384</v>
      </c>
    </row>
    <row r="605" spans="1:23" ht="17" thickTop="1">
      <c r="A605" s="682"/>
      <c r="B605" s="757"/>
      <c r="C605" s="723" t="s">
        <v>30</v>
      </c>
      <c r="D605" s="724"/>
      <c r="E605" s="725"/>
      <c r="F605" s="155"/>
      <c r="G605" s="29" t="s">
        <v>28</v>
      </c>
      <c r="H605" s="44"/>
      <c r="I605" s="155"/>
      <c r="J605" s="29" t="s">
        <v>28</v>
      </c>
      <c r="K605" s="45"/>
      <c r="L605" s="41" t="str">
        <f>IF(F605="",IF(I605="","",F605-I605),F605-I605)</f>
        <v/>
      </c>
      <c r="M605" s="42" t="str">
        <f>IF(L605="","",L605*S605)</f>
        <v/>
      </c>
      <c r="N605" s="117"/>
      <c r="O605" s="123"/>
      <c r="P605" s="125"/>
      <c r="Q605" s="126"/>
      <c r="R605" s="214"/>
      <c r="S605" s="215"/>
      <c r="T605" s="301" t="s">
        <v>384</v>
      </c>
    </row>
    <row r="606" spans="1:23">
      <c r="A606" s="682"/>
      <c r="B606" s="757"/>
      <c r="C606" s="720" t="s">
        <v>31</v>
      </c>
      <c r="D606" s="520"/>
      <c r="E606" s="521"/>
      <c r="F606" s="155"/>
      <c r="G606" s="29" t="s">
        <v>28</v>
      </c>
      <c r="H606" s="44"/>
      <c r="I606" s="155"/>
      <c r="J606" s="29" t="s">
        <v>28</v>
      </c>
      <c r="K606" s="45"/>
      <c r="L606" s="41" t="str">
        <f t="shared" ref="L606:L608" si="124">IF(F606="",IF(I606="","",F606-I606),F606-I606)</f>
        <v/>
      </c>
      <c r="M606" s="42" t="str">
        <f t="shared" ref="M606:M608" si="125">IF(L606="","",L606*S606)</f>
        <v/>
      </c>
      <c r="N606" s="117"/>
      <c r="O606" s="123"/>
      <c r="P606" s="125"/>
      <c r="Q606" s="126"/>
      <c r="R606" s="214"/>
      <c r="S606" s="217"/>
      <c r="T606" s="301" t="s">
        <v>384</v>
      </c>
    </row>
    <row r="607" spans="1:23">
      <c r="A607" s="682"/>
      <c r="B607" s="757"/>
      <c r="C607" s="720" t="s">
        <v>32</v>
      </c>
      <c r="D607" s="520"/>
      <c r="E607" s="521"/>
      <c r="F607" s="155"/>
      <c r="G607" s="29" t="s">
        <v>28</v>
      </c>
      <c r="H607" s="44"/>
      <c r="I607" s="155"/>
      <c r="J607" s="29" t="s">
        <v>28</v>
      </c>
      <c r="K607" s="45"/>
      <c r="L607" s="41" t="str">
        <f t="shared" si="124"/>
        <v/>
      </c>
      <c r="M607" s="42" t="str">
        <f t="shared" si="125"/>
        <v/>
      </c>
      <c r="N607" s="117"/>
      <c r="O607" s="123"/>
      <c r="P607" s="125"/>
      <c r="Q607" s="126"/>
      <c r="R607" s="214"/>
      <c r="S607" s="217"/>
      <c r="T607" s="301" t="s">
        <v>384</v>
      </c>
    </row>
    <row r="608" spans="1:23" ht="17" thickBot="1">
      <c r="A608" s="682"/>
      <c r="B608" s="758"/>
      <c r="C608" s="720" t="s">
        <v>437</v>
      </c>
      <c r="D608" s="521"/>
      <c r="E608" s="218"/>
      <c r="F608" s="155"/>
      <c r="G608" s="29" t="s">
        <v>28</v>
      </c>
      <c r="H608" s="44"/>
      <c r="I608" s="155"/>
      <c r="J608" s="29" t="s">
        <v>28</v>
      </c>
      <c r="K608" s="45"/>
      <c r="L608" s="41" t="str">
        <f t="shared" si="124"/>
        <v/>
      </c>
      <c r="M608" s="42" t="str">
        <f t="shared" si="125"/>
        <v/>
      </c>
      <c r="N608" s="117"/>
      <c r="O608" s="123"/>
      <c r="P608" s="125"/>
      <c r="Q608" s="126"/>
      <c r="R608" s="214"/>
      <c r="S608" s="219"/>
      <c r="T608" s="301" t="s">
        <v>384</v>
      </c>
    </row>
    <row r="609" spans="1:23" ht="17" thickTop="1">
      <c r="A609" s="682"/>
      <c r="B609" s="756" t="s">
        <v>438</v>
      </c>
      <c r="C609" s="720" t="s">
        <v>439</v>
      </c>
      <c r="D609" s="520"/>
      <c r="E609" s="521"/>
      <c r="F609" s="155"/>
      <c r="G609" s="29" t="s">
        <v>28</v>
      </c>
      <c r="H609" s="44"/>
      <c r="I609" s="155"/>
      <c r="J609" s="29" t="s">
        <v>28</v>
      </c>
      <c r="K609" s="45"/>
      <c r="L609" s="189"/>
      <c r="M609" s="220"/>
      <c r="N609" s="117"/>
      <c r="O609" s="123"/>
      <c r="P609" s="125"/>
      <c r="Q609" s="126"/>
      <c r="R609" s="119"/>
      <c r="S609" s="221">
        <v>0</v>
      </c>
      <c r="T609" s="301" t="s">
        <v>384</v>
      </c>
    </row>
    <row r="610" spans="1:23">
      <c r="A610" s="682"/>
      <c r="B610" s="757"/>
      <c r="C610" s="720" t="s">
        <v>440</v>
      </c>
      <c r="D610" s="520"/>
      <c r="E610" s="521"/>
      <c r="F610" s="155"/>
      <c r="G610" s="29" t="s">
        <v>28</v>
      </c>
      <c r="H610" s="44"/>
      <c r="I610" s="155"/>
      <c r="J610" s="29" t="s">
        <v>28</v>
      </c>
      <c r="K610" s="45"/>
      <c r="L610" s="189"/>
      <c r="M610" s="220"/>
      <c r="N610" s="117"/>
      <c r="O610" s="123"/>
      <c r="P610" s="125"/>
      <c r="Q610" s="126"/>
      <c r="R610" s="120"/>
      <c r="S610" s="223">
        <v>0</v>
      </c>
      <c r="T610" s="301" t="s">
        <v>384</v>
      </c>
    </row>
    <row r="611" spans="1:23">
      <c r="A611" s="682"/>
      <c r="B611" s="757"/>
      <c r="C611" s="720" t="s">
        <v>441</v>
      </c>
      <c r="D611" s="520"/>
      <c r="E611" s="521"/>
      <c r="F611" s="155"/>
      <c r="G611" s="29" t="s">
        <v>28</v>
      </c>
      <c r="H611" s="44"/>
      <c r="I611" s="155"/>
      <c r="J611" s="29" t="s">
        <v>28</v>
      </c>
      <c r="K611" s="45"/>
      <c r="L611" s="189"/>
      <c r="M611" s="220"/>
      <c r="N611" s="117"/>
      <c r="O611" s="123"/>
      <c r="P611" s="125"/>
      <c r="Q611" s="126"/>
      <c r="R611" s="120"/>
      <c r="S611" s="223">
        <v>0</v>
      </c>
      <c r="T611" s="301" t="s">
        <v>384</v>
      </c>
    </row>
    <row r="612" spans="1:23">
      <c r="A612" s="682"/>
      <c r="B612" s="757"/>
      <c r="C612" s="720" t="s">
        <v>442</v>
      </c>
      <c r="D612" s="520"/>
      <c r="E612" s="521"/>
      <c r="F612" s="155"/>
      <c r="G612" s="29" t="s">
        <v>28</v>
      </c>
      <c r="H612" s="44"/>
      <c r="I612" s="155"/>
      <c r="J612" s="29" t="s">
        <v>28</v>
      </c>
      <c r="K612" s="45"/>
      <c r="L612" s="189"/>
      <c r="M612" s="220"/>
      <c r="N612" s="117"/>
      <c r="O612" s="123"/>
      <c r="P612" s="125"/>
      <c r="Q612" s="126"/>
      <c r="R612" s="120"/>
      <c r="S612" s="223">
        <v>0</v>
      </c>
      <c r="T612" s="301" t="s">
        <v>384</v>
      </c>
    </row>
    <row r="613" spans="1:23">
      <c r="A613" s="682"/>
      <c r="B613" s="758"/>
      <c r="C613" s="720" t="s">
        <v>322</v>
      </c>
      <c r="D613" s="521"/>
      <c r="E613" s="218"/>
      <c r="F613" s="155"/>
      <c r="G613" s="29" t="s">
        <v>28</v>
      </c>
      <c r="H613" s="44"/>
      <c r="I613" s="155"/>
      <c r="J613" s="29" t="s">
        <v>28</v>
      </c>
      <c r="K613" s="45"/>
      <c r="L613" s="189"/>
      <c r="M613" s="220"/>
      <c r="N613" s="117"/>
      <c r="O613" s="123"/>
      <c r="P613" s="125"/>
      <c r="Q613" s="126"/>
      <c r="R613" s="120"/>
      <c r="S613" s="224"/>
      <c r="T613" s="301" t="s">
        <v>384</v>
      </c>
    </row>
    <row r="614" spans="1:23">
      <c r="A614" s="755"/>
      <c r="B614" s="683" t="s">
        <v>443</v>
      </c>
      <c r="C614" s="683"/>
      <c r="D614" s="683"/>
      <c r="E614" s="683"/>
      <c r="F614" s="683"/>
      <c r="G614" s="683"/>
      <c r="H614" s="683"/>
      <c r="I614" s="683"/>
      <c r="J614" s="683"/>
      <c r="K614" s="683"/>
      <c r="L614" s="683"/>
      <c r="M614" s="42" t="str">
        <f>IF(SUM(M604:M613)=0,"",SUM(M604:M613))</f>
        <v/>
      </c>
      <c r="N614" s="117"/>
      <c r="O614" s="123"/>
      <c r="P614" s="125"/>
      <c r="Q614" s="126"/>
      <c r="R614" s="355"/>
      <c r="S614" s="225"/>
      <c r="T614" s="124"/>
    </row>
    <row r="615" spans="1:23">
      <c r="A615" s="745" t="s">
        <v>0</v>
      </c>
      <c r="B615" s="746"/>
      <c r="C615" s="746"/>
      <c r="D615" s="746"/>
      <c r="E615" s="747"/>
      <c r="F615" s="685" t="s">
        <v>1</v>
      </c>
      <c r="G615" s="686"/>
      <c r="H615" s="754"/>
      <c r="I615" s="685" t="s">
        <v>34</v>
      </c>
      <c r="J615" s="686"/>
      <c r="K615" s="754"/>
      <c r="L615" s="681" t="s">
        <v>39</v>
      </c>
      <c r="M615" s="679" t="s">
        <v>61</v>
      </c>
      <c r="N615" s="117"/>
      <c r="O615" s="123"/>
      <c r="P615" s="125"/>
      <c r="Q615" s="126"/>
      <c r="R615" s="355"/>
      <c r="S615" s="225"/>
      <c r="T615" s="183"/>
    </row>
    <row r="616" spans="1:23">
      <c r="A616" s="748"/>
      <c r="B616" s="749"/>
      <c r="C616" s="749"/>
      <c r="D616" s="749"/>
      <c r="E616" s="750"/>
      <c r="F616" s="681" t="s">
        <v>3</v>
      </c>
      <c r="G616" s="683" t="s">
        <v>35</v>
      </c>
      <c r="H616" s="684"/>
      <c r="I616" s="681" t="s">
        <v>3</v>
      </c>
      <c r="J616" s="683" t="s">
        <v>35</v>
      </c>
      <c r="K616" s="684"/>
      <c r="L616" s="682"/>
      <c r="M616" s="680"/>
      <c r="N616" s="129"/>
      <c r="O616" s="123" t="s">
        <v>444</v>
      </c>
      <c r="P616" s="125"/>
      <c r="Q616" s="127"/>
      <c r="R616" s="127"/>
      <c r="S616" s="125"/>
      <c r="T616" s="183"/>
    </row>
    <row r="617" spans="1:23">
      <c r="A617" s="748"/>
      <c r="B617" s="749"/>
      <c r="C617" s="749"/>
      <c r="D617" s="749"/>
      <c r="E617" s="750"/>
      <c r="F617" s="682"/>
      <c r="G617" s="683"/>
      <c r="H617" s="684"/>
      <c r="I617" s="682"/>
      <c r="J617" s="683"/>
      <c r="K617" s="684"/>
      <c r="L617" s="682"/>
      <c r="M617" s="680"/>
      <c r="N617" s="129"/>
      <c r="O617" s="676" t="s">
        <v>83</v>
      </c>
      <c r="P617" s="677" t="s">
        <v>318</v>
      </c>
      <c r="Q617" s="677"/>
      <c r="R617" s="709" t="s">
        <v>45</v>
      </c>
      <c r="S617" s="709"/>
      <c r="T617" s="150" t="s">
        <v>445</v>
      </c>
      <c r="U617" s="150" t="s">
        <v>446</v>
      </c>
      <c r="V617" s="227"/>
      <c r="W617" s="137"/>
    </row>
    <row r="618" spans="1:23" ht="17" thickBot="1">
      <c r="A618" s="751"/>
      <c r="B618" s="752"/>
      <c r="C618" s="752"/>
      <c r="D618" s="752"/>
      <c r="E618" s="753"/>
      <c r="F618" s="347" t="s">
        <v>55</v>
      </c>
      <c r="G618" s="683"/>
      <c r="H618" s="684"/>
      <c r="I618" s="28" t="s">
        <v>57</v>
      </c>
      <c r="J618" s="683"/>
      <c r="K618" s="684"/>
      <c r="L618" s="347" t="s">
        <v>40</v>
      </c>
      <c r="M618" s="340" t="s">
        <v>248</v>
      </c>
      <c r="N618" s="352"/>
      <c r="O618" s="676"/>
      <c r="P618" s="678"/>
      <c r="Q618" s="678"/>
      <c r="R618" s="678" t="s">
        <v>385</v>
      </c>
      <c r="S618" s="678"/>
      <c r="T618" s="344" t="s">
        <v>447</v>
      </c>
      <c r="U618" s="354" t="s">
        <v>448</v>
      </c>
      <c r="V618" s="227"/>
      <c r="W618" s="137"/>
    </row>
    <row r="619" spans="1:23" ht="18" customHeight="1" thickTop="1">
      <c r="A619" s="710" t="s">
        <v>33</v>
      </c>
      <c r="B619" s="713" t="s">
        <v>449</v>
      </c>
      <c r="C619" s="544"/>
      <c r="D619" s="544"/>
      <c r="E619" s="545"/>
      <c r="F619" s="717" t="str">
        <f>T623</f>
        <v/>
      </c>
      <c r="G619" s="658" t="s">
        <v>75</v>
      </c>
      <c r="H619" s="661"/>
      <c r="I619" s="661"/>
      <c r="J619" s="658" t="s">
        <v>75</v>
      </c>
      <c r="K619" s="661"/>
      <c r="L619" s="664" t="str">
        <f>IF(F619="","",F619)</f>
        <v/>
      </c>
      <c r="M619" s="667" t="str">
        <f>IF(U623=0,"",U623)</f>
        <v/>
      </c>
      <c r="N619" s="117"/>
      <c r="O619" s="130">
        <v>1</v>
      </c>
      <c r="P619" s="670"/>
      <c r="Q619" s="671"/>
      <c r="R619" s="672"/>
      <c r="S619" s="672"/>
      <c r="T619" s="228"/>
      <c r="U619" s="131" t="str">
        <f>IF($R619="","",$R619*10^3*T619)</f>
        <v/>
      </c>
      <c r="V619" s="229"/>
      <c r="W619" s="358"/>
    </row>
    <row r="620" spans="1:23" ht="17.5">
      <c r="A620" s="711"/>
      <c r="B620" s="714"/>
      <c r="C620" s="534"/>
      <c r="D620" s="534"/>
      <c r="E620" s="715"/>
      <c r="F620" s="718"/>
      <c r="G620" s="659"/>
      <c r="H620" s="662"/>
      <c r="I620" s="662"/>
      <c r="J620" s="659"/>
      <c r="K620" s="662"/>
      <c r="L620" s="665"/>
      <c r="M620" s="668"/>
      <c r="N620" s="117"/>
      <c r="O620" s="130">
        <v>2</v>
      </c>
      <c r="P620" s="673"/>
      <c r="Q620" s="674"/>
      <c r="R620" s="675"/>
      <c r="S620" s="675"/>
      <c r="T620" s="232"/>
      <c r="U620" s="131" t="str">
        <f>IF($R620="","",$R620*10^3*T620)</f>
        <v/>
      </c>
      <c r="V620" s="229"/>
      <c r="W620" s="358"/>
    </row>
    <row r="621" spans="1:23" ht="17.5">
      <c r="A621" s="711"/>
      <c r="B621" s="714"/>
      <c r="C621" s="534"/>
      <c r="D621" s="534"/>
      <c r="E621" s="715"/>
      <c r="F621" s="718"/>
      <c r="G621" s="659"/>
      <c r="H621" s="662"/>
      <c r="I621" s="662"/>
      <c r="J621" s="659"/>
      <c r="K621" s="662"/>
      <c r="L621" s="665"/>
      <c r="M621" s="668"/>
      <c r="N621" s="117"/>
      <c r="O621" s="130">
        <v>3</v>
      </c>
      <c r="P621" s="673"/>
      <c r="Q621" s="674"/>
      <c r="R621" s="675"/>
      <c r="S621" s="675"/>
      <c r="T621" s="232"/>
      <c r="U621" s="131" t="str">
        <f>IF($R621="","",$R621*10^3*T621)</f>
        <v/>
      </c>
      <c r="V621" s="229"/>
      <c r="W621" s="358"/>
    </row>
    <row r="622" spans="1:23" ht="18" thickBot="1">
      <c r="A622" s="711"/>
      <c r="B622" s="714"/>
      <c r="C622" s="534"/>
      <c r="D622" s="534"/>
      <c r="E622" s="715"/>
      <c r="F622" s="718"/>
      <c r="G622" s="659"/>
      <c r="H622" s="662"/>
      <c r="I622" s="662"/>
      <c r="J622" s="659"/>
      <c r="K622" s="662"/>
      <c r="L622" s="665"/>
      <c r="M622" s="668"/>
      <c r="N622" s="117"/>
      <c r="O622" s="130">
        <v>4</v>
      </c>
      <c r="P622" s="733"/>
      <c r="Q622" s="734"/>
      <c r="R622" s="735"/>
      <c r="S622" s="735"/>
      <c r="T622" s="233"/>
      <c r="U622" s="234" t="str">
        <f>IF($R622="","",$R622*10^3*T622)</f>
        <v/>
      </c>
      <c r="V622" s="229"/>
      <c r="W622" s="358"/>
    </row>
    <row r="623" spans="1:23" ht="17" thickTop="1">
      <c r="A623" s="711"/>
      <c r="B623" s="714"/>
      <c r="C623" s="534"/>
      <c r="D623" s="534"/>
      <c r="E623" s="715"/>
      <c r="F623" s="718"/>
      <c r="G623" s="659"/>
      <c r="H623" s="662"/>
      <c r="I623" s="662"/>
      <c r="J623" s="659"/>
      <c r="K623" s="662"/>
      <c r="L623" s="665"/>
      <c r="M623" s="668"/>
      <c r="N623" s="117"/>
      <c r="O623" s="132"/>
      <c r="P623" s="736" t="s">
        <v>60</v>
      </c>
      <c r="Q623" s="736"/>
      <c r="R623" s="737"/>
      <c r="S623" s="738"/>
      <c r="T623" s="235" t="str">
        <f>IF(T619="","",SUM(T619:T622))</f>
        <v/>
      </c>
      <c r="U623" s="236" t="str">
        <f>IF(U619="","",SUM(U619:U622))</f>
        <v/>
      </c>
      <c r="V623" s="229"/>
      <c r="W623" s="358"/>
    </row>
    <row r="624" spans="1:23">
      <c r="A624" s="711"/>
      <c r="B624" s="714"/>
      <c r="C624" s="534"/>
      <c r="D624" s="534"/>
      <c r="E624" s="715"/>
      <c r="F624" s="718"/>
      <c r="G624" s="659"/>
      <c r="H624" s="662"/>
      <c r="I624" s="662"/>
      <c r="J624" s="659"/>
      <c r="K624" s="662"/>
      <c r="L624" s="665"/>
      <c r="M624" s="668"/>
      <c r="N624" s="117"/>
      <c r="O624" s="739" t="s">
        <v>450</v>
      </c>
      <c r="P624" s="739"/>
      <c r="Q624" s="740"/>
      <c r="R624" s="743" t="s">
        <v>451</v>
      </c>
      <c r="S624" s="744"/>
      <c r="T624" s="237"/>
      <c r="U624" s="238"/>
      <c r="V624" s="358"/>
      <c r="W624" s="358"/>
    </row>
    <row r="625" spans="1:23" ht="17" thickBot="1">
      <c r="A625" s="711"/>
      <c r="B625" s="716"/>
      <c r="C625" s="546"/>
      <c r="D625" s="546"/>
      <c r="E625" s="547"/>
      <c r="F625" s="719"/>
      <c r="G625" s="660"/>
      <c r="H625" s="663"/>
      <c r="I625" s="663"/>
      <c r="J625" s="660"/>
      <c r="K625" s="663"/>
      <c r="L625" s="666"/>
      <c r="M625" s="669"/>
      <c r="N625" s="117"/>
      <c r="O625" s="741"/>
      <c r="P625" s="741"/>
      <c r="Q625" s="742"/>
      <c r="R625" s="656" t="s">
        <v>452</v>
      </c>
      <c r="S625" s="657"/>
      <c r="T625" s="239"/>
      <c r="U625" s="240"/>
      <c r="V625" s="358"/>
      <c r="W625" s="358"/>
    </row>
    <row r="626" spans="1:23" ht="21.5" customHeight="1" thickTop="1">
      <c r="A626" s="711"/>
      <c r="B626" s="703" t="s">
        <v>453</v>
      </c>
      <c r="C626" s="720" t="s">
        <v>454</v>
      </c>
      <c r="D626" s="520"/>
      <c r="E626" s="521"/>
      <c r="F626" s="241"/>
      <c r="G626" s="350" t="s">
        <v>75</v>
      </c>
      <c r="H626" s="351"/>
      <c r="I626" s="242"/>
      <c r="J626" s="350" t="s">
        <v>75</v>
      </c>
      <c r="K626" s="351"/>
      <c r="L626" s="356" t="str">
        <f>IF(F626="","",F626)</f>
        <v/>
      </c>
      <c r="M626" s="357" t="str">
        <f t="shared" ref="M626:M629" si="126">IF($L626="","",$L626*$R626*10^3)</f>
        <v/>
      </c>
      <c r="N626" s="117"/>
      <c r="O626" s="243" t="s">
        <v>455</v>
      </c>
      <c r="P626" s="244"/>
      <c r="Q626" s="245"/>
      <c r="R626" s="721"/>
      <c r="S626" s="722"/>
      <c r="T626" s="246"/>
      <c r="U626" s="240"/>
      <c r="V626" s="358"/>
      <c r="W626" s="358"/>
    </row>
    <row r="627" spans="1:23" ht="21.5" customHeight="1">
      <c r="A627" s="711"/>
      <c r="B627" s="704"/>
      <c r="C627" s="723" t="s">
        <v>456</v>
      </c>
      <c r="D627" s="724"/>
      <c r="E627" s="725"/>
      <c r="F627" s="241"/>
      <c r="G627" s="247" t="s">
        <v>75</v>
      </c>
      <c r="H627" s="248"/>
      <c r="I627" s="249"/>
      <c r="J627" s="247" t="s">
        <v>75</v>
      </c>
      <c r="K627" s="248"/>
      <c r="L627" s="250" t="str">
        <f>IF(F627="","",F627)</f>
        <v/>
      </c>
      <c r="M627" s="251" t="str">
        <f t="shared" si="126"/>
        <v/>
      </c>
      <c r="N627" s="117"/>
      <c r="O627" s="243" t="s">
        <v>457</v>
      </c>
      <c r="P627" s="244"/>
      <c r="Q627" s="245"/>
      <c r="R627" s="726"/>
      <c r="S627" s="727"/>
      <c r="T627" s="246"/>
      <c r="U627" s="240"/>
      <c r="V627" s="358"/>
      <c r="W627" s="358"/>
    </row>
    <row r="628" spans="1:23" ht="26" customHeight="1">
      <c r="A628" s="711"/>
      <c r="B628" s="704"/>
      <c r="C628" s="728" t="s">
        <v>458</v>
      </c>
      <c r="D628" s="728"/>
      <c r="E628" s="728"/>
      <c r="F628" s="155"/>
      <c r="G628" s="29" t="s">
        <v>75</v>
      </c>
      <c r="H628" s="44"/>
      <c r="I628" s="252"/>
      <c r="J628" s="29" t="s">
        <v>75</v>
      </c>
      <c r="K628" s="45"/>
      <c r="L628" s="41" t="str">
        <f>IF(F628="","",F628)</f>
        <v/>
      </c>
      <c r="M628" s="81" t="str">
        <f t="shared" si="126"/>
        <v/>
      </c>
      <c r="N628" s="117"/>
      <c r="O628" s="243" t="s">
        <v>459</v>
      </c>
      <c r="P628" s="253"/>
      <c r="Q628" s="254"/>
      <c r="R628" s="726"/>
      <c r="S628" s="727"/>
      <c r="T628" s="246"/>
      <c r="U628" s="358"/>
      <c r="V628" s="358"/>
      <c r="W628" s="358"/>
    </row>
    <row r="629" spans="1:23" ht="21.5" customHeight="1" thickBot="1">
      <c r="A629" s="711"/>
      <c r="B629" s="705"/>
      <c r="C629" s="729" t="s">
        <v>322</v>
      </c>
      <c r="D629" s="730"/>
      <c r="E629" s="488"/>
      <c r="F629" s="155"/>
      <c r="G629" s="29" t="s">
        <v>75</v>
      </c>
      <c r="H629" s="44"/>
      <c r="I629" s="252"/>
      <c r="J629" s="29" t="s">
        <v>75</v>
      </c>
      <c r="K629" s="45"/>
      <c r="L629" s="41" t="str">
        <f>IF(F629="","",F629)</f>
        <v/>
      </c>
      <c r="M629" s="81" t="str">
        <f t="shared" si="126"/>
        <v/>
      </c>
      <c r="N629" s="117"/>
      <c r="O629" s="243" t="s">
        <v>460</v>
      </c>
      <c r="P629" s="244"/>
      <c r="Q629" s="255"/>
      <c r="R629" s="731"/>
      <c r="S629" s="732"/>
      <c r="T629" s="246"/>
      <c r="U629" s="123"/>
      <c r="V629" s="358"/>
      <c r="W629" s="358"/>
    </row>
    <row r="630" spans="1:23" ht="21.5" customHeight="1" thickTop="1">
      <c r="A630" s="711"/>
      <c r="B630" s="703" t="s">
        <v>461</v>
      </c>
      <c r="C630" s="653" t="s">
        <v>462</v>
      </c>
      <c r="D630" s="653"/>
      <c r="E630" s="653"/>
      <c r="F630" s="156"/>
      <c r="G630" s="29" t="s">
        <v>75</v>
      </c>
      <c r="H630" s="44"/>
      <c r="I630" s="156"/>
      <c r="J630" s="29" t="s">
        <v>75</v>
      </c>
      <c r="K630" s="45"/>
      <c r="L630" s="256"/>
      <c r="M630" s="257"/>
      <c r="N630" s="117"/>
      <c r="O630" s="258" t="s">
        <v>462</v>
      </c>
      <c r="P630" s="259"/>
      <c r="Q630" s="260"/>
      <c r="R630" s="695">
        <v>0</v>
      </c>
      <c r="S630" s="696"/>
      <c r="T630" s="183"/>
      <c r="U630" s="123"/>
      <c r="V630" s="652"/>
      <c r="W630" s="652"/>
    </row>
    <row r="631" spans="1:23" ht="21.5" customHeight="1">
      <c r="A631" s="711"/>
      <c r="B631" s="704"/>
      <c r="C631" s="653" t="s">
        <v>463</v>
      </c>
      <c r="D631" s="653"/>
      <c r="E631" s="653"/>
      <c r="F631" s="156"/>
      <c r="G631" s="29" t="s">
        <v>75</v>
      </c>
      <c r="H631" s="44"/>
      <c r="I631" s="156"/>
      <c r="J631" s="29" t="s">
        <v>75</v>
      </c>
      <c r="K631" s="45"/>
      <c r="L631" s="256"/>
      <c r="M631" s="257"/>
      <c r="N631" s="117"/>
      <c r="O631" s="258" t="s">
        <v>463</v>
      </c>
      <c r="P631" s="259"/>
      <c r="Q631" s="260"/>
      <c r="R631" s="654">
        <v>0</v>
      </c>
      <c r="S631" s="655"/>
      <c r="T631" s="183"/>
      <c r="U631" s="123"/>
      <c r="V631" s="358"/>
      <c r="W631" s="358"/>
    </row>
    <row r="632" spans="1:23" ht="21.5" customHeight="1">
      <c r="A632" s="711"/>
      <c r="B632" s="704"/>
      <c r="C632" s="653" t="s">
        <v>439</v>
      </c>
      <c r="D632" s="653"/>
      <c r="E632" s="653"/>
      <c r="F632" s="156"/>
      <c r="G632" s="29" t="s">
        <v>75</v>
      </c>
      <c r="H632" s="44"/>
      <c r="I632" s="156"/>
      <c r="J632" s="29" t="s">
        <v>75</v>
      </c>
      <c r="K632" s="45"/>
      <c r="L632" s="256"/>
      <c r="M632" s="257"/>
      <c r="N632" s="117"/>
      <c r="O632" s="258" t="s">
        <v>439</v>
      </c>
      <c r="P632" s="259"/>
      <c r="Q632" s="260"/>
      <c r="R632" s="654">
        <v>0</v>
      </c>
      <c r="S632" s="655"/>
      <c r="T632" s="183"/>
      <c r="U632" s="123"/>
      <c r="V632" s="358"/>
      <c r="W632" s="358"/>
    </row>
    <row r="633" spans="1:23" ht="21.5" customHeight="1">
      <c r="A633" s="711"/>
      <c r="B633" s="704"/>
      <c r="C633" s="653" t="s">
        <v>464</v>
      </c>
      <c r="D633" s="653"/>
      <c r="E633" s="653"/>
      <c r="F633" s="156"/>
      <c r="G633" s="29" t="s">
        <v>75</v>
      </c>
      <c r="H633" s="44"/>
      <c r="I633" s="156"/>
      <c r="J633" s="29" t="s">
        <v>75</v>
      </c>
      <c r="K633" s="45"/>
      <c r="L633" s="256"/>
      <c r="M633" s="257"/>
      <c r="N633" s="117"/>
      <c r="O633" s="258" t="s">
        <v>464</v>
      </c>
      <c r="P633" s="259"/>
      <c r="Q633" s="260"/>
      <c r="R633" s="654">
        <v>0</v>
      </c>
      <c r="S633" s="655"/>
      <c r="T633" s="183"/>
      <c r="U633" s="123"/>
      <c r="V633" s="123"/>
    </row>
    <row r="634" spans="1:23" ht="21.5" customHeight="1">
      <c r="A634" s="711"/>
      <c r="B634" s="704"/>
      <c r="C634" s="690" t="s">
        <v>465</v>
      </c>
      <c r="D634" s="690"/>
      <c r="E634" s="690"/>
      <c r="F634" s="156"/>
      <c r="G634" s="247" t="s">
        <v>75</v>
      </c>
      <c r="H634" s="261"/>
      <c r="I634" s="156"/>
      <c r="J634" s="247" t="s">
        <v>75</v>
      </c>
      <c r="K634" s="262"/>
      <c r="L634" s="256"/>
      <c r="M634" s="257"/>
      <c r="N634" s="117"/>
      <c r="O634" s="263" t="s">
        <v>466</v>
      </c>
      <c r="P634" s="264"/>
      <c r="Q634" s="265"/>
      <c r="R634" s="691"/>
      <c r="S634" s="692"/>
      <c r="T634" s="183"/>
      <c r="U634" s="123"/>
    </row>
    <row r="635" spans="1:23" ht="21.5" customHeight="1">
      <c r="A635" s="711"/>
      <c r="B635" s="705"/>
      <c r="C635" s="693" t="s">
        <v>322</v>
      </c>
      <c r="D635" s="694"/>
      <c r="E635" s="218"/>
      <c r="F635" s="156"/>
      <c r="G635" s="247" t="s">
        <v>75</v>
      </c>
      <c r="H635" s="261"/>
      <c r="I635" s="156"/>
      <c r="J635" s="247" t="s">
        <v>75</v>
      </c>
      <c r="K635" s="262"/>
      <c r="L635" s="256"/>
      <c r="M635" s="257"/>
      <c r="N635" s="117"/>
      <c r="O635" s="263" t="s">
        <v>467</v>
      </c>
      <c r="P635" s="264"/>
      <c r="Q635" s="265"/>
      <c r="R635" s="691"/>
      <c r="S635" s="692"/>
      <c r="T635" s="183"/>
      <c r="U635" s="123"/>
    </row>
    <row r="636" spans="1:23" ht="17" thickBot="1">
      <c r="A636" s="712"/>
      <c r="B636" s="683" t="s">
        <v>468</v>
      </c>
      <c r="C636" s="683"/>
      <c r="D636" s="683"/>
      <c r="E636" s="683"/>
      <c r="F636" s="683"/>
      <c r="G636" s="683"/>
      <c r="H636" s="683"/>
      <c r="I636" s="683"/>
      <c r="J636" s="683"/>
      <c r="K636" s="683"/>
      <c r="L636" s="683"/>
      <c r="M636" s="46" t="str">
        <f>IF(SUM(M619:M635)=0,"",SUM(M619:M635))</f>
        <v/>
      </c>
      <c r="N636" s="114"/>
      <c r="O636" s="134"/>
      <c r="P636" s="136"/>
      <c r="Q636" s="187"/>
      <c r="R636" s="133"/>
      <c r="S636" s="266"/>
      <c r="T636" s="137"/>
      <c r="U636" s="123"/>
    </row>
    <row r="637" spans="1:23" ht="17" thickBot="1">
      <c r="A637" s="685" t="s">
        <v>469</v>
      </c>
      <c r="B637" s="686"/>
      <c r="C637" s="686"/>
      <c r="D637" s="686"/>
      <c r="E637" s="686"/>
      <c r="F637" s="686"/>
      <c r="G637" s="686"/>
      <c r="H637" s="686"/>
      <c r="I637" s="686"/>
      <c r="J637" s="686"/>
      <c r="K637" s="686"/>
      <c r="L637" s="687"/>
      <c r="M637" s="47" t="str">
        <f>IF(SUM(M572,M577,M600,M614,M636)=0,"",SUM(M572,M577,M600,M614,M636))</f>
        <v/>
      </c>
      <c r="N637" s="114"/>
      <c r="O637" s="187" t="s">
        <v>470</v>
      </c>
      <c r="P637" s="207"/>
      <c r="Q637" s="26"/>
      <c r="S637" s="267"/>
      <c r="T637" s="352"/>
      <c r="U637" s="123"/>
    </row>
    <row r="638" spans="1:23">
      <c r="A638" s="348"/>
      <c r="B638" s="82"/>
      <c r="C638" s="346"/>
      <c r="D638" s="346"/>
      <c r="E638" s="346"/>
      <c r="F638" s="346"/>
      <c r="G638" s="348"/>
      <c r="H638" s="348"/>
      <c r="I638" s="348"/>
      <c r="J638" s="348"/>
      <c r="K638" s="348"/>
      <c r="L638" s="348"/>
      <c r="M638" s="27"/>
      <c r="N638" s="114"/>
      <c r="O638" s="210" t="s">
        <v>471</v>
      </c>
      <c r="Q638" s="26"/>
    </row>
    <row r="639" spans="1:23">
      <c r="A639" s="359"/>
      <c r="B639" s="688" t="s">
        <v>319</v>
      </c>
      <c r="C639" s="688"/>
      <c r="D639" s="688"/>
      <c r="E639" s="688"/>
      <c r="F639" s="688"/>
      <c r="G639" s="688" t="str">
        <f>IF(P619="","",""&amp;$P619&amp;" "&amp;$R619&amp;"　"&amp;$P620&amp;" "&amp;$R620&amp;"　"&amp;$P621&amp;" "&amp;$R621&amp;"　"&amp;$P622&amp;" "&amp;$R622&amp;"")</f>
        <v/>
      </c>
      <c r="H639" s="688"/>
      <c r="I639" s="688"/>
      <c r="J639" s="688"/>
      <c r="K639" s="688"/>
      <c r="L639" s="688"/>
      <c r="M639" s="688"/>
      <c r="N639" s="114"/>
      <c r="O639" s="187" t="s">
        <v>338</v>
      </c>
      <c r="Q639" s="26"/>
    </row>
    <row r="640" spans="1:23">
      <c r="A640" s="38"/>
      <c r="B640" s="689"/>
      <c r="C640" s="689"/>
      <c r="D640" s="689"/>
      <c r="E640" s="689"/>
      <c r="F640" s="689"/>
      <c r="G640" s="689"/>
      <c r="H640" s="689"/>
      <c r="I640" s="689"/>
      <c r="J640" s="689"/>
      <c r="K640" s="689"/>
      <c r="L640" s="689"/>
      <c r="M640" s="689"/>
    </row>
    <row r="641" spans="1:14">
      <c r="A641" s="38"/>
      <c r="B641" s="689"/>
      <c r="C641" s="689"/>
      <c r="D641" s="689"/>
      <c r="E641" s="689"/>
      <c r="F641" s="689"/>
      <c r="G641" s="689"/>
      <c r="H641" s="689"/>
      <c r="I641" s="689"/>
      <c r="J641" s="689"/>
      <c r="K641" s="689"/>
      <c r="L641" s="689"/>
      <c r="M641" s="689"/>
    </row>
    <row r="642" spans="1:14" ht="9" customHeight="1" thickBot="1">
      <c r="A642" s="38"/>
      <c r="B642" s="399"/>
      <c r="C642" s="399"/>
      <c r="D642" s="399"/>
      <c r="E642" s="399"/>
      <c r="F642" s="399"/>
      <c r="G642" s="399"/>
      <c r="H642" s="399"/>
      <c r="I642" s="399"/>
      <c r="J642" s="399"/>
      <c r="K642" s="399"/>
      <c r="L642" s="399"/>
      <c r="M642" s="399"/>
    </row>
    <row r="643" spans="1:14" ht="17" thickBot="1">
      <c r="K643" s="39" t="s">
        <v>265</v>
      </c>
      <c r="L643" s="39" t="s">
        <v>60</v>
      </c>
      <c r="M643" s="40" t="str">
        <f>IF(SUM(M102,M209,M316,M423,M530,M637)=0,"",SUM(M102,M209,M316,M423,M530,M637))</f>
        <v/>
      </c>
      <c r="N643" s="12" t="s">
        <v>264</v>
      </c>
    </row>
  </sheetData>
  <sheetProtection algorithmName="SHA-512" hashValue="VjVCyZZWbRWjlXiqgObhELFAeMQDPk75XJNOZFuW6VMStBtP09qPivFANE3YJOsTkP8FRVhe2qwoUo9sYtLJbw==" saltValue="1t0lFIzTHLz5SkIvZo+9gw==" spinCount="100000" sheet="1" objects="1" scenarios="1"/>
  <mergeCells count="1149">
    <mergeCell ref="G3:L3"/>
    <mergeCell ref="A5:E7"/>
    <mergeCell ref="F5:H5"/>
    <mergeCell ref="I5:K5"/>
    <mergeCell ref="L5:L6"/>
    <mergeCell ref="M5:M6"/>
    <mergeCell ref="G6:G7"/>
    <mergeCell ref="J6:J7"/>
    <mergeCell ref="Z6:Z7"/>
    <mergeCell ref="AA6:AA7"/>
    <mergeCell ref="A8:A42"/>
    <mergeCell ref="B8:E8"/>
    <mergeCell ref="B9:E9"/>
    <mergeCell ref="B10:E10"/>
    <mergeCell ref="B11:E11"/>
    <mergeCell ref="B12:E12"/>
    <mergeCell ref="B13:E13"/>
    <mergeCell ref="B14:E14"/>
    <mergeCell ref="O5:O7"/>
    <mergeCell ref="P5:Q5"/>
    <mergeCell ref="R5:R7"/>
    <mergeCell ref="S5:T5"/>
    <mergeCell ref="X5:Y5"/>
    <mergeCell ref="Z5:AA5"/>
    <mergeCell ref="Q6:Q7"/>
    <mergeCell ref="S6:S7"/>
    <mergeCell ref="T6:T7"/>
    <mergeCell ref="Y6:Y7"/>
    <mergeCell ref="B29:E29"/>
    <mergeCell ref="B30:E30"/>
    <mergeCell ref="B31:E31"/>
    <mergeCell ref="B32:E32"/>
    <mergeCell ref="B33:E33"/>
    <mergeCell ref="B34:E34"/>
    <mergeCell ref="B21:B22"/>
    <mergeCell ref="C21:E21"/>
    <mergeCell ref="C22:E22"/>
    <mergeCell ref="B23:B28"/>
    <mergeCell ref="C23:E23"/>
    <mergeCell ref="C24:E24"/>
    <mergeCell ref="C25:E25"/>
    <mergeCell ref="C26:E26"/>
    <mergeCell ref="C27:E27"/>
    <mergeCell ref="C28:E28"/>
    <mergeCell ref="B15:E15"/>
    <mergeCell ref="B16:E16"/>
    <mergeCell ref="B17:E17"/>
    <mergeCell ref="B18:E18"/>
    <mergeCell ref="B19:B20"/>
    <mergeCell ref="C19:E19"/>
    <mergeCell ref="C20:E20"/>
    <mergeCell ref="B41:E41"/>
    <mergeCell ref="U41:V41"/>
    <mergeCell ref="B42:L42"/>
    <mergeCell ref="A43:A64"/>
    <mergeCell ref="B43:E45"/>
    <mergeCell ref="F43:H43"/>
    <mergeCell ref="I43:K43"/>
    <mergeCell ref="L43:L44"/>
    <mergeCell ref="M43:M44"/>
    <mergeCell ref="O43:O45"/>
    <mergeCell ref="M38:M39"/>
    <mergeCell ref="G39:G40"/>
    <mergeCell ref="H39:H40"/>
    <mergeCell ref="J39:J40"/>
    <mergeCell ref="K39:K40"/>
    <mergeCell ref="U40:V40"/>
    <mergeCell ref="B35:B36"/>
    <mergeCell ref="C35:E35"/>
    <mergeCell ref="C36:E36"/>
    <mergeCell ref="B37:L37"/>
    <mergeCell ref="B38:E40"/>
    <mergeCell ref="F38:H38"/>
    <mergeCell ref="I38:K38"/>
    <mergeCell ref="L38:L39"/>
    <mergeCell ref="B49:E49"/>
    <mergeCell ref="B50:E50"/>
    <mergeCell ref="B51:E51"/>
    <mergeCell ref="B52:E52"/>
    <mergeCell ref="B53:E53"/>
    <mergeCell ref="B54:E54"/>
    <mergeCell ref="B56:E56"/>
    <mergeCell ref="B57:E57"/>
    <mergeCell ref="Y44:Y45"/>
    <mergeCell ref="Z44:Z45"/>
    <mergeCell ref="AA44:AA45"/>
    <mergeCell ref="B46:E46"/>
    <mergeCell ref="B47:E47"/>
    <mergeCell ref="B48:E48"/>
    <mergeCell ref="P43:Q43"/>
    <mergeCell ref="R43:R45"/>
    <mergeCell ref="S43:T43"/>
    <mergeCell ref="X43:Y43"/>
    <mergeCell ref="Z43:AA43"/>
    <mergeCell ref="G44:G45"/>
    <mergeCell ref="J44:J45"/>
    <mergeCell ref="Q44:Q45"/>
    <mergeCell ref="S44:S45"/>
    <mergeCell ref="T44:T45"/>
    <mergeCell ref="A66:E68"/>
    <mergeCell ref="F66:H66"/>
    <mergeCell ref="I66:K66"/>
    <mergeCell ref="L66:L67"/>
    <mergeCell ref="M66:M67"/>
    <mergeCell ref="G67:G68"/>
    <mergeCell ref="H67:H68"/>
    <mergeCell ref="J67:J68"/>
    <mergeCell ref="K67:K68"/>
    <mergeCell ref="B61:E61"/>
    <mergeCell ref="B62:E62"/>
    <mergeCell ref="B63:C64"/>
    <mergeCell ref="D63:E63"/>
    <mergeCell ref="D64:E64"/>
    <mergeCell ref="B65:L65"/>
    <mergeCell ref="B55:E55"/>
    <mergeCell ref="B58:E58"/>
    <mergeCell ref="B59:E59"/>
    <mergeCell ref="B60:E60"/>
    <mergeCell ref="C76:E76"/>
    <mergeCell ref="C77:E77"/>
    <mergeCell ref="C78:D78"/>
    <mergeCell ref="B79:L79"/>
    <mergeCell ref="A80:E83"/>
    <mergeCell ref="F80:H80"/>
    <mergeCell ref="I80:K80"/>
    <mergeCell ref="L80:L82"/>
    <mergeCell ref="A69:A79"/>
    <mergeCell ref="B69:B73"/>
    <mergeCell ref="C69:E69"/>
    <mergeCell ref="C70:E70"/>
    <mergeCell ref="C71:E71"/>
    <mergeCell ref="C72:E72"/>
    <mergeCell ref="C73:D73"/>
    <mergeCell ref="B74:B78"/>
    <mergeCell ref="C74:E74"/>
    <mergeCell ref="C75:E75"/>
    <mergeCell ref="A84:A101"/>
    <mergeCell ref="B84:E90"/>
    <mergeCell ref="F84:F90"/>
    <mergeCell ref="G84:G90"/>
    <mergeCell ref="H84:H90"/>
    <mergeCell ref="I84:I90"/>
    <mergeCell ref="B91:B94"/>
    <mergeCell ref="C91:E91"/>
    <mergeCell ref="C95:E95"/>
    <mergeCell ref="C98:E98"/>
    <mergeCell ref="Z81:Z83"/>
    <mergeCell ref="AA81:AA83"/>
    <mergeCell ref="O82:O83"/>
    <mergeCell ref="P82:Q83"/>
    <mergeCell ref="R82:S82"/>
    <mergeCell ref="X82:X84"/>
    <mergeCell ref="R83:S83"/>
    <mergeCell ref="M80:M82"/>
    <mergeCell ref="F81:F82"/>
    <mergeCell ref="G81:G83"/>
    <mergeCell ref="H81:H83"/>
    <mergeCell ref="I81:I82"/>
    <mergeCell ref="J81:J83"/>
    <mergeCell ref="K81:K83"/>
    <mergeCell ref="P87:Q87"/>
    <mergeCell ref="R87:S87"/>
    <mergeCell ref="P88:Q88"/>
    <mergeCell ref="R88:S88"/>
    <mergeCell ref="O89:Q90"/>
    <mergeCell ref="R89:S89"/>
    <mergeCell ref="R90:S90"/>
    <mergeCell ref="J84:J90"/>
    <mergeCell ref="K84:K90"/>
    <mergeCell ref="L84:L90"/>
    <mergeCell ref="M84:M90"/>
    <mergeCell ref="P84:Q84"/>
    <mergeCell ref="R84:S84"/>
    <mergeCell ref="P85:Q85"/>
    <mergeCell ref="R85:S85"/>
    <mergeCell ref="P86:Q86"/>
    <mergeCell ref="R86:S86"/>
    <mergeCell ref="R98:S98"/>
    <mergeCell ref="C99:E99"/>
    <mergeCell ref="R99:S99"/>
    <mergeCell ref="C100:D100"/>
    <mergeCell ref="R100:S100"/>
    <mergeCell ref="B101:L101"/>
    <mergeCell ref="R95:S95"/>
    <mergeCell ref="V95:W95"/>
    <mergeCell ref="C96:E96"/>
    <mergeCell ref="R96:S96"/>
    <mergeCell ref="C97:E97"/>
    <mergeCell ref="R97:S97"/>
    <mergeCell ref="R91:S91"/>
    <mergeCell ref="C92:E92"/>
    <mergeCell ref="R92:S92"/>
    <mergeCell ref="C93:E93"/>
    <mergeCell ref="R93:S93"/>
    <mergeCell ref="C94:D94"/>
    <mergeCell ref="R94:S94"/>
    <mergeCell ref="B122:E122"/>
    <mergeCell ref="B123:E123"/>
    <mergeCell ref="O112:O114"/>
    <mergeCell ref="P112:Q112"/>
    <mergeCell ref="R112:R114"/>
    <mergeCell ref="S112:T112"/>
    <mergeCell ref="G113:G114"/>
    <mergeCell ref="J113:J114"/>
    <mergeCell ref="Q113:Q114"/>
    <mergeCell ref="S113:S114"/>
    <mergeCell ref="T113:T114"/>
    <mergeCell ref="A102:L102"/>
    <mergeCell ref="B104:F104"/>
    <mergeCell ref="G104:M104"/>
    <mergeCell ref="B105:M106"/>
    <mergeCell ref="G110:L110"/>
    <mergeCell ref="A112:E114"/>
    <mergeCell ref="F112:H112"/>
    <mergeCell ref="I112:K112"/>
    <mergeCell ref="L112:L113"/>
    <mergeCell ref="M112:M113"/>
    <mergeCell ref="B136:E136"/>
    <mergeCell ref="B137:E137"/>
    <mergeCell ref="B138:E138"/>
    <mergeCell ref="B139:E139"/>
    <mergeCell ref="B140:E140"/>
    <mergeCell ref="B141:E141"/>
    <mergeCell ref="B130:B135"/>
    <mergeCell ref="C130:E130"/>
    <mergeCell ref="C131:E131"/>
    <mergeCell ref="C132:E132"/>
    <mergeCell ref="C133:E133"/>
    <mergeCell ref="C134:E134"/>
    <mergeCell ref="C135:E135"/>
    <mergeCell ref="B124:E124"/>
    <mergeCell ref="B125:E125"/>
    <mergeCell ref="B126:B127"/>
    <mergeCell ref="C126:E126"/>
    <mergeCell ref="C127:E127"/>
    <mergeCell ref="B128:B129"/>
    <mergeCell ref="C128:E128"/>
    <mergeCell ref="C129:E129"/>
    <mergeCell ref="B148:E148"/>
    <mergeCell ref="U148:V148"/>
    <mergeCell ref="B149:L149"/>
    <mergeCell ref="A150:A171"/>
    <mergeCell ref="B150:E152"/>
    <mergeCell ref="F150:H150"/>
    <mergeCell ref="I150:K150"/>
    <mergeCell ref="L150:L151"/>
    <mergeCell ref="M150:M151"/>
    <mergeCell ref="O150:O152"/>
    <mergeCell ref="M145:M146"/>
    <mergeCell ref="G146:G147"/>
    <mergeCell ref="H146:H147"/>
    <mergeCell ref="J146:J147"/>
    <mergeCell ref="K146:K147"/>
    <mergeCell ref="U147:V147"/>
    <mergeCell ref="B142:B143"/>
    <mergeCell ref="C142:E142"/>
    <mergeCell ref="C143:E143"/>
    <mergeCell ref="B144:L144"/>
    <mergeCell ref="B145:E147"/>
    <mergeCell ref="F145:H145"/>
    <mergeCell ref="I145:K145"/>
    <mergeCell ref="L145:L146"/>
    <mergeCell ref="A115:A149"/>
    <mergeCell ref="B115:E115"/>
    <mergeCell ref="B116:E116"/>
    <mergeCell ref="B117:E117"/>
    <mergeCell ref="B118:E118"/>
    <mergeCell ref="B119:E119"/>
    <mergeCell ref="B120:E120"/>
    <mergeCell ref="B121:E121"/>
    <mergeCell ref="B159:E159"/>
    <mergeCell ref="B160:E160"/>
    <mergeCell ref="B161:E161"/>
    <mergeCell ref="B162:E162"/>
    <mergeCell ref="B163:E163"/>
    <mergeCell ref="B164:E164"/>
    <mergeCell ref="B153:E153"/>
    <mergeCell ref="B154:E154"/>
    <mergeCell ref="B155:E155"/>
    <mergeCell ref="B156:E156"/>
    <mergeCell ref="B157:E157"/>
    <mergeCell ref="B158:E158"/>
    <mergeCell ref="P150:Q150"/>
    <mergeCell ref="R150:R152"/>
    <mergeCell ref="S150:T150"/>
    <mergeCell ref="G151:G152"/>
    <mergeCell ref="J151:J152"/>
    <mergeCell ref="Q151:Q152"/>
    <mergeCell ref="S151:S152"/>
    <mergeCell ref="T151:T152"/>
    <mergeCell ref="B172:L172"/>
    <mergeCell ref="A173:E175"/>
    <mergeCell ref="F173:H173"/>
    <mergeCell ref="I173:K173"/>
    <mergeCell ref="L173:L174"/>
    <mergeCell ref="M173:M174"/>
    <mergeCell ref="G174:G175"/>
    <mergeCell ref="H174:H175"/>
    <mergeCell ref="J174:J175"/>
    <mergeCell ref="K174:K175"/>
    <mergeCell ref="B165:E165"/>
    <mergeCell ref="B166:E166"/>
    <mergeCell ref="B167:E167"/>
    <mergeCell ref="B168:E168"/>
    <mergeCell ref="B169:E169"/>
    <mergeCell ref="B170:C171"/>
    <mergeCell ref="D170:E170"/>
    <mergeCell ref="D171:E171"/>
    <mergeCell ref="C183:E183"/>
    <mergeCell ref="C184:E184"/>
    <mergeCell ref="C185:D185"/>
    <mergeCell ref="B186:L186"/>
    <mergeCell ref="A187:E190"/>
    <mergeCell ref="F187:H187"/>
    <mergeCell ref="I187:K187"/>
    <mergeCell ref="L187:L189"/>
    <mergeCell ref="A176:A186"/>
    <mergeCell ref="B176:B180"/>
    <mergeCell ref="C176:E176"/>
    <mergeCell ref="C177:E177"/>
    <mergeCell ref="C178:E178"/>
    <mergeCell ref="C179:E179"/>
    <mergeCell ref="C180:D180"/>
    <mergeCell ref="B181:B185"/>
    <mergeCell ref="C181:E181"/>
    <mergeCell ref="C182:E182"/>
    <mergeCell ref="O189:O190"/>
    <mergeCell ref="P189:Q190"/>
    <mergeCell ref="R189:S189"/>
    <mergeCell ref="R190:S190"/>
    <mergeCell ref="A191:A208"/>
    <mergeCell ref="B191:E197"/>
    <mergeCell ref="F191:F197"/>
    <mergeCell ref="G191:G197"/>
    <mergeCell ref="H191:H197"/>
    <mergeCell ref="I191:I197"/>
    <mergeCell ref="M187:M189"/>
    <mergeCell ref="F188:F189"/>
    <mergeCell ref="G188:G190"/>
    <mergeCell ref="H188:H190"/>
    <mergeCell ref="I188:I189"/>
    <mergeCell ref="J188:J190"/>
    <mergeCell ref="K188:K190"/>
    <mergeCell ref="C202:E202"/>
    <mergeCell ref="R202:S202"/>
    <mergeCell ref="V202:W202"/>
    <mergeCell ref="C203:E203"/>
    <mergeCell ref="R203:S203"/>
    <mergeCell ref="C204:E204"/>
    <mergeCell ref="R204:S204"/>
    <mergeCell ref="B198:B201"/>
    <mergeCell ref="C198:E198"/>
    <mergeCell ref="R198:S198"/>
    <mergeCell ref="C199:E199"/>
    <mergeCell ref="R199:S199"/>
    <mergeCell ref="C200:E200"/>
    <mergeCell ref="R200:S200"/>
    <mergeCell ref="C201:D201"/>
    <mergeCell ref="R201:S201"/>
    <mergeCell ref="P194:Q194"/>
    <mergeCell ref="R194:S194"/>
    <mergeCell ref="P195:Q195"/>
    <mergeCell ref="R195:S195"/>
    <mergeCell ref="O196:Q197"/>
    <mergeCell ref="R196:S196"/>
    <mergeCell ref="R197:S197"/>
    <mergeCell ref="J191:J197"/>
    <mergeCell ref="K191:K197"/>
    <mergeCell ref="L191:L197"/>
    <mergeCell ref="M191:M197"/>
    <mergeCell ref="P191:Q191"/>
    <mergeCell ref="R191:S191"/>
    <mergeCell ref="P192:Q192"/>
    <mergeCell ref="R192:S192"/>
    <mergeCell ref="P193:Q193"/>
    <mergeCell ref="R193:S193"/>
    <mergeCell ref="R421:S421"/>
    <mergeCell ref="C421:D421"/>
    <mergeCell ref="R420:S420"/>
    <mergeCell ref="C420:E420"/>
    <mergeCell ref="R419:S419"/>
    <mergeCell ref="C419:E419"/>
    <mergeCell ref="B208:L208"/>
    <mergeCell ref="A209:L209"/>
    <mergeCell ref="B211:F211"/>
    <mergeCell ref="G211:M211"/>
    <mergeCell ref="B212:M213"/>
    <mergeCell ref="B426:M427"/>
    <mergeCell ref="G425:M425"/>
    <mergeCell ref="B425:F425"/>
    <mergeCell ref="A423:L423"/>
    <mergeCell ref="B422:L422"/>
    <mergeCell ref="C205:E205"/>
    <mergeCell ref="R205:S205"/>
    <mergeCell ref="C206:E206"/>
    <mergeCell ref="R206:S206"/>
    <mergeCell ref="C207:D207"/>
    <mergeCell ref="R207:S207"/>
    <mergeCell ref="K405:K411"/>
    <mergeCell ref="J405:J411"/>
    <mergeCell ref="I405:I411"/>
    <mergeCell ref="H405:H411"/>
    <mergeCell ref="R415:S415"/>
    <mergeCell ref="C415:D415"/>
    <mergeCell ref="R414:S414"/>
    <mergeCell ref="C414:E414"/>
    <mergeCell ref="R413:S413"/>
    <mergeCell ref="C413:E413"/>
    <mergeCell ref="R418:S418"/>
    <mergeCell ref="C418:E418"/>
    <mergeCell ref="R417:S417"/>
    <mergeCell ref="C417:E417"/>
    <mergeCell ref="V416:W416"/>
    <mergeCell ref="R416:S416"/>
    <mergeCell ref="C416:E416"/>
    <mergeCell ref="M401:M403"/>
    <mergeCell ref="L401:L403"/>
    <mergeCell ref="I401:K401"/>
    <mergeCell ref="F401:H401"/>
    <mergeCell ref="G405:G411"/>
    <mergeCell ref="F405:F411"/>
    <mergeCell ref="B405:E411"/>
    <mergeCell ref="A405:A422"/>
    <mergeCell ref="R404:S404"/>
    <mergeCell ref="R403:S403"/>
    <mergeCell ref="P403:Q404"/>
    <mergeCell ref="O403:O404"/>
    <mergeCell ref="K402:K404"/>
    <mergeCell ref="J402:J404"/>
    <mergeCell ref="R406:S406"/>
    <mergeCell ref="P406:Q406"/>
    <mergeCell ref="R405:S405"/>
    <mergeCell ref="P405:Q405"/>
    <mergeCell ref="M405:M411"/>
    <mergeCell ref="L405:L411"/>
    <mergeCell ref="R409:S409"/>
    <mergeCell ref="P409:Q409"/>
    <mergeCell ref="R408:S408"/>
    <mergeCell ref="P408:Q408"/>
    <mergeCell ref="R407:S407"/>
    <mergeCell ref="P407:Q407"/>
    <mergeCell ref="R412:S412"/>
    <mergeCell ref="C412:E412"/>
    <mergeCell ref="B412:B415"/>
    <mergeCell ref="R411:S411"/>
    <mergeCell ref="R410:S410"/>
    <mergeCell ref="O410:Q411"/>
    <mergeCell ref="C390:E390"/>
    <mergeCell ref="B390:B394"/>
    <mergeCell ref="A390:A400"/>
    <mergeCell ref="K388:K389"/>
    <mergeCell ref="J388:J389"/>
    <mergeCell ref="H388:H389"/>
    <mergeCell ref="G388:G389"/>
    <mergeCell ref="C395:E395"/>
    <mergeCell ref="B395:B399"/>
    <mergeCell ref="C394:D394"/>
    <mergeCell ref="C393:E393"/>
    <mergeCell ref="C392:E392"/>
    <mergeCell ref="C391:E391"/>
    <mergeCell ref="A401:E404"/>
    <mergeCell ref="B400:L400"/>
    <mergeCell ref="C399:D399"/>
    <mergeCell ref="C398:E398"/>
    <mergeCell ref="C397:E397"/>
    <mergeCell ref="C396:E396"/>
    <mergeCell ref="I402:I403"/>
    <mergeCell ref="H402:H404"/>
    <mergeCell ref="G402:G404"/>
    <mergeCell ref="F402:F403"/>
    <mergeCell ref="B371:E371"/>
    <mergeCell ref="B370:E370"/>
    <mergeCell ref="B369:E369"/>
    <mergeCell ref="B380:E380"/>
    <mergeCell ref="B379:E379"/>
    <mergeCell ref="B378:E378"/>
    <mergeCell ref="B377:E377"/>
    <mergeCell ref="B376:E376"/>
    <mergeCell ref="B375:E375"/>
    <mergeCell ref="D385:E385"/>
    <mergeCell ref="D384:E384"/>
    <mergeCell ref="B384:C385"/>
    <mergeCell ref="B383:E383"/>
    <mergeCell ref="B382:E382"/>
    <mergeCell ref="B381:E381"/>
    <mergeCell ref="M387:M388"/>
    <mergeCell ref="L387:L388"/>
    <mergeCell ref="I387:K387"/>
    <mergeCell ref="F387:H387"/>
    <mergeCell ref="A387:E389"/>
    <mergeCell ref="B386:L386"/>
    <mergeCell ref="U361:V361"/>
    <mergeCell ref="K360:K361"/>
    <mergeCell ref="J360:J361"/>
    <mergeCell ref="H360:H361"/>
    <mergeCell ref="G360:G361"/>
    <mergeCell ref="M359:M360"/>
    <mergeCell ref="L359:L360"/>
    <mergeCell ref="I359:K359"/>
    <mergeCell ref="F359:H359"/>
    <mergeCell ref="I364:K364"/>
    <mergeCell ref="F364:H364"/>
    <mergeCell ref="B364:E366"/>
    <mergeCell ref="A364:A385"/>
    <mergeCell ref="B363:L363"/>
    <mergeCell ref="U362:V362"/>
    <mergeCell ref="B362:E362"/>
    <mergeCell ref="S364:T364"/>
    <mergeCell ref="R364:R366"/>
    <mergeCell ref="P364:Q364"/>
    <mergeCell ref="O364:O366"/>
    <mergeCell ref="M364:M365"/>
    <mergeCell ref="L364:L365"/>
    <mergeCell ref="B368:E368"/>
    <mergeCell ref="B367:E367"/>
    <mergeCell ref="T365:T366"/>
    <mergeCell ref="S365:S366"/>
    <mergeCell ref="Q365:Q366"/>
    <mergeCell ref="J365:J366"/>
    <mergeCell ref="G365:G366"/>
    <mergeCell ref="B374:E374"/>
    <mergeCell ref="B373:E373"/>
    <mergeCell ref="B372:E372"/>
    <mergeCell ref="C340:E340"/>
    <mergeCell ref="B340:B341"/>
    <mergeCell ref="C348:E348"/>
    <mergeCell ref="C347:E347"/>
    <mergeCell ref="C346:E346"/>
    <mergeCell ref="C345:E345"/>
    <mergeCell ref="C344:E344"/>
    <mergeCell ref="B344:B349"/>
    <mergeCell ref="B354:E354"/>
    <mergeCell ref="B353:E353"/>
    <mergeCell ref="B352:E352"/>
    <mergeCell ref="B351:E351"/>
    <mergeCell ref="B350:E350"/>
    <mergeCell ref="C349:E349"/>
    <mergeCell ref="B359:E361"/>
    <mergeCell ref="B358:L358"/>
    <mergeCell ref="C357:E357"/>
    <mergeCell ref="C356:E356"/>
    <mergeCell ref="B356:B357"/>
    <mergeCell ref="B355:E355"/>
    <mergeCell ref="L326:L327"/>
    <mergeCell ref="I326:K326"/>
    <mergeCell ref="F326:H326"/>
    <mergeCell ref="A326:E328"/>
    <mergeCell ref="G324:L324"/>
    <mergeCell ref="B319:M320"/>
    <mergeCell ref="T327:T328"/>
    <mergeCell ref="S327:S328"/>
    <mergeCell ref="Q327:Q328"/>
    <mergeCell ref="J327:J328"/>
    <mergeCell ref="G327:G328"/>
    <mergeCell ref="S326:T326"/>
    <mergeCell ref="R326:R328"/>
    <mergeCell ref="P326:Q326"/>
    <mergeCell ref="O326:O328"/>
    <mergeCell ref="M326:M327"/>
    <mergeCell ref="B333:E333"/>
    <mergeCell ref="B332:E332"/>
    <mergeCell ref="B331:E331"/>
    <mergeCell ref="B330:E330"/>
    <mergeCell ref="B329:E329"/>
    <mergeCell ref="A329:A363"/>
    <mergeCell ref="B339:E339"/>
    <mergeCell ref="B338:E338"/>
    <mergeCell ref="B337:E337"/>
    <mergeCell ref="B336:E336"/>
    <mergeCell ref="B335:E335"/>
    <mergeCell ref="B334:E334"/>
    <mergeCell ref="C343:E343"/>
    <mergeCell ref="C342:E342"/>
    <mergeCell ref="B342:B343"/>
    <mergeCell ref="C341:E341"/>
    <mergeCell ref="R310:S310"/>
    <mergeCell ref="C310:E310"/>
    <mergeCell ref="V309:W309"/>
    <mergeCell ref="R309:S309"/>
    <mergeCell ref="C309:E309"/>
    <mergeCell ref="R308:S308"/>
    <mergeCell ref="C308:D308"/>
    <mergeCell ref="R313:S313"/>
    <mergeCell ref="C313:E313"/>
    <mergeCell ref="R312:S312"/>
    <mergeCell ref="C312:E312"/>
    <mergeCell ref="R311:S311"/>
    <mergeCell ref="C311:E311"/>
    <mergeCell ref="G318:M318"/>
    <mergeCell ref="B318:F318"/>
    <mergeCell ref="A316:L316"/>
    <mergeCell ref="B315:L315"/>
    <mergeCell ref="R314:S314"/>
    <mergeCell ref="C314:D314"/>
    <mergeCell ref="R299:S299"/>
    <mergeCell ref="P299:Q299"/>
    <mergeCell ref="B305:B308"/>
    <mergeCell ref="R304:S304"/>
    <mergeCell ref="R303:S303"/>
    <mergeCell ref="O303:Q304"/>
    <mergeCell ref="R302:S302"/>
    <mergeCell ref="P302:Q302"/>
    <mergeCell ref="I298:I304"/>
    <mergeCell ref="H298:H304"/>
    <mergeCell ref="G298:G304"/>
    <mergeCell ref="F298:F304"/>
    <mergeCell ref="R307:S307"/>
    <mergeCell ref="C307:E307"/>
    <mergeCell ref="R306:S306"/>
    <mergeCell ref="C306:E306"/>
    <mergeCell ref="R305:S305"/>
    <mergeCell ref="C305:E305"/>
    <mergeCell ref="A294:E297"/>
    <mergeCell ref="B293:L293"/>
    <mergeCell ref="C292:D292"/>
    <mergeCell ref="C291:E291"/>
    <mergeCell ref="C290:E290"/>
    <mergeCell ref="C289:E289"/>
    <mergeCell ref="G295:G297"/>
    <mergeCell ref="F295:F296"/>
    <mergeCell ref="M294:M296"/>
    <mergeCell ref="L294:L296"/>
    <mergeCell ref="I294:K294"/>
    <mergeCell ref="F294:H294"/>
    <mergeCell ref="B298:E304"/>
    <mergeCell ref="A298:A315"/>
    <mergeCell ref="R297:S297"/>
    <mergeCell ref="R296:S296"/>
    <mergeCell ref="P296:Q297"/>
    <mergeCell ref="O296:O297"/>
    <mergeCell ref="K295:K297"/>
    <mergeCell ref="J295:J297"/>
    <mergeCell ref="I295:I296"/>
    <mergeCell ref="H295:H297"/>
    <mergeCell ref="R298:S298"/>
    <mergeCell ref="P298:Q298"/>
    <mergeCell ref="M298:M304"/>
    <mergeCell ref="L298:L304"/>
    <mergeCell ref="K298:K304"/>
    <mergeCell ref="J298:J304"/>
    <mergeCell ref="R301:S301"/>
    <mergeCell ref="P301:Q301"/>
    <mergeCell ref="R300:S300"/>
    <mergeCell ref="P300:Q300"/>
    <mergeCell ref="M280:M281"/>
    <mergeCell ref="L280:L281"/>
    <mergeCell ref="I280:K280"/>
    <mergeCell ref="F280:H280"/>
    <mergeCell ref="A280:E282"/>
    <mergeCell ref="B279:L279"/>
    <mergeCell ref="C283:E283"/>
    <mergeCell ref="B283:B287"/>
    <mergeCell ref="A283:A293"/>
    <mergeCell ref="K281:K282"/>
    <mergeCell ref="J281:J282"/>
    <mergeCell ref="H281:H282"/>
    <mergeCell ref="G281:G282"/>
    <mergeCell ref="C288:E288"/>
    <mergeCell ref="B288:B292"/>
    <mergeCell ref="C287:D287"/>
    <mergeCell ref="C286:E286"/>
    <mergeCell ref="C285:E285"/>
    <mergeCell ref="C284:E284"/>
    <mergeCell ref="G258:G259"/>
    <mergeCell ref="B267:E267"/>
    <mergeCell ref="B266:E266"/>
    <mergeCell ref="B265:E265"/>
    <mergeCell ref="B264:E264"/>
    <mergeCell ref="B263:E263"/>
    <mergeCell ref="B262:E262"/>
    <mergeCell ref="B273:E273"/>
    <mergeCell ref="B272:E272"/>
    <mergeCell ref="B271:E271"/>
    <mergeCell ref="B270:E270"/>
    <mergeCell ref="B269:E269"/>
    <mergeCell ref="B268:E268"/>
    <mergeCell ref="D278:E278"/>
    <mergeCell ref="D277:E277"/>
    <mergeCell ref="B277:C278"/>
    <mergeCell ref="B276:E276"/>
    <mergeCell ref="B275:E275"/>
    <mergeCell ref="B274:E274"/>
    <mergeCell ref="C250:E250"/>
    <mergeCell ref="C249:E249"/>
    <mergeCell ref="B249:B250"/>
    <mergeCell ref="B248:E248"/>
    <mergeCell ref="U254:V254"/>
    <mergeCell ref="K253:K254"/>
    <mergeCell ref="J253:J254"/>
    <mergeCell ref="H253:H254"/>
    <mergeCell ref="G253:G254"/>
    <mergeCell ref="M252:M253"/>
    <mergeCell ref="L252:L253"/>
    <mergeCell ref="I252:K252"/>
    <mergeCell ref="F252:H252"/>
    <mergeCell ref="I257:K257"/>
    <mergeCell ref="F257:H257"/>
    <mergeCell ref="B257:E259"/>
    <mergeCell ref="A257:A278"/>
    <mergeCell ref="B256:L256"/>
    <mergeCell ref="U255:V255"/>
    <mergeCell ref="B255:E255"/>
    <mergeCell ref="S257:T257"/>
    <mergeCell ref="R257:R259"/>
    <mergeCell ref="P257:Q257"/>
    <mergeCell ref="O257:O259"/>
    <mergeCell ref="M257:M258"/>
    <mergeCell ref="L257:L258"/>
    <mergeCell ref="B261:E261"/>
    <mergeCell ref="B260:E260"/>
    <mergeCell ref="T258:T259"/>
    <mergeCell ref="S258:S259"/>
    <mergeCell ref="Q258:Q259"/>
    <mergeCell ref="J258:J259"/>
    <mergeCell ref="G217:L217"/>
    <mergeCell ref="G431:L431"/>
    <mergeCell ref="T220:T221"/>
    <mergeCell ref="S220:S221"/>
    <mergeCell ref="Q220:Q221"/>
    <mergeCell ref="J220:J221"/>
    <mergeCell ref="G220:G221"/>
    <mergeCell ref="S219:T219"/>
    <mergeCell ref="R219:R221"/>
    <mergeCell ref="P219:Q219"/>
    <mergeCell ref="O219:O221"/>
    <mergeCell ref="M219:M220"/>
    <mergeCell ref="B226:E226"/>
    <mergeCell ref="B225:E225"/>
    <mergeCell ref="B224:E224"/>
    <mergeCell ref="B223:E223"/>
    <mergeCell ref="B222:E222"/>
    <mergeCell ref="B232:E232"/>
    <mergeCell ref="B231:E231"/>
    <mergeCell ref="B230:E230"/>
    <mergeCell ref="B229:E229"/>
    <mergeCell ref="B228:E228"/>
    <mergeCell ref="B227:E227"/>
    <mergeCell ref="C236:E236"/>
    <mergeCell ref="C235:E235"/>
    <mergeCell ref="B235:B236"/>
    <mergeCell ref="C234:E234"/>
    <mergeCell ref="C233:E233"/>
    <mergeCell ref="B233:B234"/>
    <mergeCell ref="C241:E241"/>
    <mergeCell ref="C240:E240"/>
    <mergeCell ref="C239:E239"/>
    <mergeCell ref="B443:E443"/>
    <mergeCell ref="B444:E444"/>
    <mergeCell ref="P433:Q433"/>
    <mergeCell ref="R433:R435"/>
    <mergeCell ref="S433:T433"/>
    <mergeCell ref="G434:G435"/>
    <mergeCell ref="J434:J435"/>
    <mergeCell ref="Q434:Q435"/>
    <mergeCell ref="S434:S435"/>
    <mergeCell ref="T434:T435"/>
    <mergeCell ref="A433:E435"/>
    <mergeCell ref="F433:H433"/>
    <mergeCell ref="I433:K433"/>
    <mergeCell ref="L433:L434"/>
    <mergeCell ref="M433:M434"/>
    <mergeCell ref="O433:O435"/>
    <mergeCell ref="L219:L220"/>
    <mergeCell ref="I219:K219"/>
    <mergeCell ref="F219:H219"/>
    <mergeCell ref="A219:E221"/>
    <mergeCell ref="A222:A256"/>
    <mergeCell ref="C238:E238"/>
    <mergeCell ref="C237:E237"/>
    <mergeCell ref="B237:B242"/>
    <mergeCell ref="B247:E247"/>
    <mergeCell ref="B246:E246"/>
    <mergeCell ref="B245:E245"/>
    <mergeCell ref="B244:E244"/>
    <mergeCell ref="B243:E243"/>
    <mergeCell ref="C242:E242"/>
    <mergeCell ref="B252:E254"/>
    <mergeCell ref="B251:L251"/>
    <mergeCell ref="B457:E457"/>
    <mergeCell ref="B458:E458"/>
    <mergeCell ref="B459:E459"/>
    <mergeCell ref="B460:E460"/>
    <mergeCell ref="B461:E461"/>
    <mergeCell ref="B462:E462"/>
    <mergeCell ref="B451:B456"/>
    <mergeCell ref="C451:E451"/>
    <mergeCell ref="C452:E452"/>
    <mergeCell ref="C453:E453"/>
    <mergeCell ref="C454:E454"/>
    <mergeCell ref="C455:E455"/>
    <mergeCell ref="C456:E456"/>
    <mergeCell ref="B445:E445"/>
    <mergeCell ref="B446:E446"/>
    <mergeCell ref="B447:B448"/>
    <mergeCell ref="C447:E447"/>
    <mergeCell ref="C448:E448"/>
    <mergeCell ref="B449:B450"/>
    <mergeCell ref="C449:E449"/>
    <mergeCell ref="C450:E450"/>
    <mergeCell ref="B469:E469"/>
    <mergeCell ref="U469:V469"/>
    <mergeCell ref="B470:L470"/>
    <mergeCell ref="A471:A492"/>
    <mergeCell ref="B471:E473"/>
    <mergeCell ref="F471:H471"/>
    <mergeCell ref="I471:K471"/>
    <mergeCell ref="L471:L472"/>
    <mergeCell ref="M471:M472"/>
    <mergeCell ref="O471:O473"/>
    <mergeCell ref="M466:M467"/>
    <mergeCell ref="G467:G468"/>
    <mergeCell ref="H467:H468"/>
    <mergeCell ref="J467:J468"/>
    <mergeCell ref="K467:K468"/>
    <mergeCell ref="U468:V468"/>
    <mergeCell ref="B463:B464"/>
    <mergeCell ref="C463:E463"/>
    <mergeCell ref="C464:E464"/>
    <mergeCell ref="B465:L465"/>
    <mergeCell ref="B466:E468"/>
    <mergeCell ref="F466:H466"/>
    <mergeCell ref="I466:K466"/>
    <mergeCell ref="L466:L467"/>
    <mergeCell ref="A436:A470"/>
    <mergeCell ref="B436:E436"/>
    <mergeCell ref="B437:E437"/>
    <mergeCell ref="B438:E438"/>
    <mergeCell ref="B439:E439"/>
    <mergeCell ref="B440:E440"/>
    <mergeCell ref="B441:E441"/>
    <mergeCell ref="B442:E442"/>
    <mergeCell ref="B480:E480"/>
    <mergeCell ref="B481:E481"/>
    <mergeCell ref="B482:E482"/>
    <mergeCell ref="B483:E483"/>
    <mergeCell ref="B484:E484"/>
    <mergeCell ref="B485:E485"/>
    <mergeCell ref="B474:E474"/>
    <mergeCell ref="B475:E475"/>
    <mergeCell ref="B476:E476"/>
    <mergeCell ref="B477:E477"/>
    <mergeCell ref="B478:E478"/>
    <mergeCell ref="B479:E479"/>
    <mergeCell ref="P471:Q471"/>
    <mergeCell ref="R471:R473"/>
    <mergeCell ref="S471:T471"/>
    <mergeCell ref="G472:G473"/>
    <mergeCell ref="J472:J473"/>
    <mergeCell ref="Q472:Q473"/>
    <mergeCell ref="S472:S473"/>
    <mergeCell ref="T472:T473"/>
    <mergeCell ref="B493:L493"/>
    <mergeCell ref="A494:E496"/>
    <mergeCell ref="F494:H494"/>
    <mergeCell ref="I494:K494"/>
    <mergeCell ref="L494:L495"/>
    <mergeCell ref="M494:M495"/>
    <mergeCell ref="G495:G496"/>
    <mergeCell ref="H495:H496"/>
    <mergeCell ref="J495:J496"/>
    <mergeCell ref="K495:K496"/>
    <mergeCell ref="B486:E486"/>
    <mergeCell ref="B487:E487"/>
    <mergeCell ref="B488:E488"/>
    <mergeCell ref="B489:E489"/>
    <mergeCell ref="B490:E490"/>
    <mergeCell ref="B491:C492"/>
    <mergeCell ref="D491:E491"/>
    <mergeCell ref="D492:E492"/>
    <mergeCell ref="C504:E504"/>
    <mergeCell ref="C505:E505"/>
    <mergeCell ref="C506:D506"/>
    <mergeCell ref="B507:L507"/>
    <mergeCell ref="A508:E511"/>
    <mergeCell ref="F508:H508"/>
    <mergeCell ref="I508:K508"/>
    <mergeCell ref="L508:L510"/>
    <mergeCell ref="A497:A507"/>
    <mergeCell ref="B497:B501"/>
    <mergeCell ref="C497:E497"/>
    <mergeCell ref="C498:E498"/>
    <mergeCell ref="C499:E499"/>
    <mergeCell ref="C500:E500"/>
    <mergeCell ref="C501:D501"/>
    <mergeCell ref="B502:B506"/>
    <mergeCell ref="C502:E502"/>
    <mergeCell ref="C503:E503"/>
    <mergeCell ref="O510:O511"/>
    <mergeCell ref="P510:Q511"/>
    <mergeCell ref="R510:S510"/>
    <mergeCell ref="R511:S511"/>
    <mergeCell ref="A512:A529"/>
    <mergeCell ref="B512:E518"/>
    <mergeCell ref="F512:F518"/>
    <mergeCell ref="G512:G518"/>
    <mergeCell ref="H512:H518"/>
    <mergeCell ref="I512:I518"/>
    <mergeCell ref="M508:M510"/>
    <mergeCell ref="F509:F510"/>
    <mergeCell ref="G509:G511"/>
    <mergeCell ref="H509:H511"/>
    <mergeCell ref="I509:I510"/>
    <mergeCell ref="J509:J511"/>
    <mergeCell ref="K509:K511"/>
    <mergeCell ref="P515:Q515"/>
    <mergeCell ref="R515:S515"/>
    <mergeCell ref="P516:Q516"/>
    <mergeCell ref="R516:S516"/>
    <mergeCell ref="O517:Q518"/>
    <mergeCell ref="R517:S517"/>
    <mergeCell ref="R518:S518"/>
    <mergeCell ref="J512:J518"/>
    <mergeCell ref="K512:K518"/>
    <mergeCell ref="L512:L518"/>
    <mergeCell ref="M512:M518"/>
    <mergeCell ref="P512:Q512"/>
    <mergeCell ref="R512:S512"/>
    <mergeCell ref="P513:Q513"/>
    <mergeCell ref="R513:S513"/>
    <mergeCell ref="P514:Q514"/>
    <mergeCell ref="R514:S514"/>
    <mergeCell ref="C526:E526"/>
    <mergeCell ref="R526:S526"/>
    <mergeCell ref="C527:E527"/>
    <mergeCell ref="R527:S527"/>
    <mergeCell ref="C528:D528"/>
    <mergeCell ref="R528:S528"/>
    <mergeCell ref="C523:E523"/>
    <mergeCell ref="R523:S523"/>
    <mergeCell ref="V523:W523"/>
    <mergeCell ref="C524:E524"/>
    <mergeCell ref="R524:S524"/>
    <mergeCell ref="C525:E525"/>
    <mergeCell ref="R525:S525"/>
    <mergeCell ref="B519:B522"/>
    <mergeCell ref="C519:E519"/>
    <mergeCell ref="R519:S519"/>
    <mergeCell ref="C520:E520"/>
    <mergeCell ref="R520:S520"/>
    <mergeCell ref="C521:E521"/>
    <mergeCell ref="R521:S521"/>
    <mergeCell ref="C522:D522"/>
    <mergeCell ref="R522:S522"/>
    <mergeCell ref="B550:E550"/>
    <mergeCell ref="B551:E551"/>
    <mergeCell ref="P540:Q540"/>
    <mergeCell ref="R540:R542"/>
    <mergeCell ref="S540:T540"/>
    <mergeCell ref="G541:G542"/>
    <mergeCell ref="J541:J542"/>
    <mergeCell ref="Q541:Q542"/>
    <mergeCell ref="S541:S542"/>
    <mergeCell ref="T541:T542"/>
    <mergeCell ref="A540:E542"/>
    <mergeCell ref="F540:H540"/>
    <mergeCell ref="I540:K540"/>
    <mergeCell ref="L540:L541"/>
    <mergeCell ref="M540:M541"/>
    <mergeCell ref="O540:O542"/>
    <mergeCell ref="B529:L529"/>
    <mergeCell ref="A530:L530"/>
    <mergeCell ref="B532:F532"/>
    <mergeCell ref="G532:M532"/>
    <mergeCell ref="B533:M534"/>
    <mergeCell ref="G538:L538"/>
    <mergeCell ref="B564:E564"/>
    <mergeCell ref="B565:E565"/>
    <mergeCell ref="B566:E566"/>
    <mergeCell ref="B567:E567"/>
    <mergeCell ref="B568:E568"/>
    <mergeCell ref="B569:E569"/>
    <mergeCell ref="B558:B563"/>
    <mergeCell ref="C558:E558"/>
    <mergeCell ref="C559:E559"/>
    <mergeCell ref="C560:E560"/>
    <mergeCell ref="C561:E561"/>
    <mergeCell ref="C562:E562"/>
    <mergeCell ref="C563:E563"/>
    <mergeCell ref="B552:E552"/>
    <mergeCell ref="B553:E553"/>
    <mergeCell ref="B554:B555"/>
    <mergeCell ref="C554:E554"/>
    <mergeCell ref="C555:E555"/>
    <mergeCell ref="B556:B557"/>
    <mergeCell ref="C556:E556"/>
    <mergeCell ref="C557:E557"/>
    <mergeCell ref="B576:E576"/>
    <mergeCell ref="U576:V576"/>
    <mergeCell ref="B577:L577"/>
    <mergeCell ref="A578:A599"/>
    <mergeCell ref="B578:E580"/>
    <mergeCell ref="F578:H578"/>
    <mergeCell ref="I578:K578"/>
    <mergeCell ref="L578:L579"/>
    <mergeCell ref="M578:M579"/>
    <mergeCell ref="O578:O580"/>
    <mergeCell ref="M573:M574"/>
    <mergeCell ref="G574:G575"/>
    <mergeCell ref="H574:H575"/>
    <mergeCell ref="J574:J575"/>
    <mergeCell ref="K574:K575"/>
    <mergeCell ref="U575:V575"/>
    <mergeCell ref="B570:B571"/>
    <mergeCell ref="C570:E570"/>
    <mergeCell ref="C571:E571"/>
    <mergeCell ref="B572:L572"/>
    <mergeCell ref="B573:E575"/>
    <mergeCell ref="F573:H573"/>
    <mergeCell ref="I573:K573"/>
    <mergeCell ref="L573:L574"/>
    <mergeCell ref="A543:A577"/>
    <mergeCell ref="B543:E543"/>
    <mergeCell ref="B544:E544"/>
    <mergeCell ref="B545:E545"/>
    <mergeCell ref="B546:E546"/>
    <mergeCell ref="B547:E547"/>
    <mergeCell ref="B548:E548"/>
    <mergeCell ref="B549:E549"/>
    <mergeCell ref="B587:E587"/>
    <mergeCell ref="B588:E588"/>
    <mergeCell ref="B589:E589"/>
    <mergeCell ref="B590:E590"/>
    <mergeCell ref="B591:E591"/>
    <mergeCell ref="B592:E592"/>
    <mergeCell ref="B581:E581"/>
    <mergeCell ref="B582:E582"/>
    <mergeCell ref="B583:E583"/>
    <mergeCell ref="B584:E584"/>
    <mergeCell ref="B585:E585"/>
    <mergeCell ref="B586:E586"/>
    <mergeCell ref="P578:Q578"/>
    <mergeCell ref="R578:R580"/>
    <mergeCell ref="S578:T578"/>
    <mergeCell ref="G579:G580"/>
    <mergeCell ref="J579:J580"/>
    <mergeCell ref="Q579:Q580"/>
    <mergeCell ref="S579:S580"/>
    <mergeCell ref="T579:T580"/>
    <mergeCell ref="C609:E609"/>
    <mergeCell ref="C610:E610"/>
    <mergeCell ref="B600:L600"/>
    <mergeCell ref="A601:E603"/>
    <mergeCell ref="F601:H601"/>
    <mergeCell ref="I601:K601"/>
    <mergeCell ref="L601:L602"/>
    <mergeCell ref="M601:M602"/>
    <mergeCell ref="G602:G603"/>
    <mergeCell ref="H602:H603"/>
    <mergeCell ref="J602:J603"/>
    <mergeCell ref="K602:K603"/>
    <mergeCell ref="B593:E593"/>
    <mergeCell ref="B594:E594"/>
    <mergeCell ref="B595:E595"/>
    <mergeCell ref="B596:E596"/>
    <mergeCell ref="B597:E597"/>
    <mergeCell ref="B598:C599"/>
    <mergeCell ref="D598:E598"/>
    <mergeCell ref="D599:E599"/>
    <mergeCell ref="B626:B629"/>
    <mergeCell ref="C626:E626"/>
    <mergeCell ref="R626:S626"/>
    <mergeCell ref="B636:L636"/>
    <mergeCell ref="C627:E627"/>
    <mergeCell ref="R627:S627"/>
    <mergeCell ref="C628:E628"/>
    <mergeCell ref="R628:S628"/>
    <mergeCell ref="C629:D629"/>
    <mergeCell ref="R629:S629"/>
    <mergeCell ref="P622:Q622"/>
    <mergeCell ref="R622:S622"/>
    <mergeCell ref="P623:Q623"/>
    <mergeCell ref="R623:S623"/>
    <mergeCell ref="O624:Q625"/>
    <mergeCell ref="R624:S624"/>
    <mergeCell ref="C611:E611"/>
    <mergeCell ref="C612:E612"/>
    <mergeCell ref="C613:D613"/>
    <mergeCell ref="B614:L614"/>
    <mergeCell ref="A615:E618"/>
    <mergeCell ref="F615:H615"/>
    <mergeCell ref="I615:K615"/>
    <mergeCell ref="L615:L617"/>
    <mergeCell ref="A604:A614"/>
    <mergeCell ref="B604:B608"/>
    <mergeCell ref="C604:E604"/>
    <mergeCell ref="C605:E605"/>
    <mergeCell ref="C606:E606"/>
    <mergeCell ref="C607:E607"/>
    <mergeCell ref="C608:D608"/>
    <mergeCell ref="B609:B613"/>
    <mergeCell ref="A637:L637"/>
    <mergeCell ref="B639:F639"/>
    <mergeCell ref="G639:M639"/>
    <mergeCell ref="B640:M641"/>
    <mergeCell ref="C633:E633"/>
    <mergeCell ref="R633:S633"/>
    <mergeCell ref="C634:E634"/>
    <mergeCell ref="R634:S634"/>
    <mergeCell ref="C635:D635"/>
    <mergeCell ref="R635:S635"/>
    <mergeCell ref="C630:E630"/>
    <mergeCell ref="R630:S630"/>
    <mergeCell ref="R66:R68"/>
    <mergeCell ref="S66:T66"/>
    <mergeCell ref="S67:S68"/>
    <mergeCell ref="T67:T68"/>
    <mergeCell ref="B95:B100"/>
    <mergeCell ref="O91:Q91"/>
    <mergeCell ref="O92:Q92"/>
    <mergeCell ref="O93:Q93"/>
    <mergeCell ref="O94:Q94"/>
    <mergeCell ref="B202:B207"/>
    <mergeCell ref="B309:B314"/>
    <mergeCell ref="B416:B421"/>
    <mergeCell ref="B523:B528"/>
    <mergeCell ref="B630:B635"/>
    <mergeCell ref="R617:S617"/>
    <mergeCell ref="R618:S618"/>
    <mergeCell ref="A619:A636"/>
    <mergeCell ref="B619:E625"/>
    <mergeCell ref="F619:F625"/>
    <mergeCell ref="G619:G625"/>
    <mergeCell ref="V630:W630"/>
    <mergeCell ref="C631:E631"/>
    <mergeCell ref="R631:S631"/>
    <mergeCell ref="C632:E632"/>
    <mergeCell ref="R632:S632"/>
    <mergeCell ref="R625:S625"/>
    <mergeCell ref="J619:J625"/>
    <mergeCell ref="K619:K625"/>
    <mergeCell ref="L619:L625"/>
    <mergeCell ref="M619:M625"/>
    <mergeCell ref="P619:Q619"/>
    <mergeCell ref="R619:S619"/>
    <mergeCell ref="P620:Q620"/>
    <mergeCell ref="R620:S620"/>
    <mergeCell ref="P621:Q621"/>
    <mergeCell ref="R621:S621"/>
    <mergeCell ref="O617:O618"/>
    <mergeCell ref="P617:Q618"/>
    <mergeCell ref="H619:H625"/>
    <mergeCell ref="I619:I625"/>
    <mergeCell ref="M615:M617"/>
    <mergeCell ref="F616:F617"/>
    <mergeCell ref="G616:G618"/>
    <mergeCell ref="H616:H618"/>
    <mergeCell ref="I616:I617"/>
    <mergeCell ref="J616:J618"/>
    <mergeCell ref="K616:K618"/>
  </mergeCells>
  <phoneticPr fontId="2"/>
  <dataValidations yWindow="175" count="3">
    <dataValidation allowBlank="1" showErrorMessage="1" promptTitle="注意事項" prompt="工場・事業所名及び算定年度を記入ください。_x000a_例．香川株式会社　丸亀工場（令和◯年度）" sqref="C3 C110 C538 C324 C431 C217"/>
    <dataValidation imeMode="on" allowBlank="1" showInputMessage="1" showErrorMessage="1" sqref="B105:M107 U34:V34 P84:Q87 U40:V40 B212:M214 U141:V141 P191:Q194 U147:V147 B319:M321 U248:V248 P298:Q301 U254:V254 B426:M428 U355:V355 P405:Q408 U361:V361 B533:M535 U462:V462 P512:Q515 U468:V468 B640:M642 U569:V569 P619:Q622 U575:V575"/>
    <dataValidation imeMode="off" allowBlank="1" showInputMessage="1" showErrorMessage="1" sqref="I46:I64 R91:R100 F41 I95:I100 I69:I78 F46:F64 F8:F36 R84:U87 F69:F78 J35:J36 G570:G571 G39 J39 I41 I8:I36 G35:G36 I153:I171 R198:R207 F148 I202:I207 I176:I185 F176:F185 F153:F171 R191:U194 F91:F100 J142:J143 F115:F143 G146 J146 I148 I115:I143 G142:G143 I260:I278 R305:R314 F255 I309:I314 I283:I292 F283:F292 F260:F278 R298:U301 F305:F314 J249:J250 F222:F250 G253 J253 I255 I222:I250 G249:G250 I367:I385 R412:R421 F362 I416:I421 I390:I399 F390:F399 F367:F385 R405:U408 F412:F421 J356:J357 F329:F357 G360 J360 I362 I329:I357 G356:G357 I474:I492 R519:R528 F469 I523:I528 I497:I506 F497:F506 F474:F492 R512:U515 F519:F528 J463:J464 F436:F464 G467 J467 I469 I436:I464 G463:G464 I581:I599 R626:R635 F576 I630:I635 I604:I613 F604:F613 F581:F599 R619:U622 F626:F635 J570:J571 F543:F571 G574 J574 I576 I543:I571 F198:F207"/>
  </dataValidations>
  <printOptions horizontalCentered="1"/>
  <pageMargins left="0.59055118110236227" right="0.59055118110236227" top="0.59055118110236227" bottom="0.27559055118110237" header="0.51181102362204722" footer="0.51181102362204722"/>
  <pageSetup paperSize="9" scale="81" orientation="portrait" blackAndWhite="1" horizontalDpi="300" verticalDpi="300" r:id="rId1"/>
  <headerFooter alignWithMargins="0"/>
  <rowBreaks count="7" manualBreakCount="7">
    <brk id="65" max="12" man="1"/>
    <brk id="107" max="12" man="1"/>
    <brk id="172" max="12" man="1"/>
    <brk id="214" max="12" man="1"/>
    <brk id="321" max="12" man="1"/>
    <brk id="428" max="12" man="1"/>
    <brk id="535" max="12" man="1"/>
  </rowBreaks>
  <ignoredErrors>
    <ignoredError sqref="G3 C110 G110 C217 C324 C538 C431 G217 G324 G431 G538"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AD643"/>
  <sheetViews>
    <sheetView showGridLines="0" view="pageBreakPreview" zoomScale="70" zoomScaleNormal="75" zoomScaleSheetLayoutView="70" workbookViewId="0">
      <pane xSplit="5" topLeftCell="F1" activePane="topRight" state="frozenSplit"/>
      <selection pane="topRight" activeCell="AB98" sqref="AB98"/>
    </sheetView>
  </sheetViews>
  <sheetFormatPr defaultColWidth="9" defaultRowHeight="16.5"/>
  <cols>
    <col min="1" max="1" width="2.90625" style="26" customWidth="1"/>
    <col min="2" max="2" width="8.08984375" style="26" customWidth="1"/>
    <col min="3" max="3" width="2.08984375" style="26" customWidth="1"/>
    <col min="4" max="4" width="5.1796875" style="26" customWidth="1"/>
    <col min="5" max="5" width="9.54296875" style="26" customWidth="1"/>
    <col min="6" max="6" width="9.36328125" style="26" customWidth="1"/>
    <col min="7" max="7" width="5.7265625" style="26" customWidth="1"/>
    <col min="8" max="9" width="9.36328125" style="26" customWidth="1"/>
    <col min="10" max="10" width="5.7265625" style="26" customWidth="1"/>
    <col min="11" max="11" width="9.08984375" style="26" customWidth="1"/>
    <col min="12" max="13" width="9.36328125" style="26" customWidth="1"/>
    <col min="14" max="14" width="6.36328125" style="112" customWidth="1"/>
    <col min="15" max="15" width="6.6328125" style="112" customWidth="1"/>
    <col min="16" max="16" width="7.08984375" style="112" customWidth="1"/>
    <col min="17" max="17" width="8.6328125" style="113" customWidth="1"/>
    <col min="18" max="18" width="6.6328125" style="112" customWidth="1"/>
    <col min="19" max="19" width="8.08984375" style="112" customWidth="1"/>
    <col min="20" max="20" width="9.6328125" style="113" customWidth="1"/>
    <col min="21" max="23" width="9" style="112"/>
    <col min="24" max="24" width="9.26953125" style="112" hidden="1" customWidth="1"/>
    <col min="25" max="25" width="10.453125" style="112" hidden="1" customWidth="1"/>
    <col min="26" max="26" width="9.7265625" style="112" hidden="1" customWidth="1"/>
    <col min="27" max="27" width="14" style="112" hidden="1" customWidth="1"/>
    <col min="28" max="30" width="9" style="112"/>
    <col min="31" max="16384" width="9" style="26"/>
  </cols>
  <sheetData>
    <row r="1" spans="1:27" ht="18" customHeight="1">
      <c r="A1" s="74"/>
      <c r="B1" s="151" t="s">
        <v>391</v>
      </c>
      <c r="C1" s="151"/>
      <c r="D1" s="151"/>
      <c r="E1" s="151"/>
      <c r="F1" s="151"/>
      <c r="G1" s="12"/>
      <c r="H1" s="12"/>
      <c r="I1" s="12"/>
      <c r="J1" s="12"/>
      <c r="K1" s="12"/>
      <c r="L1" s="35"/>
      <c r="M1" s="35"/>
      <c r="N1" s="152"/>
    </row>
    <row r="2" spans="1:27" ht="15" customHeight="1">
      <c r="A2" s="153"/>
      <c r="B2" s="153"/>
      <c r="C2" s="153"/>
      <c r="D2" s="153"/>
      <c r="E2" s="153"/>
      <c r="F2" s="153"/>
      <c r="G2" s="17"/>
      <c r="H2" s="17"/>
      <c r="I2" s="17"/>
      <c r="J2" s="17"/>
      <c r="K2" s="17"/>
      <c r="L2" s="35"/>
      <c r="M2" s="35"/>
      <c r="N2" s="114"/>
      <c r="O2" s="115"/>
    </row>
    <row r="3" spans="1:27" ht="15" customHeight="1">
      <c r="A3" s="153"/>
      <c r="B3" s="37" t="s">
        <v>343</v>
      </c>
      <c r="C3" s="398">
        <f>IF(①基本情報!D8="","",①基本情報!D8)</f>
        <v>6</v>
      </c>
      <c r="D3" s="154" t="s">
        <v>86</v>
      </c>
      <c r="F3" s="37" t="s">
        <v>87</v>
      </c>
      <c r="G3" s="823"/>
      <c r="H3" s="824"/>
      <c r="I3" s="824"/>
      <c r="J3" s="824"/>
      <c r="K3" s="824"/>
      <c r="L3" s="825"/>
      <c r="M3" s="35"/>
      <c r="N3" s="114"/>
      <c r="O3" s="116"/>
    </row>
    <row r="4" spans="1:27" ht="15" customHeight="1">
      <c r="A4" s="76"/>
      <c r="B4" s="77"/>
      <c r="C4" s="78"/>
      <c r="D4" s="78"/>
      <c r="E4" s="76"/>
      <c r="F4" s="78"/>
      <c r="G4" s="79"/>
      <c r="H4" s="79"/>
      <c r="I4" s="79"/>
      <c r="J4" s="79"/>
      <c r="K4" s="79"/>
      <c r="L4" s="80"/>
      <c r="M4" s="80"/>
      <c r="N4" s="114"/>
      <c r="O4" s="116"/>
    </row>
    <row r="5" spans="1:27" ht="18" customHeight="1">
      <c r="A5" s="683" t="s">
        <v>0</v>
      </c>
      <c r="B5" s="683"/>
      <c r="C5" s="683"/>
      <c r="D5" s="683"/>
      <c r="E5" s="683"/>
      <c r="F5" s="683" t="s">
        <v>1</v>
      </c>
      <c r="G5" s="683"/>
      <c r="H5" s="683"/>
      <c r="I5" s="789" t="s">
        <v>34</v>
      </c>
      <c r="J5" s="789"/>
      <c r="K5" s="789"/>
      <c r="L5" s="681" t="s">
        <v>59</v>
      </c>
      <c r="M5" s="681" t="s">
        <v>61</v>
      </c>
      <c r="N5" s="476"/>
      <c r="O5" s="697" t="s">
        <v>92</v>
      </c>
      <c r="P5" s="700" t="s">
        <v>2</v>
      </c>
      <c r="Q5" s="700"/>
      <c r="R5" s="697" t="s">
        <v>92</v>
      </c>
      <c r="S5" s="700" t="s">
        <v>45</v>
      </c>
      <c r="T5" s="700"/>
      <c r="X5" s="700" t="s">
        <v>2</v>
      </c>
      <c r="Y5" s="700"/>
      <c r="Z5" s="700" t="s">
        <v>45</v>
      </c>
      <c r="AA5" s="700"/>
    </row>
    <row r="6" spans="1:27" ht="15" customHeight="1">
      <c r="A6" s="683"/>
      <c r="B6" s="683"/>
      <c r="C6" s="683"/>
      <c r="D6" s="683"/>
      <c r="E6" s="683"/>
      <c r="F6" s="467" t="s">
        <v>3</v>
      </c>
      <c r="G6" s="683" t="s">
        <v>35</v>
      </c>
      <c r="H6" s="467" t="s">
        <v>36</v>
      </c>
      <c r="I6" s="467" t="s">
        <v>3</v>
      </c>
      <c r="J6" s="683" t="s">
        <v>35</v>
      </c>
      <c r="K6" s="467" t="s">
        <v>36</v>
      </c>
      <c r="L6" s="682"/>
      <c r="M6" s="682"/>
      <c r="N6" s="476"/>
      <c r="O6" s="698"/>
      <c r="P6" s="473" t="s">
        <v>3</v>
      </c>
      <c r="Q6" s="774" t="s">
        <v>69</v>
      </c>
      <c r="R6" s="698"/>
      <c r="S6" s="697" t="s">
        <v>3</v>
      </c>
      <c r="T6" s="701" t="s">
        <v>35</v>
      </c>
      <c r="X6" s="473" t="s">
        <v>3</v>
      </c>
      <c r="Y6" s="822" t="s">
        <v>69</v>
      </c>
      <c r="Z6" s="697" t="s">
        <v>3</v>
      </c>
      <c r="AA6" s="697" t="s">
        <v>35</v>
      </c>
    </row>
    <row r="7" spans="1:27" ht="15" customHeight="1">
      <c r="A7" s="683"/>
      <c r="B7" s="683"/>
      <c r="C7" s="683"/>
      <c r="D7" s="683"/>
      <c r="E7" s="683"/>
      <c r="F7" s="470" t="s">
        <v>55</v>
      </c>
      <c r="G7" s="683"/>
      <c r="H7" s="470" t="s">
        <v>56</v>
      </c>
      <c r="I7" s="470" t="s">
        <v>57</v>
      </c>
      <c r="J7" s="683"/>
      <c r="K7" s="470" t="s">
        <v>58</v>
      </c>
      <c r="L7" s="468" t="s">
        <v>80</v>
      </c>
      <c r="M7" s="468" t="s">
        <v>248</v>
      </c>
      <c r="N7" s="476"/>
      <c r="O7" s="699"/>
      <c r="P7" s="474" t="s">
        <v>5</v>
      </c>
      <c r="Q7" s="774"/>
      <c r="R7" s="699"/>
      <c r="S7" s="699"/>
      <c r="T7" s="702"/>
      <c r="X7" s="474" t="s">
        <v>5</v>
      </c>
      <c r="Y7" s="822"/>
      <c r="Z7" s="699"/>
      <c r="AA7" s="699"/>
    </row>
    <row r="8" spans="1:27" ht="15" customHeight="1">
      <c r="A8" s="808" t="s">
        <v>392</v>
      </c>
      <c r="B8" s="729" t="s">
        <v>81</v>
      </c>
      <c r="C8" s="764"/>
      <c r="D8" s="764"/>
      <c r="E8" s="730"/>
      <c r="F8" s="155"/>
      <c r="G8" s="29" t="s">
        <v>393</v>
      </c>
      <c r="H8" s="41" t="str">
        <f t="shared" ref="H8:H36" si="0">IF(F8="","",F8*P8)</f>
        <v/>
      </c>
      <c r="I8" s="156"/>
      <c r="J8" s="29" t="s">
        <v>393</v>
      </c>
      <c r="K8" s="157" t="str">
        <f t="shared" ref="K8:K34" si="1">IF(I8="","",I8*P8)</f>
        <v/>
      </c>
      <c r="L8" s="157" t="str">
        <f>IF(F8="",IF(I8="","",-(I8*P8)),(F8-I8)*P8)</f>
        <v/>
      </c>
      <c r="M8" s="158" t="str">
        <f t="shared" ref="M8:M34" si="2">IF(L8="","",L8*S8*44/12)</f>
        <v/>
      </c>
      <c r="N8" s="117"/>
      <c r="O8" s="464" t="str">
        <f>IF(P8=$X$8,"","○")</f>
        <v/>
      </c>
      <c r="P8" s="159">
        <v>38.299999999999997</v>
      </c>
      <c r="Q8" s="160" t="s">
        <v>394</v>
      </c>
      <c r="R8" s="118" t="str">
        <f>IF(S8=$Z$8,"","○")</f>
        <v/>
      </c>
      <c r="S8" s="161">
        <v>1.9E-2</v>
      </c>
      <c r="T8" s="162" t="s">
        <v>262</v>
      </c>
      <c r="X8" s="163">
        <v>38.299999999999997</v>
      </c>
      <c r="Y8" s="478" t="s">
        <v>394</v>
      </c>
      <c r="Z8" s="164">
        <v>1.9E-2</v>
      </c>
      <c r="AA8" s="472" t="s">
        <v>44</v>
      </c>
    </row>
    <row r="9" spans="1:27" ht="15" customHeight="1">
      <c r="A9" s="808"/>
      <c r="B9" s="729" t="s">
        <v>6</v>
      </c>
      <c r="C9" s="764"/>
      <c r="D9" s="764"/>
      <c r="E9" s="730"/>
      <c r="F9" s="155"/>
      <c r="G9" s="29" t="s">
        <v>393</v>
      </c>
      <c r="H9" s="41" t="str">
        <f t="shared" si="0"/>
        <v/>
      </c>
      <c r="I9" s="156"/>
      <c r="J9" s="29" t="s">
        <v>393</v>
      </c>
      <c r="K9" s="157" t="str">
        <f t="shared" si="1"/>
        <v/>
      </c>
      <c r="L9" s="157" t="str">
        <f t="shared" ref="L9:L34" si="3">IF(F9="",IF(I9="","",-(I9*P9)),(F9-I9)*P9)</f>
        <v/>
      </c>
      <c r="M9" s="158" t="str">
        <f t="shared" si="2"/>
        <v/>
      </c>
      <c r="N9" s="117"/>
      <c r="O9" s="464" t="str">
        <f>IF(P9=$X$9,"","○")</f>
        <v/>
      </c>
      <c r="P9" s="159">
        <v>34.799999999999997</v>
      </c>
      <c r="Q9" s="160" t="s">
        <v>394</v>
      </c>
      <c r="R9" s="118" t="str">
        <f>IF(S9=$Z$9,"","○")</f>
        <v/>
      </c>
      <c r="S9" s="159">
        <v>1.83E-2</v>
      </c>
      <c r="T9" s="162" t="s">
        <v>261</v>
      </c>
      <c r="X9" s="163">
        <v>34.799999999999997</v>
      </c>
      <c r="Y9" s="478" t="s">
        <v>394</v>
      </c>
      <c r="Z9" s="163">
        <v>1.83E-2</v>
      </c>
      <c r="AA9" s="472" t="s">
        <v>44</v>
      </c>
    </row>
    <row r="10" spans="1:27" ht="15" customHeight="1">
      <c r="A10" s="808"/>
      <c r="B10" s="729" t="s">
        <v>41</v>
      </c>
      <c r="C10" s="764"/>
      <c r="D10" s="764"/>
      <c r="E10" s="730"/>
      <c r="F10" s="155"/>
      <c r="G10" s="29" t="s">
        <v>393</v>
      </c>
      <c r="H10" s="41" t="str">
        <f t="shared" si="0"/>
        <v/>
      </c>
      <c r="I10" s="156"/>
      <c r="J10" s="29" t="s">
        <v>393</v>
      </c>
      <c r="K10" s="157" t="str">
        <f t="shared" si="1"/>
        <v/>
      </c>
      <c r="L10" s="157" t="str">
        <f t="shared" si="3"/>
        <v/>
      </c>
      <c r="M10" s="158" t="str">
        <f t="shared" si="2"/>
        <v/>
      </c>
      <c r="N10" s="117"/>
      <c r="O10" s="464" t="str">
        <f>IF(P10=$X$10,"","○")</f>
        <v/>
      </c>
      <c r="P10" s="159">
        <v>33.4</v>
      </c>
      <c r="Q10" s="160" t="s">
        <v>394</v>
      </c>
      <c r="R10" s="118" t="str">
        <f>IF(S10=$Z$10,"","○")</f>
        <v/>
      </c>
      <c r="S10" s="159">
        <v>1.8700000000000001E-2</v>
      </c>
      <c r="T10" s="162" t="s">
        <v>261</v>
      </c>
      <c r="X10" s="163">
        <v>33.4</v>
      </c>
      <c r="Y10" s="478" t="s">
        <v>394</v>
      </c>
      <c r="Z10" s="163">
        <v>1.8700000000000001E-2</v>
      </c>
      <c r="AA10" s="472" t="s">
        <v>44</v>
      </c>
    </row>
    <row r="11" spans="1:27" ht="15" customHeight="1">
      <c r="A11" s="808"/>
      <c r="B11" s="729" t="s">
        <v>7</v>
      </c>
      <c r="C11" s="764"/>
      <c r="D11" s="764"/>
      <c r="E11" s="730"/>
      <c r="F11" s="155"/>
      <c r="G11" s="29" t="s">
        <v>393</v>
      </c>
      <c r="H11" s="41" t="str">
        <f t="shared" si="0"/>
        <v/>
      </c>
      <c r="I11" s="156"/>
      <c r="J11" s="29" t="s">
        <v>393</v>
      </c>
      <c r="K11" s="157" t="str">
        <f t="shared" si="1"/>
        <v/>
      </c>
      <c r="L11" s="157" t="str">
        <f t="shared" si="3"/>
        <v/>
      </c>
      <c r="M11" s="158" t="str">
        <f t="shared" si="2"/>
        <v/>
      </c>
      <c r="N11" s="117"/>
      <c r="O11" s="464" t="str">
        <f>IF(P11=$X$11,"","○")</f>
        <v/>
      </c>
      <c r="P11" s="159">
        <v>33.299999999999997</v>
      </c>
      <c r="Q11" s="160" t="s">
        <v>394</v>
      </c>
      <c r="R11" s="118" t="str">
        <f>IF(S11=$Z$12,"","○")</f>
        <v/>
      </c>
      <c r="S11" s="159">
        <v>1.8599999999999998E-2</v>
      </c>
      <c r="T11" s="162" t="s">
        <v>261</v>
      </c>
      <c r="X11" s="163">
        <v>33.299999999999997</v>
      </c>
      <c r="Y11" s="478" t="s">
        <v>394</v>
      </c>
      <c r="Z11" s="163">
        <v>1.8599999999999998E-2</v>
      </c>
      <c r="AA11" s="472" t="s">
        <v>44</v>
      </c>
    </row>
    <row r="12" spans="1:27" ht="15" customHeight="1">
      <c r="A12" s="808"/>
      <c r="B12" s="729" t="s">
        <v>395</v>
      </c>
      <c r="C12" s="764"/>
      <c r="D12" s="764"/>
      <c r="E12" s="730"/>
      <c r="F12" s="155"/>
      <c r="G12" s="29" t="s">
        <v>393</v>
      </c>
      <c r="H12" s="41" t="str">
        <f t="shared" si="0"/>
        <v/>
      </c>
      <c r="I12" s="156"/>
      <c r="J12" s="29" t="s">
        <v>393</v>
      </c>
      <c r="K12" s="157" t="str">
        <f t="shared" si="1"/>
        <v/>
      </c>
      <c r="L12" s="157" t="str">
        <f t="shared" si="3"/>
        <v/>
      </c>
      <c r="M12" s="158" t="str">
        <f t="shared" si="2"/>
        <v/>
      </c>
      <c r="N12" s="117"/>
      <c r="O12" s="464" t="str">
        <f>IF(P12=$X$12,"","○")</f>
        <v/>
      </c>
      <c r="P12" s="159">
        <v>36.299999999999997</v>
      </c>
      <c r="Q12" s="160" t="s">
        <v>394</v>
      </c>
      <c r="R12" s="118" t="str">
        <f>IF(S12=$Z$12,"","○")</f>
        <v/>
      </c>
      <c r="S12" s="159">
        <v>1.8599999999999998E-2</v>
      </c>
      <c r="T12" s="162" t="s">
        <v>261</v>
      </c>
      <c r="X12" s="163">
        <v>36.299999999999997</v>
      </c>
      <c r="Y12" s="478" t="s">
        <v>394</v>
      </c>
      <c r="Z12" s="163">
        <v>1.8599999999999998E-2</v>
      </c>
      <c r="AA12" s="472" t="s">
        <v>44</v>
      </c>
    </row>
    <row r="13" spans="1:27" ht="15" customHeight="1">
      <c r="A13" s="808"/>
      <c r="B13" s="729" t="s">
        <v>82</v>
      </c>
      <c r="C13" s="764"/>
      <c r="D13" s="764"/>
      <c r="E13" s="730"/>
      <c r="F13" s="155"/>
      <c r="G13" s="29" t="s">
        <v>393</v>
      </c>
      <c r="H13" s="41" t="str">
        <f t="shared" si="0"/>
        <v/>
      </c>
      <c r="I13" s="156"/>
      <c r="J13" s="29" t="s">
        <v>393</v>
      </c>
      <c r="K13" s="157" t="str">
        <f t="shared" si="1"/>
        <v/>
      </c>
      <c r="L13" s="157" t="str">
        <f t="shared" si="3"/>
        <v/>
      </c>
      <c r="M13" s="158" t="str">
        <f t="shared" si="2"/>
        <v/>
      </c>
      <c r="N13" s="117"/>
      <c r="O13" s="464" t="str">
        <f>IF(P13=$X$13,"","○")</f>
        <v/>
      </c>
      <c r="P13" s="159">
        <v>36.5</v>
      </c>
      <c r="Q13" s="160" t="s">
        <v>394</v>
      </c>
      <c r="R13" s="118" t="str">
        <f>IF(S13=$Z$13,"","○")</f>
        <v/>
      </c>
      <c r="S13" s="159">
        <v>1.8700000000000001E-2</v>
      </c>
      <c r="T13" s="162" t="s">
        <v>261</v>
      </c>
      <c r="X13" s="163">
        <v>36.5</v>
      </c>
      <c r="Y13" s="478" t="s">
        <v>394</v>
      </c>
      <c r="Z13" s="163">
        <v>1.8700000000000001E-2</v>
      </c>
      <c r="AA13" s="472" t="s">
        <v>44</v>
      </c>
    </row>
    <row r="14" spans="1:27" ht="15" customHeight="1">
      <c r="A14" s="808"/>
      <c r="B14" s="729" t="s">
        <v>9</v>
      </c>
      <c r="C14" s="764"/>
      <c r="D14" s="764"/>
      <c r="E14" s="730"/>
      <c r="F14" s="155"/>
      <c r="G14" s="29" t="s">
        <v>393</v>
      </c>
      <c r="H14" s="41" t="str">
        <f t="shared" si="0"/>
        <v/>
      </c>
      <c r="I14" s="156"/>
      <c r="J14" s="29" t="s">
        <v>393</v>
      </c>
      <c r="K14" s="157" t="str">
        <f t="shared" si="1"/>
        <v/>
      </c>
      <c r="L14" s="157" t="str">
        <f t="shared" si="3"/>
        <v/>
      </c>
      <c r="M14" s="158" t="str">
        <f t="shared" si="2"/>
        <v/>
      </c>
      <c r="N14" s="117"/>
      <c r="O14" s="464" t="str">
        <f>IF(P14=$X$14,"","○")</f>
        <v/>
      </c>
      <c r="P14" s="165">
        <v>38</v>
      </c>
      <c r="Q14" s="160" t="s">
        <v>394</v>
      </c>
      <c r="R14" s="118" t="str">
        <f>IF(S14=$Z$14,"","○")</f>
        <v/>
      </c>
      <c r="S14" s="159">
        <v>1.8800000000000001E-2</v>
      </c>
      <c r="T14" s="162" t="s">
        <v>261</v>
      </c>
      <c r="X14" s="166">
        <v>38</v>
      </c>
      <c r="Y14" s="478" t="s">
        <v>394</v>
      </c>
      <c r="Z14" s="163">
        <v>1.8800000000000001E-2</v>
      </c>
      <c r="AA14" s="472" t="s">
        <v>44</v>
      </c>
    </row>
    <row r="15" spans="1:27" ht="15" customHeight="1">
      <c r="A15" s="808"/>
      <c r="B15" s="729" t="s">
        <v>10</v>
      </c>
      <c r="C15" s="764"/>
      <c r="D15" s="764"/>
      <c r="E15" s="730"/>
      <c r="F15" s="155"/>
      <c r="G15" s="29" t="s">
        <v>393</v>
      </c>
      <c r="H15" s="41" t="str">
        <f t="shared" si="0"/>
        <v/>
      </c>
      <c r="I15" s="156"/>
      <c r="J15" s="29" t="s">
        <v>393</v>
      </c>
      <c r="K15" s="157" t="str">
        <f t="shared" si="1"/>
        <v/>
      </c>
      <c r="L15" s="157" t="str">
        <f>IF(F15="",IF(I15="","",-(I15*P15)),(F15-I15)*P15)</f>
        <v/>
      </c>
      <c r="M15" s="158" t="str">
        <f>IF(L15="","",L15*S15*44/12)</f>
        <v/>
      </c>
      <c r="N15" s="117"/>
      <c r="O15" s="464" t="str">
        <f>IF(P15=$X$15,"","○")</f>
        <v/>
      </c>
      <c r="P15" s="159">
        <v>38.9</v>
      </c>
      <c r="Q15" s="160" t="s">
        <v>394</v>
      </c>
      <c r="R15" s="118" t="str">
        <f>IF(S15=$Z$15,"","○")</f>
        <v/>
      </c>
      <c r="S15" s="159">
        <v>1.9300000000000001E-2</v>
      </c>
      <c r="T15" s="162" t="s">
        <v>261</v>
      </c>
      <c r="X15" s="163">
        <v>38.9</v>
      </c>
      <c r="Y15" s="478" t="s">
        <v>394</v>
      </c>
      <c r="Z15" s="163">
        <v>1.9300000000000001E-2</v>
      </c>
      <c r="AA15" s="472" t="s">
        <v>44</v>
      </c>
    </row>
    <row r="16" spans="1:27" ht="15" customHeight="1">
      <c r="A16" s="808"/>
      <c r="B16" s="729" t="s">
        <v>11</v>
      </c>
      <c r="C16" s="764"/>
      <c r="D16" s="764"/>
      <c r="E16" s="730"/>
      <c r="F16" s="155"/>
      <c r="G16" s="29" t="s">
        <v>393</v>
      </c>
      <c r="H16" s="41" t="str">
        <f t="shared" si="0"/>
        <v/>
      </c>
      <c r="I16" s="156"/>
      <c r="J16" s="29" t="s">
        <v>393</v>
      </c>
      <c r="K16" s="157" t="str">
        <f t="shared" si="1"/>
        <v/>
      </c>
      <c r="L16" s="157" t="str">
        <f t="shared" si="3"/>
        <v/>
      </c>
      <c r="M16" s="158" t="str">
        <f t="shared" si="2"/>
        <v/>
      </c>
      <c r="N16" s="117"/>
      <c r="O16" s="464" t="str">
        <f>IF(P16=$X$16,"","○")</f>
        <v/>
      </c>
      <c r="P16" s="159">
        <v>41.8</v>
      </c>
      <c r="Q16" s="160" t="s">
        <v>394</v>
      </c>
      <c r="R16" s="118" t="str">
        <f>IF(S16=$Z$16,"","○")</f>
        <v/>
      </c>
      <c r="S16" s="159">
        <v>2.0199999999999999E-2</v>
      </c>
      <c r="T16" s="162" t="s">
        <v>261</v>
      </c>
      <c r="X16" s="163">
        <v>41.8</v>
      </c>
      <c r="Y16" s="478" t="s">
        <v>394</v>
      </c>
      <c r="Z16" s="163">
        <v>2.0199999999999999E-2</v>
      </c>
      <c r="AA16" s="472" t="s">
        <v>44</v>
      </c>
    </row>
    <row r="17" spans="1:27" ht="15" customHeight="1">
      <c r="A17" s="808"/>
      <c r="B17" s="729" t="s">
        <v>12</v>
      </c>
      <c r="C17" s="764"/>
      <c r="D17" s="764"/>
      <c r="E17" s="730"/>
      <c r="F17" s="155"/>
      <c r="G17" s="29" t="s">
        <v>13</v>
      </c>
      <c r="H17" s="41" t="str">
        <f t="shared" si="0"/>
        <v/>
      </c>
      <c r="I17" s="156"/>
      <c r="J17" s="29" t="s">
        <v>13</v>
      </c>
      <c r="K17" s="157" t="str">
        <f t="shared" si="1"/>
        <v/>
      </c>
      <c r="L17" s="157" t="str">
        <f t="shared" si="3"/>
        <v/>
      </c>
      <c r="M17" s="158" t="str">
        <f t="shared" si="2"/>
        <v/>
      </c>
      <c r="N17" s="117"/>
      <c r="O17" s="464" t="str">
        <f>IF(P17=$X$17,"","○")</f>
        <v/>
      </c>
      <c r="P17" s="165">
        <v>40</v>
      </c>
      <c r="Q17" s="160" t="s">
        <v>14</v>
      </c>
      <c r="R17" s="118" t="str">
        <f>IF(S17=$Z$17,"","○")</f>
        <v/>
      </c>
      <c r="S17" s="159">
        <v>2.0400000000000001E-2</v>
      </c>
      <c r="T17" s="162" t="s">
        <v>261</v>
      </c>
      <c r="X17" s="166">
        <v>40</v>
      </c>
      <c r="Y17" s="478" t="s">
        <v>14</v>
      </c>
      <c r="Z17" s="163">
        <v>2.0400000000000001E-2</v>
      </c>
      <c r="AA17" s="472" t="s">
        <v>44</v>
      </c>
    </row>
    <row r="18" spans="1:27" ht="15" customHeight="1">
      <c r="A18" s="808"/>
      <c r="B18" s="729" t="s">
        <v>15</v>
      </c>
      <c r="C18" s="764"/>
      <c r="D18" s="764"/>
      <c r="E18" s="730"/>
      <c r="F18" s="155"/>
      <c r="G18" s="29" t="s">
        <v>13</v>
      </c>
      <c r="H18" s="41" t="str">
        <f t="shared" si="0"/>
        <v/>
      </c>
      <c r="I18" s="156"/>
      <c r="J18" s="29" t="s">
        <v>13</v>
      </c>
      <c r="K18" s="157" t="str">
        <f t="shared" si="1"/>
        <v/>
      </c>
      <c r="L18" s="157" t="str">
        <f t="shared" si="3"/>
        <v/>
      </c>
      <c r="M18" s="158" t="str">
        <f t="shared" si="2"/>
        <v/>
      </c>
      <c r="N18" s="117"/>
      <c r="O18" s="464" t="str">
        <f>IF(P18=$X$18,"","○")</f>
        <v/>
      </c>
      <c r="P18" s="159">
        <v>34.1</v>
      </c>
      <c r="Q18" s="160" t="s">
        <v>14</v>
      </c>
      <c r="R18" s="118" t="str">
        <f>IF(S18=$Z$18,"","○")</f>
        <v/>
      </c>
      <c r="S18" s="159">
        <v>2.4500000000000001E-2</v>
      </c>
      <c r="T18" s="162" t="s">
        <v>261</v>
      </c>
      <c r="X18" s="163">
        <v>34.1</v>
      </c>
      <c r="Y18" s="478" t="s">
        <v>14</v>
      </c>
      <c r="Z18" s="163">
        <v>2.4500000000000001E-2</v>
      </c>
      <c r="AA18" s="472" t="s">
        <v>44</v>
      </c>
    </row>
    <row r="19" spans="1:27" ht="15" customHeight="1">
      <c r="A19" s="808"/>
      <c r="B19" s="810" t="s">
        <v>16</v>
      </c>
      <c r="C19" s="809" t="s">
        <v>17</v>
      </c>
      <c r="D19" s="809"/>
      <c r="E19" s="809"/>
      <c r="F19" s="155"/>
      <c r="G19" s="29" t="s">
        <v>13</v>
      </c>
      <c r="H19" s="41" t="str">
        <f t="shared" si="0"/>
        <v/>
      </c>
      <c r="I19" s="156"/>
      <c r="J19" s="29" t="s">
        <v>13</v>
      </c>
      <c r="K19" s="157" t="str">
        <f t="shared" si="1"/>
        <v/>
      </c>
      <c r="L19" s="157" t="str">
        <f t="shared" si="3"/>
        <v/>
      </c>
      <c r="M19" s="158" t="str">
        <f t="shared" si="2"/>
        <v/>
      </c>
      <c r="N19" s="117"/>
      <c r="O19" s="464" t="str">
        <f>IF(P19=$X$19,"","○")</f>
        <v/>
      </c>
      <c r="P19" s="159">
        <v>50.1</v>
      </c>
      <c r="Q19" s="160" t="s">
        <v>14</v>
      </c>
      <c r="R19" s="118" t="str">
        <f>IF(S19=$Z$19,"","○")</f>
        <v/>
      </c>
      <c r="S19" s="159">
        <v>1.6299999999999999E-2</v>
      </c>
      <c r="T19" s="162" t="s">
        <v>261</v>
      </c>
      <c r="X19" s="163">
        <v>50.1</v>
      </c>
      <c r="Y19" s="478" t="s">
        <v>396</v>
      </c>
      <c r="Z19" s="163">
        <v>1.6299999999999999E-2</v>
      </c>
      <c r="AA19" s="472" t="s">
        <v>44</v>
      </c>
    </row>
    <row r="20" spans="1:27" ht="15" customHeight="1">
      <c r="A20" s="808"/>
      <c r="B20" s="810"/>
      <c r="C20" s="809" t="s">
        <v>18</v>
      </c>
      <c r="D20" s="809"/>
      <c r="E20" s="809"/>
      <c r="F20" s="155"/>
      <c r="G20" s="29" t="s">
        <v>249</v>
      </c>
      <c r="H20" s="41" t="str">
        <f t="shared" si="0"/>
        <v/>
      </c>
      <c r="I20" s="156"/>
      <c r="J20" s="29" t="s">
        <v>249</v>
      </c>
      <c r="K20" s="157" t="str">
        <f t="shared" si="1"/>
        <v/>
      </c>
      <c r="L20" s="157" t="str">
        <f t="shared" si="3"/>
        <v/>
      </c>
      <c r="M20" s="158" t="str">
        <f t="shared" si="2"/>
        <v/>
      </c>
      <c r="N20" s="117"/>
      <c r="O20" s="464" t="str">
        <f>IF(P20=$X$20,"","○")</f>
        <v/>
      </c>
      <c r="P20" s="159">
        <v>46.1</v>
      </c>
      <c r="Q20" s="160" t="s">
        <v>397</v>
      </c>
      <c r="R20" s="118" t="str">
        <f>IF(S20=$Z$20,"","○")</f>
        <v/>
      </c>
      <c r="S20" s="159">
        <v>1.44E-2</v>
      </c>
      <c r="T20" s="162" t="s">
        <v>261</v>
      </c>
      <c r="X20" s="163">
        <v>46.1</v>
      </c>
      <c r="Y20" s="478" t="s">
        <v>383</v>
      </c>
      <c r="Z20" s="163">
        <v>1.44E-2</v>
      </c>
      <c r="AA20" s="472" t="s">
        <v>44</v>
      </c>
    </row>
    <row r="21" spans="1:27" ht="15" customHeight="1">
      <c r="A21" s="808"/>
      <c r="B21" s="810" t="s">
        <v>329</v>
      </c>
      <c r="C21" s="809" t="s">
        <v>19</v>
      </c>
      <c r="D21" s="809"/>
      <c r="E21" s="809"/>
      <c r="F21" s="155"/>
      <c r="G21" s="29" t="s">
        <v>13</v>
      </c>
      <c r="H21" s="41" t="str">
        <f t="shared" si="0"/>
        <v/>
      </c>
      <c r="I21" s="156"/>
      <c r="J21" s="29" t="s">
        <v>13</v>
      </c>
      <c r="K21" s="157" t="str">
        <f t="shared" si="1"/>
        <v/>
      </c>
      <c r="L21" s="157" t="str">
        <f t="shared" si="3"/>
        <v/>
      </c>
      <c r="M21" s="158" t="str">
        <f t="shared" si="2"/>
        <v/>
      </c>
      <c r="N21" s="117"/>
      <c r="O21" s="464" t="str">
        <f>IF(P21=$X$21,"","○")</f>
        <v/>
      </c>
      <c r="P21" s="159">
        <v>54.7</v>
      </c>
      <c r="Q21" s="160" t="s">
        <v>53</v>
      </c>
      <c r="R21" s="118" t="str">
        <f>IF(S21=$Z$21,"","○")</f>
        <v/>
      </c>
      <c r="S21" s="159">
        <v>1.3899999999999999E-2</v>
      </c>
      <c r="T21" s="162" t="s">
        <v>261</v>
      </c>
      <c r="X21" s="163">
        <v>54.7</v>
      </c>
      <c r="Y21" s="478" t="s">
        <v>74</v>
      </c>
      <c r="Z21" s="163">
        <v>1.3899999999999999E-2</v>
      </c>
      <c r="AA21" s="472" t="s">
        <v>44</v>
      </c>
    </row>
    <row r="22" spans="1:27" ht="15" customHeight="1">
      <c r="A22" s="808"/>
      <c r="B22" s="810"/>
      <c r="C22" s="809" t="s">
        <v>37</v>
      </c>
      <c r="D22" s="809"/>
      <c r="E22" s="809"/>
      <c r="F22" s="155"/>
      <c r="G22" s="29" t="s">
        <v>249</v>
      </c>
      <c r="H22" s="41" t="str">
        <f t="shared" si="0"/>
        <v/>
      </c>
      <c r="I22" s="156"/>
      <c r="J22" s="29" t="s">
        <v>249</v>
      </c>
      <c r="K22" s="157" t="str">
        <f t="shared" si="1"/>
        <v/>
      </c>
      <c r="L22" s="157" t="str">
        <f t="shared" si="3"/>
        <v/>
      </c>
      <c r="M22" s="158" t="str">
        <f t="shared" si="2"/>
        <v/>
      </c>
      <c r="N22" s="117"/>
      <c r="O22" s="464" t="str">
        <f>IF(P22=$X$22,"","○")</f>
        <v/>
      </c>
      <c r="P22" s="159">
        <v>38.4</v>
      </c>
      <c r="Q22" s="160" t="s">
        <v>397</v>
      </c>
      <c r="R22" s="118" t="str">
        <f>IF(S22=$Z$22,"","○")</f>
        <v/>
      </c>
      <c r="S22" s="159">
        <v>1.3899999999999999E-2</v>
      </c>
      <c r="T22" s="162" t="s">
        <v>261</v>
      </c>
      <c r="X22" s="163">
        <v>38.4</v>
      </c>
      <c r="Y22" s="478" t="s">
        <v>383</v>
      </c>
      <c r="Z22" s="163">
        <v>1.3899999999999999E-2</v>
      </c>
      <c r="AA22" s="472" t="s">
        <v>44</v>
      </c>
    </row>
    <row r="23" spans="1:27" ht="15" customHeight="1">
      <c r="A23" s="808"/>
      <c r="B23" s="653" t="s">
        <v>20</v>
      </c>
      <c r="C23" s="809" t="s">
        <v>398</v>
      </c>
      <c r="D23" s="809"/>
      <c r="E23" s="809"/>
      <c r="F23" s="155"/>
      <c r="G23" s="29" t="s">
        <v>13</v>
      </c>
      <c r="H23" s="41" t="str">
        <f t="shared" si="0"/>
        <v/>
      </c>
      <c r="I23" s="156"/>
      <c r="J23" s="29" t="s">
        <v>13</v>
      </c>
      <c r="K23" s="157" t="str">
        <f t="shared" si="1"/>
        <v/>
      </c>
      <c r="L23" s="157" t="str">
        <f t="shared" si="3"/>
        <v/>
      </c>
      <c r="M23" s="158" t="str">
        <f t="shared" si="2"/>
        <v/>
      </c>
      <c r="N23" s="117"/>
      <c r="O23" s="464" t="str">
        <f>IF(P23=$X$23,"","○")</f>
        <v/>
      </c>
      <c r="P23" s="167">
        <v>28.7</v>
      </c>
      <c r="Q23" s="160" t="s">
        <v>14</v>
      </c>
      <c r="R23" s="118" t="str">
        <f>IF(S23=$Z$23,"","○")</f>
        <v/>
      </c>
      <c r="S23" s="159">
        <v>2.46E-2</v>
      </c>
      <c r="T23" s="162" t="s">
        <v>261</v>
      </c>
      <c r="X23" s="168">
        <v>28.7</v>
      </c>
      <c r="Y23" s="478" t="s">
        <v>14</v>
      </c>
      <c r="Z23" s="163">
        <v>2.46E-2</v>
      </c>
      <c r="AA23" s="472" t="s">
        <v>44</v>
      </c>
    </row>
    <row r="24" spans="1:27" ht="15" customHeight="1">
      <c r="A24" s="808"/>
      <c r="B24" s="653"/>
      <c r="C24" s="809" t="s">
        <v>399</v>
      </c>
      <c r="D24" s="809"/>
      <c r="E24" s="809"/>
      <c r="F24" s="155"/>
      <c r="G24" s="29" t="s">
        <v>13</v>
      </c>
      <c r="H24" s="41" t="str">
        <f t="shared" si="0"/>
        <v/>
      </c>
      <c r="I24" s="156"/>
      <c r="J24" s="29" t="s">
        <v>13</v>
      </c>
      <c r="K24" s="157" t="str">
        <f t="shared" si="1"/>
        <v/>
      </c>
      <c r="L24" s="157" t="str">
        <f t="shared" si="3"/>
        <v/>
      </c>
      <c r="M24" s="158" t="str">
        <f t="shared" si="2"/>
        <v/>
      </c>
      <c r="N24" s="117"/>
      <c r="O24" s="464" t="str">
        <f>IF(P24=$X$24,"","○")</f>
        <v/>
      </c>
      <c r="P24" s="167">
        <v>28.9</v>
      </c>
      <c r="Q24" s="160" t="s">
        <v>14</v>
      </c>
      <c r="R24" s="118" t="str">
        <f>IF(S24=$Z$24,"","○")</f>
        <v/>
      </c>
      <c r="S24" s="159">
        <v>2.4500000000000001E-2</v>
      </c>
      <c r="T24" s="162" t="s">
        <v>261</v>
      </c>
      <c r="X24" s="168">
        <v>28.9</v>
      </c>
      <c r="Y24" s="478" t="s">
        <v>14</v>
      </c>
      <c r="Z24" s="163">
        <v>2.4500000000000001E-2</v>
      </c>
      <c r="AA24" s="472" t="s">
        <v>44</v>
      </c>
    </row>
    <row r="25" spans="1:27" ht="15" customHeight="1">
      <c r="A25" s="808"/>
      <c r="B25" s="653"/>
      <c r="C25" s="809" t="s">
        <v>400</v>
      </c>
      <c r="D25" s="809"/>
      <c r="E25" s="809"/>
      <c r="F25" s="155"/>
      <c r="G25" s="29" t="s">
        <v>13</v>
      </c>
      <c r="H25" s="41" t="str">
        <f t="shared" si="0"/>
        <v/>
      </c>
      <c r="I25" s="156"/>
      <c r="J25" s="29" t="s">
        <v>13</v>
      </c>
      <c r="K25" s="157" t="str">
        <f t="shared" si="1"/>
        <v/>
      </c>
      <c r="L25" s="157" t="str">
        <f t="shared" si="3"/>
        <v/>
      </c>
      <c r="M25" s="158" t="str">
        <f t="shared" si="2"/>
        <v/>
      </c>
      <c r="N25" s="117"/>
      <c r="O25" s="464" t="str">
        <f>IF(P25=$X$25,"","○")</f>
        <v/>
      </c>
      <c r="P25" s="167">
        <v>28.3</v>
      </c>
      <c r="Q25" s="160" t="s">
        <v>14</v>
      </c>
      <c r="R25" s="118" t="str">
        <f>IF(S25=$Z$25,"","○")</f>
        <v/>
      </c>
      <c r="S25" s="159">
        <v>2.5100000000000001E-2</v>
      </c>
      <c r="T25" s="162" t="s">
        <v>261</v>
      </c>
      <c r="X25" s="168">
        <v>28.3</v>
      </c>
      <c r="Y25" s="478" t="s">
        <v>14</v>
      </c>
      <c r="Z25" s="163">
        <v>2.5100000000000001E-2</v>
      </c>
      <c r="AA25" s="472" t="s">
        <v>44</v>
      </c>
    </row>
    <row r="26" spans="1:27" ht="15" customHeight="1">
      <c r="A26" s="808"/>
      <c r="B26" s="653"/>
      <c r="C26" s="809" t="s">
        <v>401</v>
      </c>
      <c r="D26" s="809"/>
      <c r="E26" s="809"/>
      <c r="F26" s="155"/>
      <c r="G26" s="29" t="s">
        <v>13</v>
      </c>
      <c r="H26" s="41" t="str">
        <f t="shared" si="0"/>
        <v/>
      </c>
      <c r="I26" s="156"/>
      <c r="J26" s="29" t="s">
        <v>13</v>
      </c>
      <c r="K26" s="157" t="str">
        <f t="shared" si="1"/>
        <v/>
      </c>
      <c r="L26" s="157" t="str">
        <f t="shared" si="3"/>
        <v/>
      </c>
      <c r="M26" s="158" t="str">
        <f t="shared" si="2"/>
        <v/>
      </c>
      <c r="N26" s="117"/>
      <c r="O26" s="464" t="str">
        <f>IF(P26=$X$26,"","○")</f>
        <v/>
      </c>
      <c r="P26" s="159">
        <v>26.1</v>
      </c>
      <c r="Q26" s="160" t="s">
        <v>14</v>
      </c>
      <c r="R26" s="118" t="str">
        <f>IF(S26=$Z$26,"","○")</f>
        <v/>
      </c>
      <c r="S26" s="159">
        <v>2.4299999999999999E-2</v>
      </c>
      <c r="T26" s="162" t="s">
        <v>261</v>
      </c>
      <c r="X26" s="163">
        <v>26.1</v>
      </c>
      <c r="Y26" s="478" t="s">
        <v>14</v>
      </c>
      <c r="Z26" s="163">
        <v>2.4299999999999999E-2</v>
      </c>
      <c r="AA26" s="472" t="s">
        <v>44</v>
      </c>
    </row>
    <row r="27" spans="1:27" ht="15" customHeight="1">
      <c r="A27" s="808"/>
      <c r="B27" s="653"/>
      <c r="C27" s="809" t="s">
        <v>402</v>
      </c>
      <c r="D27" s="809"/>
      <c r="E27" s="809"/>
      <c r="F27" s="155"/>
      <c r="G27" s="29" t="s">
        <v>13</v>
      </c>
      <c r="H27" s="41" t="str">
        <f t="shared" si="0"/>
        <v/>
      </c>
      <c r="I27" s="156"/>
      <c r="J27" s="29" t="s">
        <v>13</v>
      </c>
      <c r="K27" s="157" t="str">
        <f t="shared" si="1"/>
        <v/>
      </c>
      <c r="L27" s="157" t="str">
        <f t="shared" si="3"/>
        <v/>
      </c>
      <c r="M27" s="158" t="str">
        <f t="shared" si="2"/>
        <v/>
      </c>
      <c r="N27" s="117"/>
      <c r="O27" s="464" t="str">
        <f>IF(P27=$X$27,"","○")</f>
        <v/>
      </c>
      <c r="P27" s="159">
        <v>24.2</v>
      </c>
      <c r="Q27" s="160" t="s">
        <v>14</v>
      </c>
      <c r="R27" s="118" t="str">
        <f>IF(S27=$Z$27,"","○")</f>
        <v/>
      </c>
      <c r="S27" s="159">
        <v>2.4199999999999999E-2</v>
      </c>
      <c r="T27" s="162" t="s">
        <v>261</v>
      </c>
      <c r="X27" s="163">
        <v>24.2</v>
      </c>
      <c r="Y27" s="478" t="s">
        <v>14</v>
      </c>
      <c r="Z27" s="163">
        <v>2.4199999999999999E-2</v>
      </c>
      <c r="AA27" s="472" t="s">
        <v>44</v>
      </c>
    </row>
    <row r="28" spans="1:27" ht="15" customHeight="1">
      <c r="A28" s="808"/>
      <c r="B28" s="653"/>
      <c r="C28" s="809" t="s">
        <v>403</v>
      </c>
      <c r="D28" s="809"/>
      <c r="E28" s="809"/>
      <c r="F28" s="155"/>
      <c r="G28" s="29" t="s">
        <v>13</v>
      </c>
      <c r="H28" s="41" t="str">
        <f t="shared" si="0"/>
        <v/>
      </c>
      <c r="I28" s="156"/>
      <c r="J28" s="29" t="s">
        <v>13</v>
      </c>
      <c r="K28" s="157" t="str">
        <f t="shared" si="1"/>
        <v/>
      </c>
      <c r="L28" s="157" t="str">
        <f t="shared" si="3"/>
        <v/>
      </c>
      <c r="M28" s="158" t="str">
        <f t="shared" si="2"/>
        <v/>
      </c>
      <c r="N28" s="117"/>
      <c r="O28" s="464" t="str">
        <f>IF(P28=$X$28,"","○")</f>
        <v/>
      </c>
      <c r="P28" s="159">
        <v>27.8</v>
      </c>
      <c r="Q28" s="160" t="s">
        <v>14</v>
      </c>
      <c r="R28" s="118" t="str">
        <f>IF(S28=$Z$28,"","○")</f>
        <v/>
      </c>
      <c r="S28" s="159">
        <v>2.5899999999999999E-2</v>
      </c>
      <c r="T28" s="162" t="s">
        <v>261</v>
      </c>
      <c r="X28" s="163">
        <v>27.8</v>
      </c>
      <c r="Y28" s="478" t="s">
        <v>14</v>
      </c>
      <c r="Z28" s="163">
        <v>2.5899999999999999E-2</v>
      </c>
      <c r="AA28" s="472" t="s">
        <v>44</v>
      </c>
    </row>
    <row r="29" spans="1:27" ht="15" customHeight="1">
      <c r="A29" s="808"/>
      <c r="B29" s="653" t="s">
        <v>21</v>
      </c>
      <c r="C29" s="653"/>
      <c r="D29" s="653"/>
      <c r="E29" s="653"/>
      <c r="F29" s="155"/>
      <c r="G29" s="29" t="s">
        <v>13</v>
      </c>
      <c r="H29" s="41" t="str">
        <f t="shared" si="0"/>
        <v/>
      </c>
      <c r="I29" s="156"/>
      <c r="J29" s="29" t="s">
        <v>13</v>
      </c>
      <c r="K29" s="157" t="str">
        <f t="shared" si="1"/>
        <v/>
      </c>
      <c r="L29" s="157" t="str">
        <f t="shared" si="3"/>
        <v/>
      </c>
      <c r="M29" s="158" t="str">
        <f t="shared" si="2"/>
        <v/>
      </c>
      <c r="N29" s="117"/>
      <c r="O29" s="464" t="str">
        <f>IF(P29=$X$29,"","○")</f>
        <v/>
      </c>
      <c r="P29" s="165">
        <v>29</v>
      </c>
      <c r="Q29" s="160" t="s">
        <v>14</v>
      </c>
      <c r="R29" s="118" t="str">
        <f>IF(S29=$Z$29,"","○")</f>
        <v/>
      </c>
      <c r="S29" s="159">
        <v>2.9899999999999999E-2</v>
      </c>
      <c r="T29" s="162" t="s">
        <v>261</v>
      </c>
      <c r="X29" s="166">
        <v>29</v>
      </c>
      <c r="Y29" s="478" t="s">
        <v>14</v>
      </c>
      <c r="Z29" s="163">
        <v>2.9899999999999999E-2</v>
      </c>
      <c r="AA29" s="472" t="s">
        <v>44</v>
      </c>
    </row>
    <row r="30" spans="1:27" ht="15" customHeight="1">
      <c r="A30" s="808"/>
      <c r="B30" s="653" t="s">
        <v>22</v>
      </c>
      <c r="C30" s="653"/>
      <c r="D30" s="653"/>
      <c r="E30" s="653"/>
      <c r="F30" s="155"/>
      <c r="G30" s="29" t="s">
        <v>13</v>
      </c>
      <c r="H30" s="41" t="str">
        <f t="shared" si="0"/>
        <v/>
      </c>
      <c r="I30" s="156"/>
      <c r="J30" s="29" t="s">
        <v>13</v>
      </c>
      <c r="K30" s="157" t="str">
        <f t="shared" si="1"/>
        <v/>
      </c>
      <c r="L30" s="157" t="str">
        <f>IF(F30="",IF(I30="","",-(I30*P30)),(F30-I30)*P30)</f>
        <v/>
      </c>
      <c r="M30" s="158" t="str">
        <f t="shared" si="2"/>
        <v/>
      </c>
      <c r="N30" s="117"/>
      <c r="O30" s="464" t="str">
        <f>IF(P30=$X$30,"","○")</f>
        <v/>
      </c>
      <c r="P30" s="159">
        <v>37.299999999999997</v>
      </c>
      <c r="Q30" s="160" t="s">
        <v>14</v>
      </c>
      <c r="R30" s="118" t="str">
        <f>IF(S30=$Z$30,"","○")</f>
        <v/>
      </c>
      <c r="S30" s="159">
        <v>2.0899999999999998E-2</v>
      </c>
      <c r="T30" s="162" t="s">
        <v>261</v>
      </c>
      <c r="X30" s="163">
        <v>37.299999999999997</v>
      </c>
      <c r="Y30" s="478" t="s">
        <v>14</v>
      </c>
      <c r="Z30" s="163">
        <v>2.0899999999999998E-2</v>
      </c>
      <c r="AA30" s="472" t="s">
        <v>44</v>
      </c>
    </row>
    <row r="31" spans="1:27" ht="15" customHeight="1">
      <c r="A31" s="808"/>
      <c r="B31" s="653" t="s">
        <v>23</v>
      </c>
      <c r="C31" s="653"/>
      <c r="D31" s="653"/>
      <c r="E31" s="653"/>
      <c r="F31" s="155"/>
      <c r="G31" s="29" t="s">
        <v>249</v>
      </c>
      <c r="H31" s="41" t="str">
        <f t="shared" si="0"/>
        <v/>
      </c>
      <c r="I31" s="156"/>
      <c r="J31" s="29" t="s">
        <v>249</v>
      </c>
      <c r="K31" s="157" t="str">
        <f t="shared" si="1"/>
        <v/>
      </c>
      <c r="L31" s="157" t="str">
        <f t="shared" si="3"/>
        <v/>
      </c>
      <c r="M31" s="158" t="str">
        <f t="shared" si="2"/>
        <v/>
      </c>
      <c r="N31" s="117"/>
      <c r="O31" s="464" t="str">
        <f>IF(P31=$X$31,"","○")</f>
        <v/>
      </c>
      <c r="P31" s="159">
        <v>18.399999999999999</v>
      </c>
      <c r="Q31" s="160" t="s">
        <v>397</v>
      </c>
      <c r="R31" s="118" t="str">
        <f>IF(S31=$Z$31,"","○")</f>
        <v/>
      </c>
      <c r="S31" s="169">
        <v>1.09E-2</v>
      </c>
      <c r="T31" s="162" t="s">
        <v>261</v>
      </c>
      <c r="X31" s="163">
        <v>18.399999999999999</v>
      </c>
      <c r="Y31" s="478" t="s">
        <v>383</v>
      </c>
      <c r="Z31" s="170">
        <v>1.09E-2</v>
      </c>
      <c r="AA31" s="472" t="s">
        <v>44</v>
      </c>
    </row>
    <row r="32" spans="1:27" ht="15" customHeight="1">
      <c r="A32" s="808"/>
      <c r="B32" s="653" t="s">
        <v>24</v>
      </c>
      <c r="C32" s="653"/>
      <c r="D32" s="653"/>
      <c r="E32" s="653"/>
      <c r="F32" s="155"/>
      <c r="G32" s="29" t="s">
        <v>249</v>
      </c>
      <c r="H32" s="41" t="str">
        <f t="shared" si="0"/>
        <v/>
      </c>
      <c r="I32" s="156"/>
      <c r="J32" s="29" t="s">
        <v>249</v>
      </c>
      <c r="K32" s="157" t="str">
        <f t="shared" si="1"/>
        <v/>
      </c>
      <c r="L32" s="157" t="str">
        <f t="shared" si="3"/>
        <v/>
      </c>
      <c r="M32" s="158" t="str">
        <f t="shared" si="2"/>
        <v/>
      </c>
      <c r="N32" s="117"/>
      <c r="O32" s="464" t="str">
        <f>IF(P32=$X$32,"","○")</f>
        <v/>
      </c>
      <c r="P32" s="159">
        <v>3.23</v>
      </c>
      <c r="Q32" s="160" t="s">
        <v>397</v>
      </c>
      <c r="R32" s="118" t="str">
        <f>IF(S32=$Z$33,"","○")</f>
        <v/>
      </c>
      <c r="S32" s="159">
        <v>2.64E-2</v>
      </c>
      <c r="T32" s="162" t="s">
        <v>261</v>
      </c>
      <c r="X32" s="163">
        <v>3.23</v>
      </c>
      <c r="Y32" s="478" t="s">
        <v>383</v>
      </c>
      <c r="Z32" s="163">
        <v>2.64E-2</v>
      </c>
      <c r="AA32" s="472" t="s">
        <v>44</v>
      </c>
    </row>
    <row r="33" spans="1:28" ht="15" customHeight="1">
      <c r="A33" s="808"/>
      <c r="B33" s="653" t="s">
        <v>404</v>
      </c>
      <c r="C33" s="653"/>
      <c r="D33" s="653"/>
      <c r="E33" s="653"/>
      <c r="F33" s="155"/>
      <c r="G33" s="29" t="s">
        <v>249</v>
      </c>
      <c r="H33" s="41" t="str">
        <f t="shared" si="0"/>
        <v/>
      </c>
      <c r="I33" s="156"/>
      <c r="J33" s="29" t="s">
        <v>249</v>
      </c>
      <c r="K33" s="157" t="str">
        <f t="shared" si="1"/>
        <v/>
      </c>
      <c r="L33" s="157" t="str">
        <f t="shared" si="3"/>
        <v/>
      </c>
      <c r="M33" s="158" t="str">
        <f t="shared" si="2"/>
        <v/>
      </c>
      <c r="N33" s="117"/>
      <c r="O33" s="464" t="str">
        <f>IF(P33=$X$33,"","○")</f>
        <v/>
      </c>
      <c r="P33" s="159">
        <v>3.45</v>
      </c>
      <c r="Q33" s="160" t="s">
        <v>397</v>
      </c>
      <c r="R33" s="118" t="str">
        <f>IF(S33=$Z$33,"","○")</f>
        <v/>
      </c>
      <c r="S33" s="159">
        <v>2.64E-2</v>
      </c>
      <c r="T33" s="162" t="s">
        <v>261</v>
      </c>
      <c r="U33" s="171"/>
      <c r="X33" s="163">
        <v>3.45</v>
      </c>
      <c r="Y33" s="478" t="s">
        <v>383</v>
      </c>
      <c r="Z33" s="163">
        <v>2.64E-2</v>
      </c>
      <c r="AA33" s="472" t="s">
        <v>44</v>
      </c>
    </row>
    <row r="34" spans="1:28" ht="15" customHeight="1" thickBot="1">
      <c r="A34" s="808"/>
      <c r="B34" s="653" t="s">
        <v>25</v>
      </c>
      <c r="C34" s="653"/>
      <c r="D34" s="653"/>
      <c r="E34" s="653"/>
      <c r="F34" s="155"/>
      <c r="G34" s="29" t="s">
        <v>249</v>
      </c>
      <c r="H34" s="41" t="str">
        <f t="shared" si="0"/>
        <v/>
      </c>
      <c r="I34" s="156"/>
      <c r="J34" s="29" t="s">
        <v>249</v>
      </c>
      <c r="K34" s="157" t="str">
        <f t="shared" si="1"/>
        <v/>
      </c>
      <c r="L34" s="157" t="str">
        <f t="shared" si="3"/>
        <v/>
      </c>
      <c r="M34" s="158" t="str">
        <f t="shared" si="2"/>
        <v/>
      </c>
      <c r="N34" s="117"/>
      <c r="O34" s="464" t="str">
        <f>IF(P34=$X$34,"","○")</f>
        <v/>
      </c>
      <c r="P34" s="172">
        <v>7.53</v>
      </c>
      <c r="Q34" s="160" t="s">
        <v>397</v>
      </c>
      <c r="R34" s="119" t="str">
        <f>IF(S34=$Z$34,"","○")</f>
        <v/>
      </c>
      <c r="S34" s="173">
        <v>4.2000000000000003E-2</v>
      </c>
      <c r="T34" s="162" t="s">
        <v>261</v>
      </c>
      <c r="U34" s="135"/>
      <c r="V34" s="135"/>
      <c r="W34" s="123"/>
      <c r="X34" s="163">
        <v>7.53</v>
      </c>
      <c r="Y34" s="472" t="s">
        <v>383</v>
      </c>
      <c r="Z34" s="174">
        <v>4.2000000000000003E-2</v>
      </c>
      <c r="AA34" s="473" t="s">
        <v>44</v>
      </c>
    </row>
    <row r="35" spans="1:28" ht="15" customHeight="1">
      <c r="A35" s="808"/>
      <c r="B35" s="814" t="s">
        <v>328</v>
      </c>
      <c r="C35" s="823"/>
      <c r="D35" s="824"/>
      <c r="E35" s="825"/>
      <c r="F35" s="155"/>
      <c r="G35" s="43"/>
      <c r="H35" s="41" t="str">
        <f t="shared" si="0"/>
        <v/>
      </c>
      <c r="I35" s="156"/>
      <c r="J35" s="43"/>
      <c r="K35" s="157" t="str">
        <f>IF(I35="","",I35*P35)</f>
        <v/>
      </c>
      <c r="L35" s="157" t="str">
        <f>IF(F35="",IF(I35="","",-(I35*P35)),(F35-I35)*P35)</f>
        <v/>
      </c>
      <c r="M35" s="158" t="str">
        <f>IF(L35="","",L35*S35*44/12)</f>
        <v/>
      </c>
      <c r="N35" s="117"/>
      <c r="O35" s="121"/>
      <c r="P35" s="175"/>
      <c r="Q35" s="176"/>
      <c r="R35" s="122"/>
      <c r="S35" s="175"/>
      <c r="T35" s="176"/>
      <c r="U35" s="177"/>
      <c r="V35" s="123"/>
      <c r="X35" s="178"/>
      <c r="Y35" s="477"/>
      <c r="Z35" s="128"/>
      <c r="AA35" s="122"/>
      <c r="AB35" s="123"/>
    </row>
    <row r="36" spans="1:28" ht="15" customHeight="1" thickBot="1">
      <c r="A36" s="808"/>
      <c r="B36" s="815"/>
      <c r="C36" s="823"/>
      <c r="D36" s="824"/>
      <c r="E36" s="825"/>
      <c r="F36" s="155"/>
      <c r="G36" s="43"/>
      <c r="H36" s="41" t="str">
        <f t="shared" si="0"/>
        <v/>
      </c>
      <c r="I36" s="156"/>
      <c r="J36" s="43"/>
      <c r="K36" s="157" t="str">
        <f>IF(I36="","",I36*P36)</f>
        <v/>
      </c>
      <c r="L36" s="157" t="str">
        <f>IF(F36="",IF(I36="","",-(I36*P36)),(F36-I36)*P36)</f>
        <v/>
      </c>
      <c r="M36" s="158" t="str">
        <f>IF(L36="","",L36*S36*44/12)</f>
        <v/>
      </c>
      <c r="N36" s="117"/>
      <c r="O36" s="123"/>
      <c r="P36" s="179"/>
      <c r="Q36" s="180"/>
      <c r="R36" s="477"/>
      <c r="S36" s="179"/>
      <c r="T36" s="181"/>
      <c r="X36" s="178"/>
      <c r="Y36" s="477"/>
      <c r="Z36" s="125"/>
      <c r="AA36" s="477"/>
      <c r="AB36" s="123"/>
    </row>
    <row r="37" spans="1:28" ht="15" customHeight="1" thickTop="1">
      <c r="A37" s="808"/>
      <c r="B37" s="683" t="s">
        <v>42</v>
      </c>
      <c r="C37" s="683"/>
      <c r="D37" s="683"/>
      <c r="E37" s="683"/>
      <c r="F37" s="683"/>
      <c r="G37" s="683"/>
      <c r="H37" s="683"/>
      <c r="I37" s="683"/>
      <c r="J37" s="683"/>
      <c r="K37" s="683"/>
      <c r="L37" s="683"/>
      <c r="M37" s="42" t="str">
        <f>IF(SUM(M8:M36)=0,"",SUM(M8:M36))</f>
        <v/>
      </c>
      <c r="N37" s="117"/>
      <c r="O37" s="123"/>
      <c r="P37" s="477"/>
      <c r="Q37" s="26"/>
      <c r="R37" s="477"/>
      <c r="S37" s="182"/>
      <c r="T37" s="183"/>
      <c r="U37" s="123"/>
      <c r="V37" s="123"/>
      <c r="X37" s="477"/>
      <c r="Y37" s="477"/>
      <c r="Z37" s="125"/>
      <c r="AA37" s="477"/>
      <c r="AB37" s="123"/>
    </row>
    <row r="38" spans="1:28" ht="24" customHeight="1">
      <c r="A38" s="808"/>
      <c r="B38" s="799"/>
      <c r="C38" s="800"/>
      <c r="D38" s="800"/>
      <c r="E38" s="801"/>
      <c r="F38" s="683" t="s">
        <v>1</v>
      </c>
      <c r="G38" s="683"/>
      <c r="H38" s="683"/>
      <c r="I38" s="789" t="s">
        <v>34</v>
      </c>
      <c r="J38" s="789"/>
      <c r="K38" s="789"/>
      <c r="L38" s="681" t="s">
        <v>405</v>
      </c>
      <c r="M38" s="679" t="s">
        <v>61</v>
      </c>
      <c r="N38" s="117"/>
      <c r="O38" s="123"/>
      <c r="P38" s="184"/>
      <c r="Q38" s="185"/>
      <c r="R38" s="477"/>
      <c r="S38" s="184"/>
      <c r="T38" s="185"/>
      <c r="X38" s="178"/>
      <c r="Y38" s="477"/>
      <c r="Z38" s="125"/>
      <c r="AA38" s="477"/>
      <c r="AB38" s="123"/>
    </row>
    <row r="39" spans="1:28" ht="15" customHeight="1" thickBot="1">
      <c r="A39" s="808"/>
      <c r="B39" s="802"/>
      <c r="C39" s="803"/>
      <c r="D39" s="803"/>
      <c r="E39" s="804"/>
      <c r="F39" s="467" t="s">
        <v>3</v>
      </c>
      <c r="G39" s="790" t="s">
        <v>406</v>
      </c>
      <c r="H39" s="792"/>
      <c r="I39" s="467" t="s">
        <v>3</v>
      </c>
      <c r="J39" s="790" t="s">
        <v>406</v>
      </c>
      <c r="K39" s="792"/>
      <c r="L39" s="682"/>
      <c r="M39" s="680"/>
      <c r="N39" s="117"/>
      <c r="O39" s="123"/>
      <c r="P39" s="184"/>
      <c r="Q39" s="185"/>
      <c r="R39" s="477"/>
      <c r="S39" s="184"/>
      <c r="T39" s="185"/>
      <c r="X39" s="178"/>
      <c r="Y39" s="477"/>
      <c r="Z39" s="125"/>
      <c r="AA39" s="477"/>
      <c r="AB39" s="123"/>
    </row>
    <row r="40" spans="1:28" ht="15" customHeight="1" thickTop="1" thickBot="1">
      <c r="A40" s="808"/>
      <c r="B40" s="805"/>
      <c r="C40" s="806"/>
      <c r="D40" s="806"/>
      <c r="E40" s="807"/>
      <c r="F40" s="470" t="s">
        <v>55</v>
      </c>
      <c r="G40" s="791"/>
      <c r="H40" s="793"/>
      <c r="I40" s="470" t="s">
        <v>57</v>
      </c>
      <c r="J40" s="791"/>
      <c r="K40" s="793"/>
      <c r="L40" s="186" t="s">
        <v>407</v>
      </c>
      <c r="M40" s="468" t="s">
        <v>248</v>
      </c>
      <c r="N40" s="117"/>
      <c r="O40" s="187" t="s">
        <v>408</v>
      </c>
      <c r="P40" s="184"/>
      <c r="Q40" s="26"/>
      <c r="R40" s="477"/>
      <c r="S40" s="184"/>
      <c r="T40" s="185"/>
      <c r="U40" s="794" t="s">
        <v>409</v>
      </c>
      <c r="V40" s="795"/>
      <c r="W40" s="188"/>
      <c r="X40" s="178"/>
      <c r="Y40" s="477"/>
      <c r="Z40" s="125"/>
      <c r="AA40" s="477"/>
      <c r="AB40" s="123"/>
    </row>
    <row r="41" spans="1:28" ht="15" customHeight="1" thickTop="1" thickBot="1">
      <c r="A41" s="808"/>
      <c r="B41" s="775" t="s">
        <v>410</v>
      </c>
      <c r="C41" s="776"/>
      <c r="D41" s="776"/>
      <c r="E41" s="777"/>
      <c r="F41" s="155"/>
      <c r="G41" s="29" t="s">
        <v>249</v>
      </c>
      <c r="H41" s="189"/>
      <c r="I41" s="156"/>
      <c r="J41" s="29" t="s">
        <v>249</v>
      </c>
      <c r="K41" s="190"/>
      <c r="L41" s="157" t="str">
        <f>IF(F41="",IF(I41="","",F41-I41),F41-I41)</f>
        <v/>
      </c>
      <c r="M41" s="158" t="str">
        <f>IF(L41="","",L41*S41)</f>
        <v/>
      </c>
      <c r="N41" s="117"/>
      <c r="O41" s="123"/>
      <c r="P41" s="184"/>
      <c r="Q41" s="185"/>
      <c r="R41" s="118"/>
      <c r="S41" s="191"/>
      <c r="T41" s="192" t="s">
        <v>411</v>
      </c>
      <c r="U41" s="778"/>
      <c r="V41" s="779"/>
      <c r="X41" s="178"/>
      <c r="Y41" s="477"/>
      <c r="Z41" s="125"/>
      <c r="AA41" s="477"/>
      <c r="AB41" s="123"/>
    </row>
    <row r="42" spans="1:28" ht="15" customHeight="1" thickTop="1">
      <c r="A42" s="808"/>
      <c r="B42" s="683" t="s">
        <v>43</v>
      </c>
      <c r="C42" s="683"/>
      <c r="D42" s="683"/>
      <c r="E42" s="683"/>
      <c r="F42" s="683"/>
      <c r="G42" s="683"/>
      <c r="H42" s="683"/>
      <c r="I42" s="683"/>
      <c r="J42" s="683"/>
      <c r="K42" s="683"/>
      <c r="L42" s="683"/>
      <c r="M42" s="42" t="str">
        <f>IF(M41=0,"",M41)</f>
        <v/>
      </c>
      <c r="N42" s="117"/>
      <c r="O42" s="115"/>
      <c r="P42" s="477"/>
      <c r="Q42" s="26"/>
      <c r="R42" s="193"/>
      <c r="S42" s="194"/>
      <c r="T42" s="195"/>
      <c r="U42" s="196"/>
      <c r="V42" s="196"/>
      <c r="X42" s="477"/>
      <c r="Y42" s="477"/>
      <c r="Z42" s="197"/>
      <c r="AA42" s="193"/>
      <c r="AB42" s="123"/>
    </row>
    <row r="43" spans="1:28" ht="18" customHeight="1">
      <c r="A43" s="710" t="s">
        <v>412</v>
      </c>
      <c r="B43" s="780"/>
      <c r="C43" s="781"/>
      <c r="D43" s="781"/>
      <c r="E43" s="782"/>
      <c r="F43" s="683" t="s">
        <v>1</v>
      </c>
      <c r="G43" s="683"/>
      <c r="H43" s="683"/>
      <c r="I43" s="789" t="s">
        <v>34</v>
      </c>
      <c r="J43" s="789"/>
      <c r="K43" s="789"/>
      <c r="L43" s="681" t="s">
        <v>59</v>
      </c>
      <c r="M43" s="681" t="s">
        <v>61</v>
      </c>
      <c r="N43" s="476"/>
      <c r="O43" s="697" t="s">
        <v>92</v>
      </c>
      <c r="P43" s="700" t="s">
        <v>2</v>
      </c>
      <c r="Q43" s="700"/>
      <c r="R43" s="697" t="s">
        <v>92</v>
      </c>
      <c r="S43" s="700" t="s">
        <v>45</v>
      </c>
      <c r="T43" s="700"/>
      <c r="X43" s="700" t="s">
        <v>2</v>
      </c>
      <c r="Y43" s="700"/>
      <c r="Z43" s="700" t="s">
        <v>45</v>
      </c>
      <c r="AA43" s="700"/>
    </row>
    <row r="44" spans="1:28" ht="15" customHeight="1">
      <c r="A44" s="711"/>
      <c r="B44" s="783"/>
      <c r="C44" s="784"/>
      <c r="D44" s="784"/>
      <c r="E44" s="785"/>
      <c r="F44" s="467" t="s">
        <v>3</v>
      </c>
      <c r="G44" s="683" t="s">
        <v>35</v>
      </c>
      <c r="H44" s="467" t="s">
        <v>36</v>
      </c>
      <c r="I44" s="467" t="s">
        <v>3</v>
      </c>
      <c r="J44" s="683" t="s">
        <v>35</v>
      </c>
      <c r="K44" s="467" t="s">
        <v>36</v>
      </c>
      <c r="L44" s="682"/>
      <c r="M44" s="682"/>
      <c r="N44" s="476"/>
      <c r="O44" s="698"/>
      <c r="P44" s="473" t="s">
        <v>3</v>
      </c>
      <c r="Q44" s="774" t="s">
        <v>69</v>
      </c>
      <c r="R44" s="698"/>
      <c r="S44" s="697" t="s">
        <v>3</v>
      </c>
      <c r="T44" s="701" t="s">
        <v>35</v>
      </c>
      <c r="X44" s="473" t="s">
        <v>3</v>
      </c>
      <c r="Y44" s="822" t="s">
        <v>69</v>
      </c>
      <c r="Z44" s="697" t="s">
        <v>3</v>
      </c>
      <c r="AA44" s="697" t="s">
        <v>35</v>
      </c>
    </row>
    <row r="45" spans="1:28" ht="15" customHeight="1">
      <c r="A45" s="711"/>
      <c r="B45" s="786"/>
      <c r="C45" s="787"/>
      <c r="D45" s="787"/>
      <c r="E45" s="788"/>
      <c r="F45" s="470" t="s">
        <v>55</v>
      </c>
      <c r="G45" s="683"/>
      <c r="H45" s="470" t="s">
        <v>56</v>
      </c>
      <c r="I45" s="470" t="s">
        <v>57</v>
      </c>
      <c r="J45" s="683"/>
      <c r="K45" s="470" t="s">
        <v>58</v>
      </c>
      <c r="L45" s="468" t="s">
        <v>80</v>
      </c>
      <c r="M45" s="468" t="s">
        <v>248</v>
      </c>
      <c r="N45" s="476"/>
      <c r="O45" s="699"/>
      <c r="P45" s="474" t="s">
        <v>5</v>
      </c>
      <c r="Q45" s="774"/>
      <c r="R45" s="699"/>
      <c r="S45" s="699"/>
      <c r="T45" s="702"/>
      <c r="X45" s="474" t="s">
        <v>5</v>
      </c>
      <c r="Y45" s="822"/>
      <c r="Z45" s="699"/>
      <c r="AA45" s="699"/>
    </row>
    <row r="46" spans="1:28" ht="15" customHeight="1">
      <c r="A46" s="711"/>
      <c r="B46" s="729" t="s">
        <v>413</v>
      </c>
      <c r="C46" s="764"/>
      <c r="D46" s="764"/>
      <c r="E46" s="730"/>
      <c r="F46" s="155"/>
      <c r="G46" s="29" t="s">
        <v>13</v>
      </c>
      <c r="H46" s="157" t="str">
        <f>IF(F46="","",F46*P46)</f>
        <v/>
      </c>
      <c r="I46" s="155"/>
      <c r="J46" s="29" t="s">
        <v>13</v>
      </c>
      <c r="K46" s="157" t="str">
        <f t="shared" ref="K46:K64" si="4">IF(I46="","",I46*P46)</f>
        <v/>
      </c>
      <c r="L46" s="157" t="str">
        <f>IF(F46="",IF(I46="","",-(I46*P46)),(F46-I46)*P46)</f>
        <v/>
      </c>
      <c r="M46" s="158" t="str">
        <f>IF(L46="","",L46*S46*44/12)</f>
        <v/>
      </c>
      <c r="N46" s="117"/>
      <c r="O46" s="464" t="str">
        <f>IF(P46=$X$46,"","○")</f>
        <v/>
      </c>
      <c r="P46" s="159">
        <v>13.6</v>
      </c>
      <c r="Q46" s="160" t="s">
        <v>14</v>
      </c>
      <c r="R46" s="118"/>
      <c r="S46" s="198">
        <v>0</v>
      </c>
      <c r="T46" s="162" t="s">
        <v>262</v>
      </c>
      <c r="X46" s="163">
        <v>13.6</v>
      </c>
      <c r="Y46" s="199" t="s">
        <v>396</v>
      </c>
      <c r="Z46" s="164">
        <v>0</v>
      </c>
      <c r="AA46" s="163" t="s">
        <v>44</v>
      </c>
    </row>
    <row r="47" spans="1:28" ht="15" customHeight="1">
      <c r="A47" s="711"/>
      <c r="B47" s="729" t="s">
        <v>414</v>
      </c>
      <c r="C47" s="764"/>
      <c r="D47" s="764"/>
      <c r="E47" s="730"/>
      <c r="F47" s="155"/>
      <c r="G47" s="29" t="s">
        <v>13</v>
      </c>
      <c r="H47" s="157" t="str">
        <f t="shared" ref="H47:H64" si="5">IF(F47="","",F47*P47)</f>
        <v/>
      </c>
      <c r="I47" s="155"/>
      <c r="J47" s="29" t="s">
        <v>13</v>
      </c>
      <c r="K47" s="157" t="str">
        <f t="shared" si="4"/>
        <v/>
      </c>
      <c r="L47" s="157" t="str">
        <f t="shared" ref="L47:L56" si="6">IF(F47="",IF(I47="","",-(I47*P47)),(F47-I47)*P47)</f>
        <v/>
      </c>
      <c r="M47" s="158" t="str">
        <f t="shared" ref="M47:M64" si="7">IF(L47="","",L47*S47*44/12)</f>
        <v/>
      </c>
      <c r="N47" s="117"/>
      <c r="O47" s="464" t="str">
        <f>IF(P47=$X$47,"","○")</f>
        <v/>
      </c>
      <c r="P47" s="159">
        <v>13.2</v>
      </c>
      <c r="Q47" s="160" t="s">
        <v>14</v>
      </c>
      <c r="R47" s="118"/>
      <c r="S47" s="198">
        <v>0</v>
      </c>
      <c r="T47" s="162" t="s">
        <v>261</v>
      </c>
      <c r="X47" s="163">
        <v>13.2</v>
      </c>
      <c r="Y47" s="199" t="s">
        <v>14</v>
      </c>
      <c r="Z47" s="164">
        <v>0</v>
      </c>
      <c r="AA47" s="163" t="s">
        <v>44</v>
      </c>
    </row>
    <row r="48" spans="1:28" ht="15" customHeight="1">
      <c r="A48" s="711"/>
      <c r="B48" s="729" t="s">
        <v>415</v>
      </c>
      <c r="C48" s="764"/>
      <c r="D48" s="764"/>
      <c r="E48" s="730"/>
      <c r="F48" s="155"/>
      <c r="G48" s="29" t="s">
        <v>13</v>
      </c>
      <c r="H48" s="157" t="str">
        <f t="shared" si="5"/>
        <v/>
      </c>
      <c r="I48" s="155"/>
      <c r="J48" s="29" t="s">
        <v>13</v>
      </c>
      <c r="K48" s="157" t="str">
        <f>IF(I48="","",I48*P48)</f>
        <v/>
      </c>
      <c r="L48" s="157" t="str">
        <f>IF(F48="",IF(I48="","",-(I48*P48)),(F48-I48)*P48)</f>
        <v/>
      </c>
      <c r="M48" s="158" t="str">
        <f t="shared" si="7"/>
        <v/>
      </c>
      <c r="N48" s="117"/>
      <c r="O48" s="464" t="str">
        <f>IF(P48=$X$48,"","○")</f>
        <v/>
      </c>
      <c r="P48" s="159">
        <v>17.100000000000001</v>
      </c>
      <c r="Q48" s="160" t="s">
        <v>14</v>
      </c>
      <c r="R48" s="118"/>
      <c r="S48" s="198">
        <v>0</v>
      </c>
      <c r="T48" s="162" t="s">
        <v>261</v>
      </c>
      <c r="X48" s="163">
        <v>17.100000000000001</v>
      </c>
      <c r="Y48" s="199" t="s">
        <v>14</v>
      </c>
      <c r="Z48" s="164">
        <v>0</v>
      </c>
      <c r="AA48" s="163" t="s">
        <v>44</v>
      </c>
    </row>
    <row r="49" spans="1:27" ht="15" customHeight="1">
      <c r="A49" s="711"/>
      <c r="B49" s="729" t="s">
        <v>416</v>
      </c>
      <c r="C49" s="764"/>
      <c r="D49" s="764"/>
      <c r="E49" s="730"/>
      <c r="F49" s="155"/>
      <c r="G49" s="29" t="s">
        <v>393</v>
      </c>
      <c r="H49" s="157" t="str">
        <f t="shared" si="5"/>
        <v/>
      </c>
      <c r="I49" s="155"/>
      <c r="J49" s="29" t="s">
        <v>393</v>
      </c>
      <c r="K49" s="157" t="str">
        <f t="shared" si="4"/>
        <v/>
      </c>
      <c r="L49" s="157" t="str">
        <f t="shared" si="6"/>
        <v/>
      </c>
      <c r="M49" s="158" t="str">
        <f t="shared" si="7"/>
        <v/>
      </c>
      <c r="N49" s="117"/>
      <c r="O49" s="464" t="str">
        <f>IF(P49=$X$49,"","○")</f>
        <v/>
      </c>
      <c r="P49" s="159">
        <v>23.4</v>
      </c>
      <c r="Q49" s="160" t="s">
        <v>394</v>
      </c>
      <c r="R49" s="118"/>
      <c r="S49" s="198">
        <v>0</v>
      </c>
      <c r="T49" s="162" t="s">
        <v>261</v>
      </c>
      <c r="X49" s="163">
        <v>23.4</v>
      </c>
      <c r="Y49" s="199" t="s">
        <v>394</v>
      </c>
      <c r="Z49" s="164">
        <v>0</v>
      </c>
      <c r="AA49" s="163" t="s">
        <v>44</v>
      </c>
    </row>
    <row r="50" spans="1:27" ht="15" customHeight="1">
      <c r="A50" s="711"/>
      <c r="B50" s="729" t="s">
        <v>417</v>
      </c>
      <c r="C50" s="764"/>
      <c r="D50" s="764"/>
      <c r="E50" s="730"/>
      <c r="F50" s="155"/>
      <c r="G50" s="29" t="s">
        <v>393</v>
      </c>
      <c r="H50" s="157" t="str">
        <f t="shared" si="5"/>
        <v/>
      </c>
      <c r="I50" s="155"/>
      <c r="J50" s="29" t="s">
        <v>393</v>
      </c>
      <c r="K50" s="157" t="str">
        <f t="shared" si="4"/>
        <v/>
      </c>
      <c r="L50" s="157" t="str">
        <f>IF(F50="",IF(I50="","",-(I50*P50)),(F50-I50)*P50)</f>
        <v/>
      </c>
      <c r="M50" s="158" t="str">
        <f t="shared" si="7"/>
        <v/>
      </c>
      <c r="N50" s="117"/>
      <c r="O50" s="464" t="str">
        <f>IF(P50=$X$50,"","○")</f>
        <v/>
      </c>
      <c r="P50" s="159">
        <v>35.6</v>
      </c>
      <c r="Q50" s="160" t="s">
        <v>394</v>
      </c>
      <c r="R50" s="118"/>
      <c r="S50" s="198">
        <v>0</v>
      </c>
      <c r="T50" s="162" t="s">
        <v>261</v>
      </c>
      <c r="X50" s="163">
        <v>35.6</v>
      </c>
      <c r="Y50" s="199" t="s">
        <v>394</v>
      </c>
      <c r="Z50" s="164">
        <v>0</v>
      </c>
      <c r="AA50" s="163" t="s">
        <v>44</v>
      </c>
    </row>
    <row r="51" spans="1:27" ht="15" customHeight="1">
      <c r="A51" s="711"/>
      <c r="B51" s="729" t="s">
        <v>418</v>
      </c>
      <c r="C51" s="764"/>
      <c r="D51" s="764"/>
      <c r="E51" s="730"/>
      <c r="F51" s="155"/>
      <c r="G51" s="29" t="s">
        <v>249</v>
      </c>
      <c r="H51" s="157" t="str">
        <f t="shared" si="5"/>
        <v/>
      </c>
      <c r="I51" s="155"/>
      <c r="J51" s="29" t="s">
        <v>249</v>
      </c>
      <c r="K51" s="157" t="str">
        <f t="shared" si="4"/>
        <v/>
      </c>
      <c r="L51" s="157" t="str">
        <f t="shared" si="6"/>
        <v/>
      </c>
      <c r="M51" s="158" t="str">
        <f t="shared" si="7"/>
        <v/>
      </c>
      <c r="N51" s="117"/>
      <c r="O51" s="464" t="str">
        <f>IF(P51=$X$51,"","○")</f>
        <v/>
      </c>
      <c r="P51" s="159">
        <v>21.2</v>
      </c>
      <c r="Q51" s="160" t="s">
        <v>397</v>
      </c>
      <c r="R51" s="118"/>
      <c r="S51" s="198">
        <v>0</v>
      </c>
      <c r="T51" s="162" t="s">
        <v>261</v>
      </c>
      <c r="X51" s="163">
        <v>21.2</v>
      </c>
      <c r="Y51" s="199" t="s">
        <v>383</v>
      </c>
      <c r="Z51" s="164">
        <v>0</v>
      </c>
      <c r="AA51" s="163" t="s">
        <v>44</v>
      </c>
    </row>
    <row r="52" spans="1:27" ht="15" customHeight="1">
      <c r="A52" s="711"/>
      <c r="B52" s="729" t="s">
        <v>419</v>
      </c>
      <c r="C52" s="764"/>
      <c r="D52" s="764"/>
      <c r="E52" s="730"/>
      <c r="F52" s="155"/>
      <c r="G52" s="29" t="s">
        <v>13</v>
      </c>
      <c r="H52" s="157" t="str">
        <f t="shared" si="5"/>
        <v/>
      </c>
      <c r="I52" s="155"/>
      <c r="J52" s="29" t="s">
        <v>13</v>
      </c>
      <c r="K52" s="157" t="str">
        <f t="shared" si="4"/>
        <v/>
      </c>
      <c r="L52" s="157" t="str">
        <f t="shared" si="6"/>
        <v/>
      </c>
      <c r="M52" s="158" t="str">
        <f t="shared" si="7"/>
        <v/>
      </c>
      <c r="N52" s="117"/>
      <c r="O52" s="464" t="str">
        <f>IF(P52=$X$52,"","○")</f>
        <v/>
      </c>
      <c r="P52" s="159">
        <v>13.2</v>
      </c>
      <c r="Q52" s="160" t="s">
        <v>14</v>
      </c>
      <c r="R52" s="118"/>
      <c r="S52" s="198">
        <v>0</v>
      </c>
      <c r="T52" s="162" t="s">
        <v>261</v>
      </c>
      <c r="X52" s="163">
        <v>13.2</v>
      </c>
      <c r="Y52" s="199" t="s">
        <v>396</v>
      </c>
      <c r="Z52" s="164">
        <v>0</v>
      </c>
      <c r="AA52" s="163" t="s">
        <v>44</v>
      </c>
    </row>
    <row r="53" spans="1:27" ht="15" customHeight="1">
      <c r="A53" s="711"/>
      <c r="B53" s="729" t="s">
        <v>420</v>
      </c>
      <c r="C53" s="764"/>
      <c r="D53" s="764"/>
      <c r="E53" s="730"/>
      <c r="F53" s="155"/>
      <c r="G53" s="29" t="s">
        <v>13</v>
      </c>
      <c r="H53" s="157" t="str">
        <f t="shared" si="5"/>
        <v/>
      </c>
      <c r="I53" s="155"/>
      <c r="J53" s="29" t="s">
        <v>13</v>
      </c>
      <c r="K53" s="157" t="str">
        <f t="shared" si="4"/>
        <v/>
      </c>
      <c r="L53" s="157" t="str">
        <f t="shared" si="6"/>
        <v/>
      </c>
      <c r="M53" s="158" t="str">
        <f t="shared" si="7"/>
        <v/>
      </c>
      <c r="N53" s="117"/>
      <c r="O53" s="464" t="str">
        <f>IF(P53=$X$53,"","○")</f>
        <v/>
      </c>
      <c r="P53" s="165">
        <v>18</v>
      </c>
      <c r="Q53" s="160" t="s">
        <v>14</v>
      </c>
      <c r="R53" s="118" t="str">
        <f>IF(S53=$Z$53,"","○")</f>
        <v/>
      </c>
      <c r="S53" s="200">
        <v>1.6199999999999999E-2</v>
      </c>
      <c r="T53" s="162" t="s">
        <v>261</v>
      </c>
      <c r="X53" s="166">
        <v>18</v>
      </c>
      <c r="Y53" s="199" t="s">
        <v>396</v>
      </c>
      <c r="Z53" s="163">
        <v>1.6199999999999999E-2</v>
      </c>
      <c r="AA53" s="163" t="s">
        <v>44</v>
      </c>
    </row>
    <row r="54" spans="1:27" ht="15" customHeight="1">
      <c r="A54" s="711"/>
      <c r="B54" s="729" t="s">
        <v>421</v>
      </c>
      <c r="C54" s="764"/>
      <c r="D54" s="764"/>
      <c r="E54" s="730"/>
      <c r="F54" s="155"/>
      <c r="G54" s="29" t="s">
        <v>13</v>
      </c>
      <c r="H54" s="157" t="str">
        <f t="shared" si="5"/>
        <v/>
      </c>
      <c r="I54" s="155"/>
      <c r="J54" s="29" t="s">
        <v>13</v>
      </c>
      <c r="K54" s="157" t="str">
        <f t="shared" si="4"/>
        <v/>
      </c>
      <c r="L54" s="157" t="str">
        <f t="shared" si="6"/>
        <v/>
      </c>
      <c r="M54" s="158" t="str">
        <f t="shared" si="7"/>
        <v/>
      </c>
      <c r="N54" s="117"/>
      <c r="O54" s="464" t="str">
        <f>IF(P54=$X$54,"","○")</f>
        <v/>
      </c>
      <c r="P54" s="159">
        <v>26.9</v>
      </c>
      <c r="Q54" s="160" t="s">
        <v>14</v>
      </c>
      <c r="R54" s="118" t="str">
        <f>IF(S54=$Z$54,"","○")</f>
        <v/>
      </c>
      <c r="S54" s="200">
        <v>1.66E-2</v>
      </c>
      <c r="T54" s="162" t="s">
        <v>261</v>
      </c>
      <c r="X54" s="163">
        <v>26.9</v>
      </c>
      <c r="Y54" s="199" t="s">
        <v>396</v>
      </c>
      <c r="Z54" s="163">
        <v>1.66E-2</v>
      </c>
      <c r="AA54" s="163" t="s">
        <v>44</v>
      </c>
    </row>
    <row r="55" spans="1:27" ht="15" customHeight="1">
      <c r="A55" s="711"/>
      <c r="B55" s="729" t="s">
        <v>422</v>
      </c>
      <c r="C55" s="764"/>
      <c r="D55" s="764"/>
      <c r="E55" s="730"/>
      <c r="F55" s="155"/>
      <c r="G55" s="29" t="s">
        <v>13</v>
      </c>
      <c r="H55" s="157" t="str">
        <f t="shared" si="5"/>
        <v/>
      </c>
      <c r="I55" s="155"/>
      <c r="J55" s="29" t="s">
        <v>13</v>
      </c>
      <c r="K55" s="157" t="str">
        <f t="shared" si="4"/>
        <v/>
      </c>
      <c r="L55" s="157" t="str">
        <f t="shared" si="6"/>
        <v/>
      </c>
      <c r="M55" s="158" t="str">
        <f t="shared" si="7"/>
        <v/>
      </c>
      <c r="N55" s="117"/>
      <c r="O55" s="464" t="str">
        <f>IF(P55=$X$55,"","○")</f>
        <v/>
      </c>
      <c r="P55" s="159">
        <v>33.200000000000003</v>
      </c>
      <c r="Q55" s="160" t="s">
        <v>14</v>
      </c>
      <c r="R55" s="118" t="str">
        <f>IF(S55=$Z$55,"","○")</f>
        <v/>
      </c>
      <c r="S55" s="200">
        <v>1.35E-2</v>
      </c>
      <c r="T55" s="162" t="s">
        <v>261</v>
      </c>
      <c r="X55" s="163">
        <v>33.200000000000003</v>
      </c>
      <c r="Y55" s="199" t="s">
        <v>396</v>
      </c>
      <c r="Z55" s="163">
        <v>1.35E-2</v>
      </c>
      <c r="AA55" s="163" t="s">
        <v>44</v>
      </c>
    </row>
    <row r="56" spans="1:27" ht="15" customHeight="1">
      <c r="A56" s="711"/>
      <c r="B56" s="771" t="s">
        <v>423</v>
      </c>
      <c r="C56" s="772"/>
      <c r="D56" s="772"/>
      <c r="E56" s="773"/>
      <c r="F56" s="155"/>
      <c r="G56" s="29" t="s">
        <v>13</v>
      </c>
      <c r="H56" s="157" t="str">
        <f t="shared" si="5"/>
        <v/>
      </c>
      <c r="I56" s="155"/>
      <c r="J56" s="29" t="s">
        <v>13</v>
      </c>
      <c r="K56" s="157" t="str">
        <f t="shared" si="4"/>
        <v/>
      </c>
      <c r="L56" s="157" t="str">
        <f t="shared" si="6"/>
        <v/>
      </c>
      <c r="M56" s="158" t="str">
        <f t="shared" si="7"/>
        <v/>
      </c>
      <c r="N56" s="117"/>
      <c r="O56" s="464" t="str">
        <f>IF(P56=$X$56,"","○")</f>
        <v/>
      </c>
      <c r="P56" s="159">
        <v>29.3</v>
      </c>
      <c r="Q56" s="160" t="s">
        <v>14</v>
      </c>
      <c r="R56" s="118" t="str">
        <f>IF(S56=$Z$56,"","○")</f>
        <v/>
      </c>
      <c r="S56" s="200">
        <v>2.5700000000000001E-2</v>
      </c>
      <c r="T56" s="162" t="s">
        <v>262</v>
      </c>
      <c r="X56" s="163">
        <v>29.3</v>
      </c>
      <c r="Y56" s="199" t="s">
        <v>396</v>
      </c>
      <c r="Z56" s="163">
        <v>2.5700000000000001E-2</v>
      </c>
      <c r="AA56" s="163" t="s">
        <v>44</v>
      </c>
    </row>
    <row r="57" spans="1:27" ht="15" customHeight="1">
      <c r="A57" s="711"/>
      <c r="B57" s="771" t="s">
        <v>424</v>
      </c>
      <c r="C57" s="772"/>
      <c r="D57" s="772"/>
      <c r="E57" s="773"/>
      <c r="F57" s="155"/>
      <c r="G57" s="29" t="s">
        <v>13</v>
      </c>
      <c r="H57" s="157" t="str">
        <f t="shared" si="5"/>
        <v/>
      </c>
      <c r="I57" s="155"/>
      <c r="J57" s="29" t="s">
        <v>13</v>
      </c>
      <c r="K57" s="157" t="str">
        <f t="shared" si="4"/>
        <v/>
      </c>
      <c r="L57" s="157" t="str">
        <f>IF(F57="",IF(I57="","",-(I57*P57)),(F57-I57)*P57)</f>
        <v/>
      </c>
      <c r="M57" s="158" t="str">
        <f t="shared" si="7"/>
        <v/>
      </c>
      <c r="N57" s="117"/>
      <c r="O57" s="464" t="str">
        <f>IF(P57=$X$57,"","○")</f>
        <v/>
      </c>
      <c r="P57" s="159">
        <v>29.3</v>
      </c>
      <c r="Q57" s="160" t="s">
        <v>14</v>
      </c>
      <c r="R57" s="118" t="str">
        <f>IF(S57=$Z$57,"","○")</f>
        <v/>
      </c>
      <c r="S57" s="200">
        <v>2.3900000000000001E-2</v>
      </c>
      <c r="T57" s="162" t="s">
        <v>262</v>
      </c>
      <c r="X57" s="163">
        <v>29.3</v>
      </c>
      <c r="Y57" s="199" t="s">
        <v>396</v>
      </c>
      <c r="Z57" s="163">
        <v>2.3900000000000001E-2</v>
      </c>
      <c r="AA57" s="163" t="s">
        <v>44</v>
      </c>
    </row>
    <row r="58" spans="1:27" ht="15" customHeight="1">
      <c r="A58" s="711"/>
      <c r="B58" s="729" t="s">
        <v>425</v>
      </c>
      <c r="C58" s="764"/>
      <c r="D58" s="764"/>
      <c r="E58" s="730"/>
      <c r="F58" s="155"/>
      <c r="G58" s="29" t="s">
        <v>393</v>
      </c>
      <c r="H58" s="157" t="str">
        <f t="shared" si="5"/>
        <v/>
      </c>
      <c r="I58" s="155"/>
      <c r="J58" s="29" t="s">
        <v>393</v>
      </c>
      <c r="K58" s="157" t="str">
        <f t="shared" si="4"/>
        <v/>
      </c>
      <c r="L58" s="157" t="str">
        <f t="shared" ref="L58:L64" si="8">IF(F58="",IF(I58="","",-(I58*P58)),(F58-I58)*P58)</f>
        <v/>
      </c>
      <c r="M58" s="158" t="str">
        <f>IF(L58="","",L58*S58*44/12)</f>
        <v/>
      </c>
      <c r="N58" s="117"/>
      <c r="O58" s="464" t="str">
        <f>IF(P58=$X$58,"","○")</f>
        <v/>
      </c>
      <c r="P58" s="159">
        <v>40.200000000000003</v>
      </c>
      <c r="Q58" s="160" t="s">
        <v>394</v>
      </c>
      <c r="R58" s="118" t="str">
        <f>IF(S58=$Z$58,"","○")</f>
        <v/>
      </c>
      <c r="S58" s="200">
        <v>1.7899999999999999E-2</v>
      </c>
      <c r="T58" s="162" t="s">
        <v>261</v>
      </c>
      <c r="X58" s="163">
        <v>40.200000000000003</v>
      </c>
      <c r="Y58" s="199" t="s">
        <v>394</v>
      </c>
      <c r="Z58" s="163">
        <v>1.7899999999999999E-2</v>
      </c>
      <c r="AA58" s="163" t="s">
        <v>44</v>
      </c>
    </row>
    <row r="59" spans="1:27" ht="15" customHeight="1">
      <c r="A59" s="711"/>
      <c r="B59" s="729" t="s">
        <v>426</v>
      </c>
      <c r="C59" s="764"/>
      <c r="D59" s="764"/>
      <c r="E59" s="730"/>
      <c r="F59" s="155"/>
      <c r="G59" s="29" t="s">
        <v>249</v>
      </c>
      <c r="H59" s="157" t="str">
        <f t="shared" si="5"/>
        <v/>
      </c>
      <c r="I59" s="155"/>
      <c r="J59" s="29" t="s">
        <v>249</v>
      </c>
      <c r="K59" s="157" t="str">
        <f t="shared" si="4"/>
        <v/>
      </c>
      <c r="L59" s="157" t="str">
        <f>IF(F59="",IF(I59="","",-(I59*P59)),(F59-I59)*P59)</f>
        <v/>
      </c>
      <c r="M59" s="158" t="str">
        <f t="shared" si="7"/>
        <v/>
      </c>
      <c r="N59" s="117"/>
      <c r="O59" s="464" t="str">
        <f>IF(P59=$X$59,"","○")</f>
        <v/>
      </c>
      <c r="P59" s="159">
        <v>21.2</v>
      </c>
      <c r="Q59" s="160" t="s">
        <v>397</v>
      </c>
      <c r="R59" s="118"/>
      <c r="S59" s="198">
        <v>0</v>
      </c>
      <c r="T59" s="162" t="s">
        <v>261</v>
      </c>
      <c r="X59" s="163">
        <v>21.2</v>
      </c>
      <c r="Y59" s="199" t="s">
        <v>383</v>
      </c>
      <c r="Z59" s="164">
        <v>0</v>
      </c>
      <c r="AA59" s="163" t="s">
        <v>44</v>
      </c>
    </row>
    <row r="60" spans="1:27" ht="15" customHeight="1">
      <c r="A60" s="711"/>
      <c r="B60" s="729" t="s">
        <v>427</v>
      </c>
      <c r="C60" s="764"/>
      <c r="D60" s="764"/>
      <c r="E60" s="730"/>
      <c r="F60" s="155"/>
      <c r="G60" s="29" t="s">
        <v>13</v>
      </c>
      <c r="H60" s="157" t="str">
        <f t="shared" si="5"/>
        <v/>
      </c>
      <c r="I60" s="155"/>
      <c r="J60" s="29" t="s">
        <v>13</v>
      </c>
      <c r="K60" s="157" t="str">
        <f t="shared" si="4"/>
        <v/>
      </c>
      <c r="L60" s="157" t="str">
        <f t="shared" si="8"/>
        <v/>
      </c>
      <c r="M60" s="158" t="str">
        <f>IF(L60="","",L60*S60*44/12)</f>
        <v/>
      </c>
      <c r="N60" s="117"/>
      <c r="O60" s="464" t="str">
        <f>IF(P60=$X$60,"","○")</f>
        <v/>
      </c>
      <c r="P60" s="159">
        <v>17.100000000000001</v>
      </c>
      <c r="Q60" s="160" t="s">
        <v>14</v>
      </c>
      <c r="R60" s="118"/>
      <c r="S60" s="198">
        <v>0</v>
      </c>
      <c r="T60" s="162" t="s">
        <v>261</v>
      </c>
      <c r="X60" s="163">
        <v>17.100000000000001</v>
      </c>
      <c r="Y60" s="199" t="s">
        <v>396</v>
      </c>
      <c r="Z60" s="164">
        <v>0</v>
      </c>
      <c r="AA60" s="163" t="s">
        <v>44</v>
      </c>
    </row>
    <row r="61" spans="1:27" ht="15" customHeight="1">
      <c r="A61" s="711"/>
      <c r="B61" s="729" t="s">
        <v>428</v>
      </c>
      <c r="C61" s="764"/>
      <c r="D61" s="764"/>
      <c r="E61" s="730"/>
      <c r="F61" s="155"/>
      <c r="G61" s="29" t="s">
        <v>13</v>
      </c>
      <c r="H61" s="157" t="str">
        <f t="shared" si="5"/>
        <v/>
      </c>
      <c r="I61" s="155"/>
      <c r="J61" s="29" t="s">
        <v>13</v>
      </c>
      <c r="K61" s="157" t="str">
        <f t="shared" si="4"/>
        <v/>
      </c>
      <c r="L61" s="157" t="str">
        <f t="shared" si="8"/>
        <v/>
      </c>
      <c r="M61" s="158" t="str">
        <f t="shared" si="7"/>
        <v/>
      </c>
      <c r="N61" s="117"/>
      <c r="O61" s="464" t="str">
        <f>IF(P61=$X$61,"","○")</f>
        <v/>
      </c>
      <c r="P61" s="165">
        <v>142</v>
      </c>
      <c r="Q61" s="160" t="s">
        <v>14</v>
      </c>
      <c r="R61" s="118"/>
      <c r="S61" s="198">
        <v>0</v>
      </c>
      <c r="T61" s="162" t="s">
        <v>261</v>
      </c>
      <c r="X61" s="166">
        <v>142</v>
      </c>
      <c r="Y61" s="199" t="s">
        <v>396</v>
      </c>
      <c r="Z61" s="164">
        <v>0</v>
      </c>
      <c r="AA61" s="163" t="s">
        <v>44</v>
      </c>
    </row>
    <row r="62" spans="1:27" ht="15" customHeight="1" thickBot="1">
      <c r="A62" s="711"/>
      <c r="B62" s="729" t="s">
        <v>429</v>
      </c>
      <c r="C62" s="764"/>
      <c r="D62" s="764"/>
      <c r="E62" s="730"/>
      <c r="F62" s="155"/>
      <c r="G62" s="29" t="s">
        <v>13</v>
      </c>
      <c r="H62" s="157" t="str">
        <f t="shared" si="5"/>
        <v/>
      </c>
      <c r="I62" s="155"/>
      <c r="J62" s="29" t="s">
        <v>13</v>
      </c>
      <c r="K62" s="157" t="str">
        <f t="shared" si="4"/>
        <v/>
      </c>
      <c r="L62" s="157" t="str">
        <f t="shared" si="8"/>
        <v/>
      </c>
      <c r="M62" s="158" t="str">
        <f>IF(L62="","",L62*S62*44/12)</f>
        <v/>
      </c>
      <c r="N62" s="117"/>
      <c r="O62" s="464" t="str">
        <f>IF(P62=$X$62,"","○")</f>
        <v/>
      </c>
      <c r="P62" s="172">
        <v>22.5</v>
      </c>
      <c r="Q62" s="201" t="s">
        <v>14</v>
      </c>
      <c r="R62" s="118"/>
      <c r="S62" s="202">
        <v>0</v>
      </c>
      <c r="T62" s="203" t="s">
        <v>261</v>
      </c>
      <c r="X62" s="163">
        <v>22.5</v>
      </c>
      <c r="Y62" s="199" t="s">
        <v>396</v>
      </c>
      <c r="Z62" s="164">
        <v>0</v>
      </c>
      <c r="AA62" s="163" t="s">
        <v>44</v>
      </c>
    </row>
    <row r="63" spans="1:27" ht="15" customHeight="1">
      <c r="A63" s="711"/>
      <c r="B63" s="765" t="s">
        <v>430</v>
      </c>
      <c r="C63" s="766"/>
      <c r="D63" s="769"/>
      <c r="E63" s="770"/>
      <c r="F63" s="155"/>
      <c r="G63" s="43"/>
      <c r="H63" s="157" t="str">
        <f t="shared" si="5"/>
        <v/>
      </c>
      <c r="I63" s="155"/>
      <c r="J63" s="43"/>
      <c r="K63" s="157" t="str">
        <f t="shared" si="4"/>
        <v/>
      </c>
      <c r="L63" s="157" t="str">
        <f t="shared" si="8"/>
        <v/>
      </c>
      <c r="M63" s="158" t="str">
        <f t="shared" si="7"/>
        <v/>
      </c>
      <c r="N63" s="204"/>
      <c r="O63" s="205"/>
      <c r="P63" s="175"/>
      <c r="Q63" s="206"/>
      <c r="R63" s="122"/>
      <c r="S63" s="175"/>
      <c r="T63" s="206"/>
      <c r="W63" s="123"/>
      <c r="X63" s="128"/>
      <c r="Y63" s="122"/>
      <c r="Z63" s="128"/>
      <c r="AA63" s="122"/>
    </row>
    <row r="64" spans="1:27" ht="15" customHeight="1" thickBot="1">
      <c r="A64" s="711"/>
      <c r="B64" s="767"/>
      <c r="C64" s="768"/>
      <c r="D64" s="769"/>
      <c r="E64" s="770"/>
      <c r="F64" s="155"/>
      <c r="G64" s="43"/>
      <c r="H64" s="157" t="str">
        <f t="shared" si="5"/>
        <v/>
      </c>
      <c r="I64" s="155"/>
      <c r="J64" s="43"/>
      <c r="K64" s="157" t="str">
        <f t="shared" si="4"/>
        <v/>
      </c>
      <c r="L64" s="157" t="str">
        <f t="shared" si="8"/>
        <v/>
      </c>
      <c r="M64" s="158" t="str">
        <f t="shared" si="7"/>
        <v/>
      </c>
      <c r="N64" s="204"/>
      <c r="O64" s="207"/>
      <c r="P64" s="179"/>
      <c r="Q64" s="208"/>
      <c r="R64" s="477"/>
      <c r="S64" s="179"/>
      <c r="T64" s="208"/>
      <c r="W64" s="123"/>
      <c r="X64" s="125"/>
      <c r="Y64" s="477"/>
      <c r="Z64" s="125"/>
      <c r="AA64" s="477"/>
    </row>
    <row r="65" spans="1:27" ht="15" customHeight="1">
      <c r="A65" s="466"/>
      <c r="B65" s="759" t="s">
        <v>431</v>
      </c>
      <c r="C65" s="760"/>
      <c r="D65" s="760"/>
      <c r="E65" s="760"/>
      <c r="F65" s="760"/>
      <c r="G65" s="760"/>
      <c r="H65" s="760"/>
      <c r="I65" s="760"/>
      <c r="J65" s="760"/>
      <c r="K65" s="760"/>
      <c r="L65" s="761"/>
      <c r="M65" s="42" t="str">
        <f>IF(SUM(M46:M64)=0,"",SUM(M46:M64))</f>
        <v/>
      </c>
      <c r="N65" s="117"/>
      <c r="O65" s="116"/>
      <c r="P65" s="209"/>
      <c r="Q65" s="183"/>
      <c r="R65" s="477"/>
      <c r="S65" s="209"/>
      <c r="T65" s="183"/>
      <c r="W65" s="123"/>
      <c r="X65" s="125"/>
      <c r="Y65" s="477"/>
      <c r="Z65" s="125"/>
      <c r="AA65" s="477"/>
    </row>
    <row r="66" spans="1:27" ht="24.75" customHeight="1">
      <c r="A66" s="683" t="s">
        <v>0</v>
      </c>
      <c r="B66" s="683"/>
      <c r="C66" s="683"/>
      <c r="D66" s="683"/>
      <c r="E66" s="683"/>
      <c r="F66" s="685" t="s">
        <v>1</v>
      </c>
      <c r="G66" s="686"/>
      <c r="H66" s="754"/>
      <c r="I66" s="685" t="s">
        <v>34</v>
      </c>
      <c r="J66" s="686"/>
      <c r="K66" s="754"/>
      <c r="L66" s="681" t="s">
        <v>405</v>
      </c>
      <c r="M66" s="679" t="s">
        <v>61</v>
      </c>
      <c r="N66" s="204"/>
      <c r="O66" s="116"/>
      <c r="P66" s="209"/>
      <c r="R66" s="697" t="s">
        <v>92</v>
      </c>
      <c r="S66" s="700" t="s">
        <v>45</v>
      </c>
      <c r="T66" s="700"/>
      <c r="W66" s="123"/>
      <c r="X66" s="125"/>
      <c r="Y66" s="477"/>
      <c r="Z66" s="125"/>
      <c r="AA66" s="477"/>
    </row>
    <row r="67" spans="1:27" ht="15" customHeight="1">
      <c r="A67" s="683"/>
      <c r="B67" s="683"/>
      <c r="C67" s="683"/>
      <c r="D67" s="683"/>
      <c r="E67" s="683"/>
      <c r="F67" s="467" t="s">
        <v>3</v>
      </c>
      <c r="G67" s="681" t="s">
        <v>35</v>
      </c>
      <c r="H67" s="762"/>
      <c r="I67" s="468" t="s">
        <v>3</v>
      </c>
      <c r="J67" s="682" t="s">
        <v>35</v>
      </c>
      <c r="K67" s="762"/>
      <c r="L67" s="682"/>
      <c r="M67" s="680"/>
      <c r="N67" s="204"/>
      <c r="O67" s="207"/>
      <c r="P67" s="209"/>
      <c r="Q67" s="210"/>
      <c r="R67" s="698"/>
      <c r="S67" s="697" t="s">
        <v>3</v>
      </c>
      <c r="T67" s="701" t="s">
        <v>35</v>
      </c>
      <c r="W67" s="123"/>
      <c r="X67" s="125"/>
      <c r="Y67" s="477"/>
      <c r="Z67" s="125"/>
      <c r="AA67" s="477"/>
    </row>
    <row r="68" spans="1:27" ht="15" customHeight="1">
      <c r="A68" s="683"/>
      <c r="B68" s="683"/>
      <c r="C68" s="683"/>
      <c r="D68" s="683"/>
      <c r="E68" s="683"/>
      <c r="F68" s="470" t="s">
        <v>55</v>
      </c>
      <c r="G68" s="755"/>
      <c r="H68" s="763"/>
      <c r="I68" s="28" t="s">
        <v>432</v>
      </c>
      <c r="J68" s="755"/>
      <c r="K68" s="763"/>
      <c r="L68" s="470" t="s">
        <v>433</v>
      </c>
      <c r="M68" s="468" t="s">
        <v>248</v>
      </c>
      <c r="N68" s="204"/>
      <c r="O68" s="187"/>
      <c r="P68" s="209"/>
      <c r="Q68" s="26"/>
      <c r="R68" s="699"/>
      <c r="S68" s="699"/>
      <c r="T68" s="702"/>
      <c r="W68" s="123"/>
      <c r="X68" s="125"/>
      <c r="Y68" s="477"/>
      <c r="Z68" s="197"/>
      <c r="AA68" s="193"/>
    </row>
    <row r="69" spans="1:27" ht="15" customHeight="1" thickBot="1">
      <c r="A69" s="681" t="s">
        <v>38</v>
      </c>
      <c r="B69" s="756" t="s">
        <v>435</v>
      </c>
      <c r="C69" s="720" t="s">
        <v>27</v>
      </c>
      <c r="D69" s="520"/>
      <c r="E69" s="521"/>
      <c r="F69" s="155"/>
      <c r="G69" s="29" t="s">
        <v>94</v>
      </c>
      <c r="H69" s="44"/>
      <c r="I69" s="155"/>
      <c r="J69" s="29" t="s">
        <v>28</v>
      </c>
      <c r="K69" s="45"/>
      <c r="L69" s="41" t="str">
        <f>IF(F69="",IF(I69="","",F69-I69),F69-I69)</f>
        <v/>
      </c>
      <c r="M69" s="42" t="str">
        <f>IF(L69="","",L69*S69)</f>
        <v/>
      </c>
      <c r="N69" s="117"/>
      <c r="O69" s="123"/>
      <c r="P69" s="125"/>
      <c r="Q69" s="126"/>
      <c r="R69" s="120" t="str">
        <f>IF(S69=$Z$69,"","○")</f>
        <v/>
      </c>
      <c r="S69" s="212">
        <v>6.54E-2</v>
      </c>
      <c r="T69" s="162" t="s">
        <v>384</v>
      </c>
      <c r="X69" s="125"/>
      <c r="Y69" s="125"/>
      <c r="Z69" s="213">
        <v>6.54E-2</v>
      </c>
      <c r="AA69" s="472" t="s">
        <v>436</v>
      </c>
    </row>
    <row r="70" spans="1:27" ht="15" customHeight="1" thickTop="1">
      <c r="A70" s="682"/>
      <c r="B70" s="757"/>
      <c r="C70" s="723" t="s">
        <v>30</v>
      </c>
      <c r="D70" s="724"/>
      <c r="E70" s="725"/>
      <c r="F70" s="155"/>
      <c r="G70" s="29" t="s">
        <v>28</v>
      </c>
      <c r="H70" s="44"/>
      <c r="I70" s="155"/>
      <c r="J70" s="29" t="s">
        <v>28</v>
      </c>
      <c r="K70" s="45"/>
      <c r="L70" s="41" t="str">
        <f>IF(F70="",IF(I70="","",F70-I70),F70-I70)</f>
        <v/>
      </c>
      <c r="M70" s="42" t="str">
        <f>IF(L70="","",L70*S70)</f>
        <v/>
      </c>
      <c r="N70" s="117"/>
      <c r="O70" s="123"/>
      <c r="P70" s="125"/>
      <c r="Q70" s="126"/>
      <c r="R70" s="214"/>
      <c r="S70" s="215"/>
      <c r="T70" s="301" t="s">
        <v>384</v>
      </c>
      <c r="X70" s="125"/>
      <c r="Y70" s="125"/>
      <c r="Z70" s="216"/>
      <c r="AA70" s="472" t="s">
        <v>436</v>
      </c>
    </row>
    <row r="71" spans="1:27" ht="15" customHeight="1">
      <c r="A71" s="682"/>
      <c r="B71" s="757"/>
      <c r="C71" s="720" t="s">
        <v>31</v>
      </c>
      <c r="D71" s="520"/>
      <c r="E71" s="521"/>
      <c r="F71" s="155"/>
      <c r="G71" s="29" t="s">
        <v>28</v>
      </c>
      <c r="H71" s="44"/>
      <c r="I71" s="155"/>
      <c r="J71" s="29" t="s">
        <v>28</v>
      </c>
      <c r="K71" s="45"/>
      <c r="L71" s="41" t="str">
        <f t="shared" ref="L71:L73" si="9">IF(F71="",IF(I71="","",F71-I71),F71-I71)</f>
        <v/>
      </c>
      <c r="M71" s="42" t="str">
        <f t="shared" ref="M71:M73" si="10">IF(L71="","",L71*S71)</f>
        <v/>
      </c>
      <c r="N71" s="117"/>
      <c r="O71" s="123"/>
      <c r="P71" s="125"/>
      <c r="Q71" s="126"/>
      <c r="R71" s="214"/>
      <c r="S71" s="217"/>
      <c r="T71" s="301" t="s">
        <v>384</v>
      </c>
      <c r="X71" s="125"/>
      <c r="Y71" s="125"/>
      <c r="Z71" s="216"/>
      <c r="AA71" s="472" t="s">
        <v>436</v>
      </c>
    </row>
    <row r="72" spans="1:27" ht="15" customHeight="1">
      <c r="A72" s="682"/>
      <c r="B72" s="757"/>
      <c r="C72" s="720" t="s">
        <v>32</v>
      </c>
      <c r="D72" s="520"/>
      <c r="E72" s="521"/>
      <c r="F72" s="155"/>
      <c r="G72" s="29" t="s">
        <v>28</v>
      </c>
      <c r="H72" s="44"/>
      <c r="I72" s="155"/>
      <c r="J72" s="29" t="s">
        <v>28</v>
      </c>
      <c r="K72" s="45"/>
      <c r="L72" s="41" t="str">
        <f t="shared" si="9"/>
        <v/>
      </c>
      <c r="M72" s="42" t="str">
        <f t="shared" si="10"/>
        <v/>
      </c>
      <c r="N72" s="117"/>
      <c r="O72" s="123"/>
      <c r="P72" s="125"/>
      <c r="Q72" s="126"/>
      <c r="R72" s="214"/>
      <c r="S72" s="217"/>
      <c r="T72" s="301" t="s">
        <v>384</v>
      </c>
      <c r="X72" s="125"/>
      <c r="Y72" s="125"/>
      <c r="Z72" s="216"/>
      <c r="AA72" s="472" t="s">
        <v>436</v>
      </c>
    </row>
    <row r="73" spans="1:27" ht="15" customHeight="1" thickBot="1">
      <c r="A73" s="682"/>
      <c r="B73" s="758"/>
      <c r="C73" s="720" t="s">
        <v>437</v>
      </c>
      <c r="D73" s="521"/>
      <c r="E73" s="487"/>
      <c r="F73" s="155"/>
      <c r="G73" s="29" t="s">
        <v>28</v>
      </c>
      <c r="H73" s="44"/>
      <c r="I73" s="155"/>
      <c r="J73" s="29" t="s">
        <v>28</v>
      </c>
      <c r="K73" s="45"/>
      <c r="L73" s="41" t="str">
        <f t="shared" si="9"/>
        <v/>
      </c>
      <c r="M73" s="42" t="str">
        <f t="shared" si="10"/>
        <v/>
      </c>
      <c r="N73" s="117"/>
      <c r="O73" s="123"/>
      <c r="P73" s="125"/>
      <c r="Q73" s="126"/>
      <c r="R73" s="214"/>
      <c r="S73" s="219"/>
      <c r="T73" s="301" t="s">
        <v>384</v>
      </c>
      <c r="X73" s="125"/>
      <c r="Y73" s="125"/>
      <c r="Z73" s="216"/>
      <c r="AA73" s="472" t="s">
        <v>436</v>
      </c>
    </row>
    <row r="74" spans="1:27" ht="15" customHeight="1" thickTop="1">
      <c r="A74" s="682"/>
      <c r="B74" s="756" t="s">
        <v>438</v>
      </c>
      <c r="C74" s="720" t="s">
        <v>439</v>
      </c>
      <c r="D74" s="520"/>
      <c r="E74" s="521"/>
      <c r="F74" s="155"/>
      <c r="G74" s="29" t="s">
        <v>28</v>
      </c>
      <c r="H74" s="44"/>
      <c r="I74" s="155"/>
      <c r="J74" s="29" t="s">
        <v>28</v>
      </c>
      <c r="K74" s="45"/>
      <c r="L74" s="189"/>
      <c r="M74" s="220"/>
      <c r="N74" s="117"/>
      <c r="O74" s="123"/>
      <c r="P74" s="125"/>
      <c r="Q74" s="126"/>
      <c r="R74" s="119"/>
      <c r="S74" s="221">
        <v>0</v>
      </c>
      <c r="T74" s="301" t="s">
        <v>384</v>
      </c>
      <c r="X74" s="125"/>
      <c r="Y74" s="125"/>
      <c r="Z74" s="222">
        <v>0</v>
      </c>
      <c r="AA74" s="472" t="s">
        <v>436</v>
      </c>
    </row>
    <row r="75" spans="1:27" ht="15" customHeight="1">
      <c r="A75" s="682"/>
      <c r="B75" s="757"/>
      <c r="C75" s="720" t="s">
        <v>440</v>
      </c>
      <c r="D75" s="520"/>
      <c r="E75" s="521"/>
      <c r="F75" s="155"/>
      <c r="G75" s="29" t="s">
        <v>28</v>
      </c>
      <c r="H75" s="44"/>
      <c r="I75" s="155"/>
      <c r="J75" s="29" t="s">
        <v>28</v>
      </c>
      <c r="K75" s="45"/>
      <c r="L75" s="189"/>
      <c r="M75" s="220"/>
      <c r="N75" s="117"/>
      <c r="O75" s="123"/>
      <c r="P75" s="125"/>
      <c r="Q75" s="126"/>
      <c r="R75" s="120"/>
      <c r="S75" s="223">
        <v>0</v>
      </c>
      <c r="T75" s="301" t="s">
        <v>384</v>
      </c>
      <c r="X75" s="125"/>
      <c r="Y75" s="125"/>
      <c r="Z75" s="222">
        <v>0</v>
      </c>
      <c r="AA75" s="472" t="s">
        <v>436</v>
      </c>
    </row>
    <row r="76" spans="1:27" ht="15" customHeight="1">
      <c r="A76" s="682"/>
      <c r="B76" s="757"/>
      <c r="C76" s="720" t="s">
        <v>441</v>
      </c>
      <c r="D76" s="520"/>
      <c r="E76" s="521"/>
      <c r="F76" s="155"/>
      <c r="G76" s="29" t="s">
        <v>28</v>
      </c>
      <c r="H76" s="44"/>
      <c r="I76" s="155"/>
      <c r="J76" s="29" t="s">
        <v>28</v>
      </c>
      <c r="K76" s="45"/>
      <c r="L76" s="189"/>
      <c r="M76" s="220"/>
      <c r="N76" s="117"/>
      <c r="O76" s="123"/>
      <c r="P76" s="125"/>
      <c r="Q76" s="126"/>
      <c r="R76" s="120"/>
      <c r="S76" s="223">
        <v>0</v>
      </c>
      <c r="T76" s="301" t="s">
        <v>384</v>
      </c>
      <c r="X76" s="125"/>
      <c r="Y76" s="125"/>
      <c r="Z76" s="222">
        <v>0</v>
      </c>
      <c r="AA76" s="472" t="s">
        <v>436</v>
      </c>
    </row>
    <row r="77" spans="1:27" ht="15" customHeight="1">
      <c r="A77" s="682"/>
      <c r="B77" s="757"/>
      <c r="C77" s="720" t="s">
        <v>442</v>
      </c>
      <c r="D77" s="520"/>
      <c r="E77" s="521"/>
      <c r="F77" s="155"/>
      <c r="G77" s="29" t="s">
        <v>28</v>
      </c>
      <c r="H77" s="44"/>
      <c r="I77" s="155"/>
      <c r="J77" s="29" t="s">
        <v>28</v>
      </c>
      <c r="K77" s="45"/>
      <c r="L77" s="189"/>
      <c r="M77" s="220"/>
      <c r="N77" s="117"/>
      <c r="O77" s="123"/>
      <c r="P77" s="125"/>
      <c r="Q77" s="126"/>
      <c r="R77" s="120"/>
      <c r="S77" s="223">
        <v>0</v>
      </c>
      <c r="T77" s="301" t="s">
        <v>384</v>
      </c>
      <c r="X77" s="125"/>
      <c r="Y77" s="125"/>
      <c r="Z77" s="222">
        <v>0</v>
      </c>
      <c r="AA77" s="472" t="s">
        <v>436</v>
      </c>
    </row>
    <row r="78" spans="1:27" ht="15" customHeight="1">
      <c r="A78" s="682"/>
      <c r="B78" s="758"/>
      <c r="C78" s="720" t="s">
        <v>322</v>
      </c>
      <c r="D78" s="521"/>
      <c r="E78" s="487"/>
      <c r="F78" s="155"/>
      <c r="G78" s="29" t="s">
        <v>28</v>
      </c>
      <c r="H78" s="44"/>
      <c r="I78" s="155"/>
      <c r="J78" s="29" t="s">
        <v>28</v>
      </c>
      <c r="K78" s="45"/>
      <c r="L78" s="189"/>
      <c r="M78" s="220"/>
      <c r="N78" s="117"/>
      <c r="O78" s="123"/>
      <c r="P78" s="125"/>
      <c r="Q78" s="126"/>
      <c r="R78" s="120"/>
      <c r="S78" s="224"/>
      <c r="T78" s="301" t="s">
        <v>384</v>
      </c>
      <c r="X78" s="125"/>
      <c r="Y78" s="125"/>
      <c r="Z78" s="222">
        <v>0</v>
      </c>
      <c r="AA78" s="472" t="s">
        <v>436</v>
      </c>
    </row>
    <row r="79" spans="1:27" ht="15" customHeight="1">
      <c r="A79" s="755"/>
      <c r="B79" s="683" t="s">
        <v>443</v>
      </c>
      <c r="C79" s="683"/>
      <c r="D79" s="683"/>
      <c r="E79" s="683"/>
      <c r="F79" s="683"/>
      <c r="G79" s="683"/>
      <c r="H79" s="683"/>
      <c r="I79" s="683"/>
      <c r="J79" s="683"/>
      <c r="K79" s="683"/>
      <c r="L79" s="683"/>
      <c r="M79" s="42" t="str">
        <f>IF(SUM(M69:M78)=0,"",SUM(M69:M78))</f>
        <v/>
      </c>
      <c r="N79" s="117"/>
      <c r="O79" s="123"/>
      <c r="P79" s="125"/>
      <c r="Q79" s="126"/>
      <c r="R79" s="477"/>
      <c r="S79" s="225"/>
      <c r="T79" s="124"/>
      <c r="X79" s="125"/>
      <c r="Y79" s="477"/>
      <c r="Z79" s="125"/>
      <c r="AA79" s="477"/>
    </row>
    <row r="80" spans="1:27" ht="30" customHeight="1">
      <c r="A80" s="745" t="s">
        <v>0</v>
      </c>
      <c r="B80" s="746"/>
      <c r="C80" s="746"/>
      <c r="D80" s="746"/>
      <c r="E80" s="747"/>
      <c r="F80" s="685" t="s">
        <v>1</v>
      </c>
      <c r="G80" s="686"/>
      <c r="H80" s="754"/>
      <c r="I80" s="685" t="s">
        <v>34</v>
      </c>
      <c r="J80" s="686"/>
      <c r="K80" s="754"/>
      <c r="L80" s="681" t="s">
        <v>39</v>
      </c>
      <c r="M80" s="679" t="s">
        <v>61</v>
      </c>
      <c r="N80" s="117"/>
      <c r="O80" s="123"/>
      <c r="P80" s="125"/>
      <c r="Q80" s="126"/>
      <c r="R80" s="477"/>
      <c r="S80" s="225"/>
      <c r="T80" s="183"/>
      <c r="X80" s="125"/>
      <c r="Y80" s="477"/>
      <c r="Z80" s="125"/>
      <c r="AA80" s="477"/>
    </row>
    <row r="81" spans="1:27" ht="15" customHeight="1">
      <c r="A81" s="748"/>
      <c r="B81" s="749"/>
      <c r="C81" s="749"/>
      <c r="D81" s="749"/>
      <c r="E81" s="750"/>
      <c r="F81" s="681" t="s">
        <v>3</v>
      </c>
      <c r="G81" s="683" t="s">
        <v>35</v>
      </c>
      <c r="H81" s="684"/>
      <c r="I81" s="681" t="s">
        <v>3</v>
      </c>
      <c r="J81" s="683" t="s">
        <v>35</v>
      </c>
      <c r="K81" s="684"/>
      <c r="L81" s="682"/>
      <c r="M81" s="680"/>
      <c r="N81" s="129"/>
      <c r="O81" s="123" t="s">
        <v>449</v>
      </c>
      <c r="P81" s="125"/>
      <c r="Q81" s="127"/>
      <c r="R81" s="127"/>
      <c r="S81" s="125"/>
      <c r="T81" s="183"/>
      <c r="X81" s="125"/>
      <c r="Y81" s="226"/>
      <c r="Z81" s="816"/>
      <c r="AA81" s="816"/>
    </row>
    <row r="82" spans="1:27" ht="15" customHeight="1">
      <c r="A82" s="748"/>
      <c r="B82" s="749"/>
      <c r="C82" s="749"/>
      <c r="D82" s="749"/>
      <c r="E82" s="750"/>
      <c r="F82" s="682"/>
      <c r="G82" s="683"/>
      <c r="H82" s="684"/>
      <c r="I82" s="682"/>
      <c r="J82" s="683"/>
      <c r="K82" s="684"/>
      <c r="L82" s="682"/>
      <c r="M82" s="680"/>
      <c r="N82" s="129"/>
      <c r="O82" s="676" t="s">
        <v>83</v>
      </c>
      <c r="P82" s="677" t="s">
        <v>318</v>
      </c>
      <c r="Q82" s="677"/>
      <c r="R82" s="709" t="s">
        <v>45</v>
      </c>
      <c r="S82" s="709"/>
      <c r="T82" s="150" t="s">
        <v>445</v>
      </c>
      <c r="U82" s="150" t="s">
        <v>446</v>
      </c>
      <c r="V82" s="227"/>
      <c r="W82" s="137"/>
      <c r="X82" s="817"/>
      <c r="Y82" s="226"/>
      <c r="Z82" s="816"/>
      <c r="AA82" s="816"/>
    </row>
    <row r="83" spans="1:27" ht="15" customHeight="1" thickBot="1">
      <c r="A83" s="751"/>
      <c r="B83" s="752"/>
      <c r="C83" s="752"/>
      <c r="D83" s="752"/>
      <c r="E83" s="753"/>
      <c r="F83" s="470" t="s">
        <v>55</v>
      </c>
      <c r="G83" s="683"/>
      <c r="H83" s="684"/>
      <c r="I83" s="28" t="s">
        <v>57</v>
      </c>
      <c r="J83" s="683"/>
      <c r="K83" s="684"/>
      <c r="L83" s="470" t="s">
        <v>40</v>
      </c>
      <c r="M83" s="468" t="s">
        <v>248</v>
      </c>
      <c r="N83" s="476"/>
      <c r="O83" s="676"/>
      <c r="P83" s="678"/>
      <c r="Q83" s="678"/>
      <c r="R83" s="678" t="s">
        <v>385</v>
      </c>
      <c r="S83" s="678"/>
      <c r="T83" s="475" t="s">
        <v>447</v>
      </c>
      <c r="U83" s="465" t="s">
        <v>448</v>
      </c>
      <c r="V83" s="227"/>
      <c r="W83" s="137"/>
      <c r="X83" s="817"/>
      <c r="Y83" s="477"/>
      <c r="Z83" s="816"/>
      <c r="AA83" s="816"/>
    </row>
    <row r="84" spans="1:27" ht="15" customHeight="1" thickTop="1">
      <c r="A84" s="710" t="s">
        <v>33</v>
      </c>
      <c r="B84" s="713" t="s">
        <v>449</v>
      </c>
      <c r="C84" s="544"/>
      <c r="D84" s="544"/>
      <c r="E84" s="545"/>
      <c r="F84" s="717" t="str">
        <f>T88</f>
        <v/>
      </c>
      <c r="G84" s="658" t="s">
        <v>75</v>
      </c>
      <c r="H84" s="661"/>
      <c r="I84" s="661"/>
      <c r="J84" s="658" t="s">
        <v>75</v>
      </c>
      <c r="K84" s="661"/>
      <c r="L84" s="664" t="str">
        <f>IF(F84="","",F84)</f>
        <v/>
      </c>
      <c r="M84" s="667" t="str">
        <f>IF(U88=0,"",U88)</f>
        <v/>
      </c>
      <c r="N84" s="117"/>
      <c r="O84" s="130">
        <v>1</v>
      </c>
      <c r="P84" s="670"/>
      <c r="Q84" s="671"/>
      <c r="R84" s="672"/>
      <c r="S84" s="672"/>
      <c r="T84" s="228"/>
      <c r="U84" s="131" t="str">
        <f>IF($R84="","",$R84*10^3*T84)</f>
        <v/>
      </c>
      <c r="V84" s="229"/>
      <c r="W84" s="459"/>
      <c r="X84" s="817"/>
      <c r="Y84" s="230"/>
      <c r="Z84" s="231"/>
      <c r="AA84" s="477"/>
    </row>
    <row r="85" spans="1:27" ht="15" customHeight="1">
      <c r="A85" s="711"/>
      <c r="B85" s="714"/>
      <c r="C85" s="534"/>
      <c r="D85" s="534"/>
      <c r="E85" s="715"/>
      <c r="F85" s="718"/>
      <c r="G85" s="659"/>
      <c r="H85" s="662"/>
      <c r="I85" s="662"/>
      <c r="J85" s="659"/>
      <c r="K85" s="662"/>
      <c r="L85" s="665"/>
      <c r="M85" s="668"/>
      <c r="N85" s="117"/>
      <c r="O85" s="130">
        <v>2</v>
      </c>
      <c r="P85" s="673"/>
      <c r="Q85" s="674"/>
      <c r="R85" s="675"/>
      <c r="S85" s="675"/>
      <c r="T85" s="232"/>
      <c r="U85" s="131" t="str">
        <f>IF($R85="","",$R85*10^3*T85)</f>
        <v/>
      </c>
      <c r="V85" s="229"/>
      <c r="W85" s="459"/>
      <c r="X85" s="477"/>
      <c r="Y85" s="230"/>
      <c r="Z85" s="231"/>
      <c r="AA85" s="477"/>
    </row>
    <row r="86" spans="1:27" ht="15" customHeight="1">
      <c r="A86" s="711"/>
      <c r="B86" s="714"/>
      <c r="C86" s="534"/>
      <c r="D86" s="534"/>
      <c r="E86" s="715"/>
      <c r="F86" s="718"/>
      <c r="G86" s="659"/>
      <c r="H86" s="662"/>
      <c r="I86" s="662"/>
      <c r="J86" s="659"/>
      <c r="K86" s="662"/>
      <c r="L86" s="665"/>
      <c r="M86" s="668"/>
      <c r="N86" s="117"/>
      <c r="O86" s="130">
        <v>3</v>
      </c>
      <c r="P86" s="673"/>
      <c r="Q86" s="674"/>
      <c r="R86" s="675"/>
      <c r="S86" s="675"/>
      <c r="T86" s="232"/>
      <c r="U86" s="131" t="str">
        <f>IF($R86="","",$R86*10^3*T86)</f>
        <v/>
      </c>
      <c r="V86" s="229"/>
      <c r="W86" s="459"/>
      <c r="X86" s="477"/>
      <c r="Y86" s="230"/>
      <c r="Z86" s="231"/>
      <c r="AA86" s="477"/>
    </row>
    <row r="87" spans="1:27" ht="15" customHeight="1" thickBot="1">
      <c r="A87" s="711"/>
      <c r="B87" s="714"/>
      <c r="C87" s="534"/>
      <c r="D87" s="534"/>
      <c r="E87" s="715"/>
      <c r="F87" s="718"/>
      <c r="G87" s="659"/>
      <c r="H87" s="662"/>
      <c r="I87" s="662"/>
      <c r="J87" s="659"/>
      <c r="K87" s="662"/>
      <c r="L87" s="665"/>
      <c r="M87" s="668"/>
      <c r="N87" s="117"/>
      <c r="O87" s="130">
        <v>4</v>
      </c>
      <c r="P87" s="733"/>
      <c r="Q87" s="734"/>
      <c r="R87" s="735"/>
      <c r="S87" s="735"/>
      <c r="T87" s="233"/>
      <c r="U87" s="234" t="str">
        <f>IF($R87="","",$R87*10^3*T87)</f>
        <v/>
      </c>
      <c r="V87" s="229"/>
      <c r="W87" s="459"/>
      <c r="X87" s="477"/>
      <c r="Y87" s="230"/>
      <c r="Z87" s="231"/>
      <c r="AA87" s="477"/>
    </row>
    <row r="88" spans="1:27" ht="15" customHeight="1" thickTop="1">
      <c r="A88" s="711"/>
      <c r="B88" s="714"/>
      <c r="C88" s="534"/>
      <c r="D88" s="534"/>
      <c r="E88" s="715"/>
      <c r="F88" s="718"/>
      <c r="G88" s="659"/>
      <c r="H88" s="662"/>
      <c r="I88" s="662"/>
      <c r="J88" s="659"/>
      <c r="K88" s="662"/>
      <c r="L88" s="665"/>
      <c r="M88" s="668"/>
      <c r="N88" s="117"/>
      <c r="O88" s="132"/>
      <c r="P88" s="736" t="s">
        <v>60</v>
      </c>
      <c r="Q88" s="736"/>
      <c r="R88" s="737"/>
      <c r="S88" s="738"/>
      <c r="T88" s="235" t="str">
        <f>IF(T84="","",SUM(T84:T87))</f>
        <v/>
      </c>
      <c r="U88" s="236" t="str">
        <f>IF(U84="","",SUM(U84:U87))</f>
        <v/>
      </c>
      <c r="V88" s="229"/>
      <c r="W88" s="459"/>
      <c r="X88" s="477"/>
      <c r="Y88" s="230"/>
      <c r="Z88" s="231"/>
      <c r="AA88" s="477"/>
    </row>
    <row r="89" spans="1:27" ht="21.75" customHeight="1">
      <c r="A89" s="711"/>
      <c r="B89" s="714"/>
      <c r="C89" s="534"/>
      <c r="D89" s="534"/>
      <c r="E89" s="715"/>
      <c r="F89" s="718"/>
      <c r="G89" s="659"/>
      <c r="H89" s="662"/>
      <c r="I89" s="662"/>
      <c r="J89" s="659"/>
      <c r="K89" s="662"/>
      <c r="L89" s="665"/>
      <c r="M89" s="668"/>
      <c r="N89" s="117"/>
      <c r="O89" s="818" t="s">
        <v>524</v>
      </c>
      <c r="P89" s="818"/>
      <c r="Q89" s="819"/>
      <c r="R89" s="743" t="s">
        <v>451</v>
      </c>
      <c r="S89" s="744"/>
      <c r="T89" s="237"/>
      <c r="U89" s="238"/>
      <c r="V89" s="459"/>
      <c r="W89" s="459"/>
      <c r="X89" s="477"/>
      <c r="Y89" s="230"/>
      <c r="Z89" s="231"/>
      <c r="AA89" s="477"/>
    </row>
    <row r="90" spans="1:27" ht="30" customHeight="1" thickBot="1">
      <c r="A90" s="711"/>
      <c r="B90" s="716"/>
      <c r="C90" s="546"/>
      <c r="D90" s="546"/>
      <c r="E90" s="547"/>
      <c r="F90" s="719"/>
      <c r="G90" s="660"/>
      <c r="H90" s="663"/>
      <c r="I90" s="663"/>
      <c r="J90" s="660"/>
      <c r="K90" s="663"/>
      <c r="L90" s="666"/>
      <c r="M90" s="669"/>
      <c r="N90" s="117"/>
      <c r="O90" s="820"/>
      <c r="P90" s="820"/>
      <c r="Q90" s="821"/>
      <c r="R90" s="656" t="s">
        <v>452</v>
      </c>
      <c r="S90" s="657"/>
      <c r="T90" s="239"/>
      <c r="U90" s="240"/>
      <c r="V90" s="459"/>
      <c r="W90" s="459"/>
      <c r="X90" s="125"/>
      <c r="Y90" s="230"/>
      <c r="Z90" s="231"/>
      <c r="AA90" s="477"/>
    </row>
    <row r="91" spans="1:27" ht="25" customHeight="1" thickTop="1">
      <c r="A91" s="711"/>
      <c r="B91" s="703" t="s">
        <v>453</v>
      </c>
      <c r="C91" s="720" t="s">
        <v>454</v>
      </c>
      <c r="D91" s="520"/>
      <c r="E91" s="521"/>
      <c r="F91" s="241"/>
      <c r="G91" s="460" t="s">
        <v>75</v>
      </c>
      <c r="H91" s="461"/>
      <c r="I91" s="242"/>
      <c r="J91" s="460" t="s">
        <v>75</v>
      </c>
      <c r="K91" s="461"/>
      <c r="L91" s="462" t="str">
        <f>IF(F91="","",F91)</f>
        <v/>
      </c>
      <c r="M91" s="463" t="str">
        <f t="shared" ref="M91:M94" si="11">IF($L91="","",$L91*$R91*10^3)</f>
        <v/>
      </c>
      <c r="N91" s="117"/>
      <c r="O91" s="706" t="s">
        <v>454</v>
      </c>
      <c r="P91" s="707"/>
      <c r="Q91" s="708"/>
      <c r="R91" s="721"/>
      <c r="S91" s="722"/>
      <c r="T91" s="246"/>
      <c r="U91" s="240"/>
      <c r="V91" s="459"/>
      <c r="W91" s="459"/>
      <c r="X91" s="125"/>
      <c r="Y91" s="230"/>
      <c r="Z91" s="231"/>
      <c r="AA91" s="477"/>
    </row>
    <row r="92" spans="1:27" ht="25" customHeight="1">
      <c r="A92" s="711"/>
      <c r="B92" s="704"/>
      <c r="C92" s="723" t="s">
        <v>456</v>
      </c>
      <c r="D92" s="724"/>
      <c r="E92" s="725"/>
      <c r="F92" s="241"/>
      <c r="G92" s="247" t="s">
        <v>75</v>
      </c>
      <c r="H92" s="248"/>
      <c r="I92" s="249"/>
      <c r="J92" s="247" t="s">
        <v>75</v>
      </c>
      <c r="K92" s="248"/>
      <c r="L92" s="250" t="str">
        <f>IF(F92="","",F92)</f>
        <v/>
      </c>
      <c r="M92" s="251" t="str">
        <f t="shared" si="11"/>
        <v/>
      </c>
      <c r="N92" s="117"/>
      <c r="O92" s="706" t="s">
        <v>525</v>
      </c>
      <c r="P92" s="707"/>
      <c r="Q92" s="708"/>
      <c r="R92" s="726"/>
      <c r="S92" s="727"/>
      <c r="T92" s="246"/>
      <c r="U92" s="240"/>
      <c r="V92" s="459"/>
      <c r="W92" s="459"/>
      <c r="X92" s="125"/>
      <c r="Y92" s="230"/>
      <c r="Z92" s="231"/>
      <c r="AA92" s="477"/>
    </row>
    <row r="93" spans="1:27" ht="25" customHeight="1">
      <c r="A93" s="711"/>
      <c r="B93" s="704"/>
      <c r="C93" s="728" t="s">
        <v>458</v>
      </c>
      <c r="D93" s="728"/>
      <c r="E93" s="728"/>
      <c r="F93" s="241"/>
      <c r="G93" s="29" t="s">
        <v>75</v>
      </c>
      <c r="H93" s="44"/>
      <c r="I93" s="252"/>
      <c r="J93" s="29" t="s">
        <v>75</v>
      </c>
      <c r="K93" s="45"/>
      <c r="L93" s="41" t="str">
        <f>IF(F93="","",F93)</f>
        <v/>
      </c>
      <c r="M93" s="81" t="str">
        <f t="shared" si="11"/>
        <v/>
      </c>
      <c r="N93" s="117"/>
      <c r="O93" s="706" t="s">
        <v>526</v>
      </c>
      <c r="P93" s="707"/>
      <c r="Q93" s="708"/>
      <c r="R93" s="726"/>
      <c r="S93" s="727"/>
      <c r="T93" s="246"/>
      <c r="U93" s="459"/>
      <c r="V93" s="459"/>
      <c r="W93" s="459"/>
      <c r="X93" s="125"/>
      <c r="Y93" s="230"/>
      <c r="Z93" s="231"/>
      <c r="AA93" s="477"/>
    </row>
    <row r="94" spans="1:27" ht="25" customHeight="1" thickBot="1">
      <c r="A94" s="711"/>
      <c r="B94" s="705"/>
      <c r="C94" s="729" t="s">
        <v>322</v>
      </c>
      <c r="D94" s="730"/>
      <c r="E94" s="488"/>
      <c r="F94" s="241"/>
      <c r="G94" s="29" t="s">
        <v>75</v>
      </c>
      <c r="H94" s="44"/>
      <c r="I94" s="252"/>
      <c r="J94" s="29" t="s">
        <v>75</v>
      </c>
      <c r="K94" s="45"/>
      <c r="L94" s="41" t="str">
        <f>IF(F94="","",F94)</f>
        <v/>
      </c>
      <c r="M94" s="81" t="str">
        <f t="shared" si="11"/>
        <v/>
      </c>
      <c r="N94" s="117"/>
      <c r="O94" s="706" t="s">
        <v>322</v>
      </c>
      <c r="P94" s="707"/>
      <c r="Q94" s="708"/>
      <c r="R94" s="731"/>
      <c r="S94" s="732"/>
      <c r="T94" s="246"/>
      <c r="U94" s="123"/>
      <c r="V94" s="459"/>
      <c r="W94" s="459"/>
      <c r="X94" s="125"/>
      <c r="Y94" s="230"/>
      <c r="Z94" s="231"/>
      <c r="AA94" s="477"/>
    </row>
    <row r="95" spans="1:27" ht="25.5" customHeight="1" thickTop="1">
      <c r="A95" s="711"/>
      <c r="B95" s="703" t="s">
        <v>461</v>
      </c>
      <c r="C95" s="653" t="s">
        <v>462</v>
      </c>
      <c r="D95" s="653"/>
      <c r="E95" s="653"/>
      <c r="F95" s="241"/>
      <c r="G95" s="29" t="s">
        <v>75</v>
      </c>
      <c r="H95" s="44"/>
      <c r="I95" s="156"/>
      <c r="J95" s="29" t="s">
        <v>75</v>
      </c>
      <c r="K95" s="45"/>
      <c r="L95" s="256"/>
      <c r="M95" s="257"/>
      <c r="N95" s="117"/>
      <c r="O95" s="258" t="s">
        <v>462</v>
      </c>
      <c r="P95" s="259"/>
      <c r="Q95" s="260"/>
      <c r="R95" s="695">
        <v>0</v>
      </c>
      <c r="S95" s="696"/>
      <c r="T95" s="183"/>
      <c r="U95" s="123"/>
      <c r="V95" s="652"/>
      <c r="W95" s="652"/>
      <c r="X95" s="125"/>
      <c r="Y95" s="230"/>
      <c r="Z95" s="209"/>
      <c r="AA95" s="477"/>
    </row>
    <row r="96" spans="1:27" ht="25" customHeight="1">
      <c r="A96" s="711"/>
      <c r="B96" s="704"/>
      <c r="C96" s="653" t="s">
        <v>463</v>
      </c>
      <c r="D96" s="653"/>
      <c r="E96" s="653"/>
      <c r="F96" s="241"/>
      <c r="G96" s="29" t="s">
        <v>75</v>
      </c>
      <c r="H96" s="44"/>
      <c r="I96" s="156"/>
      <c r="J96" s="29" t="s">
        <v>75</v>
      </c>
      <c r="K96" s="45"/>
      <c r="L96" s="256"/>
      <c r="M96" s="257"/>
      <c r="N96" s="117"/>
      <c r="O96" s="258" t="s">
        <v>463</v>
      </c>
      <c r="P96" s="259"/>
      <c r="Q96" s="260"/>
      <c r="R96" s="654">
        <v>0</v>
      </c>
      <c r="S96" s="655"/>
      <c r="T96" s="183"/>
      <c r="U96" s="123"/>
      <c r="V96" s="459"/>
      <c r="W96" s="459"/>
      <c r="X96" s="125"/>
      <c r="Y96" s="125"/>
      <c r="Z96" s="209"/>
      <c r="AA96" s="477"/>
    </row>
    <row r="97" spans="1:27" ht="25" customHeight="1">
      <c r="A97" s="711"/>
      <c r="B97" s="704"/>
      <c r="C97" s="653" t="s">
        <v>439</v>
      </c>
      <c r="D97" s="653"/>
      <c r="E97" s="653"/>
      <c r="F97" s="241"/>
      <c r="G97" s="29" t="s">
        <v>75</v>
      </c>
      <c r="H97" s="44"/>
      <c r="I97" s="156"/>
      <c r="J97" s="29" t="s">
        <v>75</v>
      </c>
      <c r="K97" s="45"/>
      <c r="L97" s="256"/>
      <c r="M97" s="257"/>
      <c r="N97" s="117"/>
      <c r="O97" s="258" t="s">
        <v>439</v>
      </c>
      <c r="P97" s="259"/>
      <c r="Q97" s="260"/>
      <c r="R97" s="654">
        <v>0</v>
      </c>
      <c r="S97" s="655"/>
      <c r="T97" s="183"/>
      <c r="U97" s="123"/>
      <c r="V97" s="459"/>
      <c r="W97" s="459"/>
      <c r="X97" s="125"/>
      <c r="Y97" s="125"/>
      <c r="Z97" s="209"/>
      <c r="AA97" s="477"/>
    </row>
    <row r="98" spans="1:27" ht="25" customHeight="1">
      <c r="A98" s="711"/>
      <c r="B98" s="704"/>
      <c r="C98" s="653" t="s">
        <v>464</v>
      </c>
      <c r="D98" s="653"/>
      <c r="E98" s="653"/>
      <c r="F98" s="241"/>
      <c r="G98" s="29" t="s">
        <v>75</v>
      </c>
      <c r="H98" s="44"/>
      <c r="I98" s="156"/>
      <c r="J98" s="29" t="s">
        <v>75</v>
      </c>
      <c r="K98" s="45"/>
      <c r="L98" s="256"/>
      <c r="M98" s="257"/>
      <c r="N98" s="117"/>
      <c r="O98" s="258" t="s">
        <v>464</v>
      </c>
      <c r="P98" s="259"/>
      <c r="Q98" s="260"/>
      <c r="R98" s="654">
        <v>0</v>
      </c>
      <c r="S98" s="655"/>
      <c r="T98" s="183"/>
      <c r="U98" s="123"/>
      <c r="V98" s="123"/>
      <c r="X98" s="125"/>
      <c r="Y98" s="477"/>
      <c r="Z98" s="125"/>
      <c r="AA98" s="477"/>
    </row>
    <row r="99" spans="1:27" ht="25" customHeight="1">
      <c r="A99" s="711"/>
      <c r="B99" s="704"/>
      <c r="C99" s="690" t="s">
        <v>465</v>
      </c>
      <c r="D99" s="690"/>
      <c r="E99" s="690"/>
      <c r="F99" s="241"/>
      <c r="G99" s="247" t="s">
        <v>75</v>
      </c>
      <c r="H99" s="261"/>
      <c r="I99" s="156"/>
      <c r="J99" s="247" t="s">
        <v>75</v>
      </c>
      <c r="K99" s="262"/>
      <c r="L99" s="256"/>
      <c r="M99" s="257"/>
      <c r="N99" s="117"/>
      <c r="O99" s="263" t="s">
        <v>466</v>
      </c>
      <c r="P99" s="264"/>
      <c r="Q99" s="265"/>
      <c r="R99" s="691"/>
      <c r="S99" s="692"/>
      <c r="T99" s="183"/>
      <c r="U99" s="123"/>
      <c r="X99" s="125"/>
      <c r="Y99" s="477"/>
      <c r="Z99" s="125"/>
      <c r="AA99" s="477"/>
    </row>
    <row r="100" spans="1:27" ht="25" customHeight="1">
      <c r="A100" s="711"/>
      <c r="B100" s="705"/>
      <c r="C100" s="693" t="s">
        <v>322</v>
      </c>
      <c r="D100" s="694"/>
      <c r="E100" s="218"/>
      <c r="F100" s="156"/>
      <c r="G100" s="247" t="s">
        <v>75</v>
      </c>
      <c r="H100" s="261"/>
      <c r="I100" s="156"/>
      <c r="J100" s="247" t="s">
        <v>75</v>
      </c>
      <c r="K100" s="262"/>
      <c r="L100" s="256"/>
      <c r="M100" s="257"/>
      <c r="N100" s="117"/>
      <c r="O100" s="263" t="s">
        <v>467</v>
      </c>
      <c r="P100" s="264"/>
      <c r="Q100" s="265"/>
      <c r="R100" s="691"/>
      <c r="S100" s="692"/>
      <c r="T100" s="183"/>
      <c r="U100" s="123"/>
      <c r="X100" s="125"/>
      <c r="Y100" s="477"/>
      <c r="Z100" s="125"/>
      <c r="AA100" s="477"/>
    </row>
    <row r="101" spans="1:27" ht="24.75" customHeight="1" thickBot="1">
      <c r="A101" s="712"/>
      <c r="B101" s="683" t="s">
        <v>468</v>
      </c>
      <c r="C101" s="683"/>
      <c r="D101" s="683"/>
      <c r="E101" s="683"/>
      <c r="F101" s="683"/>
      <c r="G101" s="683"/>
      <c r="H101" s="683"/>
      <c r="I101" s="683"/>
      <c r="J101" s="683"/>
      <c r="K101" s="683"/>
      <c r="L101" s="683"/>
      <c r="M101" s="46" t="str">
        <f>IF(SUM(M84:M100)=0,"",SUM(M84:M100))</f>
        <v/>
      </c>
      <c r="N101" s="114"/>
      <c r="O101" s="134"/>
      <c r="P101" s="136"/>
      <c r="Q101" s="187"/>
      <c r="R101" s="133"/>
      <c r="S101" s="266"/>
      <c r="T101" s="137"/>
      <c r="U101" s="123"/>
      <c r="X101" s="125"/>
    </row>
    <row r="102" spans="1:27" ht="30" customHeight="1" thickBot="1">
      <c r="A102" s="685" t="s">
        <v>469</v>
      </c>
      <c r="B102" s="686"/>
      <c r="C102" s="686"/>
      <c r="D102" s="686"/>
      <c r="E102" s="686"/>
      <c r="F102" s="686"/>
      <c r="G102" s="686"/>
      <c r="H102" s="686"/>
      <c r="I102" s="686"/>
      <c r="J102" s="686"/>
      <c r="K102" s="686"/>
      <c r="L102" s="687"/>
      <c r="M102" s="47" t="str">
        <f>IF(SUM(M37,M42,M65,M79,M101)=0,"",SUM(M37,M42,M65,M79,M101))</f>
        <v/>
      </c>
      <c r="N102" s="114"/>
      <c r="O102" s="187"/>
      <c r="P102" s="207"/>
      <c r="Q102" s="26"/>
      <c r="S102" s="267"/>
      <c r="T102" s="476"/>
      <c r="U102" s="123"/>
    </row>
    <row r="103" spans="1:27" ht="15.75" customHeight="1">
      <c r="A103" s="469"/>
      <c r="B103" s="82"/>
      <c r="C103" s="471"/>
      <c r="D103" s="471"/>
      <c r="E103" s="471"/>
      <c r="F103" s="471"/>
      <c r="G103" s="469"/>
      <c r="H103" s="469"/>
      <c r="I103" s="469"/>
      <c r="J103" s="469"/>
      <c r="K103" s="469"/>
      <c r="L103" s="469"/>
      <c r="M103" s="27"/>
      <c r="N103" s="114"/>
      <c r="O103" s="210"/>
      <c r="Q103" s="26"/>
    </row>
    <row r="104" spans="1:27" ht="15.75" customHeight="1">
      <c r="A104" s="479"/>
      <c r="B104" s="688" t="s">
        <v>319</v>
      </c>
      <c r="C104" s="688"/>
      <c r="D104" s="688"/>
      <c r="E104" s="688"/>
      <c r="F104" s="688"/>
      <c r="G104" s="688" t="str">
        <f>IF(P84="","",""&amp;$P84&amp;" "&amp;$R84&amp;"　"&amp;$P85&amp;" "&amp;$R85&amp;"　"&amp;$P86&amp;" "&amp;$R86&amp;"　"&amp;$P87&amp;" "&amp;$R87&amp;"")</f>
        <v/>
      </c>
      <c r="H104" s="688"/>
      <c r="I104" s="688"/>
      <c r="J104" s="688"/>
      <c r="K104" s="688"/>
      <c r="L104" s="688"/>
      <c r="M104" s="688"/>
      <c r="N104" s="114"/>
      <c r="O104" s="187"/>
      <c r="Q104" s="26"/>
    </row>
    <row r="105" spans="1:27">
      <c r="A105" s="38"/>
      <c r="B105" s="689"/>
      <c r="C105" s="689"/>
      <c r="D105" s="689"/>
      <c r="E105" s="689"/>
      <c r="F105" s="689"/>
      <c r="G105" s="689"/>
      <c r="H105" s="689"/>
      <c r="I105" s="689"/>
      <c r="J105" s="689"/>
      <c r="K105" s="689"/>
      <c r="L105" s="689"/>
      <c r="M105" s="689"/>
    </row>
    <row r="106" spans="1:27" s="112" customFormat="1">
      <c r="A106" s="38"/>
      <c r="B106" s="689"/>
      <c r="C106" s="689"/>
      <c r="D106" s="689"/>
      <c r="E106" s="689"/>
      <c r="F106" s="689"/>
      <c r="G106" s="689"/>
      <c r="H106" s="689"/>
      <c r="I106" s="689"/>
      <c r="J106" s="689"/>
      <c r="K106" s="689"/>
      <c r="L106" s="689"/>
      <c r="M106" s="689"/>
      <c r="Q106" s="113"/>
      <c r="T106" s="113"/>
    </row>
    <row r="107" spans="1:27" s="112" customFormat="1" ht="7.5" customHeight="1">
      <c r="A107" s="38"/>
      <c r="B107" s="399"/>
      <c r="C107" s="399"/>
      <c r="D107" s="399"/>
      <c r="E107" s="399"/>
      <c r="F107" s="399"/>
      <c r="G107" s="399"/>
      <c r="H107" s="399"/>
      <c r="I107" s="399"/>
      <c r="J107" s="399"/>
      <c r="K107" s="399"/>
      <c r="L107" s="399"/>
      <c r="M107" s="399"/>
      <c r="Q107" s="113"/>
      <c r="T107" s="113"/>
    </row>
    <row r="108" spans="1:27" s="112" customFormat="1" ht="19">
      <c r="A108" s="74"/>
      <c r="B108" s="151" t="s">
        <v>391</v>
      </c>
      <c r="C108" s="151"/>
      <c r="D108" s="151"/>
      <c r="E108" s="151"/>
      <c r="F108" s="151"/>
      <c r="G108" s="12"/>
      <c r="H108" s="12"/>
      <c r="I108" s="12"/>
      <c r="J108" s="12"/>
      <c r="K108" s="12"/>
      <c r="L108" s="35"/>
      <c r="M108" s="35"/>
      <c r="N108" s="152" t="s">
        <v>327</v>
      </c>
      <c r="Q108" s="113"/>
      <c r="T108" s="113"/>
    </row>
    <row r="109" spans="1:27" ht="15" customHeight="1">
      <c r="A109" s="153"/>
      <c r="B109" s="153"/>
      <c r="C109" s="153"/>
      <c r="D109" s="153"/>
      <c r="E109" s="153"/>
      <c r="F109" s="153"/>
      <c r="G109" s="17"/>
      <c r="H109" s="17"/>
      <c r="I109" s="17"/>
      <c r="J109" s="17"/>
      <c r="K109" s="17"/>
      <c r="L109" s="35"/>
      <c r="M109" s="35"/>
      <c r="N109" s="114"/>
      <c r="O109" s="115" t="s">
        <v>258</v>
      </c>
    </row>
    <row r="110" spans="1:27">
      <c r="A110" s="153"/>
      <c r="B110" s="37" t="s">
        <v>343</v>
      </c>
      <c r="C110" s="398">
        <f>IF(①基本情報!D8="","",①基本情報!D8)</f>
        <v>6</v>
      </c>
      <c r="D110" s="154" t="s">
        <v>86</v>
      </c>
      <c r="F110" s="37" t="s">
        <v>87</v>
      </c>
      <c r="G110" s="823"/>
      <c r="H110" s="824"/>
      <c r="I110" s="824"/>
      <c r="J110" s="824"/>
      <c r="K110" s="824"/>
      <c r="L110" s="825"/>
      <c r="M110" s="35"/>
      <c r="N110" s="114"/>
      <c r="O110" s="116" t="s">
        <v>260</v>
      </c>
    </row>
    <row r="111" spans="1:27" ht="15" customHeight="1">
      <c r="A111" s="76"/>
      <c r="B111" s="77"/>
      <c r="C111" s="78"/>
      <c r="D111" s="78"/>
      <c r="E111" s="76"/>
      <c r="F111" s="78"/>
      <c r="G111" s="79"/>
      <c r="H111" s="79"/>
      <c r="I111" s="79"/>
      <c r="J111" s="79"/>
      <c r="K111" s="79"/>
      <c r="L111" s="80"/>
      <c r="M111" s="80"/>
      <c r="N111" s="114"/>
      <c r="O111" s="116" t="s">
        <v>259</v>
      </c>
    </row>
    <row r="112" spans="1:27">
      <c r="A112" s="683" t="s">
        <v>0</v>
      </c>
      <c r="B112" s="683"/>
      <c r="C112" s="683"/>
      <c r="D112" s="683"/>
      <c r="E112" s="683"/>
      <c r="F112" s="683" t="s">
        <v>1</v>
      </c>
      <c r="G112" s="683"/>
      <c r="H112" s="683"/>
      <c r="I112" s="789" t="s">
        <v>34</v>
      </c>
      <c r="J112" s="789"/>
      <c r="K112" s="789"/>
      <c r="L112" s="681" t="s">
        <v>59</v>
      </c>
      <c r="M112" s="681" t="s">
        <v>61</v>
      </c>
      <c r="N112" s="476"/>
      <c r="O112" s="697" t="s">
        <v>92</v>
      </c>
      <c r="P112" s="700" t="s">
        <v>2</v>
      </c>
      <c r="Q112" s="700"/>
      <c r="R112" s="697" t="s">
        <v>92</v>
      </c>
      <c r="S112" s="700" t="s">
        <v>45</v>
      </c>
      <c r="T112" s="700"/>
    </row>
    <row r="113" spans="1:20">
      <c r="A113" s="683"/>
      <c r="B113" s="683"/>
      <c r="C113" s="683"/>
      <c r="D113" s="683"/>
      <c r="E113" s="683"/>
      <c r="F113" s="467" t="s">
        <v>3</v>
      </c>
      <c r="G113" s="683" t="s">
        <v>35</v>
      </c>
      <c r="H113" s="467" t="s">
        <v>36</v>
      </c>
      <c r="I113" s="467" t="s">
        <v>3</v>
      </c>
      <c r="J113" s="683" t="s">
        <v>35</v>
      </c>
      <c r="K113" s="467" t="s">
        <v>36</v>
      </c>
      <c r="L113" s="682"/>
      <c r="M113" s="682"/>
      <c r="N113" s="476"/>
      <c r="O113" s="698"/>
      <c r="P113" s="473" t="s">
        <v>3</v>
      </c>
      <c r="Q113" s="774" t="s">
        <v>69</v>
      </c>
      <c r="R113" s="698"/>
      <c r="S113" s="697" t="s">
        <v>3</v>
      </c>
      <c r="T113" s="701" t="s">
        <v>35</v>
      </c>
    </row>
    <row r="114" spans="1:20">
      <c r="A114" s="683"/>
      <c r="B114" s="683"/>
      <c r="C114" s="683"/>
      <c r="D114" s="683"/>
      <c r="E114" s="683"/>
      <c r="F114" s="470" t="s">
        <v>55</v>
      </c>
      <c r="G114" s="683"/>
      <c r="H114" s="470" t="s">
        <v>56</v>
      </c>
      <c r="I114" s="470" t="s">
        <v>57</v>
      </c>
      <c r="J114" s="683"/>
      <c r="K114" s="470" t="s">
        <v>58</v>
      </c>
      <c r="L114" s="468" t="s">
        <v>80</v>
      </c>
      <c r="M114" s="468" t="s">
        <v>248</v>
      </c>
      <c r="N114" s="476"/>
      <c r="O114" s="699"/>
      <c r="P114" s="474" t="s">
        <v>5</v>
      </c>
      <c r="Q114" s="774"/>
      <c r="R114" s="699"/>
      <c r="S114" s="699"/>
      <c r="T114" s="702"/>
    </row>
    <row r="115" spans="1:20" ht="15" customHeight="1">
      <c r="A115" s="808" t="s">
        <v>392</v>
      </c>
      <c r="B115" s="729" t="s">
        <v>81</v>
      </c>
      <c r="C115" s="764"/>
      <c r="D115" s="764"/>
      <c r="E115" s="730"/>
      <c r="F115" s="155"/>
      <c r="G115" s="29" t="s">
        <v>393</v>
      </c>
      <c r="H115" s="41" t="str">
        <f t="shared" ref="H115:H143" si="12">IF(F115="","",F115*P115)</f>
        <v/>
      </c>
      <c r="I115" s="156"/>
      <c r="J115" s="29" t="s">
        <v>393</v>
      </c>
      <c r="K115" s="157" t="str">
        <f t="shared" ref="K115:K141" si="13">IF(I115="","",I115*P115)</f>
        <v/>
      </c>
      <c r="L115" s="157" t="str">
        <f>IF(F115="",IF(I115="","",-(I115*P115)),(F115-I115)*P115)</f>
        <v/>
      </c>
      <c r="M115" s="158" t="str">
        <f t="shared" ref="M115:M121" si="14">IF(L115="","",L115*S115*44/12)</f>
        <v/>
      </c>
      <c r="N115" s="117"/>
      <c r="O115" s="464" t="str">
        <f>IF(P115=$X$8,"","○")</f>
        <v/>
      </c>
      <c r="P115" s="159">
        <v>38.299999999999997</v>
      </c>
      <c r="Q115" s="160" t="s">
        <v>394</v>
      </c>
      <c r="R115" s="118" t="str">
        <f>IF(S115=$Z$8,"","○")</f>
        <v/>
      </c>
      <c r="S115" s="161">
        <v>1.9E-2</v>
      </c>
      <c r="T115" s="162" t="s">
        <v>262</v>
      </c>
    </row>
    <row r="116" spans="1:20" ht="15" customHeight="1">
      <c r="A116" s="808"/>
      <c r="B116" s="729" t="s">
        <v>6</v>
      </c>
      <c r="C116" s="764"/>
      <c r="D116" s="764"/>
      <c r="E116" s="730"/>
      <c r="F116" s="155"/>
      <c r="G116" s="29" t="s">
        <v>393</v>
      </c>
      <c r="H116" s="41" t="str">
        <f t="shared" si="12"/>
        <v/>
      </c>
      <c r="I116" s="156"/>
      <c r="J116" s="29" t="s">
        <v>393</v>
      </c>
      <c r="K116" s="157" t="str">
        <f t="shared" si="13"/>
        <v/>
      </c>
      <c r="L116" s="157" t="str">
        <f t="shared" ref="L116:L121" si="15">IF(F116="",IF(I116="","",-(I116*P116)),(F116-I116)*P116)</f>
        <v/>
      </c>
      <c r="M116" s="158" t="str">
        <f t="shared" si="14"/>
        <v/>
      </c>
      <c r="N116" s="117"/>
      <c r="O116" s="464" t="str">
        <f>IF(P116=$X$9,"","○")</f>
        <v/>
      </c>
      <c r="P116" s="159">
        <v>34.799999999999997</v>
      </c>
      <c r="Q116" s="160" t="s">
        <v>394</v>
      </c>
      <c r="R116" s="118" t="str">
        <f>IF(S116=$Z$9,"","○")</f>
        <v/>
      </c>
      <c r="S116" s="159">
        <v>1.83E-2</v>
      </c>
      <c r="T116" s="162" t="s">
        <v>261</v>
      </c>
    </row>
    <row r="117" spans="1:20" ht="15" customHeight="1">
      <c r="A117" s="808"/>
      <c r="B117" s="729" t="s">
        <v>41</v>
      </c>
      <c r="C117" s="764"/>
      <c r="D117" s="764"/>
      <c r="E117" s="730"/>
      <c r="F117" s="155"/>
      <c r="G117" s="29" t="s">
        <v>393</v>
      </c>
      <c r="H117" s="41" t="str">
        <f t="shared" si="12"/>
        <v/>
      </c>
      <c r="I117" s="156"/>
      <c r="J117" s="29" t="s">
        <v>393</v>
      </c>
      <c r="K117" s="157" t="str">
        <f t="shared" si="13"/>
        <v/>
      </c>
      <c r="L117" s="157" t="str">
        <f t="shared" si="15"/>
        <v/>
      </c>
      <c r="M117" s="158" t="str">
        <f t="shared" si="14"/>
        <v/>
      </c>
      <c r="N117" s="117"/>
      <c r="O117" s="464" t="str">
        <f>IF(P117=$X$10,"","○")</f>
        <v/>
      </c>
      <c r="P117" s="159">
        <v>33.4</v>
      </c>
      <c r="Q117" s="160" t="s">
        <v>394</v>
      </c>
      <c r="R117" s="118" t="str">
        <f>IF(S117=$Z$10,"","○")</f>
        <v/>
      </c>
      <c r="S117" s="159">
        <v>1.8700000000000001E-2</v>
      </c>
      <c r="T117" s="162" t="s">
        <v>261</v>
      </c>
    </row>
    <row r="118" spans="1:20" ht="15" customHeight="1">
      <c r="A118" s="808"/>
      <c r="B118" s="729" t="s">
        <v>7</v>
      </c>
      <c r="C118" s="764"/>
      <c r="D118" s="764"/>
      <c r="E118" s="730"/>
      <c r="F118" s="155"/>
      <c r="G118" s="29" t="s">
        <v>393</v>
      </c>
      <c r="H118" s="41" t="str">
        <f t="shared" si="12"/>
        <v/>
      </c>
      <c r="I118" s="156"/>
      <c r="J118" s="29" t="s">
        <v>393</v>
      </c>
      <c r="K118" s="157" t="str">
        <f t="shared" si="13"/>
        <v/>
      </c>
      <c r="L118" s="157" t="str">
        <f t="shared" si="15"/>
        <v/>
      </c>
      <c r="M118" s="158" t="str">
        <f t="shared" si="14"/>
        <v/>
      </c>
      <c r="N118" s="117"/>
      <c r="O118" s="464" t="str">
        <f>IF(P118=$X$11,"","○")</f>
        <v/>
      </c>
      <c r="P118" s="159">
        <v>33.299999999999997</v>
      </c>
      <c r="Q118" s="160" t="s">
        <v>394</v>
      </c>
      <c r="R118" s="118" t="str">
        <f>IF(S118=$Z$12,"","○")</f>
        <v/>
      </c>
      <c r="S118" s="159">
        <v>1.8599999999999998E-2</v>
      </c>
      <c r="T118" s="162" t="s">
        <v>261</v>
      </c>
    </row>
    <row r="119" spans="1:20" ht="15" customHeight="1">
      <c r="A119" s="808"/>
      <c r="B119" s="729" t="s">
        <v>395</v>
      </c>
      <c r="C119" s="764"/>
      <c r="D119" s="764"/>
      <c r="E119" s="730"/>
      <c r="F119" s="155"/>
      <c r="G119" s="29" t="s">
        <v>393</v>
      </c>
      <c r="H119" s="41" t="str">
        <f t="shared" si="12"/>
        <v/>
      </c>
      <c r="I119" s="156"/>
      <c r="J119" s="29" t="s">
        <v>393</v>
      </c>
      <c r="K119" s="157" t="str">
        <f t="shared" si="13"/>
        <v/>
      </c>
      <c r="L119" s="157" t="str">
        <f t="shared" si="15"/>
        <v/>
      </c>
      <c r="M119" s="158" t="str">
        <f t="shared" si="14"/>
        <v/>
      </c>
      <c r="N119" s="117"/>
      <c r="O119" s="464" t="str">
        <f>IF(P119=$X$12,"","○")</f>
        <v/>
      </c>
      <c r="P119" s="159">
        <v>36.299999999999997</v>
      </c>
      <c r="Q119" s="160" t="s">
        <v>394</v>
      </c>
      <c r="R119" s="118" t="str">
        <f>IF(S119=$Z$12,"","○")</f>
        <v/>
      </c>
      <c r="S119" s="159">
        <v>1.8599999999999998E-2</v>
      </c>
      <c r="T119" s="162" t="s">
        <v>261</v>
      </c>
    </row>
    <row r="120" spans="1:20" ht="15" customHeight="1">
      <c r="A120" s="808"/>
      <c r="B120" s="729" t="s">
        <v>82</v>
      </c>
      <c r="C120" s="764"/>
      <c r="D120" s="764"/>
      <c r="E120" s="730"/>
      <c r="F120" s="155"/>
      <c r="G120" s="29" t="s">
        <v>393</v>
      </c>
      <c r="H120" s="41" t="str">
        <f t="shared" si="12"/>
        <v/>
      </c>
      <c r="I120" s="156"/>
      <c r="J120" s="29" t="s">
        <v>393</v>
      </c>
      <c r="K120" s="157" t="str">
        <f t="shared" si="13"/>
        <v/>
      </c>
      <c r="L120" s="157" t="str">
        <f t="shared" si="15"/>
        <v/>
      </c>
      <c r="M120" s="158" t="str">
        <f t="shared" si="14"/>
        <v/>
      </c>
      <c r="N120" s="117"/>
      <c r="O120" s="464" t="str">
        <f>IF(P120=$X$13,"","○")</f>
        <v/>
      </c>
      <c r="P120" s="159">
        <v>36.5</v>
      </c>
      <c r="Q120" s="160" t="s">
        <v>394</v>
      </c>
      <c r="R120" s="118" t="str">
        <f>IF(S120=$Z$13,"","○")</f>
        <v/>
      </c>
      <c r="S120" s="159">
        <v>1.8700000000000001E-2</v>
      </c>
      <c r="T120" s="162" t="s">
        <v>261</v>
      </c>
    </row>
    <row r="121" spans="1:20" ht="15" customHeight="1">
      <c r="A121" s="808"/>
      <c r="B121" s="729" t="s">
        <v>9</v>
      </c>
      <c r="C121" s="764"/>
      <c r="D121" s="764"/>
      <c r="E121" s="730"/>
      <c r="F121" s="155"/>
      <c r="G121" s="29" t="s">
        <v>393</v>
      </c>
      <c r="H121" s="41" t="str">
        <f t="shared" si="12"/>
        <v/>
      </c>
      <c r="I121" s="156"/>
      <c r="J121" s="29" t="s">
        <v>393</v>
      </c>
      <c r="K121" s="157" t="str">
        <f t="shared" si="13"/>
        <v/>
      </c>
      <c r="L121" s="157" t="str">
        <f t="shared" si="15"/>
        <v/>
      </c>
      <c r="M121" s="158" t="str">
        <f t="shared" si="14"/>
        <v/>
      </c>
      <c r="N121" s="117"/>
      <c r="O121" s="464" t="str">
        <f>IF(P121=$X$14,"","○")</f>
        <v/>
      </c>
      <c r="P121" s="165">
        <v>38</v>
      </c>
      <c r="Q121" s="160" t="s">
        <v>394</v>
      </c>
      <c r="R121" s="118" t="str">
        <f>IF(S121=$Z$14,"","○")</f>
        <v/>
      </c>
      <c r="S121" s="159">
        <v>1.8800000000000001E-2</v>
      </c>
      <c r="T121" s="162" t="s">
        <v>261</v>
      </c>
    </row>
    <row r="122" spans="1:20" ht="15" customHeight="1">
      <c r="A122" s="808"/>
      <c r="B122" s="729" t="s">
        <v>10</v>
      </c>
      <c r="C122" s="764"/>
      <c r="D122" s="764"/>
      <c r="E122" s="730"/>
      <c r="F122" s="155"/>
      <c r="G122" s="29" t="s">
        <v>393</v>
      </c>
      <c r="H122" s="41" t="str">
        <f t="shared" si="12"/>
        <v/>
      </c>
      <c r="I122" s="156"/>
      <c r="J122" s="29" t="s">
        <v>393</v>
      </c>
      <c r="K122" s="157" t="str">
        <f t="shared" si="13"/>
        <v/>
      </c>
      <c r="L122" s="157" t="str">
        <f>IF(F122="",IF(I122="","",-(I122*P122)),(F122-I122)*P122)</f>
        <v/>
      </c>
      <c r="M122" s="158" t="str">
        <f>IF(L122="","",L122*S122*44/12)</f>
        <v/>
      </c>
      <c r="N122" s="117"/>
      <c r="O122" s="464" t="str">
        <f>IF(P122=$X$15,"","○")</f>
        <v/>
      </c>
      <c r="P122" s="159">
        <v>38.9</v>
      </c>
      <c r="Q122" s="160" t="s">
        <v>394</v>
      </c>
      <c r="R122" s="118" t="str">
        <f>IF(S122=$Z$15,"","○")</f>
        <v/>
      </c>
      <c r="S122" s="159">
        <v>1.9300000000000001E-2</v>
      </c>
      <c r="T122" s="162" t="s">
        <v>261</v>
      </c>
    </row>
    <row r="123" spans="1:20" ht="15" customHeight="1">
      <c r="A123" s="808"/>
      <c r="B123" s="729" t="s">
        <v>11</v>
      </c>
      <c r="C123" s="764"/>
      <c r="D123" s="764"/>
      <c r="E123" s="730"/>
      <c r="F123" s="155"/>
      <c r="G123" s="29" t="s">
        <v>393</v>
      </c>
      <c r="H123" s="41" t="str">
        <f t="shared" si="12"/>
        <v/>
      </c>
      <c r="I123" s="156"/>
      <c r="J123" s="29" t="s">
        <v>393</v>
      </c>
      <c r="K123" s="157" t="str">
        <f t="shared" si="13"/>
        <v/>
      </c>
      <c r="L123" s="157" t="str">
        <f t="shared" ref="L123:L136" si="16">IF(F123="",IF(I123="","",-(I123*P123)),(F123-I123)*P123)</f>
        <v/>
      </c>
      <c r="M123" s="158" t="str">
        <f t="shared" ref="M123:M141" si="17">IF(L123="","",L123*S123*44/12)</f>
        <v/>
      </c>
      <c r="N123" s="117"/>
      <c r="O123" s="464" t="str">
        <f>IF(P123=$X$16,"","○")</f>
        <v/>
      </c>
      <c r="P123" s="159">
        <v>41.8</v>
      </c>
      <c r="Q123" s="160" t="s">
        <v>394</v>
      </c>
      <c r="R123" s="118" t="str">
        <f>IF(S123=$Z$16,"","○")</f>
        <v/>
      </c>
      <c r="S123" s="159">
        <v>2.0199999999999999E-2</v>
      </c>
      <c r="T123" s="162" t="s">
        <v>261</v>
      </c>
    </row>
    <row r="124" spans="1:20" ht="15" customHeight="1">
      <c r="A124" s="808"/>
      <c r="B124" s="729" t="s">
        <v>12</v>
      </c>
      <c r="C124" s="764"/>
      <c r="D124" s="764"/>
      <c r="E124" s="730"/>
      <c r="F124" s="155"/>
      <c r="G124" s="29" t="s">
        <v>13</v>
      </c>
      <c r="H124" s="41" t="str">
        <f t="shared" si="12"/>
        <v/>
      </c>
      <c r="I124" s="156"/>
      <c r="J124" s="29" t="s">
        <v>13</v>
      </c>
      <c r="K124" s="157" t="str">
        <f t="shared" si="13"/>
        <v/>
      </c>
      <c r="L124" s="157" t="str">
        <f t="shared" si="16"/>
        <v/>
      </c>
      <c r="M124" s="158" t="str">
        <f t="shared" si="17"/>
        <v/>
      </c>
      <c r="N124" s="117"/>
      <c r="O124" s="464" t="str">
        <f>IF(P124=$X$17,"","○")</f>
        <v/>
      </c>
      <c r="P124" s="165">
        <v>40</v>
      </c>
      <c r="Q124" s="160" t="s">
        <v>14</v>
      </c>
      <c r="R124" s="118" t="str">
        <f>IF(S124=$Z$17,"","○")</f>
        <v/>
      </c>
      <c r="S124" s="159">
        <v>2.0400000000000001E-2</v>
      </c>
      <c r="T124" s="162" t="s">
        <v>261</v>
      </c>
    </row>
    <row r="125" spans="1:20" ht="15" customHeight="1">
      <c r="A125" s="808"/>
      <c r="B125" s="729" t="s">
        <v>15</v>
      </c>
      <c r="C125" s="764"/>
      <c r="D125" s="764"/>
      <c r="E125" s="730"/>
      <c r="F125" s="155"/>
      <c r="G125" s="29" t="s">
        <v>13</v>
      </c>
      <c r="H125" s="41" t="str">
        <f t="shared" si="12"/>
        <v/>
      </c>
      <c r="I125" s="156"/>
      <c r="J125" s="29" t="s">
        <v>13</v>
      </c>
      <c r="K125" s="157" t="str">
        <f t="shared" si="13"/>
        <v/>
      </c>
      <c r="L125" s="157" t="str">
        <f t="shared" si="16"/>
        <v/>
      </c>
      <c r="M125" s="158" t="str">
        <f t="shared" si="17"/>
        <v/>
      </c>
      <c r="N125" s="117"/>
      <c r="O125" s="464" t="str">
        <f>IF(P125=$X$18,"","○")</f>
        <v/>
      </c>
      <c r="P125" s="159">
        <v>34.1</v>
      </c>
      <c r="Q125" s="160" t="s">
        <v>14</v>
      </c>
      <c r="R125" s="118" t="str">
        <f>IF(S125=$Z$18,"","○")</f>
        <v/>
      </c>
      <c r="S125" s="159">
        <v>2.4500000000000001E-2</v>
      </c>
      <c r="T125" s="162" t="s">
        <v>261</v>
      </c>
    </row>
    <row r="126" spans="1:20" ht="15" customHeight="1">
      <c r="A126" s="808"/>
      <c r="B126" s="810" t="s">
        <v>16</v>
      </c>
      <c r="C126" s="809" t="s">
        <v>17</v>
      </c>
      <c r="D126" s="809"/>
      <c r="E126" s="809"/>
      <c r="F126" s="155"/>
      <c r="G126" s="29" t="s">
        <v>13</v>
      </c>
      <c r="H126" s="41" t="str">
        <f t="shared" si="12"/>
        <v/>
      </c>
      <c r="I126" s="156"/>
      <c r="J126" s="29" t="s">
        <v>13</v>
      </c>
      <c r="K126" s="157" t="str">
        <f t="shared" si="13"/>
        <v/>
      </c>
      <c r="L126" s="157" t="str">
        <f t="shared" si="16"/>
        <v/>
      </c>
      <c r="M126" s="158" t="str">
        <f t="shared" si="17"/>
        <v/>
      </c>
      <c r="N126" s="117"/>
      <c r="O126" s="464" t="str">
        <f>IF(P126=$X$19,"","○")</f>
        <v/>
      </c>
      <c r="P126" s="159">
        <v>50.1</v>
      </c>
      <c r="Q126" s="160" t="s">
        <v>14</v>
      </c>
      <c r="R126" s="118" t="str">
        <f>IF(S126=$Z$19,"","○")</f>
        <v/>
      </c>
      <c r="S126" s="159">
        <v>1.6299999999999999E-2</v>
      </c>
      <c r="T126" s="162" t="s">
        <v>261</v>
      </c>
    </row>
    <row r="127" spans="1:20" ht="15" customHeight="1">
      <c r="A127" s="808"/>
      <c r="B127" s="810"/>
      <c r="C127" s="809" t="s">
        <v>18</v>
      </c>
      <c r="D127" s="809"/>
      <c r="E127" s="809"/>
      <c r="F127" s="155"/>
      <c r="G127" s="29" t="s">
        <v>249</v>
      </c>
      <c r="H127" s="41" t="str">
        <f t="shared" si="12"/>
        <v/>
      </c>
      <c r="I127" s="156"/>
      <c r="J127" s="29" t="s">
        <v>249</v>
      </c>
      <c r="K127" s="157" t="str">
        <f t="shared" si="13"/>
        <v/>
      </c>
      <c r="L127" s="157" t="str">
        <f t="shared" si="16"/>
        <v/>
      </c>
      <c r="M127" s="158" t="str">
        <f t="shared" si="17"/>
        <v/>
      </c>
      <c r="N127" s="117"/>
      <c r="O127" s="464" t="str">
        <f>IF(P127=$X$20,"","○")</f>
        <v/>
      </c>
      <c r="P127" s="159">
        <v>46.1</v>
      </c>
      <c r="Q127" s="160" t="s">
        <v>397</v>
      </c>
      <c r="R127" s="118" t="str">
        <f>IF(S127=$Z$20,"","○")</f>
        <v/>
      </c>
      <c r="S127" s="159">
        <v>1.44E-2</v>
      </c>
      <c r="T127" s="162" t="s">
        <v>261</v>
      </c>
    </row>
    <row r="128" spans="1:20" ht="15" customHeight="1">
      <c r="A128" s="808"/>
      <c r="B128" s="810" t="s">
        <v>329</v>
      </c>
      <c r="C128" s="809" t="s">
        <v>19</v>
      </c>
      <c r="D128" s="809"/>
      <c r="E128" s="809"/>
      <c r="F128" s="155"/>
      <c r="G128" s="29" t="s">
        <v>13</v>
      </c>
      <c r="H128" s="41" t="str">
        <f t="shared" si="12"/>
        <v/>
      </c>
      <c r="I128" s="156"/>
      <c r="J128" s="29" t="s">
        <v>13</v>
      </c>
      <c r="K128" s="157" t="str">
        <f t="shared" si="13"/>
        <v/>
      </c>
      <c r="L128" s="157" t="str">
        <f t="shared" si="16"/>
        <v/>
      </c>
      <c r="M128" s="158" t="str">
        <f t="shared" si="17"/>
        <v/>
      </c>
      <c r="N128" s="117"/>
      <c r="O128" s="464" t="str">
        <f>IF(P128=$X$21,"","○")</f>
        <v/>
      </c>
      <c r="P128" s="159">
        <v>54.7</v>
      </c>
      <c r="Q128" s="160" t="s">
        <v>53</v>
      </c>
      <c r="R128" s="118" t="str">
        <f>IF(S128=$Z$21,"","○")</f>
        <v/>
      </c>
      <c r="S128" s="159">
        <v>1.3899999999999999E-2</v>
      </c>
      <c r="T128" s="162" t="s">
        <v>261</v>
      </c>
    </row>
    <row r="129" spans="1:23" ht="15" customHeight="1">
      <c r="A129" s="808"/>
      <c r="B129" s="810"/>
      <c r="C129" s="809" t="s">
        <v>37</v>
      </c>
      <c r="D129" s="809"/>
      <c r="E129" s="809"/>
      <c r="F129" s="155"/>
      <c r="G129" s="29" t="s">
        <v>249</v>
      </c>
      <c r="H129" s="41" t="str">
        <f t="shared" si="12"/>
        <v/>
      </c>
      <c r="I129" s="156"/>
      <c r="J129" s="29" t="s">
        <v>249</v>
      </c>
      <c r="K129" s="157" t="str">
        <f t="shared" si="13"/>
        <v/>
      </c>
      <c r="L129" s="157" t="str">
        <f t="shared" si="16"/>
        <v/>
      </c>
      <c r="M129" s="158" t="str">
        <f t="shared" si="17"/>
        <v/>
      </c>
      <c r="N129" s="117"/>
      <c r="O129" s="464" t="str">
        <f>IF(P129=$X$22,"","○")</f>
        <v/>
      </c>
      <c r="P129" s="159">
        <v>38.4</v>
      </c>
      <c r="Q129" s="160" t="s">
        <v>397</v>
      </c>
      <c r="R129" s="118" t="str">
        <f>IF(S129=$Z$22,"","○")</f>
        <v/>
      </c>
      <c r="S129" s="159">
        <v>1.3899999999999999E-2</v>
      </c>
      <c r="T129" s="162" t="s">
        <v>261</v>
      </c>
    </row>
    <row r="130" spans="1:23" ht="15" customHeight="1">
      <c r="A130" s="808"/>
      <c r="B130" s="653" t="s">
        <v>20</v>
      </c>
      <c r="C130" s="809" t="s">
        <v>398</v>
      </c>
      <c r="D130" s="809"/>
      <c r="E130" s="809"/>
      <c r="F130" s="155"/>
      <c r="G130" s="29" t="s">
        <v>13</v>
      </c>
      <c r="H130" s="41" t="str">
        <f t="shared" si="12"/>
        <v/>
      </c>
      <c r="I130" s="156"/>
      <c r="J130" s="29" t="s">
        <v>13</v>
      </c>
      <c r="K130" s="157" t="str">
        <f t="shared" si="13"/>
        <v/>
      </c>
      <c r="L130" s="157" t="str">
        <f t="shared" si="16"/>
        <v/>
      </c>
      <c r="M130" s="158" t="str">
        <f t="shared" si="17"/>
        <v/>
      </c>
      <c r="N130" s="117"/>
      <c r="O130" s="464" t="str">
        <f>IF(P130=$X$23,"","○")</f>
        <v/>
      </c>
      <c r="P130" s="167">
        <v>28.7</v>
      </c>
      <c r="Q130" s="160" t="s">
        <v>14</v>
      </c>
      <c r="R130" s="118" t="str">
        <f>IF(S130=$Z$23,"","○")</f>
        <v/>
      </c>
      <c r="S130" s="159">
        <v>2.46E-2</v>
      </c>
      <c r="T130" s="162" t="s">
        <v>261</v>
      </c>
    </row>
    <row r="131" spans="1:23" ht="15" customHeight="1">
      <c r="A131" s="808"/>
      <c r="B131" s="653"/>
      <c r="C131" s="809" t="s">
        <v>399</v>
      </c>
      <c r="D131" s="809"/>
      <c r="E131" s="809"/>
      <c r="F131" s="155"/>
      <c r="G131" s="29" t="s">
        <v>13</v>
      </c>
      <c r="H131" s="41" t="str">
        <f t="shared" si="12"/>
        <v/>
      </c>
      <c r="I131" s="156"/>
      <c r="J131" s="29" t="s">
        <v>13</v>
      </c>
      <c r="K131" s="157" t="str">
        <f t="shared" si="13"/>
        <v/>
      </c>
      <c r="L131" s="157" t="str">
        <f t="shared" si="16"/>
        <v/>
      </c>
      <c r="M131" s="158" t="str">
        <f t="shared" si="17"/>
        <v/>
      </c>
      <c r="N131" s="117"/>
      <c r="O131" s="464" t="str">
        <f>IF(P131=$X$24,"","○")</f>
        <v/>
      </c>
      <c r="P131" s="167">
        <v>28.9</v>
      </c>
      <c r="Q131" s="160" t="s">
        <v>14</v>
      </c>
      <c r="R131" s="118" t="str">
        <f>IF(S131=$Z$24,"","○")</f>
        <v/>
      </c>
      <c r="S131" s="159">
        <v>2.4500000000000001E-2</v>
      </c>
      <c r="T131" s="162" t="s">
        <v>261</v>
      </c>
    </row>
    <row r="132" spans="1:23" ht="15" customHeight="1">
      <c r="A132" s="808"/>
      <c r="B132" s="653"/>
      <c r="C132" s="809" t="s">
        <v>400</v>
      </c>
      <c r="D132" s="809"/>
      <c r="E132" s="809"/>
      <c r="F132" s="155"/>
      <c r="G132" s="29" t="s">
        <v>13</v>
      </c>
      <c r="H132" s="41" t="str">
        <f t="shared" si="12"/>
        <v/>
      </c>
      <c r="I132" s="156"/>
      <c r="J132" s="29" t="s">
        <v>13</v>
      </c>
      <c r="K132" s="157" t="str">
        <f t="shared" si="13"/>
        <v/>
      </c>
      <c r="L132" s="157" t="str">
        <f t="shared" si="16"/>
        <v/>
      </c>
      <c r="M132" s="158" t="str">
        <f t="shared" si="17"/>
        <v/>
      </c>
      <c r="N132" s="117"/>
      <c r="O132" s="464" t="str">
        <f>IF(P132=$X$25,"","○")</f>
        <v/>
      </c>
      <c r="P132" s="167">
        <v>28.3</v>
      </c>
      <c r="Q132" s="160" t="s">
        <v>14</v>
      </c>
      <c r="R132" s="118" t="str">
        <f>IF(S132=$Z$25,"","○")</f>
        <v/>
      </c>
      <c r="S132" s="159">
        <v>2.5100000000000001E-2</v>
      </c>
      <c r="T132" s="162" t="s">
        <v>261</v>
      </c>
    </row>
    <row r="133" spans="1:23" ht="15" customHeight="1">
      <c r="A133" s="808"/>
      <c r="B133" s="653"/>
      <c r="C133" s="809" t="s">
        <v>401</v>
      </c>
      <c r="D133" s="809"/>
      <c r="E133" s="809"/>
      <c r="F133" s="155"/>
      <c r="G133" s="29" t="s">
        <v>13</v>
      </c>
      <c r="H133" s="41" t="str">
        <f t="shared" si="12"/>
        <v/>
      </c>
      <c r="I133" s="156"/>
      <c r="J133" s="29" t="s">
        <v>13</v>
      </c>
      <c r="K133" s="157" t="str">
        <f t="shared" si="13"/>
        <v/>
      </c>
      <c r="L133" s="157" t="str">
        <f t="shared" si="16"/>
        <v/>
      </c>
      <c r="M133" s="158" t="str">
        <f t="shared" si="17"/>
        <v/>
      </c>
      <c r="N133" s="117"/>
      <c r="O133" s="464" t="str">
        <f>IF(P133=$X$26,"","○")</f>
        <v/>
      </c>
      <c r="P133" s="159">
        <v>26.1</v>
      </c>
      <c r="Q133" s="160" t="s">
        <v>14</v>
      </c>
      <c r="R133" s="118" t="str">
        <f>IF(S133=$Z$26,"","○")</f>
        <v/>
      </c>
      <c r="S133" s="159">
        <v>2.4299999999999999E-2</v>
      </c>
      <c r="T133" s="162" t="s">
        <v>261</v>
      </c>
    </row>
    <row r="134" spans="1:23" ht="15" customHeight="1">
      <c r="A134" s="808"/>
      <c r="B134" s="653"/>
      <c r="C134" s="809" t="s">
        <v>402</v>
      </c>
      <c r="D134" s="809"/>
      <c r="E134" s="809"/>
      <c r="F134" s="155"/>
      <c r="G134" s="29" t="s">
        <v>13</v>
      </c>
      <c r="H134" s="41" t="str">
        <f t="shared" si="12"/>
        <v/>
      </c>
      <c r="I134" s="156"/>
      <c r="J134" s="29" t="s">
        <v>13</v>
      </c>
      <c r="K134" s="157" t="str">
        <f t="shared" si="13"/>
        <v/>
      </c>
      <c r="L134" s="157" t="str">
        <f t="shared" si="16"/>
        <v/>
      </c>
      <c r="M134" s="158" t="str">
        <f t="shared" si="17"/>
        <v/>
      </c>
      <c r="N134" s="117"/>
      <c r="O134" s="464" t="str">
        <f>IF(P134=$X$27,"","○")</f>
        <v/>
      </c>
      <c r="P134" s="159">
        <v>24.2</v>
      </c>
      <c r="Q134" s="160" t="s">
        <v>14</v>
      </c>
      <c r="R134" s="118" t="str">
        <f>IF(S134=$Z$27,"","○")</f>
        <v/>
      </c>
      <c r="S134" s="159">
        <v>2.4199999999999999E-2</v>
      </c>
      <c r="T134" s="162" t="s">
        <v>261</v>
      </c>
    </row>
    <row r="135" spans="1:23" ht="15" customHeight="1">
      <c r="A135" s="808"/>
      <c r="B135" s="653"/>
      <c r="C135" s="809" t="s">
        <v>403</v>
      </c>
      <c r="D135" s="809"/>
      <c r="E135" s="809"/>
      <c r="F135" s="155"/>
      <c r="G135" s="29" t="s">
        <v>13</v>
      </c>
      <c r="H135" s="41" t="str">
        <f t="shared" si="12"/>
        <v/>
      </c>
      <c r="I135" s="156"/>
      <c r="J135" s="29" t="s">
        <v>13</v>
      </c>
      <c r="K135" s="157" t="str">
        <f t="shared" si="13"/>
        <v/>
      </c>
      <c r="L135" s="157" t="str">
        <f t="shared" si="16"/>
        <v/>
      </c>
      <c r="M135" s="158" t="str">
        <f t="shared" si="17"/>
        <v/>
      </c>
      <c r="N135" s="117"/>
      <c r="O135" s="464" t="str">
        <f>IF(P135=$X$28,"","○")</f>
        <v/>
      </c>
      <c r="P135" s="159">
        <v>27.8</v>
      </c>
      <c r="Q135" s="160" t="s">
        <v>14</v>
      </c>
      <c r="R135" s="118" t="str">
        <f>IF(S135=$Z$28,"","○")</f>
        <v/>
      </c>
      <c r="S135" s="159">
        <v>2.5899999999999999E-2</v>
      </c>
      <c r="T135" s="162" t="s">
        <v>261</v>
      </c>
    </row>
    <row r="136" spans="1:23" ht="15" customHeight="1">
      <c r="A136" s="808"/>
      <c r="B136" s="653" t="s">
        <v>21</v>
      </c>
      <c r="C136" s="653"/>
      <c r="D136" s="653"/>
      <c r="E136" s="653"/>
      <c r="F136" s="155"/>
      <c r="G136" s="29" t="s">
        <v>13</v>
      </c>
      <c r="H136" s="41" t="str">
        <f t="shared" si="12"/>
        <v/>
      </c>
      <c r="I136" s="156"/>
      <c r="J136" s="29" t="s">
        <v>13</v>
      </c>
      <c r="K136" s="157" t="str">
        <f t="shared" si="13"/>
        <v/>
      </c>
      <c r="L136" s="157" t="str">
        <f t="shared" si="16"/>
        <v/>
      </c>
      <c r="M136" s="158" t="str">
        <f t="shared" si="17"/>
        <v/>
      </c>
      <c r="N136" s="117"/>
      <c r="O136" s="464" t="str">
        <f>IF(P136=$X$29,"","○")</f>
        <v/>
      </c>
      <c r="P136" s="165">
        <v>29</v>
      </c>
      <c r="Q136" s="160" t="s">
        <v>14</v>
      </c>
      <c r="R136" s="118" t="str">
        <f>IF(S136=$Z$29,"","○")</f>
        <v/>
      </c>
      <c r="S136" s="159">
        <v>2.9899999999999999E-2</v>
      </c>
      <c r="T136" s="162" t="s">
        <v>261</v>
      </c>
    </row>
    <row r="137" spans="1:23" ht="15" customHeight="1">
      <c r="A137" s="808"/>
      <c r="B137" s="653" t="s">
        <v>22</v>
      </c>
      <c r="C137" s="653"/>
      <c r="D137" s="653"/>
      <c r="E137" s="653"/>
      <c r="F137" s="155"/>
      <c r="G137" s="29" t="s">
        <v>13</v>
      </c>
      <c r="H137" s="41" t="str">
        <f t="shared" si="12"/>
        <v/>
      </c>
      <c r="I137" s="156"/>
      <c r="J137" s="29" t="s">
        <v>13</v>
      </c>
      <c r="K137" s="157" t="str">
        <f t="shared" si="13"/>
        <v/>
      </c>
      <c r="L137" s="157" t="str">
        <f>IF(F137="",IF(I137="","",-(I137*P137)),(F137-I137)*P137)</f>
        <v/>
      </c>
      <c r="M137" s="158" t="str">
        <f t="shared" si="17"/>
        <v/>
      </c>
      <c r="N137" s="117"/>
      <c r="O137" s="464" t="str">
        <f>IF(P137=$X$30,"","○")</f>
        <v/>
      </c>
      <c r="P137" s="159">
        <v>37.299999999999997</v>
      </c>
      <c r="Q137" s="160" t="s">
        <v>14</v>
      </c>
      <c r="R137" s="118" t="str">
        <f>IF(S137=$Z$30,"","○")</f>
        <v/>
      </c>
      <c r="S137" s="159">
        <v>2.0899999999999998E-2</v>
      </c>
      <c r="T137" s="162" t="s">
        <v>261</v>
      </c>
    </row>
    <row r="138" spans="1:23" ht="15" customHeight="1">
      <c r="A138" s="808"/>
      <c r="B138" s="653" t="s">
        <v>23</v>
      </c>
      <c r="C138" s="653"/>
      <c r="D138" s="653"/>
      <c r="E138" s="653"/>
      <c r="F138" s="155"/>
      <c r="G138" s="29" t="s">
        <v>249</v>
      </c>
      <c r="H138" s="41" t="str">
        <f t="shared" si="12"/>
        <v/>
      </c>
      <c r="I138" s="156"/>
      <c r="J138" s="29" t="s">
        <v>249</v>
      </c>
      <c r="K138" s="157" t="str">
        <f t="shared" si="13"/>
        <v/>
      </c>
      <c r="L138" s="157" t="str">
        <f t="shared" ref="L138:L141" si="18">IF(F138="",IF(I138="","",-(I138*P138)),(F138-I138)*P138)</f>
        <v/>
      </c>
      <c r="M138" s="158" t="str">
        <f t="shared" si="17"/>
        <v/>
      </c>
      <c r="N138" s="117"/>
      <c r="O138" s="464" t="str">
        <f>IF(P138=$X$31,"","○")</f>
        <v/>
      </c>
      <c r="P138" s="159">
        <v>18.399999999999999</v>
      </c>
      <c r="Q138" s="160" t="s">
        <v>397</v>
      </c>
      <c r="R138" s="118" t="str">
        <f>IF(S138=$Z$31,"","○")</f>
        <v/>
      </c>
      <c r="S138" s="169">
        <v>1.09E-2</v>
      </c>
      <c r="T138" s="162" t="s">
        <v>261</v>
      </c>
    </row>
    <row r="139" spans="1:23" ht="15" customHeight="1">
      <c r="A139" s="808"/>
      <c r="B139" s="653" t="s">
        <v>24</v>
      </c>
      <c r="C139" s="653"/>
      <c r="D139" s="653"/>
      <c r="E139" s="653"/>
      <c r="F139" s="155"/>
      <c r="G139" s="29" t="s">
        <v>249</v>
      </c>
      <c r="H139" s="41" t="str">
        <f t="shared" si="12"/>
        <v/>
      </c>
      <c r="I139" s="156"/>
      <c r="J139" s="29" t="s">
        <v>249</v>
      </c>
      <c r="K139" s="157" t="str">
        <f t="shared" si="13"/>
        <v/>
      </c>
      <c r="L139" s="157" t="str">
        <f t="shared" si="18"/>
        <v/>
      </c>
      <c r="M139" s="158" t="str">
        <f t="shared" si="17"/>
        <v/>
      </c>
      <c r="N139" s="117"/>
      <c r="O139" s="464" t="str">
        <f>IF(P139=$X$32,"","○")</f>
        <v/>
      </c>
      <c r="P139" s="159">
        <v>3.23</v>
      </c>
      <c r="Q139" s="160" t="s">
        <v>397</v>
      </c>
      <c r="R139" s="118" t="str">
        <f>IF(S139=$Z$33,"","○")</f>
        <v/>
      </c>
      <c r="S139" s="159">
        <v>2.64E-2</v>
      </c>
      <c r="T139" s="162" t="s">
        <v>261</v>
      </c>
    </row>
    <row r="140" spans="1:23" ht="15" customHeight="1">
      <c r="A140" s="808"/>
      <c r="B140" s="653" t="s">
        <v>404</v>
      </c>
      <c r="C140" s="653"/>
      <c r="D140" s="653"/>
      <c r="E140" s="653"/>
      <c r="F140" s="155"/>
      <c r="G140" s="29" t="s">
        <v>249</v>
      </c>
      <c r="H140" s="41" t="str">
        <f t="shared" si="12"/>
        <v/>
      </c>
      <c r="I140" s="156"/>
      <c r="J140" s="29" t="s">
        <v>249</v>
      </c>
      <c r="K140" s="157" t="str">
        <f t="shared" si="13"/>
        <v/>
      </c>
      <c r="L140" s="157" t="str">
        <f t="shared" si="18"/>
        <v/>
      </c>
      <c r="M140" s="158" t="str">
        <f t="shared" si="17"/>
        <v/>
      </c>
      <c r="N140" s="117"/>
      <c r="O140" s="464" t="str">
        <f>IF(P140=$X$33,"","○")</f>
        <v/>
      </c>
      <c r="P140" s="159">
        <v>3.45</v>
      </c>
      <c r="Q140" s="160" t="s">
        <v>397</v>
      </c>
      <c r="R140" s="118" t="str">
        <f>IF(S140=$Z$33,"","○")</f>
        <v/>
      </c>
      <c r="S140" s="159">
        <v>2.64E-2</v>
      </c>
      <c r="T140" s="162" t="s">
        <v>261</v>
      </c>
      <c r="U140" s="171"/>
    </row>
    <row r="141" spans="1:23" ht="15" customHeight="1" thickBot="1">
      <c r="A141" s="808"/>
      <c r="B141" s="653" t="s">
        <v>25</v>
      </c>
      <c r="C141" s="653"/>
      <c r="D141" s="653"/>
      <c r="E141" s="653"/>
      <c r="F141" s="155"/>
      <c r="G141" s="29" t="s">
        <v>249</v>
      </c>
      <c r="H141" s="41" t="str">
        <f t="shared" si="12"/>
        <v/>
      </c>
      <c r="I141" s="156"/>
      <c r="J141" s="29" t="s">
        <v>249</v>
      </c>
      <c r="K141" s="157" t="str">
        <f t="shared" si="13"/>
        <v/>
      </c>
      <c r="L141" s="157" t="str">
        <f t="shared" si="18"/>
        <v/>
      </c>
      <c r="M141" s="158" t="str">
        <f t="shared" si="17"/>
        <v/>
      </c>
      <c r="N141" s="117"/>
      <c r="O141" s="464" t="str">
        <f>IF(P141=$X$34,"","○")</f>
        <v/>
      </c>
      <c r="P141" s="172">
        <v>7.53</v>
      </c>
      <c r="Q141" s="160" t="s">
        <v>397</v>
      </c>
      <c r="R141" s="119" t="str">
        <f>IF(S141=$Z$34,"","○")</f>
        <v/>
      </c>
      <c r="S141" s="173">
        <v>4.2000000000000003E-2</v>
      </c>
      <c r="T141" s="162" t="s">
        <v>261</v>
      </c>
      <c r="U141" s="135"/>
      <c r="V141" s="135"/>
      <c r="W141" s="123"/>
    </row>
    <row r="142" spans="1:23" ht="15" customHeight="1">
      <c r="A142" s="808"/>
      <c r="B142" s="814" t="s">
        <v>328</v>
      </c>
      <c r="C142" s="798"/>
      <c r="D142" s="522"/>
      <c r="E142" s="523"/>
      <c r="F142" s="155"/>
      <c r="G142" s="43"/>
      <c r="H142" s="41" t="str">
        <f t="shared" si="12"/>
        <v/>
      </c>
      <c r="I142" s="156"/>
      <c r="J142" s="43"/>
      <c r="K142" s="157" t="str">
        <f>IF(I142="","",I142*P142)</f>
        <v/>
      </c>
      <c r="L142" s="157" t="str">
        <f>IF(F142="",IF(I142="","",-(I142*P142)),(F142-I142)*P142)</f>
        <v/>
      </c>
      <c r="M142" s="158" t="str">
        <f>IF(L142="","",L142*S142*44/12)</f>
        <v/>
      </c>
      <c r="N142" s="117"/>
      <c r="O142" s="121"/>
      <c r="P142" s="175"/>
      <c r="Q142" s="176"/>
      <c r="R142" s="122"/>
      <c r="S142" s="175"/>
      <c r="T142" s="176"/>
      <c r="U142" s="177"/>
      <c r="V142" s="123"/>
    </row>
    <row r="143" spans="1:23" ht="15" customHeight="1" thickBot="1">
      <c r="A143" s="808"/>
      <c r="B143" s="815"/>
      <c r="C143" s="798"/>
      <c r="D143" s="522"/>
      <c r="E143" s="523"/>
      <c r="F143" s="155"/>
      <c r="G143" s="43"/>
      <c r="H143" s="41" t="str">
        <f t="shared" si="12"/>
        <v/>
      </c>
      <c r="I143" s="156"/>
      <c r="J143" s="43"/>
      <c r="K143" s="157" t="str">
        <f>IF(I143="","",I143*P143)</f>
        <v/>
      </c>
      <c r="L143" s="157" t="str">
        <f>IF(F143="",IF(I143="","",-(I143*P143)),(F143-I143)*P143)</f>
        <v/>
      </c>
      <c r="M143" s="158" t="str">
        <f>IF(L143="","",L143*S143*44/12)</f>
        <v/>
      </c>
      <c r="N143" s="117"/>
      <c r="O143" s="123"/>
      <c r="P143" s="179"/>
      <c r="Q143" s="180"/>
      <c r="R143" s="477"/>
      <c r="S143" s="179"/>
      <c r="T143" s="181"/>
    </row>
    <row r="144" spans="1:23" ht="15" customHeight="1" thickTop="1">
      <c r="A144" s="808"/>
      <c r="B144" s="683" t="s">
        <v>42</v>
      </c>
      <c r="C144" s="683"/>
      <c r="D144" s="683"/>
      <c r="E144" s="683"/>
      <c r="F144" s="683"/>
      <c r="G144" s="683"/>
      <c r="H144" s="683"/>
      <c r="I144" s="683"/>
      <c r="J144" s="683"/>
      <c r="K144" s="683"/>
      <c r="L144" s="683"/>
      <c r="M144" s="42" t="str">
        <f>IF(SUM(M115:M143)=0,"",SUM(M115:M143))</f>
        <v/>
      </c>
      <c r="N144" s="117"/>
      <c r="O144" s="123"/>
      <c r="P144" s="477"/>
      <c r="Q144" s="26"/>
      <c r="R144" s="477"/>
      <c r="S144" s="182"/>
      <c r="T144" s="183"/>
      <c r="U144" s="123"/>
      <c r="V144" s="123"/>
    </row>
    <row r="145" spans="1:23">
      <c r="A145" s="808"/>
      <c r="B145" s="799"/>
      <c r="C145" s="800"/>
      <c r="D145" s="800"/>
      <c r="E145" s="801"/>
      <c r="F145" s="683" t="s">
        <v>1</v>
      </c>
      <c r="G145" s="683"/>
      <c r="H145" s="683"/>
      <c r="I145" s="789" t="s">
        <v>34</v>
      </c>
      <c r="J145" s="789"/>
      <c r="K145" s="789"/>
      <c r="L145" s="681" t="s">
        <v>405</v>
      </c>
      <c r="M145" s="679" t="s">
        <v>61</v>
      </c>
      <c r="N145" s="117"/>
      <c r="O145" s="123"/>
      <c r="P145" s="184"/>
      <c r="Q145" s="185"/>
      <c r="R145" s="477"/>
      <c r="S145" s="184"/>
      <c r="T145" s="185"/>
    </row>
    <row r="146" spans="1:23" ht="15" customHeight="1" thickBot="1">
      <c r="A146" s="808"/>
      <c r="B146" s="802"/>
      <c r="C146" s="803"/>
      <c r="D146" s="803"/>
      <c r="E146" s="804"/>
      <c r="F146" s="467" t="s">
        <v>3</v>
      </c>
      <c r="G146" s="790" t="s">
        <v>406</v>
      </c>
      <c r="H146" s="792"/>
      <c r="I146" s="467" t="s">
        <v>3</v>
      </c>
      <c r="J146" s="790" t="s">
        <v>406</v>
      </c>
      <c r="K146" s="792"/>
      <c r="L146" s="682"/>
      <c r="M146" s="680"/>
      <c r="N146" s="117"/>
      <c r="O146" s="123"/>
      <c r="P146" s="184"/>
      <c r="Q146" s="185"/>
      <c r="R146" s="477"/>
      <c r="S146" s="184"/>
      <c r="T146" s="185"/>
    </row>
    <row r="147" spans="1:23" ht="15" customHeight="1" thickTop="1" thickBot="1">
      <c r="A147" s="808"/>
      <c r="B147" s="805"/>
      <c r="C147" s="806"/>
      <c r="D147" s="806"/>
      <c r="E147" s="807"/>
      <c r="F147" s="470" t="s">
        <v>55</v>
      </c>
      <c r="G147" s="791"/>
      <c r="H147" s="793"/>
      <c r="I147" s="470" t="s">
        <v>57</v>
      </c>
      <c r="J147" s="791"/>
      <c r="K147" s="793"/>
      <c r="L147" s="186" t="s">
        <v>407</v>
      </c>
      <c r="M147" s="468" t="s">
        <v>248</v>
      </c>
      <c r="N147" s="117"/>
      <c r="O147" s="187" t="s">
        <v>408</v>
      </c>
      <c r="P147" s="184"/>
      <c r="Q147" s="26"/>
      <c r="R147" s="477"/>
      <c r="S147" s="184"/>
      <c r="T147" s="185"/>
      <c r="U147" s="794" t="s">
        <v>409</v>
      </c>
      <c r="V147" s="795"/>
      <c r="W147" s="188"/>
    </row>
    <row r="148" spans="1:23" ht="19" thickTop="1" thickBot="1">
      <c r="A148" s="808"/>
      <c r="B148" s="775" t="s">
        <v>410</v>
      </c>
      <c r="C148" s="776"/>
      <c r="D148" s="776"/>
      <c r="E148" s="777"/>
      <c r="F148" s="155"/>
      <c r="G148" s="29" t="s">
        <v>249</v>
      </c>
      <c r="H148" s="189"/>
      <c r="I148" s="156"/>
      <c r="J148" s="29" t="s">
        <v>249</v>
      </c>
      <c r="K148" s="190"/>
      <c r="L148" s="157" t="str">
        <f>IF(F148="",IF(I148="","",F148-I148),F148-I148)</f>
        <v/>
      </c>
      <c r="M148" s="158" t="str">
        <f>IF(L148="","",L148*S148)</f>
        <v/>
      </c>
      <c r="N148" s="117"/>
      <c r="O148" s="123"/>
      <c r="P148" s="184"/>
      <c r="Q148" s="185"/>
      <c r="R148" s="118"/>
      <c r="S148" s="191"/>
      <c r="T148" s="192" t="s">
        <v>411</v>
      </c>
      <c r="U148" s="778"/>
      <c r="V148" s="779"/>
    </row>
    <row r="149" spans="1:23" ht="15" customHeight="1" thickTop="1">
      <c r="A149" s="808"/>
      <c r="B149" s="683" t="s">
        <v>43</v>
      </c>
      <c r="C149" s="683"/>
      <c r="D149" s="683"/>
      <c r="E149" s="683"/>
      <c r="F149" s="683"/>
      <c r="G149" s="683"/>
      <c r="H149" s="683"/>
      <c r="I149" s="683"/>
      <c r="J149" s="683"/>
      <c r="K149" s="683"/>
      <c r="L149" s="683"/>
      <c r="M149" s="42" t="str">
        <f>IF(M148=0,"",M148)</f>
        <v/>
      </c>
      <c r="N149" s="117"/>
      <c r="O149" s="115" t="s">
        <v>258</v>
      </c>
      <c r="P149" s="477"/>
      <c r="Q149" s="26"/>
      <c r="R149" s="193"/>
      <c r="S149" s="194"/>
      <c r="T149" s="195"/>
      <c r="U149" s="196"/>
      <c r="V149" s="196"/>
    </row>
    <row r="150" spans="1:23">
      <c r="A150" s="710" t="s">
        <v>412</v>
      </c>
      <c r="B150" s="780"/>
      <c r="C150" s="781"/>
      <c r="D150" s="781"/>
      <c r="E150" s="782"/>
      <c r="F150" s="683" t="s">
        <v>1</v>
      </c>
      <c r="G150" s="683"/>
      <c r="H150" s="683"/>
      <c r="I150" s="789" t="s">
        <v>34</v>
      </c>
      <c r="J150" s="789"/>
      <c r="K150" s="789"/>
      <c r="L150" s="681" t="s">
        <v>59</v>
      </c>
      <c r="M150" s="681" t="s">
        <v>61</v>
      </c>
      <c r="N150" s="476"/>
      <c r="O150" s="697" t="s">
        <v>92</v>
      </c>
      <c r="P150" s="700" t="s">
        <v>2</v>
      </c>
      <c r="Q150" s="700"/>
      <c r="R150" s="697" t="s">
        <v>92</v>
      </c>
      <c r="S150" s="700" t="s">
        <v>45</v>
      </c>
      <c r="T150" s="700"/>
    </row>
    <row r="151" spans="1:23">
      <c r="A151" s="711"/>
      <c r="B151" s="783"/>
      <c r="C151" s="784"/>
      <c r="D151" s="784"/>
      <c r="E151" s="785"/>
      <c r="F151" s="467" t="s">
        <v>3</v>
      </c>
      <c r="G151" s="683" t="s">
        <v>35</v>
      </c>
      <c r="H151" s="467" t="s">
        <v>36</v>
      </c>
      <c r="I151" s="467" t="s">
        <v>3</v>
      </c>
      <c r="J151" s="683" t="s">
        <v>35</v>
      </c>
      <c r="K151" s="467" t="s">
        <v>36</v>
      </c>
      <c r="L151" s="682"/>
      <c r="M151" s="682"/>
      <c r="N151" s="476"/>
      <c r="O151" s="698"/>
      <c r="P151" s="473" t="s">
        <v>3</v>
      </c>
      <c r="Q151" s="774" t="s">
        <v>69</v>
      </c>
      <c r="R151" s="698"/>
      <c r="S151" s="697" t="s">
        <v>3</v>
      </c>
      <c r="T151" s="701" t="s">
        <v>35</v>
      </c>
    </row>
    <row r="152" spans="1:23">
      <c r="A152" s="711"/>
      <c r="B152" s="786"/>
      <c r="C152" s="787"/>
      <c r="D152" s="787"/>
      <c r="E152" s="788"/>
      <c r="F152" s="470" t="s">
        <v>55</v>
      </c>
      <c r="G152" s="683"/>
      <c r="H152" s="470" t="s">
        <v>56</v>
      </c>
      <c r="I152" s="470" t="s">
        <v>57</v>
      </c>
      <c r="J152" s="683"/>
      <c r="K152" s="470" t="s">
        <v>58</v>
      </c>
      <c r="L152" s="468" t="s">
        <v>80</v>
      </c>
      <c r="M152" s="468" t="s">
        <v>248</v>
      </c>
      <c r="N152" s="476"/>
      <c r="O152" s="699"/>
      <c r="P152" s="474" t="s">
        <v>5</v>
      </c>
      <c r="Q152" s="774"/>
      <c r="R152" s="699"/>
      <c r="S152" s="699"/>
      <c r="T152" s="702"/>
    </row>
    <row r="153" spans="1:23" ht="15" customHeight="1">
      <c r="A153" s="711"/>
      <c r="B153" s="729" t="s">
        <v>413</v>
      </c>
      <c r="C153" s="764"/>
      <c r="D153" s="764"/>
      <c r="E153" s="730"/>
      <c r="F153" s="155"/>
      <c r="G153" s="29" t="s">
        <v>13</v>
      </c>
      <c r="H153" s="157" t="str">
        <f t="shared" ref="H153:H171" si="19">IF(F153="","",F153*P153)</f>
        <v/>
      </c>
      <c r="I153" s="155"/>
      <c r="J153" s="29" t="s">
        <v>13</v>
      </c>
      <c r="K153" s="157" t="str">
        <f t="shared" ref="K153:K154" si="20">IF(I153="","",I153*P153)</f>
        <v/>
      </c>
      <c r="L153" s="157" t="str">
        <f>IF(F153="",IF(I153="","",-(I153*P153)),(F153-I153)*P153)</f>
        <v/>
      </c>
      <c r="M153" s="158" t="str">
        <f>IF(L153="","",L153*S153*44/12)</f>
        <v/>
      </c>
      <c r="N153" s="117"/>
      <c r="O153" s="464" t="str">
        <f>IF(P153=$X$46,"","○")</f>
        <v/>
      </c>
      <c r="P153" s="159">
        <v>13.6</v>
      </c>
      <c r="Q153" s="160" t="s">
        <v>14</v>
      </c>
      <c r="R153" s="118"/>
      <c r="S153" s="198">
        <v>0</v>
      </c>
      <c r="T153" s="162" t="s">
        <v>262</v>
      </c>
    </row>
    <row r="154" spans="1:23" ht="15" customHeight="1">
      <c r="A154" s="711"/>
      <c r="B154" s="729" t="s">
        <v>414</v>
      </c>
      <c r="C154" s="764"/>
      <c r="D154" s="764"/>
      <c r="E154" s="730"/>
      <c r="F154" s="155"/>
      <c r="G154" s="29" t="s">
        <v>13</v>
      </c>
      <c r="H154" s="157" t="str">
        <f t="shared" si="19"/>
        <v/>
      </c>
      <c r="I154" s="155"/>
      <c r="J154" s="29" t="s">
        <v>13</v>
      </c>
      <c r="K154" s="157" t="str">
        <f t="shared" si="20"/>
        <v/>
      </c>
      <c r="L154" s="157" t="str">
        <f t="shared" ref="L154" si="21">IF(F154="",IF(I154="","",-(I154*P154)),(F154-I154)*P154)</f>
        <v/>
      </c>
      <c r="M154" s="158" t="str">
        <f t="shared" ref="M154:M164" si="22">IF(L154="","",L154*S154*44/12)</f>
        <v/>
      </c>
      <c r="N154" s="117"/>
      <c r="O154" s="464" t="str">
        <f>IF(P154=$X$47,"","○")</f>
        <v/>
      </c>
      <c r="P154" s="159">
        <v>13.2</v>
      </c>
      <c r="Q154" s="160" t="s">
        <v>14</v>
      </c>
      <c r="R154" s="118"/>
      <c r="S154" s="198">
        <v>0</v>
      </c>
      <c r="T154" s="162" t="s">
        <v>261</v>
      </c>
    </row>
    <row r="155" spans="1:23" ht="15" customHeight="1">
      <c r="A155" s="711"/>
      <c r="B155" s="729" t="s">
        <v>415</v>
      </c>
      <c r="C155" s="764"/>
      <c r="D155" s="764"/>
      <c r="E155" s="730"/>
      <c r="F155" s="155"/>
      <c r="G155" s="29" t="s">
        <v>13</v>
      </c>
      <c r="H155" s="157" t="str">
        <f t="shared" si="19"/>
        <v/>
      </c>
      <c r="I155" s="155"/>
      <c r="J155" s="29" t="s">
        <v>13</v>
      </c>
      <c r="K155" s="157" t="str">
        <f>IF(I155="","",I155*P155)</f>
        <v/>
      </c>
      <c r="L155" s="157" t="str">
        <f>IF(F155="",IF(I155="","",-(I155*P155)),(F155-I155)*P155)</f>
        <v/>
      </c>
      <c r="M155" s="158" t="str">
        <f t="shared" si="22"/>
        <v/>
      </c>
      <c r="N155" s="117"/>
      <c r="O155" s="464" t="str">
        <f>IF(P155=$X$48,"","○")</f>
        <v/>
      </c>
      <c r="P155" s="159">
        <v>17.100000000000001</v>
      </c>
      <c r="Q155" s="160" t="s">
        <v>14</v>
      </c>
      <c r="R155" s="118"/>
      <c r="S155" s="198">
        <v>0</v>
      </c>
      <c r="T155" s="162" t="s">
        <v>261</v>
      </c>
    </row>
    <row r="156" spans="1:23" ht="15" customHeight="1">
      <c r="A156" s="711"/>
      <c r="B156" s="729" t="s">
        <v>416</v>
      </c>
      <c r="C156" s="764"/>
      <c r="D156" s="764"/>
      <c r="E156" s="730"/>
      <c r="F156" s="155"/>
      <c r="G156" s="29" t="s">
        <v>393</v>
      </c>
      <c r="H156" s="157" t="str">
        <f t="shared" si="19"/>
        <v/>
      </c>
      <c r="I156" s="155"/>
      <c r="J156" s="29" t="s">
        <v>393</v>
      </c>
      <c r="K156" s="157" t="str">
        <f t="shared" ref="K156:K171" si="23">IF(I156="","",I156*P156)</f>
        <v/>
      </c>
      <c r="L156" s="157" t="str">
        <f t="shared" ref="L156" si="24">IF(F156="",IF(I156="","",-(I156*P156)),(F156-I156)*P156)</f>
        <v/>
      </c>
      <c r="M156" s="158" t="str">
        <f t="shared" si="22"/>
        <v/>
      </c>
      <c r="N156" s="117"/>
      <c r="O156" s="464" t="str">
        <f>IF(P156=$X$49,"","○")</f>
        <v/>
      </c>
      <c r="P156" s="159">
        <v>23.4</v>
      </c>
      <c r="Q156" s="160" t="s">
        <v>394</v>
      </c>
      <c r="R156" s="118"/>
      <c r="S156" s="198">
        <v>0</v>
      </c>
      <c r="T156" s="162" t="s">
        <v>261</v>
      </c>
    </row>
    <row r="157" spans="1:23" ht="15" customHeight="1">
      <c r="A157" s="711"/>
      <c r="B157" s="729" t="s">
        <v>417</v>
      </c>
      <c r="C157" s="764"/>
      <c r="D157" s="764"/>
      <c r="E157" s="730"/>
      <c r="F157" s="155"/>
      <c r="G157" s="29" t="s">
        <v>393</v>
      </c>
      <c r="H157" s="157" t="str">
        <f t="shared" si="19"/>
        <v/>
      </c>
      <c r="I157" s="155"/>
      <c r="J157" s="29" t="s">
        <v>393</v>
      </c>
      <c r="K157" s="157" t="str">
        <f t="shared" si="23"/>
        <v/>
      </c>
      <c r="L157" s="157" t="str">
        <f>IF(F157="",IF(I157="","",-(I157*P157)),(F157-I157)*P157)</f>
        <v/>
      </c>
      <c r="M157" s="158" t="str">
        <f t="shared" si="22"/>
        <v/>
      </c>
      <c r="N157" s="117"/>
      <c r="O157" s="464" t="str">
        <f>IF(P157=$X$50,"","○")</f>
        <v/>
      </c>
      <c r="P157" s="159">
        <v>35.6</v>
      </c>
      <c r="Q157" s="160" t="s">
        <v>394</v>
      </c>
      <c r="R157" s="118"/>
      <c r="S157" s="198">
        <v>0</v>
      </c>
      <c r="T157" s="162" t="s">
        <v>261</v>
      </c>
    </row>
    <row r="158" spans="1:23" ht="15" customHeight="1">
      <c r="A158" s="711"/>
      <c r="B158" s="729" t="s">
        <v>418</v>
      </c>
      <c r="C158" s="764"/>
      <c r="D158" s="764"/>
      <c r="E158" s="730"/>
      <c r="F158" s="155"/>
      <c r="G158" s="29" t="s">
        <v>249</v>
      </c>
      <c r="H158" s="157" t="str">
        <f t="shared" si="19"/>
        <v/>
      </c>
      <c r="I158" s="155"/>
      <c r="J158" s="29" t="s">
        <v>249</v>
      </c>
      <c r="K158" s="157" t="str">
        <f t="shared" si="23"/>
        <v/>
      </c>
      <c r="L158" s="157" t="str">
        <f t="shared" ref="L158:L163" si="25">IF(F158="",IF(I158="","",-(I158*P158)),(F158-I158)*P158)</f>
        <v/>
      </c>
      <c r="M158" s="158" t="str">
        <f t="shared" si="22"/>
        <v/>
      </c>
      <c r="N158" s="117"/>
      <c r="O158" s="464" t="str">
        <f>IF(P158=$X$51,"","○")</f>
        <v/>
      </c>
      <c r="P158" s="159">
        <v>21.2</v>
      </c>
      <c r="Q158" s="160" t="s">
        <v>397</v>
      </c>
      <c r="R158" s="118"/>
      <c r="S158" s="198">
        <v>0</v>
      </c>
      <c r="T158" s="162" t="s">
        <v>261</v>
      </c>
    </row>
    <row r="159" spans="1:23" ht="15" customHeight="1">
      <c r="A159" s="711"/>
      <c r="B159" s="729" t="s">
        <v>419</v>
      </c>
      <c r="C159" s="764"/>
      <c r="D159" s="764"/>
      <c r="E159" s="730"/>
      <c r="F159" s="155"/>
      <c r="G159" s="29" t="s">
        <v>13</v>
      </c>
      <c r="H159" s="157" t="str">
        <f t="shared" si="19"/>
        <v/>
      </c>
      <c r="I159" s="155"/>
      <c r="J159" s="29" t="s">
        <v>13</v>
      </c>
      <c r="K159" s="157" t="str">
        <f t="shared" si="23"/>
        <v/>
      </c>
      <c r="L159" s="157" t="str">
        <f t="shared" si="25"/>
        <v/>
      </c>
      <c r="M159" s="158" t="str">
        <f t="shared" si="22"/>
        <v/>
      </c>
      <c r="N159" s="117"/>
      <c r="O159" s="464" t="str">
        <f>IF(P159=$X$52,"","○")</f>
        <v/>
      </c>
      <c r="P159" s="159">
        <v>13.2</v>
      </c>
      <c r="Q159" s="160" t="s">
        <v>14</v>
      </c>
      <c r="R159" s="118"/>
      <c r="S159" s="198">
        <v>0</v>
      </c>
      <c r="T159" s="162" t="s">
        <v>261</v>
      </c>
    </row>
    <row r="160" spans="1:23" ht="15" customHeight="1">
      <c r="A160" s="711"/>
      <c r="B160" s="729" t="s">
        <v>420</v>
      </c>
      <c r="C160" s="764"/>
      <c r="D160" s="764"/>
      <c r="E160" s="730"/>
      <c r="F160" s="155"/>
      <c r="G160" s="29" t="s">
        <v>13</v>
      </c>
      <c r="H160" s="157" t="str">
        <f t="shared" si="19"/>
        <v/>
      </c>
      <c r="I160" s="155"/>
      <c r="J160" s="29" t="s">
        <v>13</v>
      </c>
      <c r="K160" s="157" t="str">
        <f t="shared" si="23"/>
        <v/>
      </c>
      <c r="L160" s="157" t="str">
        <f t="shared" si="25"/>
        <v/>
      </c>
      <c r="M160" s="158" t="str">
        <f t="shared" si="22"/>
        <v/>
      </c>
      <c r="N160" s="117"/>
      <c r="O160" s="464" t="str">
        <f>IF(P160=$X$53,"","○")</f>
        <v/>
      </c>
      <c r="P160" s="165">
        <v>18</v>
      </c>
      <c r="Q160" s="160" t="s">
        <v>14</v>
      </c>
      <c r="R160" s="118" t="str">
        <f>IF(S160=$Z$53,"","○")</f>
        <v/>
      </c>
      <c r="S160" s="200">
        <v>1.6199999999999999E-2</v>
      </c>
      <c r="T160" s="162" t="s">
        <v>261</v>
      </c>
    </row>
    <row r="161" spans="1:23" ht="15" customHeight="1">
      <c r="A161" s="711"/>
      <c r="B161" s="729" t="s">
        <v>421</v>
      </c>
      <c r="C161" s="764"/>
      <c r="D161" s="764"/>
      <c r="E161" s="730"/>
      <c r="F161" s="155"/>
      <c r="G161" s="29" t="s">
        <v>13</v>
      </c>
      <c r="H161" s="157" t="str">
        <f t="shared" si="19"/>
        <v/>
      </c>
      <c r="I161" s="155"/>
      <c r="J161" s="29" t="s">
        <v>13</v>
      </c>
      <c r="K161" s="157" t="str">
        <f t="shared" si="23"/>
        <v/>
      </c>
      <c r="L161" s="157" t="str">
        <f t="shared" si="25"/>
        <v/>
      </c>
      <c r="M161" s="158" t="str">
        <f t="shared" si="22"/>
        <v/>
      </c>
      <c r="N161" s="117"/>
      <c r="O161" s="464" t="str">
        <f>IF(P161=$X$54,"","○")</f>
        <v/>
      </c>
      <c r="P161" s="159">
        <v>26.9</v>
      </c>
      <c r="Q161" s="160" t="s">
        <v>14</v>
      </c>
      <c r="R161" s="118" t="str">
        <f>IF(S161=$Z$54,"","○")</f>
        <v/>
      </c>
      <c r="S161" s="200">
        <v>1.66E-2</v>
      </c>
      <c r="T161" s="162" t="s">
        <v>261</v>
      </c>
    </row>
    <row r="162" spans="1:23" ht="15" customHeight="1">
      <c r="A162" s="711"/>
      <c r="B162" s="729" t="s">
        <v>422</v>
      </c>
      <c r="C162" s="764"/>
      <c r="D162" s="764"/>
      <c r="E162" s="730"/>
      <c r="F162" s="155"/>
      <c r="G162" s="29" t="s">
        <v>13</v>
      </c>
      <c r="H162" s="157" t="str">
        <f t="shared" si="19"/>
        <v/>
      </c>
      <c r="I162" s="155"/>
      <c r="J162" s="29" t="s">
        <v>13</v>
      </c>
      <c r="K162" s="157" t="str">
        <f t="shared" si="23"/>
        <v/>
      </c>
      <c r="L162" s="157" t="str">
        <f t="shared" si="25"/>
        <v/>
      </c>
      <c r="M162" s="158" t="str">
        <f t="shared" si="22"/>
        <v/>
      </c>
      <c r="N162" s="117"/>
      <c r="O162" s="464" t="str">
        <f>IF(P162=$X$55,"","○")</f>
        <v/>
      </c>
      <c r="P162" s="159">
        <v>33.200000000000003</v>
      </c>
      <c r="Q162" s="160" t="s">
        <v>14</v>
      </c>
      <c r="R162" s="118" t="str">
        <f>IF(S162=$Z$55,"","○")</f>
        <v/>
      </c>
      <c r="S162" s="200">
        <v>1.35E-2</v>
      </c>
      <c r="T162" s="162" t="s">
        <v>261</v>
      </c>
    </row>
    <row r="163" spans="1:23" ht="15" customHeight="1">
      <c r="A163" s="711"/>
      <c r="B163" s="771" t="s">
        <v>423</v>
      </c>
      <c r="C163" s="772"/>
      <c r="D163" s="772"/>
      <c r="E163" s="773"/>
      <c r="F163" s="155"/>
      <c r="G163" s="29" t="s">
        <v>13</v>
      </c>
      <c r="H163" s="157" t="str">
        <f t="shared" si="19"/>
        <v/>
      </c>
      <c r="I163" s="155"/>
      <c r="J163" s="29" t="s">
        <v>13</v>
      </c>
      <c r="K163" s="157" t="str">
        <f t="shared" si="23"/>
        <v/>
      </c>
      <c r="L163" s="157" t="str">
        <f t="shared" si="25"/>
        <v/>
      </c>
      <c r="M163" s="158" t="str">
        <f t="shared" si="22"/>
        <v/>
      </c>
      <c r="N163" s="117"/>
      <c r="O163" s="464" t="str">
        <f>IF(P163=$X$56,"","○")</f>
        <v/>
      </c>
      <c r="P163" s="159">
        <v>29.3</v>
      </c>
      <c r="Q163" s="160" t="s">
        <v>14</v>
      </c>
      <c r="R163" s="118" t="str">
        <f>IF(S163=$Z$56,"","○")</f>
        <v/>
      </c>
      <c r="S163" s="200">
        <v>2.5700000000000001E-2</v>
      </c>
      <c r="T163" s="162" t="s">
        <v>262</v>
      </c>
    </row>
    <row r="164" spans="1:23" ht="15" customHeight="1">
      <c r="A164" s="711"/>
      <c r="B164" s="771" t="s">
        <v>424</v>
      </c>
      <c r="C164" s="772"/>
      <c r="D164" s="772"/>
      <c r="E164" s="773"/>
      <c r="F164" s="155"/>
      <c r="G164" s="29" t="s">
        <v>13</v>
      </c>
      <c r="H164" s="157" t="str">
        <f t="shared" si="19"/>
        <v/>
      </c>
      <c r="I164" s="155"/>
      <c r="J164" s="29" t="s">
        <v>13</v>
      </c>
      <c r="K164" s="157" t="str">
        <f t="shared" si="23"/>
        <v/>
      </c>
      <c r="L164" s="157" t="str">
        <f>IF(F164="",IF(I164="","",-(I164*P164)),(F164-I164)*P164)</f>
        <v/>
      </c>
      <c r="M164" s="158" t="str">
        <f t="shared" si="22"/>
        <v/>
      </c>
      <c r="N164" s="117"/>
      <c r="O164" s="464" t="str">
        <f>IF(P164=$X$57,"","○")</f>
        <v/>
      </c>
      <c r="P164" s="159">
        <v>29.3</v>
      </c>
      <c r="Q164" s="160" t="s">
        <v>14</v>
      </c>
      <c r="R164" s="118" t="str">
        <f>IF(S164=$Z$57,"","○")</f>
        <v/>
      </c>
      <c r="S164" s="200">
        <v>2.3900000000000001E-2</v>
      </c>
      <c r="T164" s="162" t="s">
        <v>262</v>
      </c>
    </row>
    <row r="165" spans="1:23" ht="15" customHeight="1">
      <c r="A165" s="711"/>
      <c r="B165" s="729" t="s">
        <v>425</v>
      </c>
      <c r="C165" s="764"/>
      <c r="D165" s="764"/>
      <c r="E165" s="730"/>
      <c r="F165" s="155"/>
      <c r="G165" s="29" t="s">
        <v>393</v>
      </c>
      <c r="H165" s="157" t="str">
        <f t="shared" si="19"/>
        <v/>
      </c>
      <c r="I165" s="155"/>
      <c r="J165" s="29" t="s">
        <v>393</v>
      </c>
      <c r="K165" s="157" t="str">
        <f t="shared" si="23"/>
        <v/>
      </c>
      <c r="L165" s="157" t="str">
        <f t="shared" ref="L165" si="26">IF(F165="",IF(I165="","",-(I165*P165)),(F165-I165)*P165)</f>
        <v/>
      </c>
      <c r="M165" s="158" t="str">
        <f>IF(L165="","",L165*S165*44/12)</f>
        <v/>
      </c>
      <c r="N165" s="117"/>
      <c r="O165" s="464" t="str">
        <f>IF(P165=$X$58,"","○")</f>
        <v/>
      </c>
      <c r="P165" s="159">
        <v>40.200000000000003</v>
      </c>
      <c r="Q165" s="160" t="s">
        <v>394</v>
      </c>
      <c r="R165" s="118" t="str">
        <f>IF(S165=$Z$58,"","○")</f>
        <v/>
      </c>
      <c r="S165" s="200">
        <v>1.7899999999999999E-2</v>
      </c>
      <c r="T165" s="162" t="s">
        <v>261</v>
      </c>
    </row>
    <row r="166" spans="1:23" ht="15" customHeight="1">
      <c r="A166" s="711"/>
      <c r="B166" s="729" t="s">
        <v>426</v>
      </c>
      <c r="C166" s="764"/>
      <c r="D166" s="764"/>
      <c r="E166" s="730"/>
      <c r="F166" s="155"/>
      <c r="G166" s="29" t="s">
        <v>249</v>
      </c>
      <c r="H166" s="157" t="str">
        <f t="shared" si="19"/>
        <v/>
      </c>
      <c r="I166" s="155"/>
      <c r="J166" s="29" t="s">
        <v>249</v>
      </c>
      <c r="K166" s="157" t="str">
        <f t="shared" si="23"/>
        <v/>
      </c>
      <c r="L166" s="157" t="str">
        <f>IF(F166="",IF(I166="","",-(I166*P166)),(F166-I166)*P166)</f>
        <v/>
      </c>
      <c r="M166" s="158" t="str">
        <f t="shared" ref="M166" si="27">IF(L166="","",L166*S166*44/12)</f>
        <v/>
      </c>
      <c r="N166" s="117"/>
      <c r="O166" s="464" t="str">
        <f>IF(P166=$X$59,"","○")</f>
        <v/>
      </c>
      <c r="P166" s="159">
        <v>21.2</v>
      </c>
      <c r="Q166" s="160" t="s">
        <v>397</v>
      </c>
      <c r="R166" s="118"/>
      <c r="S166" s="198">
        <v>0</v>
      </c>
      <c r="T166" s="162" t="s">
        <v>261</v>
      </c>
    </row>
    <row r="167" spans="1:23" ht="15" customHeight="1">
      <c r="A167" s="711"/>
      <c r="B167" s="729" t="s">
        <v>427</v>
      </c>
      <c r="C167" s="764"/>
      <c r="D167" s="764"/>
      <c r="E167" s="730"/>
      <c r="F167" s="155"/>
      <c r="G167" s="29" t="s">
        <v>13</v>
      </c>
      <c r="H167" s="157" t="str">
        <f t="shared" si="19"/>
        <v/>
      </c>
      <c r="I167" s="155"/>
      <c r="J167" s="29" t="s">
        <v>13</v>
      </c>
      <c r="K167" s="157" t="str">
        <f t="shared" si="23"/>
        <v/>
      </c>
      <c r="L167" s="157" t="str">
        <f t="shared" ref="L167:L171" si="28">IF(F167="",IF(I167="","",-(I167*P167)),(F167-I167)*P167)</f>
        <v/>
      </c>
      <c r="M167" s="158" t="str">
        <f>IF(L167="","",L167*S167*44/12)</f>
        <v/>
      </c>
      <c r="N167" s="117"/>
      <c r="O167" s="464" t="str">
        <f>IF(P167=$X$60,"","○")</f>
        <v/>
      </c>
      <c r="P167" s="159">
        <v>17.100000000000001</v>
      </c>
      <c r="Q167" s="160" t="s">
        <v>14</v>
      </c>
      <c r="R167" s="118"/>
      <c r="S167" s="198">
        <v>0</v>
      </c>
      <c r="T167" s="162" t="s">
        <v>261</v>
      </c>
    </row>
    <row r="168" spans="1:23" ht="15" customHeight="1">
      <c r="A168" s="711"/>
      <c r="B168" s="729" t="s">
        <v>428</v>
      </c>
      <c r="C168" s="764"/>
      <c r="D168" s="764"/>
      <c r="E168" s="730"/>
      <c r="F168" s="155"/>
      <c r="G168" s="29" t="s">
        <v>13</v>
      </c>
      <c r="H168" s="157" t="str">
        <f t="shared" si="19"/>
        <v/>
      </c>
      <c r="I168" s="155"/>
      <c r="J168" s="29" t="s">
        <v>13</v>
      </c>
      <c r="K168" s="157" t="str">
        <f t="shared" si="23"/>
        <v/>
      </c>
      <c r="L168" s="157" t="str">
        <f t="shared" si="28"/>
        <v/>
      </c>
      <c r="M168" s="158" t="str">
        <f t="shared" ref="M168" si="29">IF(L168="","",L168*S168*44/12)</f>
        <v/>
      </c>
      <c r="N168" s="117"/>
      <c r="O168" s="464" t="str">
        <f>IF(P168=$X$61,"","○")</f>
        <v/>
      </c>
      <c r="P168" s="165">
        <v>142</v>
      </c>
      <c r="Q168" s="160" t="s">
        <v>14</v>
      </c>
      <c r="R168" s="118"/>
      <c r="S168" s="198">
        <v>0</v>
      </c>
      <c r="T168" s="162" t="s">
        <v>261</v>
      </c>
    </row>
    <row r="169" spans="1:23" ht="15" customHeight="1" thickBot="1">
      <c r="A169" s="711"/>
      <c r="B169" s="729" t="s">
        <v>429</v>
      </c>
      <c r="C169" s="764"/>
      <c r="D169" s="764"/>
      <c r="E169" s="730"/>
      <c r="F169" s="155"/>
      <c r="G169" s="29" t="s">
        <v>13</v>
      </c>
      <c r="H169" s="157" t="str">
        <f t="shared" si="19"/>
        <v/>
      </c>
      <c r="I169" s="155"/>
      <c r="J169" s="29" t="s">
        <v>13</v>
      </c>
      <c r="K169" s="157" t="str">
        <f t="shared" si="23"/>
        <v/>
      </c>
      <c r="L169" s="157" t="str">
        <f t="shared" si="28"/>
        <v/>
      </c>
      <c r="M169" s="158" t="str">
        <f>IF(L169="","",L169*S169*44/12)</f>
        <v/>
      </c>
      <c r="N169" s="117"/>
      <c r="O169" s="464" t="str">
        <f>IF(P169=$X$62,"","○")</f>
        <v/>
      </c>
      <c r="P169" s="172">
        <v>22.5</v>
      </c>
      <c r="Q169" s="201" t="s">
        <v>14</v>
      </c>
      <c r="R169" s="118"/>
      <c r="S169" s="202">
        <v>0</v>
      </c>
      <c r="T169" s="203" t="s">
        <v>261</v>
      </c>
    </row>
    <row r="170" spans="1:23" ht="15" customHeight="1">
      <c r="A170" s="711"/>
      <c r="B170" s="765" t="s">
        <v>430</v>
      </c>
      <c r="C170" s="766"/>
      <c r="D170" s="769"/>
      <c r="E170" s="770"/>
      <c r="F170" s="155"/>
      <c r="G170" s="43"/>
      <c r="H170" s="157" t="str">
        <f t="shared" si="19"/>
        <v/>
      </c>
      <c r="I170" s="155"/>
      <c r="J170" s="43"/>
      <c r="K170" s="157" t="str">
        <f t="shared" si="23"/>
        <v/>
      </c>
      <c r="L170" s="157" t="str">
        <f t="shared" si="28"/>
        <v/>
      </c>
      <c r="M170" s="158" t="str">
        <f t="shared" ref="M170:M171" si="30">IF(L170="","",L170*S170*44/12)</f>
        <v/>
      </c>
      <c r="N170" s="204"/>
      <c r="O170" s="205"/>
      <c r="P170" s="175"/>
      <c r="Q170" s="206"/>
      <c r="R170" s="122"/>
      <c r="S170" s="175"/>
      <c r="T170" s="206"/>
      <c r="W170" s="123"/>
    </row>
    <row r="171" spans="1:23" ht="15" customHeight="1" thickBot="1">
      <c r="A171" s="711"/>
      <c r="B171" s="767"/>
      <c r="C171" s="768"/>
      <c r="D171" s="769"/>
      <c r="E171" s="770"/>
      <c r="F171" s="155"/>
      <c r="G171" s="43"/>
      <c r="H171" s="157" t="str">
        <f t="shared" si="19"/>
        <v/>
      </c>
      <c r="I171" s="155"/>
      <c r="J171" s="43"/>
      <c r="K171" s="157" t="str">
        <f t="shared" si="23"/>
        <v/>
      </c>
      <c r="L171" s="157" t="str">
        <f t="shared" si="28"/>
        <v/>
      </c>
      <c r="M171" s="158" t="str">
        <f t="shared" si="30"/>
        <v/>
      </c>
      <c r="N171" s="204"/>
      <c r="O171" s="207"/>
      <c r="P171" s="179"/>
      <c r="Q171" s="208"/>
      <c r="R171" s="477"/>
      <c r="S171" s="179"/>
      <c r="T171" s="208"/>
      <c r="W171" s="123"/>
    </row>
    <row r="172" spans="1:23" ht="15" customHeight="1">
      <c r="A172" s="466"/>
      <c r="B172" s="759" t="s">
        <v>431</v>
      </c>
      <c r="C172" s="760"/>
      <c r="D172" s="760"/>
      <c r="E172" s="760"/>
      <c r="F172" s="760"/>
      <c r="G172" s="760"/>
      <c r="H172" s="760"/>
      <c r="I172" s="760"/>
      <c r="J172" s="760"/>
      <c r="K172" s="760"/>
      <c r="L172" s="761"/>
      <c r="M172" s="42" t="str">
        <f>IF(SUM(M153:M171)=0,"",SUM(M153:M171))</f>
        <v/>
      </c>
      <c r="N172" s="117"/>
      <c r="O172" s="116" t="s">
        <v>260</v>
      </c>
      <c r="P172" s="209"/>
      <c r="Q172" s="183"/>
      <c r="R172" s="477"/>
      <c r="S172" s="209"/>
      <c r="T172" s="183"/>
      <c r="W172" s="123"/>
    </row>
    <row r="173" spans="1:23">
      <c r="A173" s="683" t="s">
        <v>0</v>
      </c>
      <c r="B173" s="683"/>
      <c r="C173" s="683"/>
      <c r="D173" s="683"/>
      <c r="E173" s="683"/>
      <c r="F173" s="685" t="s">
        <v>1</v>
      </c>
      <c r="G173" s="686"/>
      <c r="H173" s="754"/>
      <c r="I173" s="685" t="s">
        <v>34</v>
      </c>
      <c r="J173" s="686"/>
      <c r="K173" s="754"/>
      <c r="L173" s="681" t="s">
        <v>405</v>
      </c>
      <c r="M173" s="679" t="s">
        <v>61</v>
      </c>
      <c r="N173" s="204"/>
      <c r="O173" s="116" t="s">
        <v>259</v>
      </c>
      <c r="P173" s="209"/>
      <c r="R173" s="477"/>
      <c r="S173" s="209"/>
      <c r="T173" s="183"/>
      <c r="W173" s="123"/>
    </row>
    <row r="174" spans="1:23">
      <c r="A174" s="683"/>
      <c r="B174" s="683"/>
      <c r="C174" s="683"/>
      <c r="D174" s="683"/>
      <c r="E174" s="683"/>
      <c r="F174" s="467" t="s">
        <v>3</v>
      </c>
      <c r="G174" s="681" t="s">
        <v>35</v>
      </c>
      <c r="H174" s="762"/>
      <c r="I174" s="468" t="s">
        <v>3</v>
      </c>
      <c r="J174" s="682" t="s">
        <v>35</v>
      </c>
      <c r="K174" s="762"/>
      <c r="L174" s="682"/>
      <c r="M174" s="680"/>
      <c r="N174" s="204"/>
      <c r="O174" s="207"/>
      <c r="P174" s="209"/>
      <c r="Q174" s="210"/>
      <c r="R174" s="477"/>
      <c r="S174" s="209"/>
      <c r="T174" s="183"/>
      <c r="W174" s="123"/>
    </row>
    <row r="175" spans="1:23">
      <c r="A175" s="683"/>
      <c r="B175" s="683"/>
      <c r="C175" s="683"/>
      <c r="D175" s="683"/>
      <c r="E175" s="683"/>
      <c r="F175" s="470" t="s">
        <v>55</v>
      </c>
      <c r="G175" s="755"/>
      <c r="H175" s="763"/>
      <c r="I175" s="28" t="s">
        <v>432</v>
      </c>
      <c r="J175" s="755"/>
      <c r="K175" s="763"/>
      <c r="L175" s="470" t="s">
        <v>433</v>
      </c>
      <c r="M175" s="468" t="s">
        <v>248</v>
      </c>
      <c r="N175" s="204"/>
      <c r="O175" s="187" t="s">
        <v>434</v>
      </c>
      <c r="P175" s="209"/>
      <c r="Q175" s="26"/>
      <c r="R175" s="193"/>
      <c r="S175" s="211"/>
      <c r="T175" s="195"/>
      <c r="W175" s="123"/>
    </row>
    <row r="176" spans="1:23" ht="17" thickBot="1">
      <c r="A176" s="681" t="s">
        <v>38</v>
      </c>
      <c r="B176" s="756" t="s">
        <v>435</v>
      </c>
      <c r="C176" s="720" t="s">
        <v>27</v>
      </c>
      <c r="D176" s="520"/>
      <c r="E176" s="521"/>
      <c r="F176" s="155"/>
      <c r="G176" s="29" t="s">
        <v>28</v>
      </c>
      <c r="H176" s="44"/>
      <c r="I176" s="155"/>
      <c r="J176" s="29" t="s">
        <v>28</v>
      </c>
      <c r="K176" s="45"/>
      <c r="L176" s="41" t="str">
        <f>IF(F176="",IF(I176="","",F176-I176),F176-I176)</f>
        <v/>
      </c>
      <c r="M176" s="42" t="str">
        <f t="shared" ref="M176" si="31">IF(L176="","",L176*S176)</f>
        <v/>
      </c>
      <c r="N176" s="117"/>
      <c r="O176" s="123"/>
      <c r="P176" s="125"/>
      <c r="Q176" s="126"/>
      <c r="R176" s="120" t="str">
        <f>IF(S176=$Z$69,"","○")</f>
        <v/>
      </c>
      <c r="S176" s="212">
        <v>6.54E-2</v>
      </c>
      <c r="T176" s="162" t="s">
        <v>384</v>
      </c>
    </row>
    <row r="177" spans="1:23" ht="17" thickTop="1">
      <c r="A177" s="682"/>
      <c r="B177" s="757"/>
      <c r="C177" s="723" t="s">
        <v>30</v>
      </c>
      <c r="D177" s="724"/>
      <c r="E177" s="725"/>
      <c r="F177" s="155"/>
      <c r="G177" s="29" t="s">
        <v>28</v>
      </c>
      <c r="H177" s="44"/>
      <c r="I177" s="155"/>
      <c r="J177" s="29" t="s">
        <v>28</v>
      </c>
      <c r="K177" s="45"/>
      <c r="L177" s="41" t="str">
        <f>IF(F177="",IF(I177="","",F177-I177),F177-I177)</f>
        <v/>
      </c>
      <c r="M177" s="42" t="str">
        <f>IF(L177="","",L177*S177)</f>
        <v/>
      </c>
      <c r="N177" s="117"/>
      <c r="O177" s="123"/>
      <c r="P177" s="125"/>
      <c r="Q177" s="126"/>
      <c r="R177" s="214"/>
      <c r="S177" s="215"/>
      <c r="T177" s="301" t="s">
        <v>384</v>
      </c>
    </row>
    <row r="178" spans="1:23">
      <c r="A178" s="682"/>
      <c r="B178" s="757"/>
      <c r="C178" s="720" t="s">
        <v>31</v>
      </c>
      <c r="D178" s="520"/>
      <c r="E178" s="521"/>
      <c r="F178" s="155"/>
      <c r="G178" s="29" t="s">
        <v>28</v>
      </c>
      <c r="H178" s="44"/>
      <c r="I178" s="155"/>
      <c r="J178" s="29" t="s">
        <v>28</v>
      </c>
      <c r="K178" s="45"/>
      <c r="L178" s="41" t="str">
        <f t="shared" ref="L178:L180" si="32">IF(F178="",IF(I178="","",F178-I178),F178-I178)</f>
        <v/>
      </c>
      <c r="M178" s="42" t="str">
        <f t="shared" ref="M178:M180" si="33">IF(L178="","",L178*S178)</f>
        <v/>
      </c>
      <c r="N178" s="117"/>
      <c r="O178" s="123"/>
      <c r="P178" s="125"/>
      <c r="Q178" s="126"/>
      <c r="R178" s="214"/>
      <c r="S178" s="217"/>
      <c r="T178" s="301" t="s">
        <v>384</v>
      </c>
    </row>
    <row r="179" spans="1:23">
      <c r="A179" s="682"/>
      <c r="B179" s="757"/>
      <c r="C179" s="720" t="s">
        <v>32</v>
      </c>
      <c r="D179" s="520"/>
      <c r="E179" s="521"/>
      <c r="F179" s="155"/>
      <c r="G179" s="29" t="s">
        <v>28</v>
      </c>
      <c r="H179" s="44"/>
      <c r="I179" s="155"/>
      <c r="J179" s="29" t="s">
        <v>28</v>
      </c>
      <c r="K179" s="45"/>
      <c r="L179" s="41" t="str">
        <f t="shared" si="32"/>
        <v/>
      </c>
      <c r="M179" s="42" t="str">
        <f t="shared" si="33"/>
        <v/>
      </c>
      <c r="N179" s="117"/>
      <c r="O179" s="123"/>
      <c r="P179" s="125"/>
      <c r="Q179" s="126"/>
      <c r="R179" s="214"/>
      <c r="S179" s="217"/>
      <c r="T179" s="301" t="s">
        <v>384</v>
      </c>
    </row>
    <row r="180" spans="1:23" ht="17" thickBot="1">
      <c r="A180" s="682"/>
      <c r="B180" s="758"/>
      <c r="C180" s="720" t="s">
        <v>437</v>
      </c>
      <c r="D180" s="521"/>
      <c r="E180" s="218"/>
      <c r="F180" s="155"/>
      <c r="G180" s="29" t="s">
        <v>28</v>
      </c>
      <c r="H180" s="44"/>
      <c r="I180" s="155"/>
      <c r="J180" s="29" t="s">
        <v>28</v>
      </c>
      <c r="K180" s="45"/>
      <c r="L180" s="41" t="str">
        <f t="shared" si="32"/>
        <v/>
      </c>
      <c r="M180" s="42" t="str">
        <f t="shared" si="33"/>
        <v/>
      </c>
      <c r="N180" s="117"/>
      <c r="O180" s="123"/>
      <c r="P180" s="125"/>
      <c r="Q180" s="126"/>
      <c r="R180" s="214"/>
      <c r="S180" s="219"/>
      <c r="T180" s="301" t="s">
        <v>384</v>
      </c>
    </row>
    <row r="181" spans="1:23" ht="17" thickTop="1">
      <c r="A181" s="682"/>
      <c r="B181" s="756" t="s">
        <v>438</v>
      </c>
      <c r="C181" s="720" t="s">
        <v>439</v>
      </c>
      <c r="D181" s="520"/>
      <c r="E181" s="521"/>
      <c r="F181" s="155"/>
      <c r="G181" s="29" t="s">
        <v>28</v>
      </c>
      <c r="H181" s="44"/>
      <c r="I181" s="155"/>
      <c r="J181" s="29" t="s">
        <v>28</v>
      </c>
      <c r="K181" s="45"/>
      <c r="L181" s="189"/>
      <c r="M181" s="220"/>
      <c r="N181" s="117"/>
      <c r="O181" s="123"/>
      <c r="P181" s="125"/>
      <c r="Q181" s="126"/>
      <c r="R181" s="119"/>
      <c r="S181" s="221">
        <v>0</v>
      </c>
      <c r="T181" s="301" t="s">
        <v>384</v>
      </c>
    </row>
    <row r="182" spans="1:23">
      <c r="A182" s="682"/>
      <c r="B182" s="757"/>
      <c r="C182" s="720" t="s">
        <v>440</v>
      </c>
      <c r="D182" s="520"/>
      <c r="E182" s="521"/>
      <c r="F182" s="155"/>
      <c r="G182" s="29" t="s">
        <v>28</v>
      </c>
      <c r="H182" s="44"/>
      <c r="I182" s="155"/>
      <c r="J182" s="29" t="s">
        <v>28</v>
      </c>
      <c r="K182" s="45"/>
      <c r="L182" s="189"/>
      <c r="M182" s="220"/>
      <c r="N182" s="117"/>
      <c r="O182" s="123"/>
      <c r="P182" s="125"/>
      <c r="Q182" s="126"/>
      <c r="R182" s="120"/>
      <c r="S182" s="223">
        <v>0</v>
      </c>
      <c r="T182" s="301" t="s">
        <v>384</v>
      </c>
    </row>
    <row r="183" spans="1:23">
      <c r="A183" s="682"/>
      <c r="B183" s="757"/>
      <c r="C183" s="720" t="s">
        <v>441</v>
      </c>
      <c r="D183" s="520"/>
      <c r="E183" s="521"/>
      <c r="F183" s="155"/>
      <c r="G183" s="29" t="s">
        <v>28</v>
      </c>
      <c r="H183" s="44"/>
      <c r="I183" s="155"/>
      <c r="J183" s="29" t="s">
        <v>28</v>
      </c>
      <c r="K183" s="45"/>
      <c r="L183" s="189"/>
      <c r="M183" s="220"/>
      <c r="N183" s="117"/>
      <c r="O183" s="123"/>
      <c r="P183" s="125"/>
      <c r="Q183" s="126"/>
      <c r="R183" s="120"/>
      <c r="S183" s="223">
        <v>0</v>
      </c>
      <c r="T183" s="301" t="s">
        <v>384</v>
      </c>
    </row>
    <row r="184" spans="1:23">
      <c r="A184" s="682"/>
      <c r="B184" s="757"/>
      <c r="C184" s="720" t="s">
        <v>442</v>
      </c>
      <c r="D184" s="520"/>
      <c r="E184" s="521"/>
      <c r="F184" s="155"/>
      <c r="G184" s="29" t="s">
        <v>28</v>
      </c>
      <c r="H184" s="44"/>
      <c r="I184" s="155"/>
      <c r="J184" s="29" t="s">
        <v>28</v>
      </c>
      <c r="K184" s="45"/>
      <c r="L184" s="189"/>
      <c r="M184" s="220"/>
      <c r="N184" s="117"/>
      <c r="O184" s="123"/>
      <c r="P184" s="125"/>
      <c r="Q184" s="126"/>
      <c r="R184" s="120"/>
      <c r="S184" s="223">
        <v>0</v>
      </c>
      <c r="T184" s="301" t="s">
        <v>384</v>
      </c>
    </row>
    <row r="185" spans="1:23">
      <c r="A185" s="682"/>
      <c r="B185" s="758"/>
      <c r="C185" s="720" t="s">
        <v>322</v>
      </c>
      <c r="D185" s="521"/>
      <c r="E185" s="218"/>
      <c r="F185" s="155"/>
      <c r="G185" s="29" t="s">
        <v>28</v>
      </c>
      <c r="H185" s="44"/>
      <c r="I185" s="155"/>
      <c r="J185" s="29" t="s">
        <v>28</v>
      </c>
      <c r="K185" s="45"/>
      <c r="L185" s="189"/>
      <c r="M185" s="220"/>
      <c r="N185" s="117"/>
      <c r="O185" s="123"/>
      <c r="P185" s="125"/>
      <c r="Q185" s="126"/>
      <c r="R185" s="120"/>
      <c r="S185" s="224"/>
      <c r="T185" s="301" t="s">
        <v>384</v>
      </c>
    </row>
    <row r="186" spans="1:23">
      <c r="A186" s="755"/>
      <c r="B186" s="683" t="s">
        <v>443</v>
      </c>
      <c r="C186" s="683"/>
      <c r="D186" s="683"/>
      <c r="E186" s="683"/>
      <c r="F186" s="683"/>
      <c r="G186" s="683"/>
      <c r="H186" s="683"/>
      <c r="I186" s="683"/>
      <c r="J186" s="683"/>
      <c r="K186" s="683"/>
      <c r="L186" s="683"/>
      <c r="M186" s="42" t="str">
        <f>IF(SUM(M176:M185)=0,"",SUM(M176:M185))</f>
        <v/>
      </c>
      <c r="N186" s="117"/>
      <c r="O186" s="123"/>
      <c r="P186" s="125"/>
      <c r="Q186" s="126"/>
      <c r="R186" s="477"/>
      <c r="S186" s="225"/>
      <c r="T186" s="124"/>
    </row>
    <row r="187" spans="1:23">
      <c r="A187" s="745" t="s">
        <v>0</v>
      </c>
      <c r="B187" s="746"/>
      <c r="C187" s="746"/>
      <c r="D187" s="746"/>
      <c r="E187" s="747"/>
      <c r="F187" s="685" t="s">
        <v>1</v>
      </c>
      <c r="G187" s="686"/>
      <c r="H187" s="754"/>
      <c r="I187" s="685" t="s">
        <v>34</v>
      </c>
      <c r="J187" s="686"/>
      <c r="K187" s="754"/>
      <c r="L187" s="681" t="s">
        <v>39</v>
      </c>
      <c r="M187" s="679" t="s">
        <v>61</v>
      </c>
      <c r="N187" s="117"/>
      <c r="O187" s="123"/>
      <c r="P187" s="125"/>
      <c r="Q187" s="126"/>
      <c r="R187" s="477"/>
      <c r="S187" s="225"/>
      <c r="T187" s="183"/>
    </row>
    <row r="188" spans="1:23">
      <c r="A188" s="748"/>
      <c r="B188" s="749"/>
      <c r="C188" s="749"/>
      <c r="D188" s="749"/>
      <c r="E188" s="750"/>
      <c r="F188" s="681" t="s">
        <v>3</v>
      </c>
      <c r="G188" s="683" t="s">
        <v>35</v>
      </c>
      <c r="H188" s="684"/>
      <c r="I188" s="681" t="s">
        <v>3</v>
      </c>
      <c r="J188" s="683" t="s">
        <v>35</v>
      </c>
      <c r="K188" s="684"/>
      <c r="L188" s="682"/>
      <c r="M188" s="680"/>
      <c r="N188" s="129"/>
      <c r="O188" s="123" t="s">
        <v>444</v>
      </c>
      <c r="P188" s="125"/>
      <c r="Q188" s="127"/>
      <c r="R188" s="127"/>
      <c r="S188" s="125"/>
      <c r="T188" s="183"/>
    </row>
    <row r="189" spans="1:23">
      <c r="A189" s="748"/>
      <c r="B189" s="749"/>
      <c r="C189" s="749"/>
      <c r="D189" s="749"/>
      <c r="E189" s="750"/>
      <c r="F189" s="682"/>
      <c r="G189" s="683"/>
      <c r="H189" s="684"/>
      <c r="I189" s="682"/>
      <c r="J189" s="683"/>
      <c r="K189" s="684"/>
      <c r="L189" s="682"/>
      <c r="M189" s="680"/>
      <c r="N189" s="129"/>
      <c r="O189" s="676" t="s">
        <v>83</v>
      </c>
      <c r="P189" s="677" t="s">
        <v>318</v>
      </c>
      <c r="Q189" s="677"/>
      <c r="R189" s="709" t="s">
        <v>45</v>
      </c>
      <c r="S189" s="709"/>
      <c r="T189" s="150" t="s">
        <v>445</v>
      </c>
      <c r="U189" s="150" t="s">
        <v>446</v>
      </c>
      <c r="V189" s="227"/>
      <c r="W189" s="137"/>
    </row>
    <row r="190" spans="1:23" ht="17" thickBot="1">
      <c r="A190" s="751"/>
      <c r="B190" s="752"/>
      <c r="C190" s="752"/>
      <c r="D190" s="752"/>
      <c r="E190" s="753"/>
      <c r="F190" s="470" t="s">
        <v>55</v>
      </c>
      <c r="G190" s="683"/>
      <c r="H190" s="684"/>
      <c r="I190" s="28" t="s">
        <v>57</v>
      </c>
      <c r="J190" s="683"/>
      <c r="K190" s="684"/>
      <c r="L190" s="470" t="s">
        <v>40</v>
      </c>
      <c r="M190" s="468" t="s">
        <v>248</v>
      </c>
      <c r="N190" s="476"/>
      <c r="O190" s="676"/>
      <c r="P190" s="678"/>
      <c r="Q190" s="678"/>
      <c r="R190" s="678" t="s">
        <v>385</v>
      </c>
      <c r="S190" s="678"/>
      <c r="T190" s="475" t="s">
        <v>447</v>
      </c>
      <c r="U190" s="465" t="s">
        <v>448</v>
      </c>
      <c r="V190" s="227"/>
      <c r="W190" s="137"/>
    </row>
    <row r="191" spans="1:23" ht="18" customHeight="1" thickTop="1">
      <c r="A191" s="710" t="s">
        <v>33</v>
      </c>
      <c r="B191" s="713" t="s">
        <v>449</v>
      </c>
      <c r="C191" s="544"/>
      <c r="D191" s="544"/>
      <c r="E191" s="545"/>
      <c r="F191" s="717" t="str">
        <f>T195</f>
        <v/>
      </c>
      <c r="G191" s="658" t="s">
        <v>75</v>
      </c>
      <c r="H191" s="661"/>
      <c r="I191" s="661"/>
      <c r="J191" s="658" t="s">
        <v>75</v>
      </c>
      <c r="K191" s="661"/>
      <c r="L191" s="664" t="str">
        <f>IF(F191="","",F191)</f>
        <v/>
      </c>
      <c r="M191" s="667" t="str">
        <f>IF(U195=0,"",U195)</f>
        <v/>
      </c>
      <c r="N191" s="117"/>
      <c r="O191" s="130">
        <v>1</v>
      </c>
      <c r="P191" s="670"/>
      <c r="Q191" s="671"/>
      <c r="R191" s="672"/>
      <c r="S191" s="672"/>
      <c r="T191" s="228"/>
      <c r="U191" s="131" t="str">
        <f>IF($R191="","",$R191*10^3*T191)</f>
        <v/>
      </c>
      <c r="V191" s="229"/>
      <c r="W191" s="459"/>
    </row>
    <row r="192" spans="1:23" ht="17.5">
      <c r="A192" s="711"/>
      <c r="B192" s="714"/>
      <c r="C192" s="534"/>
      <c r="D192" s="534"/>
      <c r="E192" s="715"/>
      <c r="F192" s="718"/>
      <c r="G192" s="659"/>
      <c r="H192" s="662"/>
      <c r="I192" s="662"/>
      <c r="J192" s="659"/>
      <c r="K192" s="662"/>
      <c r="L192" s="665"/>
      <c r="M192" s="668"/>
      <c r="N192" s="117"/>
      <c r="O192" s="130">
        <v>2</v>
      </c>
      <c r="P192" s="673"/>
      <c r="Q192" s="674"/>
      <c r="R192" s="675"/>
      <c r="S192" s="675"/>
      <c r="T192" s="232"/>
      <c r="U192" s="131" t="str">
        <f>IF($R192="","",$R192*10^3*T192)</f>
        <v/>
      </c>
      <c r="V192" s="229"/>
      <c r="W192" s="459"/>
    </row>
    <row r="193" spans="1:23" ht="17.5">
      <c r="A193" s="711"/>
      <c r="B193" s="714"/>
      <c r="C193" s="534"/>
      <c r="D193" s="534"/>
      <c r="E193" s="715"/>
      <c r="F193" s="718"/>
      <c r="G193" s="659"/>
      <c r="H193" s="662"/>
      <c r="I193" s="662"/>
      <c r="J193" s="659"/>
      <c r="K193" s="662"/>
      <c r="L193" s="665"/>
      <c r="M193" s="668"/>
      <c r="N193" s="117"/>
      <c r="O193" s="130">
        <v>3</v>
      </c>
      <c r="P193" s="673"/>
      <c r="Q193" s="674"/>
      <c r="R193" s="675"/>
      <c r="S193" s="675"/>
      <c r="T193" s="232"/>
      <c r="U193" s="131" t="str">
        <f>IF($R193="","",$R193*10^3*T193)</f>
        <v/>
      </c>
      <c r="V193" s="229"/>
      <c r="W193" s="459"/>
    </row>
    <row r="194" spans="1:23" ht="18" thickBot="1">
      <c r="A194" s="711"/>
      <c r="B194" s="714"/>
      <c r="C194" s="534"/>
      <c r="D194" s="534"/>
      <c r="E194" s="715"/>
      <c r="F194" s="718"/>
      <c r="G194" s="659"/>
      <c r="H194" s="662"/>
      <c r="I194" s="662"/>
      <c r="J194" s="659"/>
      <c r="K194" s="662"/>
      <c r="L194" s="665"/>
      <c r="M194" s="668"/>
      <c r="N194" s="117"/>
      <c r="O194" s="130">
        <v>4</v>
      </c>
      <c r="P194" s="733"/>
      <c r="Q194" s="734"/>
      <c r="R194" s="735"/>
      <c r="S194" s="735"/>
      <c r="T194" s="233"/>
      <c r="U194" s="234" t="str">
        <f>IF($R194="","",$R194*10^3*T194)</f>
        <v/>
      </c>
      <c r="V194" s="229"/>
      <c r="W194" s="459"/>
    </row>
    <row r="195" spans="1:23" ht="17" thickTop="1">
      <c r="A195" s="711"/>
      <c r="B195" s="714"/>
      <c r="C195" s="534"/>
      <c r="D195" s="534"/>
      <c r="E195" s="715"/>
      <c r="F195" s="718"/>
      <c r="G195" s="659"/>
      <c r="H195" s="662"/>
      <c r="I195" s="662"/>
      <c r="J195" s="659"/>
      <c r="K195" s="662"/>
      <c r="L195" s="665"/>
      <c r="M195" s="668"/>
      <c r="N195" s="117"/>
      <c r="O195" s="132"/>
      <c r="P195" s="736" t="s">
        <v>60</v>
      </c>
      <c r="Q195" s="736"/>
      <c r="R195" s="737"/>
      <c r="S195" s="738"/>
      <c r="T195" s="235" t="str">
        <f>IF(T191="","",SUM(T191:T194))</f>
        <v/>
      </c>
      <c r="U195" s="236" t="str">
        <f>IF(U191="","",SUM(U191:U194))</f>
        <v/>
      </c>
      <c r="V195" s="229"/>
      <c r="W195" s="459"/>
    </row>
    <row r="196" spans="1:23">
      <c r="A196" s="711"/>
      <c r="B196" s="714"/>
      <c r="C196" s="534"/>
      <c r="D196" s="534"/>
      <c r="E196" s="715"/>
      <c r="F196" s="718"/>
      <c r="G196" s="659"/>
      <c r="H196" s="662"/>
      <c r="I196" s="662"/>
      <c r="J196" s="659"/>
      <c r="K196" s="662"/>
      <c r="L196" s="665"/>
      <c r="M196" s="668"/>
      <c r="N196" s="117"/>
      <c r="O196" s="739" t="s">
        <v>450</v>
      </c>
      <c r="P196" s="739"/>
      <c r="Q196" s="740"/>
      <c r="R196" s="743" t="s">
        <v>451</v>
      </c>
      <c r="S196" s="744"/>
      <c r="T196" s="237"/>
      <c r="U196" s="238"/>
      <c r="V196" s="459"/>
      <c r="W196" s="459"/>
    </row>
    <row r="197" spans="1:23" ht="17" thickBot="1">
      <c r="A197" s="711"/>
      <c r="B197" s="716"/>
      <c r="C197" s="546"/>
      <c r="D197" s="546"/>
      <c r="E197" s="547"/>
      <c r="F197" s="719"/>
      <c r="G197" s="660"/>
      <c r="H197" s="663"/>
      <c r="I197" s="663"/>
      <c r="J197" s="660"/>
      <c r="K197" s="663"/>
      <c r="L197" s="666"/>
      <c r="M197" s="669"/>
      <c r="N197" s="117"/>
      <c r="O197" s="741"/>
      <c r="P197" s="741"/>
      <c r="Q197" s="742"/>
      <c r="R197" s="656" t="s">
        <v>452</v>
      </c>
      <c r="S197" s="657"/>
      <c r="T197" s="239"/>
      <c r="U197" s="240"/>
      <c r="V197" s="459"/>
      <c r="W197" s="459"/>
    </row>
    <row r="198" spans="1:23" ht="21" customHeight="1" thickTop="1">
      <c r="A198" s="711"/>
      <c r="B198" s="703" t="s">
        <v>453</v>
      </c>
      <c r="C198" s="720" t="s">
        <v>454</v>
      </c>
      <c r="D198" s="520"/>
      <c r="E198" s="521"/>
      <c r="F198" s="241"/>
      <c r="G198" s="460" t="s">
        <v>75</v>
      </c>
      <c r="H198" s="461"/>
      <c r="I198" s="242"/>
      <c r="J198" s="460" t="s">
        <v>75</v>
      </c>
      <c r="K198" s="461"/>
      <c r="L198" s="462" t="str">
        <f>IF(F198="","",F198)</f>
        <v/>
      </c>
      <c r="M198" s="463" t="str">
        <f t="shared" ref="M198:M201" si="34">IF($L198="","",$L198*$R198*10^3)</f>
        <v/>
      </c>
      <c r="N198" s="117"/>
      <c r="O198" s="243" t="s">
        <v>455</v>
      </c>
      <c r="P198" s="244"/>
      <c r="Q198" s="245"/>
      <c r="R198" s="721"/>
      <c r="S198" s="722"/>
      <c r="T198" s="246"/>
      <c r="U198" s="240"/>
      <c r="V198" s="459"/>
      <c r="W198" s="459"/>
    </row>
    <row r="199" spans="1:23" ht="21" customHeight="1">
      <c r="A199" s="711"/>
      <c r="B199" s="704"/>
      <c r="C199" s="723" t="s">
        <v>456</v>
      </c>
      <c r="D199" s="724"/>
      <c r="E199" s="725"/>
      <c r="F199" s="241"/>
      <c r="G199" s="247" t="s">
        <v>75</v>
      </c>
      <c r="H199" s="248"/>
      <c r="I199" s="249"/>
      <c r="J199" s="247" t="s">
        <v>75</v>
      </c>
      <c r="K199" s="248"/>
      <c r="L199" s="250" t="str">
        <f>IF(F199="","",F199)</f>
        <v/>
      </c>
      <c r="M199" s="251" t="str">
        <f t="shared" si="34"/>
        <v/>
      </c>
      <c r="N199" s="117"/>
      <c r="O199" s="243" t="s">
        <v>457</v>
      </c>
      <c r="P199" s="244"/>
      <c r="Q199" s="245"/>
      <c r="R199" s="726"/>
      <c r="S199" s="727"/>
      <c r="T199" s="246"/>
      <c r="U199" s="240"/>
      <c r="V199" s="459"/>
      <c r="W199" s="459"/>
    </row>
    <row r="200" spans="1:23" ht="23" customHeight="1">
      <c r="A200" s="711"/>
      <c r="B200" s="704"/>
      <c r="C200" s="728" t="s">
        <v>458</v>
      </c>
      <c r="D200" s="728"/>
      <c r="E200" s="728"/>
      <c r="F200" s="155"/>
      <c r="G200" s="29" t="s">
        <v>75</v>
      </c>
      <c r="H200" s="44"/>
      <c r="I200" s="252"/>
      <c r="J200" s="29" t="s">
        <v>75</v>
      </c>
      <c r="K200" s="45"/>
      <c r="L200" s="41" t="str">
        <f>IF(F200="","",F200)</f>
        <v/>
      </c>
      <c r="M200" s="81" t="str">
        <f t="shared" si="34"/>
        <v/>
      </c>
      <c r="N200" s="117"/>
      <c r="O200" s="243" t="s">
        <v>459</v>
      </c>
      <c r="P200" s="253"/>
      <c r="Q200" s="254"/>
      <c r="R200" s="726"/>
      <c r="S200" s="727"/>
      <c r="T200" s="246"/>
      <c r="U200" s="459"/>
      <c r="V200" s="459"/>
      <c r="W200" s="459"/>
    </row>
    <row r="201" spans="1:23" ht="21" customHeight="1" thickBot="1">
      <c r="A201" s="711"/>
      <c r="B201" s="705"/>
      <c r="C201" s="729" t="s">
        <v>322</v>
      </c>
      <c r="D201" s="730"/>
      <c r="E201" s="488"/>
      <c r="F201" s="155"/>
      <c r="G201" s="29" t="s">
        <v>75</v>
      </c>
      <c r="H201" s="44"/>
      <c r="I201" s="252"/>
      <c r="J201" s="29" t="s">
        <v>75</v>
      </c>
      <c r="K201" s="45"/>
      <c r="L201" s="41" t="str">
        <f>IF(F201="","",F201)</f>
        <v/>
      </c>
      <c r="M201" s="81" t="str">
        <f t="shared" si="34"/>
        <v/>
      </c>
      <c r="N201" s="117"/>
      <c r="O201" s="243" t="s">
        <v>460</v>
      </c>
      <c r="P201" s="244"/>
      <c r="Q201" s="255"/>
      <c r="R201" s="731"/>
      <c r="S201" s="732"/>
      <c r="T201" s="246"/>
      <c r="U201" s="123"/>
      <c r="V201" s="459"/>
      <c r="W201" s="459"/>
    </row>
    <row r="202" spans="1:23" ht="21" customHeight="1" thickTop="1">
      <c r="A202" s="711"/>
      <c r="B202" s="703" t="s">
        <v>461</v>
      </c>
      <c r="C202" s="653" t="s">
        <v>462</v>
      </c>
      <c r="D202" s="653"/>
      <c r="E202" s="653"/>
      <c r="F202" s="156"/>
      <c r="G202" s="29" t="s">
        <v>75</v>
      </c>
      <c r="H202" s="44"/>
      <c r="I202" s="156"/>
      <c r="J202" s="29" t="s">
        <v>75</v>
      </c>
      <c r="K202" s="45"/>
      <c r="L202" s="256"/>
      <c r="M202" s="257"/>
      <c r="N202" s="117"/>
      <c r="O202" s="258" t="s">
        <v>462</v>
      </c>
      <c r="P202" s="259"/>
      <c r="Q202" s="260"/>
      <c r="R202" s="695">
        <v>0</v>
      </c>
      <c r="S202" s="696"/>
      <c r="T202" s="183"/>
      <c r="U202" s="123"/>
      <c r="V202" s="652"/>
      <c r="W202" s="652"/>
    </row>
    <row r="203" spans="1:23" ht="21" customHeight="1">
      <c r="A203" s="711"/>
      <c r="B203" s="704"/>
      <c r="C203" s="653" t="s">
        <v>463</v>
      </c>
      <c r="D203" s="653"/>
      <c r="E203" s="653"/>
      <c r="F203" s="156"/>
      <c r="G203" s="29" t="s">
        <v>75</v>
      </c>
      <c r="H203" s="44"/>
      <c r="I203" s="156"/>
      <c r="J203" s="29" t="s">
        <v>75</v>
      </c>
      <c r="K203" s="45"/>
      <c r="L203" s="256"/>
      <c r="M203" s="257"/>
      <c r="N203" s="117"/>
      <c r="O203" s="258" t="s">
        <v>463</v>
      </c>
      <c r="P203" s="259"/>
      <c r="Q203" s="260"/>
      <c r="R203" s="654">
        <v>0</v>
      </c>
      <c r="S203" s="655"/>
      <c r="T203" s="183"/>
      <c r="U203" s="123"/>
      <c r="V203" s="459"/>
      <c r="W203" s="459"/>
    </row>
    <row r="204" spans="1:23" ht="21" customHeight="1">
      <c r="A204" s="711"/>
      <c r="B204" s="704"/>
      <c r="C204" s="653" t="s">
        <v>439</v>
      </c>
      <c r="D204" s="653"/>
      <c r="E204" s="653"/>
      <c r="F204" s="156"/>
      <c r="G204" s="29" t="s">
        <v>75</v>
      </c>
      <c r="H204" s="44"/>
      <c r="I204" s="156"/>
      <c r="J204" s="29" t="s">
        <v>75</v>
      </c>
      <c r="K204" s="45"/>
      <c r="L204" s="256"/>
      <c r="M204" s="257"/>
      <c r="N204" s="117"/>
      <c r="O204" s="258" t="s">
        <v>439</v>
      </c>
      <c r="P204" s="259"/>
      <c r="Q204" s="260"/>
      <c r="R204" s="654">
        <v>0</v>
      </c>
      <c r="S204" s="655"/>
      <c r="T204" s="183"/>
      <c r="U204" s="123"/>
      <c r="V204" s="459"/>
      <c r="W204" s="459"/>
    </row>
    <row r="205" spans="1:23" ht="21" customHeight="1">
      <c r="A205" s="711"/>
      <c r="B205" s="704"/>
      <c r="C205" s="653" t="s">
        <v>464</v>
      </c>
      <c r="D205" s="653"/>
      <c r="E205" s="653"/>
      <c r="F205" s="156"/>
      <c r="G205" s="29" t="s">
        <v>75</v>
      </c>
      <c r="H205" s="44"/>
      <c r="I205" s="156"/>
      <c r="J205" s="29" t="s">
        <v>75</v>
      </c>
      <c r="K205" s="45"/>
      <c r="L205" s="256"/>
      <c r="M205" s="257"/>
      <c r="N205" s="117"/>
      <c r="O205" s="258" t="s">
        <v>464</v>
      </c>
      <c r="P205" s="259"/>
      <c r="Q205" s="260"/>
      <c r="R205" s="654">
        <v>0</v>
      </c>
      <c r="S205" s="655"/>
      <c r="T205" s="183"/>
      <c r="U205" s="123"/>
      <c r="V205" s="123"/>
    </row>
    <row r="206" spans="1:23" ht="21" customHeight="1">
      <c r="A206" s="711"/>
      <c r="B206" s="704"/>
      <c r="C206" s="690" t="s">
        <v>465</v>
      </c>
      <c r="D206" s="690"/>
      <c r="E206" s="690"/>
      <c r="F206" s="156"/>
      <c r="G206" s="247" t="s">
        <v>75</v>
      </c>
      <c r="H206" s="261"/>
      <c r="I206" s="156"/>
      <c r="J206" s="247" t="s">
        <v>75</v>
      </c>
      <c r="K206" s="262"/>
      <c r="L206" s="256"/>
      <c r="M206" s="257"/>
      <c r="N206" s="117"/>
      <c r="O206" s="263" t="s">
        <v>466</v>
      </c>
      <c r="P206" s="264"/>
      <c r="Q206" s="265"/>
      <c r="R206" s="691"/>
      <c r="S206" s="692"/>
      <c r="T206" s="183"/>
      <c r="U206" s="123"/>
    </row>
    <row r="207" spans="1:23" ht="21" customHeight="1">
      <c r="A207" s="711"/>
      <c r="B207" s="705"/>
      <c r="C207" s="693" t="s">
        <v>322</v>
      </c>
      <c r="D207" s="694"/>
      <c r="E207" s="218"/>
      <c r="F207" s="156"/>
      <c r="G207" s="247" t="s">
        <v>75</v>
      </c>
      <c r="H207" s="261"/>
      <c r="I207" s="156"/>
      <c r="J207" s="247" t="s">
        <v>75</v>
      </c>
      <c r="K207" s="262"/>
      <c r="L207" s="256"/>
      <c r="M207" s="257"/>
      <c r="N207" s="117"/>
      <c r="O207" s="263" t="s">
        <v>467</v>
      </c>
      <c r="P207" s="264"/>
      <c r="Q207" s="265"/>
      <c r="R207" s="691"/>
      <c r="S207" s="692"/>
      <c r="T207" s="183"/>
      <c r="U207" s="123"/>
    </row>
    <row r="208" spans="1:23" ht="17" thickBot="1">
      <c r="A208" s="712"/>
      <c r="B208" s="683" t="s">
        <v>468</v>
      </c>
      <c r="C208" s="683"/>
      <c r="D208" s="683"/>
      <c r="E208" s="683"/>
      <c r="F208" s="683"/>
      <c r="G208" s="683"/>
      <c r="H208" s="683"/>
      <c r="I208" s="683"/>
      <c r="J208" s="683"/>
      <c r="K208" s="683"/>
      <c r="L208" s="683"/>
      <c r="M208" s="46" t="str">
        <f>IF(SUM(M191:M207)=0,"",SUM(M191:M207))</f>
        <v/>
      </c>
      <c r="N208" s="114"/>
      <c r="O208" s="134"/>
      <c r="P208" s="136"/>
      <c r="Q208" s="187"/>
      <c r="R208" s="133"/>
      <c r="S208" s="266"/>
      <c r="T208" s="137"/>
      <c r="U208" s="123"/>
    </row>
    <row r="209" spans="1:21" ht="17" thickBot="1">
      <c r="A209" s="685" t="s">
        <v>469</v>
      </c>
      <c r="B209" s="686"/>
      <c r="C209" s="686"/>
      <c r="D209" s="686"/>
      <c r="E209" s="686"/>
      <c r="F209" s="686"/>
      <c r="G209" s="686"/>
      <c r="H209" s="686"/>
      <c r="I209" s="686"/>
      <c r="J209" s="686"/>
      <c r="K209" s="686"/>
      <c r="L209" s="687"/>
      <c r="M209" s="47" t="str">
        <f>IF(SUM(M144,M149,M172,M186,M208)=0,"",SUM(M144,M149,M172,M186,M208))</f>
        <v/>
      </c>
      <c r="N209" s="114"/>
      <c r="O209" s="187" t="s">
        <v>470</v>
      </c>
      <c r="P209" s="207"/>
      <c r="Q209" s="26"/>
      <c r="S209" s="267"/>
      <c r="T209" s="476"/>
      <c r="U209" s="123"/>
    </row>
    <row r="210" spans="1:21">
      <c r="A210" s="469"/>
      <c r="B210" s="82"/>
      <c r="C210" s="471"/>
      <c r="D210" s="471"/>
      <c r="E210" s="471"/>
      <c r="F210" s="471"/>
      <c r="G210" s="469"/>
      <c r="H210" s="469"/>
      <c r="I210" s="469"/>
      <c r="J210" s="469"/>
      <c r="K210" s="469"/>
      <c r="L210" s="469"/>
      <c r="M210" s="27"/>
      <c r="N210" s="114"/>
      <c r="O210" s="210" t="s">
        <v>471</v>
      </c>
      <c r="Q210" s="26"/>
    </row>
    <row r="211" spans="1:21">
      <c r="A211" s="479"/>
      <c r="B211" s="688" t="s">
        <v>319</v>
      </c>
      <c r="C211" s="688"/>
      <c r="D211" s="688"/>
      <c r="E211" s="688"/>
      <c r="F211" s="688"/>
      <c r="G211" s="688" t="str">
        <f>IF(P191="","",""&amp;$P191&amp;" "&amp;$R191&amp;"　"&amp;$P192&amp;" "&amp;$R192&amp;"　"&amp;$P193&amp;" "&amp;$R193&amp;"　"&amp;$P194&amp;" "&amp;$R194&amp;"")</f>
        <v/>
      </c>
      <c r="H211" s="688"/>
      <c r="I211" s="688"/>
      <c r="J211" s="688"/>
      <c r="K211" s="688"/>
      <c r="L211" s="688"/>
      <c r="M211" s="688"/>
      <c r="N211" s="114"/>
      <c r="O211" s="187" t="s">
        <v>338</v>
      </c>
      <c r="Q211" s="26"/>
    </row>
    <row r="212" spans="1:21">
      <c r="A212" s="38"/>
      <c r="B212" s="689"/>
      <c r="C212" s="689"/>
      <c r="D212" s="689"/>
      <c r="E212" s="689"/>
      <c r="F212" s="689"/>
      <c r="G212" s="689"/>
      <c r="H212" s="689"/>
      <c r="I212" s="689"/>
      <c r="J212" s="689"/>
      <c r="K212" s="689"/>
      <c r="L212" s="689"/>
      <c r="M212" s="689"/>
    </row>
    <row r="213" spans="1:21">
      <c r="A213" s="38"/>
      <c r="B213" s="689"/>
      <c r="C213" s="689"/>
      <c r="D213" s="689"/>
      <c r="E213" s="689"/>
      <c r="F213" s="689"/>
      <c r="G213" s="689"/>
      <c r="H213" s="689"/>
      <c r="I213" s="689"/>
      <c r="J213" s="689"/>
      <c r="K213" s="689"/>
      <c r="L213" s="689"/>
      <c r="M213" s="689"/>
    </row>
    <row r="214" spans="1:21" ht="9.75" customHeight="1">
      <c r="A214" s="38"/>
      <c r="B214" s="399"/>
      <c r="C214" s="399"/>
      <c r="D214" s="399"/>
      <c r="E214" s="399"/>
      <c r="F214" s="399"/>
      <c r="G214" s="399"/>
      <c r="H214" s="399"/>
      <c r="I214" s="399"/>
      <c r="J214" s="399"/>
      <c r="K214" s="399"/>
      <c r="L214" s="399"/>
      <c r="M214" s="399"/>
    </row>
    <row r="215" spans="1:21" ht="19">
      <c r="A215" s="74"/>
      <c r="B215" s="151" t="s">
        <v>391</v>
      </c>
      <c r="C215" s="151"/>
      <c r="D215" s="151"/>
      <c r="E215" s="151"/>
      <c r="F215" s="151"/>
      <c r="G215" s="12"/>
      <c r="H215" s="12"/>
      <c r="I215" s="12"/>
      <c r="J215" s="12"/>
      <c r="K215" s="12"/>
      <c r="L215" s="35"/>
      <c r="M215" s="35"/>
      <c r="N215" s="152" t="s">
        <v>327</v>
      </c>
    </row>
    <row r="216" spans="1:21">
      <c r="A216" s="153"/>
      <c r="B216" s="153"/>
      <c r="C216" s="153"/>
      <c r="D216" s="153"/>
      <c r="E216" s="153"/>
      <c r="F216" s="153"/>
      <c r="G216" s="17"/>
      <c r="H216" s="17"/>
      <c r="I216" s="17"/>
      <c r="J216" s="17"/>
      <c r="K216" s="17"/>
      <c r="L216" s="35"/>
      <c r="M216" s="35"/>
      <c r="N216" s="114"/>
      <c r="O216" s="115" t="s">
        <v>258</v>
      </c>
    </row>
    <row r="217" spans="1:21">
      <c r="A217" s="153"/>
      <c r="B217" s="37" t="s">
        <v>343</v>
      </c>
      <c r="C217" s="398">
        <f>IF(①基本情報!D8="","",①基本情報!D8)</f>
        <v>6</v>
      </c>
      <c r="D217" s="154" t="s">
        <v>86</v>
      </c>
      <c r="F217" s="37" t="s">
        <v>87</v>
      </c>
      <c r="G217" s="823"/>
      <c r="H217" s="824"/>
      <c r="I217" s="824"/>
      <c r="J217" s="824"/>
      <c r="K217" s="824"/>
      <c r="L217" s="825"/>
      <c r="M217" s="35"/>
      <c r="N217" s="114"/>
      <c r="O217" s="116" t="s">
        <v>260</v>
      </c>
    </row>
    <row r="218" spans="1:21">
      <c r="A218" s="76"/>
      <c r="B218" s="77"/>
      <c r="C218" s="78"/>
      <c r="D218" s="78"/>
      <c r="E218" s="76"/>
      <c r="F218" s="78"/>
      <c r="G218" s="79"/>
      <c r="H218" s="79"/>
      <c r="I218" s="79"/>
      <c r="J218" s="79"/>
      <c r="K218" s="79"/>
      <c r="L218" s="80"/>
      <c r="M218" s="80"/>
      <c r="N218" s="114"/>
      <c r="O218" s="116" t="s">
        <v>259</v>
      </c>
    </row>
    <row r="219" spans="1:21" ht="15" customHeight="1">
      <c r="A219" s="683" t="s">
        <v>0</v>
      </c>
      <c r="B219" s="683"/>
      <c r="C219" s="683"/>
      <c r="D219" s="683"/>
      <c r="E219" s="683"/>
      <c r="F219" s="683" t="s">
        <v>1</v>
      </c>
      <c r="G219" s="683"/>
      <c r="H219" s="683"/>
      <c r="I219" s="789" t="s">
        <v>34</v>
      </c>
      <c r="J219" s="789"/>
      <c r="K219" s="789"/>
      <c r="L219" s="681" t="s">
        <v>59</v>
      </c>
      <c r="M219" s="681" t="s">
        <v>61</v>
      </c>
      <c r="N219" s="476"/>
      <c r="O219" s="697" t="s">
        <v>92</v>
      </c>
      <c r="P219" s="700" t="s">
        <v>2</v>
      </c>
      <c r="Q219" s="700"/>
      <c r="R219" s="697" t="s">
        <v>92</v>
      </c>
      <c r="S219" s="700" t="s">
        <v>45</v>
      </c>
      <c r="T219" s="700"/>
    </row>
    <row r="220" spans="1:21" ht="15" customHeight="1">
      <c r="A220" s="683"/>
      <c r="B220" s="683"/>
      <c r="C220" s="683"/>
      <c r="D220" s="683"/>
      <c r="E220" s="683"/>
      <c r="F220" s="467" t="s">
        <v>3</v>
      </c>
      <c r="G220" s="683" t="s">
        <v>35</v>
      </c>
      <c r="H220" s="467" t="s">
        <v>36</v>
      </c>
      <c r="I220" s="467" t="s">
        <v>3</v>
      </c>
      <c r="J220" s="683" t="s">
        <v>35</v>
      </c>
      <c r="K220" s="467" t="s">
        <v>36</v>
      </c>
      <c r="L220" s="682"/>
      <c r="M220" s="682"/>
      <c r="N220" s="476"/>
      <c r="O220" s="698"/>
      <c r="P220" s="473" t="s">
        <v>3</v>
      </c>
      <c r="Q220" s="774" t="s">
        <v>69</v>
      </c>
      <c r="R220" s="698"/>
      <c r="S220" s="697" t="s">
        <v>3</v>
      </c>
      <c r="T220" s="701" t="s">
        <v>35</v>
      </c>
    </row>
    <row r="221" spans="1:21" ht="15" customHeight="1">
      <c r="A221" s="683"/>
      <c r="B221" s="683"/>
      <c r="C221" s="683"/>
      <c r="D221" s="683"/>
      <c r="E221" s="683"/>
      <c r="F221" s="470" t="s">
        <v>55</v>
      </c>
      <c r="G221" s="683"/>
      <c r="H221" s="470" t="s">
        <v>56</v>
      </c>
      <c r="I221" s="470" t="s">
        <v>57</v>
      </c>
      <c r="J221" s="683"/>
      <c r="K221" s="470" t="s">
        <v>58</v>
      </c>
      <c r="L221" s="468" t="s">
        <v>80</v>
      </c>
      <c r="M221" s="468" t="s">
        <v>248</v>
      </c>
      <c r="N221" s="476"/>
      <c r="O221" s="699"/>
      <c r="P221" s="474" t="s">
        <v>5</v>
      </c>
      <c r="Q221" s="774"/>
      <c r="R221" s="699"/>
      <c r="S221" s="699"/>
      <c r="T221" s="702"/>
    </row>
    <row r="222" spans="1:21" ht="15" customHeight="1">
      <c r="A222" s="808" t="s">
        <v>392</v>
      </c>
      <c r="B222" s="729" t="s">
        <v>81</v>
      </c>
      <c r="C222" s="764"/>
      <c r="D222" s="764"/>
      <c r="E222" s="730"/>
      <c r="F222" s="155"/>
      <c r="G222" s="29" t="s">
        <v>393</v>
      </c>
      <c r="H222" s="41" t="str">
        <f t="shared" ref="H222:H250" si="35">IF(F222="","",F222*P222)</f>
        <v/>
      </c>
      <c r="I222" s="156"/>
      <c r="J222" s="29" t="s">
        <v>393</v>
      </c>
      <c r="K222" s="157" t="str">
        <f t="shared" ref="K222:K248" si="36">IF(I222="","",I222*P222)</f>
        <v/>
      </c>
      <c r="L222" s="157" t="str">
        <f>IF(F222="",IF(I222="","",-(I222*P222)),(F222-I222)*P222)</f>
        <v/>
      </c>
      <c r="M222" s="158" t="str">
        <f t="shared" ref="M222:M228" si="37">IF(L222="","",L222*S222*44/12)</f>
        <v/>
      </c>
      <c r="N222" s="117"/>
      <c r="O222" s="464" t="str">
        <f>IF(P222=$X$8,"","○")</f>
        <v/>
      </c>
      <c r="P222" s="159">
        <v>38.299999999999997</v>
      </c>
      <c r="Q222" s="160" t="s">
        <v>394</v>
      </c>
      <c r="R222" s="118" t="str">
        <f>IF(S222=$Z$8,"","○")</f>
        <v/>
      </c>
      <c r="S222" s="161">
        <v>1.9E-2</v>
      </c>
      <c r="T222" s="162" t="s">
        <v>262</v>
      </c>
    </row>
    <row r="223" spans="1:21" ht="15" customHeight="1">
      <c r="A223" s="808"/>
      <c r="B223" s="729" t="s">
        <v>6</v>
      </c>
      <c r="C223" s="764"/>
      <c r="D223" s="764"/>
      <c r="E223" s="730"/>
      <c r="F223" s="155"/>
      <c r="G223" s="29" t="s">
        <v>393</v>
      </c>
      <c r="H223" s="41" t="str">
        <f t="shared" si="35"/>
        <v/>
      </c>
      <c r="I223" s="156"/>
      <c r="J223" s="29" t="s">
        <v>393</v>
      </c>
      <c r="K223" s="157" t="str">
        <f t="shared" si="36"/>
        <v/>
      </c>
      <c r="L223" s="157" t="str">
        <f t="shared" ref="L223:L228" si="38">IF(F223="",IF(I223="","",-(I223*P223)),(F223-I223)*P223)</f>
        <v/>
      </c>
      <c r="M223" s="158" t="str">
        <f t="shared" si="37"/>
        <v/>
      </c>
      <c r="N223" s="117"/>
      <c r="O223" s="464" t="str">
        <f>IF(P223=$X$9,"","○")</f>
        <v/>
      </c>
      <c r="P223" s="159">
        <v>34.799999999999997</v>
      </c>
      <c r="Q223" s="160" t="s">
        <v>394</v>
      </c>
      <c r="R223" s="118" t="str">
        <f>IF(S223=$Z$9,"","○")</f>
        <v/>
      </c>
      <c r="S223" s="159">
        <v>1.83E-2</v>
      </c>
      <c r="T223" s="162" t="s">
        <v>261</v>
      </c>
    </row>
    <row r="224" spans="1:21" ht="15" customHeight="1">
      <c r="A224" s="808"/>
      <c r="B224" s="729" t="s">
        <v>41</v>
      </c>
      <c r="C224" s="764"/>
      <c r="D224" s="764"/>
      <c r="E224" s="730"/>
      <c r="F224" s="155"/>
      <c r="G224" s="29" t="s">
        <v>393</v>
      </c>
      <c r="H224" s="41" t="str">
        <f t="shared" si="35"/>
        <v/>
      </c>
      <c r="I224" s="156"/>
      <c r="J224" s="29" t="s">
        <v>393</v>
      </c>
      <c r="K224" s="157" t="str">
        <f t="shared" si="36"/>
        <v/>
      </c>
      <c r="L224" s="157" t="str">
        <f t="shared" si="38"/>
        <v/>
      </c>
      <c r="M224" s="158" t="str">
        <f t="shared" si="37"/>
        <v/>
      </c>
      <c r="N224" s="117"/>
      <c r="O224" s="464" t="str">
        <f>IF(P224=$X$10,"","○")</f>
        <v/>
      </c>
      <c r="P224" s="159">
        <v>33.4</v>
      </c>
      <c r="Q224" s="160" t="s">
        <v>394</v>
      </c>
      <c r="R224" s="118" t="str">
        <f>IF(S224=$Z$10,"","○")</f>
        <v/>
      </c>
      <c r="S224" s="159">
        <v>1.8700000000000001E-2</v>
      </c>
      <c r="T224" s="162" t="s">
        <v>261</v>
      </c>
    </row>
    <row r="225" spans="1:20" ht="15" customHeight="1">
      <c r="A225" s="808"/>
      <c r="B225" s="729" t="s">
        <v>7</v>
      </c>
      <c r="C225" s="764"/>
      <c r="D225" s="764"/>
      <c r="E225" s="730"/>
      <c r="F225" s="155"/>
      <c r="G225" s="29" t="s">
        <v>393</v>
      </c>
      <c r="H225" s="41" t="str">
        <f t="shared" si="35"/>
        <v/>
      </c>
      <c r="I225" s="156"/>
      <c r="J225" s="29" t="s">
        <v>393</v>
      </c>
      <c r="K225" s="157" t="str">
        <f t="shared" si="36"/>
        <v/>
      </c>
      <c r="L225" s="157" t="str">
        <f t="shared" si="38"/>
        <v/>
      </c>
      <c r="M225" s="158" t="str">
        <f t="shared" si="37"/>
        <v/>
      </c>
      <c r="N225" s="117"/>
      <c r="O225" s="464" t="str">
        <f>IF(P225=$X$11,"","○")</f>
        <v/>
      </c>
      <c r="P225" s="159">
        <v>33.299999999999997</v>
      </c>
      <c r="Q225" s="160" t="s">
        <v>394</v>
      </c>
      <c r="R225" s="118" t="str">
        <f>IF(S225=$Z$12,"","○")</f>
        <v/>
      </c>
      <c r="S225" s="159">
        <v>1.8599999999999998E-2</v>
      </c>
      <c r="T225" s="162" t="s">
        <v>261</v>
      </c>
    </row>
    <row r="226" spans="1:20" ht="15" customHeight="1">
      <c r="A226" s="808"/>
      <c r="B226" s="729" t="s">
        <v>395</v>
      </c>
      <c r="C226" s="764"/>
      <c r="D226" s="764"/>
      <c r="E226" s="730"/>
      <c r="F226" s="155"/>
      <c r="G226" s="29" t="s">
        <v>393</v>
      </c>
      <c r="H226" s="41" t="str">
        <f t="shared" si="35"/>
        <v/>
      </c>
      <c r="I226" s="156"/>
      <c r="J226" s="29" t="s">
        <v>393</v>
      </c>
      <c r="K226" s="157" t="str">
        <f t="shared" si="36"/>
        <v/>
      </c>
      <c r="L226" s="157" t="str">
        <f t="shared" si="38"/>
        <v/>
      </c>
      <c r="M226" s="158" t="str">
        <f t="shared" si="37"/>
        <v/>
      </c>
      <c r="N226" s="117"/>
      <c r="O226" s="464" t="str">
        <f>IF(P226=$X$12,"","○")</f>
        <v/>
      </c>
      <c r="P226" s="159">
        <v>36.299999999999997</v>
      </c>
      <c r="Q226" s="160" t="s">
        <v>394</v>
      </c>
      <c r="R226" s="118" t="str">
        <f>IF(S226=$Z$12,"","○")</f>
        <v/>
      </c>
      <c r="S226" s="159">
        <v>1.8599999999999998E-2</v>
      </c>
      <c r="T226" s="162" t="s">
        <v>261</v>
      </c>
    </row>
    <row r="227" spans="1:20" ht="15" customHeight="1">
      <c r="A227" s="808"/>
      <c r="B227" s="729" t="s">
        <v>82</v>
      </c>
      <c r="C227" s="764"/>
      <c r="D227" s="764"/>
      <c r="E227" s="730"/>
      <c r="F227" s="155"/>
      <c r="G227" s="29" t="s">
        <v>393</v>
      </c>
      <c r="H227" s="41" t="str">
        <f t="shared" si="35"/>
        <v/>
      </c>
      <c r="I227" s="156"/>
      <c r="J227" s="29" t="s">
        <v>393</v>
      </c>
      <c r="K227" s="157" t="str">
        <f t="shared" si="36"/>
        <v/>
      </c>
      <c r="L227" s="157" t="str">
        <f t="shared" si="38"/>
        <v/>
      </c>
      <c r="M227" s="158" t="str">
        <f t="shared" si="37"/>
        <v/>
      </c>
      <c r="N227" s="117"/>
      <c r="O227" s="464" t="str">
        <f>IF(P227=$X$13,"","○")</f>
        <v/>
      </c>
      <c r="P227" s="159">
        <v>36.5</v>
      </c>
      <c r="Q227" s="160" t="s">
        <v>394</v>
      </c>
      <c r="R227" s="118" t="str">
        <f>IF(S227=$Z$13,"","○")</f>
        <v/>
      </c>
      <c r="S227" s="159">
        <v>1.8700000000000001E-2</v>
      </c>
      <c r="T227" s="162" t="s">
        <v>261</v>
      </c>
    </row>
    <row r="228" spans="1:20" ht="15" customHeight="1">
      <c r="A228" s="808"/>
      <c r="B228" s="729" t="s">
        <v>9</v>
      </c>
      <c r="C228" s="764"/>
      <c r="D228" s="764"/>
      <c r="E228" s="730"/>
      <c r="F228" s="155"/>
      <c r="G228" s="29" t="s">
        <v>393</v>
      </c>
      <c r="H228" s="41" t="str">
        <f t="shared" si="35"/>
        <v/>
      </c>
      <c r="I228" s="156"/>
      <c r="J228" s="29" t="s">
        <v>393</v>
      </c>
      <c r="K228" s="157" t="str">
        <f t="shared" si="36"/>
        <v/>
      </c>
      <c r="L228" s="157" t="str">
        <f t="shared" si="38"/>
        <v/>
      </c>
      <c r="M228" s="158" t="str">
        <f t="shared" si="37"/>
        <v/>
      </c>
      <c r="N228" s="117"/>
      <c r="O228" s="464" t="str">
        <f>IF(P228=$X$14,"","○")</f>
        <v/>
      </c>
      <c r="P228" s="165">
        <v>38</v>
      </c>
      <c r="Q228" s="160" t="s">
        <v>394</v>
      </c>
      <c r="R228" s="118" t="str">
        <f>IF(S228=$Z$14,"","○")</f>
        <v/>
      </c>
      <c r="S228" s="159">
        <v>1.8800000000000001E-2</v>
      </c>
      <c r="T228" s="162" t="s">
        <v>261</v>
      </c>
    </row>
    <row r="229" spans="1:20" ht="15" customHeight="1">
      <c r="A229" s="808"/>
      <c r="B229" s="729" t="s">
        <v>10</v>
      </c>
      <c r="C229" s="764"/>
      <c r="D229" s="764"/>
      <c r="E229" s="730"/>
      <c r="F229" s="155"/>
      <c r="G229" s="29" t="s">
        <v>393</v>
      </c>
      <c r="H229" s="41" t="str">
        <f t="shared" si="35"/>
        <v/>
      </c>
      <c r="I229" s="156"/>
      <c r="J229" s="29" t="s">
        <v>393</v>
      </c>
      <c r="K229" s="157" t="str">
        <f t="shared" si="36"/>
        <v/>
      </c>
      <c r="L229" s="157" t="str">
        <f>IF(F229="",IF(I229="","",-(I229*P229)),(F229-I229)*P229)</f>
        <v/>
      </c>
      <c r="M229" s="158" t="str">
        <f>IF(L229="","",L229*S229*44/12)</f>
        <v/>
      </c>
      <c r="N229" s="117"/>
      <c r="O229" s="464" t="str">
        <f>IF(P229=$X$15,"","○")</f>
        <v/>
      </c>
      <c r="P229" s="159">
        <v>38.9</v>
      </c>
      <c r="Q229" s="160" t="s">
        <v>394</v>
      </c>
      <c r="R229" s="118" t="str">
        <f>IF(S229=$Z$15,"","○")</f>
        <v/>
      </c>
      <c r="S229" s="159">
        <v>1.9300000000000001E-2</v>
      </c>
      <c r="T229" s="162" t="s">
        <v>261</v>
      </c>
    </row>
    <row r="230" spans="1:20" ht="15" customHeight="1">
      <c r="A230" s="808"/>
      <c r="B230" s="729" t="s">
        <v>11</v>
      </c>
      <c r="C230" s="764"/>
      <c r="D230" s="764"/>
      <c r="E230" s="730"/>
      <c r="F230" s="155"/>
      <c r="G230" s="29" t="s">
        <v>393</v>
      </c>
      <c r="H230" s="41" t="str">
        <f t="shared" si="35"/>
        <v/>
      </c>
      <c r="I230" s="156"/>
      <c r="J230" s="29" t="s">
        <v>393</v>
      </c>
      <c r="K230" s="157" t="str">
        <f t="shared" si="36"/>
        <v/>
      </c>
      <c r="L230" s="157" t="str">
        <f t="shared" ref="L230:L243" si="39">IF(F230="",IF(I230="","",-(I230*P230)),(F230-I230)*P230)</f>
        <v/>
      </c>
      <c r="M230" s="158" t="str">
        <f t="shared" ref="M230:M248" si="40">IF(L230="","",L230*S230*44/12)</f>
        <v/>
      </c>
      <c r="N230" s="117"/>
      <c r="O230" s="464" t="str">
        <f>IF(P230=$X$16,"","○")</f>
        <v/>
      </c>
      <c r="P230" s="159">
        <v>41.8</v>
      </c>
      <c r="Q230" s="160" t="s">
        <v>394</v>
      </c>
      <c r="R230" s="118" t="str">
        <f>IF(S230=$Z$16,"","○")</f>
        <v/>
      </c>
      <c r="S230" s="159">
        <v>2.0199999999999999E-2</v>
      </c>
      <c r="T230" s="162" t="s">
        <v>261</v>
      </c>
    </row>
    <row r="231" spans="1:20" ht="15" customHeight="1">
      <c r="A231" s="808"/>
      <c r="B231" s="729" t="s">
        <v>12</v>
      </c>
      <c r="C231" s="764"/>
      <c r="D231" s="764"/>
      <c r="E231" s="730"/>
      <c r="F231" s="155"/>
      <c r="G231" s="29" t="s">
        <v>13</v>
      </c>
      <c r="H231" s="41" t="str">
        <f t="shared" si="35"/>
        <v/>
      </c>
      <c r="I231" s="156"/>
      <c r="J231" s="29" t="s">
        <v>13</v>
      </c>
      <c r="K231" s="157" t="str">
        <f t="shared" si="36"/>
        <v/>
      </c>
      <c r="L231" s="157" t="str">
        <f t="shared" si="39"/>
        <v/>
      </c>
      <c r="M231" s="158" t="str">
        <f t="shared" si="40"/>
        <v/>
      </c>
      <c r="N231" s="117"/>
      <c r="O231" s="464" t="str">
        <f>IF(P231=$X$17,"","○")</f>
        <v/>
      </c>
      <c r="P231" s="165">
        <v>40</v>
      </c>
      <c r="Q231" s="160" t="s">
        <v>14</v>
      </c>
      <c r="R231" s="118" t="str">
        <f>IF(S231=$Z$17,"","○")</f>
        <v/>
      </c>
      <c r="S231" s="159">
        <v>2.0400000000000001E-2</v>
      </c>
      <c r="T231" s="162" t="s">
        <v>261</v>
      </c>
    </row>
    <row r="232" spans="1:20" ht="15" customHeight="1">
      <c r="A232" s="808"/>
      <c r="B232" s="729" t="s">
        <v>15</v>
      </c>
      <c r="C232" s="764"/>
      <c r="D232" s="764"/>
      <c r="E232" s="730"/>
      <c r="F232" s="155"/>
      <c r="G232" s="29" t="s">
        <v>13</v>
      </c>
      <c r="H232" s="41" t="str">
        <f t="shared" si="35"/>
        <v/>
      </c>
      <c r="I232" s="156"/>
      <c r="J232" s="29" t="s">
        <v>13</v>
      </c>
      <c r="K232" s="157" t="str">
        <f t="shared" si="36"/>
        <v/>
      </c>
      <c r="L232" s="157" t="str">
        <f t="shared" si="39"/>
        <v/>
      </c>
      <c r="M232" s="158" t="str">
        <f t="shared" si="40"/>
        <v/>
      </c>
      <c r="N232" s="117"/>
      <c r="O232" s="464" t="str">
        <f>IF(P232=$X$18,"","○")</f>
        <v/>
      </c>
      <c r="P232" s="159">
        <v>34.1</v>
      </c>
      <c r="Q232" s="160" t="s">
        <v>14</v>
      </c>
      <c r="R232" s="118" t="str">
        <f>IF(S232=$Z$18,"","○")</f>
        <v/>
      </c>
      <c r="S232" s="159">
        <v>2.4500000000000001E-2</v>
      </c>
      <c r="T232" s="162" t="s">
        <v>261</v>
      </c>
    </row>
    <row r="233" spans="1:20" ht="15" customHeight="1">
      <c r="A233" s="808"/>
      <c r="B233" s="810" t="s">
        <v>16</v>
      </c>
      <c r="C233" s="809" t="s">
        <v>17</v>
      </c>
      <c r="D233" s="809"/>
      <c r="E233" s="809"/>
      <c r="F233" s="155"/>
      <c r="G233" s="29" t="s">
        <v>13</v>
      </c>
      <c r="H233" s="41" t="str">
        <f t="shared" si="35"/>
        <v/>
      </c>
      <c r="I233" s="156"/>
      <c r="J233" s="29" t="s">
        <v>13</v>
      </c>
      <c r="K233" s="157" t="str">
        <f t="shared" si="36"/>
        <v/>
      </c>
      <c r="L233" s="157" t="str">
        <f t="shared" si="39"/>
        <v/>
      </c>
      <c r="M233" s="158" t="str">
        <f t="shared" si="40"/>
        <v/>
      </c>
      <c r="N233" s="117"/>
      <c r="O233" s="464" t="str">
        <f>IF(P233=$X$19,"","○")</f>
        <v/>
      </c>
      <c r="P233" s="159">
        <v>50.1</v>
      </c>
      <c r="Q233" s="160" t="s">
        <v>14</v>
      </c>
      <c r="R233" s="118" t="str">
        <f>IF(S233=$Z$19,"","○")</f>
        <v/>
      </c>
      <c r="S233" s="159">
        <v>1.6299999999999999E-2</v>
      </c>
      <c r="T233" s="162" t="s">
        <v>261</v>
      </c>
    </row>
    <row r="234" spans="1:20" ht="15" customHeight="1">
      <c r="A234" s="808"/>
      <c r="B234" s="810"/>
      <c r="C234" s="809" t="s">
        <v>18</v>
      </c>
      <c r="D234" s="809"/>
      <c r="E234" s="809"/>
      <c r="F234" s="155"/>
      <c r="G234" s="29" t="s">
        <v>249</v>
      </c>
      <c r="H234" s="41" t="str">
        <f t="shared" si="35"/>
        <v/>
      </c>
      <c r="I234" s="156"/>
      <c r="J234" s="29" t="s">
        <v>249</v>
      </c>
      <c r="K234" s="157" t="str">
        <f t="shared" si="36"/>
        <v/>
      </c>
      <c r="L234" s="157" t="str">
        <f t="shared" si="39"/>
        <v/>
      </c>
      <c r="M234" s="158" t="str">
        <f t="shared" si="40"/>
        <v/>
      </c>
      <c r="N234" s="117"/>
      <c r="O234" s="464" t="str">
        <f>IF(P234=$X$20,"","○")</f>
        <v/>
      </c>
      <c r="P234" s="159">
        <v>46.1</v>
      </c>
      <c r="Q234" s="160" t="s">
        <v>397</v>
      </c>
      <c r="R234" s="118" t="str">
        <f>IF(S234=$Z$20,"","○")</f>
        <v/>
      </c>
      <c r="S234" s="159">
        <v>1.44E-2</v>
      </c>
      <c r="T234" s="162" t="s">
        <v>261</v>
      </c>
    </row>
    <row r="235" spans="1:20" ht="15" customHeight="1">
      <c r="A235" s="808"/>
      <c r="B235" s="810" t="s">
        <v>329</v>
      </c>
      <c r="C235" s="809" t="s">
        <v>19</v>
      </c>
      <c r="D235" s="809"/>
      <c r="E235" s="809"/>
      <c r="F235" s="155"/>
      <c r="G235" s="29" t="s">
        <v>13</v>
      </c>
      <c r="H235" s="41" t="str">
        <f t="shared" si="35"/>
        <v/>
      </c>
      <c r="I235" s="156"/>
      <c r="J235" s="29" t="s">
        <v>13</v>
      </c>
      <c r="K235" s="157" t="str">
        <f t="shared" si="36"/>
        <v/>
      </c>
      <c r="L235" s="157" t="str">
        <f t="shared" si="39"/>
        <v/>
      </c>
      <c r="M235" s="158" t="str">
        <f t="shared" si="40"/>
        <v/>
      </c>
      <c r="N235" s="117"/>
      <c r="O235" s="464" t="str">
        <f>IF(P235=$X$21,"","○")</f>
        <v/>
      </c>
      <c r="P235" s="159">
        <v>54.7</v>
      </c>
      <c r="Q235" s="160" t="s">
        <v>53</v>
      </c>
      <c r="R235" s="118" t="str">
        <f>IF(S235=$Z$21,"","○")</f>
        <v/>
      </c>
      <c r="S235" s="159">
        <v>1.3899999999999999E-2</v>
      </c>
      <c r="T235" s="162" t="s">
        <v>261</v>
      </c>
    </row>
    <row r="236" spans="1:20" ht="15" customHeight="1">
      <c r="A236" s="808"/>
      <c r="B236" s="810"/>
      <c r="C236" s="809" t="s">
        <v>37</v>
      </c>
      <c r="D236" s="809"/>
      <c r="E236" s="809"/>
      <c r="F236" s="155"/>
      <c r="G236" s="29" t="s">
        <v>249</v>
      </c>
      <c r="H236" s="41" t="str">
        <f t="shared" si="35"/>
        <v/>
      </c>
      <c r="I236" s="156"/>
      <c r="J236" s="29" t="s">
        <v>249</v>
      </c>
      <c r="K236" s="157" t="str">
        <f t="shared" si="36"/>
        <v/>
      </c>
      <c r="L236" s="157" t="str">
        <f t="shared" si="39"/>
        <v/>
      </c>
      <c r="M236" s="158" t="str">
        <f t="shared" si="40"/>
        <v/>
      </c>
      <c r="N236" s="117"/>
      <c r="O236" s="464" t="str">
        <f>IF(P236=$X$22,"","○")</f>
        <v/>
      </c>
      <c r="P236" s="159">
        <v>38.4</v>
      </c>
      <c r="Q236" s="160" t="s">
        <v>397</v>
      </c>
      <c r="R236" s="118" t="str">
        <f>IF(S236=$Z$22,"","○")</f>
        <v/>
      </c>
      <c r="S236" s="159">
        <v>1.3899999999999999E-2</v>
      </c>
      <c r="T236" s="162" t="s">
        <v>261</v>
      </c>
    </row>
    <row r="237" spans="1:20" ht="15" customHeight="1">
      <c r="A237" s="808"/>
      <c r="B237" s="653" t="s">
        <v>20</v>
      </c>
      <c r="C237" s="809" t="s">
        <v>398</v>
      </c>
      <c r="D237" s="809"/>
      <c r="E237" s="809"/>
      <c r="F237" s="155"/>
      <c r="G237" s="29" t="s">
        <v>13</v>
      </c>
      <c r="H237" s="41" t="str">
        <f t="shared" si="35"/>
        <v/>
      </c>
      <c r="I237" s="156"/>
      <c r="J237" s="29" t="s">
        <v>13</v>
      </c>
      <c r="K237" s="157" t="str">
        <f t="shared" si="36"/>
        <v/>
      </c>
      <c r="L237" s="157" t="str">
        <f t="shared" si="39"/>
        <v/>
      </c>
      <c r="M237" s="158" t="str">
        <f t="shared" si="40"/>
        <v/>
      </c>
      <c r="N237" s="117"/>
      <c r="O237" s="464" t="str">
        <f>IF(P237=$X$23,"","○")</f>
        <v/>
      </c>
      <c r="P237" s="167">
        <v>28.7</v>
      </c>
      <c r="Q237" s="160" t="s">
        <v>14</v>
      </c>
      <c r="R237" s="118" t="str">
        <f>IF(S237=$Z$23,"","○")</f>
        <v/>
      </c>
      <c r="S237" s="159">
        <v>2.46E-2</v>
      </c>
      <c r="T237" s="162" t="s">
        <v>261</v>
      </c>
    </row>
    <row r="238" spans="1:20" ht="15" customHeight="1">
      <c r="A238" s="808"/>
      <c r="B238" s="653"/>
      <c r="C238" s="809" t="s">
        <v>399</v>
      </c>
      <c r="D238" s="809"/>
      <c r="E238" s="809"/>
      <c r="F238" s="155"/>
      <c r="G238" s="29" t="s">
        <v>13</v>
      </c>
      <c r="H238" s="41" t="str">
        <f t="shared" si="35"/>
        <v/>
      </c>
      <c r="I238" s="156"/>
      <c r="J238" s="29" t="s">
        <v>13</v>
      </c>
      <c r="K238" s="157" t="str">
        <f t="shared" si="36"/>
        <v/>
      </c>
      <c r="L238" s="157" t="str">
        <f t="shared" si="39"/>
        <v/>
      </c>
      <c r="M238" s="158" t="str">
        <f t="shared" si="40"/>
        <v/>
      </c>
      <c r="N238" s="117"/>
      <c r="O238" s="464" t="str">
        <f>IF(P238=$X$24,"","○")</f>
        <v/>
      </c>
      <c r="P238" s="167">
        <v>28.9</v>
      </c>
      <c r="Q238" s="160" t="s">
        <v>14</v>
      </c>
      <c r="R238" s="118" t="str">
        <f>IF(S238=$Z$24,"","○")</f>
        <v/>
      </c>
      <c r="S238" s="159">
        <v>2.4500000000000001E-2</v>
      </c>
      <c r="T238" s="162" t="s">
        <v>261</v>
      </c>
    </row>
    <row r="239" spans="1:20" ht="15" customHeight="1">
      <c r="A239" s="808"/>
      <c r="B239" s="653"/>
      <c r="C239" s="809" t="s">
        <v>400</v>
      </c>
      <c r="D239" s="809"/>
      <c r="E239" s="809"/>
      <c r="F239" s="155"/>
      <c r="G239" s="29" t="s">
        <v>13</v>
      </c>
      <c r="H239" s="41" t="str">
        <f t="shared" si="35"/>
        <v/>
      </c>
      <c r="I239" s="156"/>
      <c r="J239" s="29" t="s">
        <v>13</v>
      </c>
      <c r="K239" s="157" t="str">
        <f t="shared" si="36"/>
        <v/>
      </c>
      <c r="L239" s="157" t="str">
        <f t="shared" si="39"/>
        <v/>
      </c>
      <c r="M239" s="158" t="str">
        <f t="shared" si="40"/>
        <v/>
      </c>
      <c r="N239" s="117"/>
      <c r="O239" s="464" t="str">
        <f>IF(P239=$X$25,"","○")</f>
        <v/>
      </c>
      <c r="P239" s="167">
        <v>28.3</v>
      </c>
      <c r="Q239" s="160" t="s">
        <v>14</v>
      </c>
      <c r="R239" s="118" t="str">
        <f>IF(S239=$Z$25,"","○")</f>
        <v/>
      </c>
      <c r="S239" s="159">
        <v>2.5100000000000001E-2</v>
      </c>
      <c r="T239" s="162" t="s">
        <v>261</v>
      </c>
    </row>
    <row r="240" spans="1:20" ht="15" customHeight="1">
      <c r="A240" s="808"/>
      <c r="B240" s="653"/>
      <c r="C240" s="809" t="s">
        <v>401</v>
      </c>
      <c r="D240" s="809"/>
      <c r="E240" s="809"/>
      <c r="F240" s="155"/>
      <c r="G240" s="29" t="s">
        <v>13</v>
      </c>
      <c r="H240" s="41" t="str">
        <f t="shared" si="35"/>
        <v/>
      </c>
      <c r="I240" s="156"/>
      <c r="J240" s="29" t="s">
        <v>13</v>
      </c>
      <c r="K240" s="157" t="str">
        <f t="shared" si="36"/>
        <v/>
      </c>
      <c r="L240" s="157" t="str">
        <f t="shared" si="39"/>
        <v/>
      </c>
      <c r="M240" s="158" t="str">
        <f t="shared" si="40"/>
        <v/>
      </c>
      <c r="N240" s="117"/>
      <c r="O240" s="464" t="str">
        <f>IF(P240=$X$26,"","○")</f>
        <v/>
      </c>
      <c r="P240" s="159">
        <v>26.1</v>
      </c>
      <c r="Q240" s="160" t="s">
        <v>14</v>
      </c>
      <c r="R240" s="118" t="str">
        <f>IF(S240=$Z$26,"","○")</f>
        <v/>
      </c>
      <c r="S240" s="159">
        <v>2.4299999999999999E-2</v>
      </c>
      <c r="T240" s="162" t="s">
        <v>261</v>
      </c>
    </row>
    <row r="241" spans="1:23" ht="15" customHeight="1">
      <c r="A241" s="808"/>
      <c r="B241" s="653"/>
      <c r="C241" s="809" t="s">
        <v>402</v>
      </c>
      <c r="D241" s="809"/>
      <c r="E241" s="809"/>
      <c r="F241" s="155"/>
      <c r="G241" s="29" t="s">
        <v>13</v>
      </c>
      <c r="H241" s="41" t="str">
        <f t="shared" si="35"/>
        <v/>
      </c>
      <c r="I241" s="156"/>
      <c r="J241" s="29" t="s">
        <v>13</v>
      </c>
      <c r="K241" s="157" t="str">
        <f t="shared" si="36"/>
        <v/>
      </c>
      <c r="L241" s="157" t="str">
        <f t="shared" si="39"/>
        <v/>
      </c>
      <c r="M241" s="158" t="str">
        <f t="shared" si="40"/>
        <v/>
      </c>
      <c r="N241" s="117"/>
      <c r="O241" s="464" t="str">
        <f>IF(P241=$X$27,"","○")</f>
        <v/>
      </c>
      <c r="P241" s="159">
        <v>24.2</v>
      </c>
      <c r="Q241" s="160" t="s">
        <v>14</v>
      </c>
      <c r="R241" s="118" t="str">
        <f>IF(S241=$Z$27,"","○")</f>
        <v/>
      </c>
      <c r="S241" s="159">
        <v>2.4199999999999999E-2</v>
      </c>
      <c r="T241" s="162" t="s">
        <v>261</v>
      </c>
    </row>
    <row r="242" spans="1:23" ht="15" customHeight="1">
      <c r="A242" s="808"/>
      <c r="B242" s="653"/>
      <c r="C242" s="809" t="s">
        <v>403</v>
      </c>
      <c r="D242" s="809"/>
      <c r="E242" s="809"/>
      <c r="F242" s="155"/>
      <c r="G242" s="29" t="s">
        <v>13</v>
      </c>
      <c r="H242" s="41" t="str">
        <f t="shared" si="35"/>
        <v/>
      </c>
      <c r="I242" s="156"/>
      <c r="J242" s="29" t="s">
        <v>13</v>
      </c>
      <c r="K242" s="157" t="str">
        <f t="shared" si="36"/>
        <v/>
      </c>
      <c r="L242" s="157" t="str">
        <f t="shared" si="39"/>
        <v/>
      </c>
      <c r="M242" s="158" t="str">
        <f t="shared" si="40"/>
        <v/>
      </c>
      <c r="N242" s="117"/>
      <c r="O242" s="464" t="str">
        <f>IF(P242=$X$28,"","○")</f>
        <v/>
      </c>
      <c r="P242" s="159">
        <v>27.8</v>
      </c>
      <c r="Q242" s="160" t="s">
        <v>14</v>
      </c>
      <c r="R242" s="118" t="str">
        <f>IF(S242=$Z$28,"","○")</f>
        <v/>
      </c>
      <c r="S242" s="159">
        <v>2.5899999999999999E-2</v>
      </c>
      <c r="T242" s="162" t="s">
        <v>261</v>
      </c>
    </row>
    <row r="243" spans="1:23" ht="15" customHeight="1">
      <c r="A243" s="808"/>
      <c r="B243" s="653" t="s">
        <v>21</v>
      </c>
      <c r="C243" s="653"/>
      <c r="D243" s="653"/>
      <c r="E243" s="653"/>
      <c r="F243" s="155"/>
      <c r="G243" s="29" t="s">
        <v>13</v>
      </c>
      <c r="H243" s="41" t="str">
        <f t="shared" si="35"/>
        <v/>
      </c>
      <c r="I243" s="156"/>
      <c r="J243" s="29" t="s">
        <v>13</v>
      </c>
      <c r="K243" s="157" t="str">
        <f t="shared" si="36"/>
        <v/>
      </c>
      <c r="L243" s="157" t="str">
        <f t="shared" si="39"/>
        <v/>
      </c>
      <c r="M243" s="158" t="str">
        <f t="shared" si="40"/>
        <v/>
      </c>
      <c r="N243" s="117"/>
      <c r="O243" s="464" t="str">
        <f>IF(P243=$X$29,"","○")</f>
        <v/>
      </c>
      <c r="P243" s="165">
        <v>29</v>
      </c>
      <c r="Q243" s="160" t="s">
        <v>14</v>
      </c>
      <c r="R243" s="118" t="str">
        <f>IF(S243=$Z$29,"","○")</f>
        <v/>
      </c>
      <c r="S243" s="159">
        <v>2.9899999999999999E-2</v>
      </c>
      <c r="T243" s="162" t="s">
        <v>261</v>
      </c>
    </row>
    <row r="244" spans="1:23" ht="15" customHeight="1">
      <c r="A244" s="808"/>
      <c r="B244" s="653" t="s">
        <v>22</v>
      </c>
      <c r="C244" s="653"/>
      <c r="D244" s="653"/>
      <c r="E244" s="653"/>
      <c r="F244" s="155"/>
      <c r="G244" s="29" t="s">
        <v>13</v>
      </c>
      <c r="H244" s="41" t="str">
        <f t="shared" si="35"/>
        <v/>
      </c>
      <c r="I244" s="156"/>
      <c r="J244" s="29" t="s">
        <v>13</v>
      </c>
      <c r="K244" s="157" t="str">
        <f t="shared" si="36"/>
        <v/>
      </c>
      <c r="L244" s="157" t="str">
        <f>IF(F244="",IF(I244="","",-(I244*P244)),(F244-I244)*P244)</f>
        <v/>
      </c>
      <c r="M244" s="158" t="str">
        <f t="shared" si="40"/>
        <v/>
      </c>
      <c r="N244" s="117"/>
      <c r="O244" s="464" t="str">
        <f>IF(P244=$X$30,"","○")</f>
        <v/>
      </c>
      <c r="P244" s="159">
        <v>37.299999999999997</v>
      </c>
      <c r="Q244" s="160" t="s">
        <v>14</v>
      </c>
      <c r="R244" s="118" t="str">
        <f>IF(S244=$Z$30,"","○")</f>
        <v/>
      </c>
      <c r="S244" s="159">
        <v>2.0899999999999998E-2</v>
      </c>
      <c r="T244" s="162" t="s">
        <v>261</v>
      </c>
    </row>
    <row r="245" spans="1:23" ht="15" customHeight="1">
      <c r="A245" s="808"/>
      <c r="B245" s="653" t="s">
        <v>23</v>
      </c>
      <c r="C245" s="653"/>
      <c r="D245" s="653"/>
      <c r="E245" s="653"/>
      <c r="F245" s="155"/>
      <c r="G245" s="29" t="s">
        <v>249</v>
      </c>
      <c r="H245" s="41" t="str">
        <f t="shared" si="35"/>
        <v/>
      </c>
      <c r="I245" s="156"/>
      <c r="J245" s="29" t="s">
        <v>249</v>
      </c>
      <c r="K245" s="157" t="str">
        <f t="shared" si="36"/>
        <v/>
      </c>
      <c r="L245" s="157" t="str">
        <f t="shared" ref="L245:L248" si="41">IF(F245="",IF(I245="","",-(I245*P245)),(F245-I245)*P245)</f>
        <v/>
      </c>
      <c r="M245" s="158" t="str">
        <f t="shared" si="40"/>
        <v/>
      </c>
      <c r="N245" s="117"/>
      <c r="O245" s="464" t="str">
        <f>IF(P245=$X$31,"","○")</f>
        <v/>
      </c>
      <c r="P245" s="159">
        <v>18.399999999999999</v>
      </c>
      <c r="Q245" s="160" t="s">
        <v>397</v>
      </c>
      <c r="R245" s="118" t="str">
        <f>IF(S245=$Z$31,"","○")</f>
        <v/>
      </c>
      <c r="S245" s="169">
        <v>1.09E-2</v>
      </c>
      <c r="T245" s="162" t="s">
        <v>261</v>
      </c>
    </row>
    <row r="246" spans="1:23" ht="15" customHeight="1">
      <c r="A246" s="808"/>
      <c r="B246" s="653" t="s">
        <v>24</v>
      </c>
      <c r="C246" s="653"/>
      <c r="D246" s="653"/>
      <c r="E246" s="653"/>
      <c r="F246" s="155"/>
      <c r="G246" s="29" t="s">
        <v>249</v>
      </c>
      <c r="H246" s="41" t="str">
        <f t="shared" si="35"/>
        <v/>
      </c>
      <c r="I246" s="156"/>
      <c r="J246" s="29" t="s">
        <v>249</v>
      </c>
      <c r="K246" s="157" t="str">
        <f t="shared" si="36"/>
        <v/>
      </c>
      <c r="L246" s="157" t="str">
        <f t="shared" si="41"/>
        <v/>
      </c>
      <c r="M246" s="158" t="str">
        <f t="shared" si="40"/>
        <v/>
      </c>
      <c r="N246" s="117"/>
      <c r="O246" s="464" t="str">
        <f>IF(P246=$X$32,"","○")</f>
        <v/>
      </c>
      <c r="P246" s="159">
        <v>3.23</v>
      </c>
      <c r="Q246" s="160" t="s">
        <v>397</v>
      </c>
      <c r="R246" s="118" t="str">
        <f>IF(S246=$Z$33,"","○")</f>
        <v/>
      </c>
      <c r="S246" s="159">
        <v>2.64E-2</v>
      </c>
      <c r="T246" s="162" t="s">
        <v>261</v>
      </c>
    </row>
    <row r="247" spans="1:23" ht="15" customHeight="1">
      <c r="A247" s="808"/>
      <c r="B247" s="653" t="s">
        <v>404</v>
      </c>
      <c r="C247" s="653"/>
      <c r="D247" s="653"/>
      <c r="E247" s="653"/>
      <c r="F247" s="155"/>
      <c r="G247" s="29" t="s">
        <v>249</v>
      </c>
      <c r="H247" s="41" t="str">
        <f t="shared" si="35"/>
        <v/>
      </c>
      <c r="I247" s="156"/>
      <c r="J247" s="29" t="s">
        <v>249</v>
      </c>
      <c r="K247" s="157" t="str">
        <f t="shared" si="36"/>
        <v/>
      </c>
      <c r="L247" s="157" t="str">
        <f t="shared" si="41"/>
        <v/>
      </c>
      <c r="M247" s="158" t="str">
        <f t="shared" si="40"/>
        <v/>
      </c>
      <c r="N247" s="117"/>
      <c r="O247" s="464" t="str">
        <f>IF(P247=$X$33,"","○")</f>
        <v/>
      </c>
      <c r="P247" s="159">
        <v>3.45</v>
      </c>
      <c r="Q247" s="160" t="s">
        <v>397</v>
      </c>
      <c r="R247" s="118" t="str">
        <f>IF(S247=$Z$33,"","○")</f>
        <v/>
      </c>
      <c r="S247" s="159">
        <v>2.64E-2</v>
      </c>
      <c r="T247" s="162" t="s">
        <v>261</v>
      </c>
      <c r="U247" s="171"/>
    </row>
    <row r="248" spans="1:23" ht="15" customHeight="1" thickBot="1">
      <c r="A248" s="808"/>
      <c r="B248" s="653" t="s">
        <v>25</v>
      </c>
      <c r="C248" s="653"/>
      <c r="D248" s="653"/>
      <c r="E248" s="653"/>
      <c r="F248" s="155"/>
      <c r="G248" s="29" t="s">
        <v>249</v>
      </c>
      <c r="H248" s="41" t="str">
        <f t="shared" si="35"/>
        <v/>
      </c>
      <c r="I248" s="156"/>
      <c r="J248" s="29" t="s">
        <v>249</v>
      </c>
      <c r="K248" s="157" t="str">
        <f t="shared" si="36"/>
        <v/>
      </c>
      <c r="L248" s="157" t="str">
        <f t="shared" si="41"/>
        <v/>
      </c>
      <c r="M248" s="158" t="str">
        <f t="shared" si="40"/>
        <v/>
      </c>
      <c r="N248" s="117"/>
      <c r="O248" s="464" t="str">
        <f>IF(P248=$X$34,"","○")</f>
        <v/>
      </c>
      <c r="P248" s="172">
        <v>7.53</v>
      </c>
      <c r="Q248" s="160" t="s">
        <v>397</v>
      </c>
      <c r="R248" s="119" t="str">
        <f>IF(S248=$Z$34,"","○")</f>
        <v/>
      </c>
      <c r="S248" s="173">
        <v>4.2000000000000003E-2</v>
      </c>
      <c r="T248" s="162" t="s">
        <v>261</v>
      </c>
      <c r="U248" s="135"/>
      <c r="V248" s="135"/>
      <c r="W248" s="123"/>
    </row>
    <row r="249" spans="1:23" ht="15" customHeight="1">
      <c r="A249" s="808"/>
      <c r="B249" s="796" t="s">
        <v>328</v>
      </c>
      <c r="C249" s="798"/>
      <c r="D249" s="522"/>
      <c r="E249" s="523"/>
      <c r="F249" s="155"/>
      <c r="G249" s="43"/>
      <c r="H249" s="41" t="str">
        <f t="shared" si="35"/>
        <v/>
      </c>
      <c r="I249" s="156"/>
      <c r="J249" s="43"/>
      <c r="K249" s="157" t="str">
        <f>IF(I249="","",I249*P249)</f>
        <v/>
      </c>
      <c r="L249" s="157" t="str">
        <f>IF(F249="",IF(I249="","",-(I249*P249)),(F249-I249)*P249)</f>
        <v/>
      </c>
      <c r="M249" s="158" t="str">
        <f>IF(L249="","",L249*S249*44/12)</f>
        <v/>
      </c>
      <c r="N249" s="117"/>
      <c r="O249" s="121"/>
      <c r="P249" s="175"/>
      <c r="Q249" s="176"/>
      <c r="R249" s="122"/>
      <c r="S249" s="175"/>
      <c r="T249" s="176"/>
      <c r="U249" s="177"/>
      <c r="V249" s="123"/>
    </row>
    <row r="250" spans="1:23" ht="15" customHeight="1" thickBot="1">
      <c r="A250" s="808"/>
      <c r="B250" s="797"/>
      <c r="C250" s="798"/>
      <c r="D250" s="522"/>
      <c r="E250" s="523"/>
      <c r="F250" s="155"/>
      <c r="G250" s="43"/>
      <c r="H250" s="41" t="str">
        <f t="shared" si="35"/>
        <v/>
      </c>
      <c r="I250" s="156"/>
      <c r="J250" s="43"/>
      <c r="K250" s="157" t="str">
        <f>IF(I250="","",I250*P250)</f>
        <v/>
      </c>
      <c r="L250" s="157" t="str">
        <f>IF(F250="",IF(I250="","",-(I250*P250)),(F250-I250)*P250)</f>
        <v/>
      </c>
      <c r="M250" s="158" t="str">
        <f>IF(L250="","",L250*S250*44/12)</f>
        <v/>
      </c>
      <c r="N250" s="117"/>
      <c r="O250" s="123"/>
      <c r="P250" s="179"/>
      <c r="Q250" s="180"/>
      <c r="R250" s="477"/>
      <c r="S250" s="179"/>
      <c r="T250" s="181"/>
    </row>
    <row r="251" spans="1:23" ht="15" customHeight="1" thickTop="1">
      <c r="A251" s="808"/>
      <c r="B251" s="683" t="s">
        <v>42</v>
      </c>
      <c r="C251" s="683"/>
      <c r="D251" s="683"/>
      <c r="E251" s="683"/>
      <c r="F251" s="683"/>
      <c r="G251" s="683"/>
      <c r="H251" s="683"/>
      <c r="I251" s="683"/>
      <c r="J251" s="683"/>
      <c r="K251" s="683"/>
      <c r="L251" s="683"/>
      <c r="M251" s="42" t="str">
        <f>IF(SUM(M222:M250)=0,"",SUM(M222:M250))</f>
        <v/>
      </c>
      <c r="N251" s="117"/>
      <c r="O251" s="123"/>
      <c r="P251" s="477"/>
      <c r="Q251" s="26"/>
      <c r="R251" s="477"/>
      <c r="S251" s="182"/>
      <c r="T251" s="183"/>
      <c r="U251" s="123"/>
      <c r="V251" s="123"/>
    </row>
    <row r="252" spans="1:23">
      <c r="A252" s="808"/>
      <c r="B252" s="799"/>
      <c r="C252" s="800"/>
      <c r="D252" s="800"/>
      <c r="E252" s="801"/>
      <c r="F252" s="683" t="s">
        <v>1</v>
      </c>
      <c r="G252" s="683"/>
      <c r="H252" s="683"/>
      <c r="I252" s="789" t="s">
        <v>34</v>
      </c>
      <c r="J252" s="789"/>
      <c r="K252" s="789"/>
      <c r="L252" s="681" t="s">
        <v>405</v>
      </c>
      <c r="M252" s="679" t="s">
        <v>61</v>
      </c>
      <c r="N252" s="117"/>
      <c r="O252" s="123"/>
      <c r="P252" s="184"/>
      <c r="Q252" s="185"/>
      <c r="R252" s="477"/>
      <c r="S252" s="184"/>
      <c r="T252" s="185"/>
    </row>
    <row r="253" spans="1:23" ht="15" customHeight="1" thickBot="1">
      <c r="A253" s="808"/>
      <c r="B253" s="802"/>
      <c r="C253" s="803"/>
      <c r="D253" s="803"/>
      <c r="E253" s="804"/>
      <c r="F253" s="467" t="s">
        <v>3</v>
      </c>
      <c r="G253" s="790" t="s">
        <v>406</v>
      </c>
      <c r="H253" s="792"/>
      <c r="I253" s="467" t="s">
        <v>3</v>
      </c>
      <c r="J253" s="790" t="s">
        <v>406</v>
      </c>
      <c r="K253" s="792"/>
      <c r="L253" s="682"/>
      <c r="M253" s="680"/>
      <c r="N253" s="117"/>
      <c r="O253" s="123"/>
      <c r="P253" s="184"/>
      <c r="Q253" s="185"/>
      <c r="R253" s="477"/>
      <c r="S253" s="184"/>
      <c r="T253" s="185"/>
    </row>
    <row r="254" spans="1:23" ht="15" customHeight="1" thickTop="1" thickBot="1">
      <c r="A254" s="808"/>
      <c r="B254" s="805"/>
      <c r="C254" s="806"/>
      <c r="D254" s="806"/>
      <c r="E254" s="807"/>
      <c r="F254" s="470" t="s">
        <v>55</v>
      </c>
      <c r="G254" s="791"/>
      <c r="H254" s="793"/>
      <c r="I254" s="470" t="s">
        <v>57</v>
      </c>
      <c r="J254" s="791"/>
      <c r="K254" s="793"/>
      <c r="L254" s="186" t="s">
        <v>407</v>
      </c>
      <c r="M254" s="468" t="s">
        <v>248</v>
      </c>
      <c r="N254" s="117"/>
      <c r="O254" s="187" t="s">
        <v>408</v>
      </c>
      <c r="P254" s="184"/>
      <c r="Q254" s="26"/>
      <c r="R254" s="477"/>
      <c r="S254" s="184"/>
      <c r="T254" s="185"/>
      <c r="U254" s="794" t="s">
        <v>409</v>
      </c>
      <c r="V254" s="795"/>
      <c r="W254" s="188"/>
    </row>
    <row r="255" spans="1:23" ht="15" customHeight="1" thickTop="1" thickBot="1">
      <c r="A255" s="808"/>
      <c r="B255" s="775" t="s">
        <v>410</v>
      </c>
      <c r="C255" s="776"/>
      <c r="D255" s="776"/>
      <c r="E255" s="777"/>
      <c r="F255" s="155"/>
      <c r="G255" s="29" t="s">
        <v>249</v>
      </c>
      <c r="H255" s="189"/>
      <c r="I255" s="156"/>
      <c r="J255" s="29" t="s">
        <v>249</v>
      </c>
      <c r="K255" s="190"/>
      <c r="L255" s="157" t="str">
        <f>IF(F255="",IF(I255="","",F255-I255),F255-I255)</f>
        <v/>
      </c>
      <c r="M255" s="158" t="str">
        <f>IF(L255="","",L255*S255)</f>
        <v/>
      </c>
      <c r="N255" s="117"/>
      <c r="O255" s="123"/>
      <c r="P255" s="184"/>
      <c r="Q255" s="185"/>
      <c r="R255" s="118"/>
      <c r="S255" s="191"/>
      <c r="T255" s="192" t="s">
        <v>411</v>
      </c>
      <c r="U255" s="778"/>
      <c r="V255" s="779"/>
    </row>
    <row r="256" spans="1:23" ht="15" customHeight="1" thickTop="1">
      <c r="A256" s="808"/>
      <c r="B256" s="683" t="s">
        <v>43</v>
      </c>
      <c r="C256" s="683"/>
      <c r="D256" s="683"/>
      <c r="E256" s="683"/>
      <c r="F256" s="683"/>
      <c r="G256" s="683"/>
      <c r="H256" s="683"/>
      <c r="I256" s="683"/>
      <c r="J256" s="683"/>
      <c r="K256" s="683"/>
      <c r="L256" s="683"/>
      <c r="M256" s="42" t="str">
        <f>IF(M255=0,"",M255)</f>
        <v/>
      </c>
      <c r="N256" s="117"/>
      <c r="O256" s="115" t="s">
        <v>258</v>
      </c>
      <c r="P256" s="477"/>
      <c r="Q256" s="26"/>
      <c r="R256" s="193"/>
      <c r="S256" s="194"/>
      <c r="T256" s="195"/>
      <c r="U256" s="196"/>
      <c r="V256" s="196"/>
    </row>
    <row r="257" spans="1:20">
      <c r="A257" s="710" t="s">
        <v>412</v>
      </c>
      <c r="B257" s="780"/>
      <c r="C257" s="781"/>
      <c r="D257" s="781"/>
      <c r="E257" s="782"/>
      <c r="F257" s="683" t="s">
        <v>1</v>
      </c>
      <c r="G257" s="683"/>
      <c r="H257" s="683"/>
      <c r="I257" s="789" t="s">
        <v>34</v>
      </c>
      <c r="J257" s="789"/>
      <c r="K257" s="789"/>
      <c r="L257" s="681" t="s">
        <v>59</v>
      </c>
      <c r="M257" s="681" t="s">
        <v>61</v>
      </c>
      <c r="N257" s="476"/>
      <c r="O257" s="697" t="s">
        <v>92</v>
      </c>
      <c r="P257" s="700" t="s">
        <v>2</v>
      </c>
      <c r="Q257" s="700"/>
      <c r="R257" s="697" t="s">
        <v>92</v>
      </c>
      <c r="S257" s="700" t="s">
        <v>45</v>
      </c>
      <c r="T257" s="700"/>
    </row>
    <row r="258" spans="1:20">
      <c r="A258" s="711"/>
      <c r="B258" s="783"/>
      <c r="C258" s="784"/>
      <c r="D258" s="784"/>
      <c r="E258" s="785"/>
      <c r="F258" s="467" t="s">
        <v>3</v>
      </c>
      <c r="G258" s="683" t="s">
        <v>35</v>
      </c>
      <c r="H258" s="467" t="s">
        <v>36</v>
      </c>
      <c r="I258" s="467" t="s">
        <v>3</v>
      </c>
      <c r="J258" s="683" t="s">
        <v>35</v>
      </c>
      <c r="K258" s="467" t="s">
        <v>36</v>
      </c>
      <c r="L258" s="682"/>
      <c r="M258" s="682"/>
      <c r="N258" s="476"/>
      <c r="O258" s="698"/>
      <c r="P258" s="473" t="s">
        <v>3</v>
      </c>
      <c r="Q258" s="774" t="s">
        <v>69</v>
      </c>
      <c r="R258" s="698"/>
      <c r="S258" s="697" t="s">
        <v>3</v>
      </c>
      <c r="T258" s="701" t="s">
        <v>35</v>
      </c>
    </row>
    <row r="259" spans="1:20">
      <c r="A259" s="711"/>
      <c r="B259" s="786"/>
      <c r="C259" s="787"/>
      <c r="D259" s="787"/>
      <c r="E259" s="788"/>
      <c r="F259" s="470" t="s">
        <v>55</v>
      </c>
      <c r="G259" s="683"/>
      <c r="H259" s="470" t="s">
        <v>56</v>
      </c>
      <c r="I259" s="470" t="s">
        <v>57</v>
      </c>
      <c r="J259" s="683"/>
      <c r="K259" s="470" t="s">
        <v>58</v>
      </c>
      <c r="L259" s="468" t="s">
        <v>80</v>
      </c>
      <c r="M259" s="468" t="s">
        <v>248</v>
      </c>
      <c r="N259" s="476"/>
      <c r="O259" s="699"/>
      <c r="P259" s="474" t="s">
        <v>5</v>
      </c>
      <c r="Q259" s="774"/>
      <c r="R259" s="699"/>
      <c r="S259" s="699"/>
      <c r="T259" s="702"/>
    </row>
    <row r="260" spans="1:20" ht="15" customHeight="1">
      <c r="A260" s="711"/>
      <c r="B260" s="729" t="s">
        <v>413</v>
      </c>
      <c r="C260" s="764"/>
      <c r="D260" s="764"/>
      <c r="E260" s="730"/>
      <c r="F260" s="155"/>
      <c r="G260" s="29" t="s">
        <v>13</v>
      </c>
      <c r="H260" s="157" t="str">
        <f t="shared" ref="H260:H278" si="42">IF(F260="","",F260*P260)</f>
        <v/>
      </c>
      <c r="I260" s="155"/>
      <c r="J260" s="29" t="s">
        <v>13</v>
      </c>
      <c r="K260" s="157" t="str">
        <f t="shared" ref="K260:K261" si="43">IF(I260="","",I260*P260)</f>
        <v/>
      </c>
      <c r="L260" s="157" t="str">
        <f>IF(F260="",IF(I260="","",-(I260*P260)),(F260-I260)*P260)</f>
        <v/>
      </c>
      <c r="M260" s="158" t="str">
        <f>IF(L260="","",L260*S260*44/12)</f>
        <v/>
      </c>
      <c r="N260" s="117"/>
      <c r="O260" s="464" t="str">
        <f>IF(P260=$X$46,"","○")</f>
        <v/>
      </c>
      <c r="P260" s="159">
        <v>13.6</v>
      </c>
      <c r="Q260" s="160" t="s">
        <v>14</v>
      </c>
      <c r="R260" s="118"/>
      <c r="S260" s="198">
        <v>0</v>
      </c>
      <c r="T260" s="162" t="s">
        <v>262</v>
      </c>
    </row>
    <row r="261" spans="1:20" ht="15" customHeight="1">
      <c r="A261" s="711"/>
      <c r="B261" s="729" t="s">
        <v>414</v>
      </c>
      <c r="C261" s="764"/>
      <c r="D261" s="764"/>
      <c r="E261" s="730"/>
      <c r="F261" s="155"/>
      <c r="G261" s="29" t="s">
        <v>13</v>
      </c>
      <c r="H261" s="157" t="str">
        <f t="shared" si="42"/>
        <v/>
      </c>
      <c r="I261" s="155"/>
      <c r="J261" s="29" t="s">
        <v>13</v>
      </c>
      <c r="K261" s="157" t="str">
        <f t="shared" si="43"/>
        <v/>
      </c>
      <c r="L261" s="157" t="str">
        <f t="shared" ref="L261" si="44">IF(F261="",IF(I261="","",-(I261*P261)),(F261-I261)*P261)</f>
        <v/>
      </c>
      <c r="M261" s="158" t="str">
        <f t="shared" ref="M261:M271" si="45">IF(L261="","",L261*S261*44/12)</f>
        <v/>
      </c>
      <c r="N261" s="117"/>
      <c r="O261" s="464" t="str">
        <f>IF(P261=$X$47,"","○")</f>
        <v/>
      </c>
      <c r="P261" s="159">
        <v>13.2</v>
      </c>
      <c r="Q261" s="160" t="s">
        <v>14</v>
      </c>
      <c r="R261" s="118"/>
      <c r="S261" s="198">
        <v>0</v>
      </c>
      <c r="T261" s="162" t="s">
        <v>261</v>
      </c>
    </row>
    <row r="262" spans="1:20" ht="15" customHeight="1">
      <c r="A262" s="711"/>
      <c r="B262" s="729" t="s">
        <v>415</v>
      </c>
      <c r="C262" s="764"/>
      <c r="D262" s="764"/>
      <c r="E262" s="730"/>
      <c r="F262" s="155"/>
      <c r="G262" s="29" t="s">
        <v>13</v>
      </c>
      <c r="H262" s="157" t="str">
        <f t="shared" si="42"/>
        <v/>
      </c>
      <c r="I262" s="155"/>
      <c r="J262" s="29" t="s">
        <v>13</v>
      </c>
      <c r="K262" s="157" t="str">
        <f>IF(I262="","",I262*P262)</f>
        <v/>
      </c>
      <c r="L262" s="157" t="str">
        <f>IF(F262="",IF(I262="","",-(I262*P262)),(F262-I262)*P262)</f>
        <v/>
      </c>
      <c r="M262" s="158" t="str">
        <f t="shared" si="45"/>
        <v/>
      </c>
      <c r="N262" s="117"/>
      <c r="O262" s="464" t="str">
        <f>IF(P262=$X$48,"","○")</f>
        <v/>
      </c>
      <c r="P262" s="159">
        <v>17.100000000000001</v>
      </c>
      <c r="Q262" s="160" t="s">
        <v>14</v>
      </c>
      <c r="R262" s="118"/>
      <c r="S262" s="198">
        <v>0</v>
      </c>
      <c r="T262" s="162" t="s">
        <v>261</v>
      </c>
    </row>
    <row r="263" spans="1:20" ht="15" customHeight="1">
      <c r="A263" s="711"/>
      <c r="B263" s="729" t="s">
        <v>416</v>
      </c>
      <c r="C263" s="764"/>
      <c r="D263" s="764"/>
      <c r="E263" s="730"/>
      <c r="F263" s="155"/>
      <c r="G263" s="29" t="s">
        <v>393</v>
      </c>
      <c r="H263" s="157" t="str">
        <f t="shared" si="42"/>
        <v/>
      </c>
      <c r="I263" s="155"/>
      <c r="J263" s="29" t="s">
        <v>393</v>
      </c>
      <c r="K263" s="157" t="str">
        <f t="shared" ref="K263:K278" si="46">IF(I263="","",I263*P263)</f>
        <v/>
      </c>
      <c r="L263" s="157" t="str">
        <f t="shared" ref="L263" si="47">IF(F263="",IF(I263="","",-(I263*P263)),(F263-I263)*P263)</f>
        <v/>
      </c>
      <c r="M263" s="158" t="str">
        <f t="shared" si="45"/>
        <v/>
      </c>
      <c r="N263" s="117"/>
      <c r="O263" s="464" t="str">
        <f>IF(P263=$X$49,"","○")</f>
        <v/>
      </c>
      <c r="P263" s="159">
        <v>23.4</v>
      </c>
      <c r="Q263" s="160" t="s">
        <v>394</v>
      </c>
      <c r="R263" s="118"/>
      <c r="S263" s="198">
        <v>0</v>
      </c>
      <c r="T263" s="162" t="s">
        <v>261</v>
      </c>
    </row>
    <row r="264" spans="1:20" ht="15" customHeight="1">
      <c r="A264" s="711"/>
      <c r="B264" s="729" t="s">
        <v>417</v>
      </c>
      <c r="C264" s="764"/>
      <c r="D264" s="764"/>
      <c r="E264" s="730"/>
      <c r="F264" s="155"/>
      <c r="G264" s="29" t="s">
        <v>393</v>
      </c>
      <c r="H264" s="157" t="str">
        <f t="shared" si="42"/>
        <v/>
      </c>
      <c r="I264" s="155"/>
      <c r="J264" s="29" t="s">
        <v>393</v>
      </c>
      <c r="K264" s="157" t="str">
        <f t="shared" si="46"/>
        <v/>
      </c>
      <c r="L264" s="157" t="str">
        <f>IF(F264="",IF(I264="","",-(I264*P264)),(F264-I264)*P264)</f>
        <v/>
      </c>
      <c r="M264" s="158" t="str">
        <f t="shared" si="45"/>
        <v/>
      </c>
      <c r="N264" s="117"/>
      <c r="O264" s="464" t="str">
        <f>IF(P264=$X$50,"","○")</f>
        <v/>
      </c>
      <c r="P264" s="159">
        <v>35.6</v>
      </c>
      <c r="Q264" s="160" t="s">
        <v>394</v>
      </c>
      <c r="R264" s="118"/>
      <c r="S264" s="198">
        <v>0</v>
      </c>
      <c r="T264" s="162" t="s">
        <v>261</v>
      </c>
    </row>
    <row r="265" spans="1:20" ht="15" customHeight="1">
      <c r="A265" s="711"/>
      <c r="B265" s="729" t="s">
        <v>418</v>
      </c>
      <c r="C265" s="764"/>
      <c r="D265" s="764"/>
      <c r="E265" s="730"/>
      <c r="F265" s="155"/>
      <c r="G265" s="29" t="s">
        <v>249</v>
      </c>
      <c r="H265" s="157" t="str">
        <f t="shared" si="42"/>
        <v/>
      </c>
      <c r="I265" s="155"/>
      <c r="J265" s="29" t="s">
        <v>249</v>
      </c>
      <c r="K265" s="157" t="str">
        <f t="shared" si="46"/>
        <v/>
      </c>
      <c r="L265" s="157" t="str">
        <f t="shared" ref="L265:L270" si="48">IF(F265="",IF(I265="","",-(I265*P265)),(F265-I265)*P265)</f>
        <v/>
      </c>
      <c r="M265" s="158" t="str">
        <f t="shared" si="45"/>
        <v/>
      </c>
      <c r="N265" s="117"/>
      <c r="O265" s="464" t="str">
        <f>IF(P265=$X$51,"","○")</f>
        <v/>
      </c>
      <c r="P265" s="159">
        <v>21.2</v>
      </c>
      <c r="Q265" s="160" t="s">
        <v>397</v>
      </c>
      <c r="R265" s="118"/>
      <c r="S265" s="198">
        <v>0</v>
      </c>
      <c r="T265" s="162" t="s">
        <v>261</v>
      </c>
    </row>
    <row r="266" spans="1:20" ht="15" customHeight="1">
      <c r="A266" s="711"/>
      <c r="B266" s="729" t="s">
        <v>419</v>
      </c>
      <c r="C266" s="764"/>
      <c r="D266" s="764"/>
      <c r="E266" s="730"/>
      <c r="F266" s="155"/>
      <c r="G266" s="29" t="s">
        <v>13</v>
      </c>
      <c r="H266" s="157" t="str">
        <f t="shared" si="42"/>
        <v/>
      </c>
      <c r="I266" s="155"/>
      <c r="J266" s="29" t="s">
        <v>13</v>
      </c>
      <c r="K266" s="157" t="str">
        <f t="shared" si="46"/>
        <v/>
      </c>
      <c r="L266" s="157" t="str">
        <f t="shared" si="48"/>
        <v/>
      </c>
      <c r="M266" s="158" t="str">
        <f t="shared" si="45"/>
        <v/>
      </c>
      <c r="N266" s="117"/>
      <c r="O266" s="464" t="str">
        <f>IF(P266=$X$52,"","○")</f>
        <v/>
      </c>
      <c r="P266" s="159">
        <v>13.2</v>
      </c>
      <c r="Q266" s="160" t="s">
        <v>14</v>
      </c>
      <c r="R266" s="118"/>
      <c r="S266" s="198">
        <v>0</v>
      </c>
      <c r="T266" s="162" t="s">
        <v>261</v>
      </c>
    </row>
    <row r="267" spans="1:20" ht="15" customHeight="1">
      <c r="A267" s="711"/>
      <c r="B267" s="729" t="s">
        <v>420</v>
      </c>
      <c r="C267" s="764"/>
      <c r="D267" s="764"/>
      <c r="E267" s="730"/>
      <c r="F267" s="155"/>
      <c r="G267" s="29" t="s">
        <v>13</v>
      </c>
      <c r="H267" s="157" t="str">
        <f t="shared" si="42"/>
        <v/>
      </c>
      <c r="I267" s="155"/>
      <c r="J267" s="29" t="s">
        <v>13</v>
      </c>
      <c r="K267" s="157" t="str">
        <f t="shared" si="46"/>
        <v/>
      </c>
      <c r="L267" s="157" t="str">
        <f t="shared" si="48"/>
        <v/>
      </c>
      <c r="M267" s="158" t="str">
        <f t="shared" si="45"/>
        <v/>
      </c>
      <c r="N267" s="117"/>
      <c r="O267" s="464" t="str">
        <f>IF(P267=$X$53,"","○")</f>
        <v/>
      </c>
      <c r="P267" s="165">
        <v>18</v>
      </c>
      <c r="Q267" s="160" t="s">
        <v>14</v>
      </c>
      <c r="R267" s="118" t="str">
        <f>IF(S267=$Z$53,"","○")</f>
        <v/>
      </c>
      <c r="S267" s="200">
        <v>1.6199999999999999E-2</v>
      </c>
      <c r="T267" s="162" t="s">
        <v>261</v>
      </c>
    </row>
    <row r="268" spans="1:20" ht="15" customHeight="1">
      <c r="A268" s="711"/>
      <c r="B268" s="729" t="s">
        <v>421</v>
      </c>
      <c r="C268" s="764"/>
      <c r="D268" s="764"/>
      <c r="E268" s="730"/>
      <c r="F268" s="155"/>
      <c r="G268" s="29" t="s">
        <v>13</v>
      </c>
      <c r="H268" s="157" t="str">
        <f t="shared" si="42"/>
        <v/>
      </c>
      <c r="I268" s="155"/>
      <c r="J268" s="29" t="s">
        <v>13</v>
      </c>
      <c r="K268" s="157" t="str">
        <f t="shared" si="46"/>
        <v/>
      </c>
      <c r="L268" s="157" t="str">
        <f t="shared" si="48"/>
        <v/>
      </c>
      <c r="M268" s="158" t="str">
        <f t="shared" si="45"/>
        <v/>
      </c>
      <c r="N268" s="117"/>
      <c r="O268" s="464" t="str">
        <f>IF(P268=$X$54,"","○")</f>
        <v/>
      </c>
      <c r="P268" s="159">
        <v>26.9</v>
      </c>
      <c r="Q268" s="160" t="s">
        <v>14</v>
      </c>
      <c r="R268" s="118" t="str">
        <f>IF(S268=$Z$54,"","○")</f>
        <v/>
      </c>
      <c r="S268" s="200">
        <v>1.66E-2</v>
      </c>
      <c r="T268" s="162" t="s">
        <v>261</v>
      </c>
    </row>
    <row r="269" spans="1:20" ht="15" customHeight="1">
      <c r="A269" s="711"/>
      <c r="B269" s="729" t="s">
        <v>422</v>
      </c>
      <c r="C269" s="764"/>
      <c r="D269" s="764"/>
      <c r="E269" s="730"/>
      <c r="F269" s="155"/>
      <c r="G269" s="29" t="s">
        <v>13</v>
      </c>
      <c r="H269" s="157" t="str">
        <f t="shared" si="42"/>
        <v/>
      </c>
      <c r="I269" s="155"/>
      <c r="J269" s="29" t="s">
        <v>13</v>
      </c>
      <c r="K269" s="157" t="str">
        <f t="shared" si="46"/>
        <v/>
      </c>
      <c r="L269" s="157" t="str">
        <f t="shared" si="48"/>
        <v/>
      </c>
      <c r="M269" s="158" t="str">
        <f t="shared" si="45"/>
        <v/>
      </c>
      <c r="N269" s="117"/>
      <c r="O269" s="464" t="str">
        <f>IF(P269=$X$55,"","○")</f>
        <v/>
      </c>
      <c r="P269" s="159">
        <v>33.200000000000003</v>
      </c>
      <c r="Q269" s="160" t="s">
        <v>14</v>
      </c>
      <c r="R269" s="118" t="str">
        <f>IF(S269=$Z$55,"","○")</f>
        <v/>
      </c>
      <c r="S269" s="200">
        <v>1.35E-2</v>
      </c>
      <c r="T269" s="162" t="s">
        <v>261</v>
      </c>
    </row>
    <row r="270" spans="1:20" ht="15" customHeight="1">
      <c r="A270" s="711"/>
      <c r="B270" s="771" t="s">
        <v>423</v>
      </c>
      <c r="C270" s="772"/>
      <c r="D270" s="772"/>
      <c r="E270" s="773"/>
      <c r="F270" s="155"/>
      <c r="G270" s="29" t="s">
        <v>13</v>
      </c>
      <c r="H270" s="157" t="str">
        <f t="shared" si="42"/>
        <v/>
      </c>
      <c r="I270" s="155"/>
      <c r="J270" s="29" t="s">
        <v>13</v>
      </c>
      <c r="K270" s="157" t="str">
        <f t="shared" si="46"/>
        <v/>
      </c>
      <c r="L270" s="157" t="str">
        <f t="shared" si="48"/>
        <v/>
      </c>
      <c r="M270" s="158" t="str">
        <f t="shared" si="45"/>
        <v/>
      </c>
      <c r="N270" s="117"/>
      <c r="O270" s="464" t="str">
        <f>IF(P270=$X$56,"","○")</f>
        <v/>
      </c>
      <c r="P270" s="159">
        <v>29.3</v>
      </c>
      <c r="Q270" s="160" t="s">
        <v>14</v>
      </c>
      <c r="R270" s="118" t="str">
        <f>IF(S270=$Z$56,"","○")</f>
        <v/>
      </c>
      <c r="S270" s="200">
        <v>2.5700000000000001E-2</v>
      </c>
      <c r="T270" s="162" t="s">
        <v>262</v>
      </c>
    </row>
    <row r="271" spans="1:20" ht="15" customHeight="1">
      <c r="A271" s="711"/>
      <c r="B271" s="771" t="s">
        <v>424</v>
      </c>
      <c r="C271" s="772"/>
      <c r="D271" s="772"/>
      <c r="E271" s="773"/>
      <c r="F271" s="155"/>
      <c r="G271" s="29" t="s">
        <v>13</v>
      </c>
      <c r="H271" s="157" t="str">
        <f t="shared" si="42"/>
        <v/>
      </c>
      <c r="I271" s="155"/>
      <c r="J271" s="29" t="s">
        <v>13</v>
      </c>
      <c r="K271" s="157" t="str">
        <f t="shared" si="46"/>
        <v/>
      </c>
      <c r="L271" s="157" t="str">
        <f>IF(F271="",IF(I271="","",-(I271*P271)),(F271-I271)*P271)</f>
        <v/>
      </c>
      <c r="M271" s="158" t="str">
        <f t="shared" si="45"/>
        <v/>
      </c>
      <c r="N271" s="117"/>
      <c r="O271" s="464" t="str">
        <f>IF(P271=$X$57,"","○")</f>
        <v/>
      </c>
      <c r="P271" s="159">
        <v>29.3</v>
      </c>
      <c r="Q271" s="160" t="s">
        <v>14</v>
      </c>
      <c r="R271" s="118" t="str">
        <f>IF(S271=$Z$57,"","○")</f>
        <v/>
      </c>
      <c r="S271" s="200">
        <v>2.3900000000000001E-2</v>
      </c>
      <c r="T271" s="162" t="s">
        <v>262</v>
      </c>
    </row>
    <row r="272" spans="1:20" ht="15" customHeight="1">
      <c r="A272" s="711"/>
      <c r="B272" s="729" t="s">
        <v>425</v>
      </c>
      <c r="C272" s="764"/>
      <c r="D272" s="764"/>
      <c r="E272" s="730"/>
      <c r="F272" s="155"/>
      <c r="G272" s="29" t="s">
        <v>393</v>
      </c>
      <c r="H272" s="157" t="str">
        <f t="shared" si="42"/>
        <v/>
      </c>
      <c r="I272" s="155"/>
      <c r="J272" s="29" t="s">
        <v>393</v>
      </c>
      <c r="K272" s="157" t="str">
        <f t="shared" si="46"/>
        <v/>
      </c>
      <c r="L272" s="157" t="str">
        <f t="shared" ref="L272" si="49">IF(F272="",IF(I272="","",-(I272*P272)),(F272-I272)*P272)</f>
        <v/>
      </c>
      <c r="M272" s="158" t="str">
        <f>IF(L272="","",L272*S272*44/12)</f>
        <v/>
      </c>
      <c r="N272" s="117"/>
      <c r="O272" s="464" t="str">
        <f>IF(P272=$X$58,"","○")</f>
        <v/>
      </c>
      <c r="P272" s="159">
        <v>40.200000000000003</v>
      </c>
      <c r="Q272" s="160" t="s">
        <v>394</v>
      </c>
      <c r="R272" s="118" t="str">
        <f>IF(S272=$Z$58,"","○")</f>
        <v/>
      </c>
      <c r="S272" s="200">
        <v>1.7899999999999999E-2</v>
      </c>
      <c r="T272" s="162" t="s">
        <v>261</v>
      </c>
    </row>
    <row r="273" spans="1:23" ht="15" customHeight="1">
      <c r="A273" s="711"/>
      <c r="B273" s="729" t="s">
        <v>426</v>
      </c>
      <c r="C273" s="764"/>
      <c r="D273" s="764"/>
      <c r="E273" s="730"/>
      <c r="F273" s="155"/>
      <c r="G273" s="29" t="s">
        <v>249</v>
      </c>
      <c r="H273" s="157" t="str">
        <f t="shared" si="42"/>
        <v/>
      </c>
      <c r="I273" s="155"/>
      <c r="J273" s="29" t="s">
        <v>249</v>
      </c>
      <c r="K273" s="157" t="str">
        <f t="shared" si="46"/>
        <v/>
      </c>
      <c r="L273" s="157" t="str">
        <f>IF(F273="",IF(I273="","",-(I273*P273)),(F273-I273)*P273)</f>
        <v/>
      </c>
      <c r="M273" s="158" t="str">
        <f t="shared" ref="M273" si="50">IF(L273="","",L273*S273*44/12)</f>
        <v/>
      </c>
      <c r="N273" s="117"/>
      <c r="O273" s="464" t="str">
        <f>IF(P273=$X$59,"","○")</f>
        <v/>
      </c>
      <c r="P273" s="159">
        <v>21.2</v>
      </c>
      <c r="Q273" s="160" t="s">
        <v>397</v>
      </c>
      <c r="R273" s="118"/>
      <c r="S273" s="198">
        <v>0</v>
      </c>
      <c r="T273" s="162" t="s">
        <v>261</v>
      </c>
    </row>
    <row r="274" spans="1:23" ht="15" customHeight="1">
      <c r="A274" s="711"/>
      <c r="B274" s="729" t="s">
        <v>427</v>
      </c>
      <c r="C274" s="764"/>
      <c r="D274" s="764"/>
      <c r="E274" s="730"/>
      <c r="F274" s="155"/>
      <c r="G274" s="29" t="s">
        <v>13</v>
      </c>
      <c r="H274" s="157" t="str">
        <f t="shared" si="42"/>
        <v/>
      </c>
      <c r="I274" s="155"/>
      <c r="J274" s="29" t="s">
        <v>13</v>
      </c>
      <c r="K274" s="157" t="str">
        <f t="shared" si="46"/>
        <v/>
      </c>
      <c r="L274" s="157" t="str">
        <f t="shared" ref="L274:L278" si="51">IF(F274="",IF(I274="","",-(I274*P274)),(F274-I274)*P274)</f>
        <v/>
      </c>
      <c r="M274" s="158" t="str">
        <f>IF(L274="","",L274*S274*44/12)</f>
        <v/>
      </c>
      <c r="N274" s="117"/>
      <c r="O274" s="464" t="str">
        <f>IF(P274=$X$60,"","○")</f>
        <v/>
      </c>
      <c r="P274" s="159">
        <v>17.100000000000001</v>
      </c>
      <c r="Q274" s="160" t="s">
        <v>14</v>
      </c>
      <c r="R274" s="118"/>
      <c r="S274" s="198">
        <v>0</v>
      </c>
      <c r="T274" s="162" t="s">
        <v>261</v>
      </c>
    </row>
    <row r="275" spans="1:23" ht="15" customHeight="1">
      <c r="A275" s="711"/>
      <c r="B275" s="729" t="s">
        <v>428</v>
      </c>
      <c r="C275" s="764"/>
      <c r="D275" s="764"/>
      <c r="E275" s="730"/>
      <c r="F275" s="155"/>
      <c r="G275" s="29" t="s">
        <v>13</v>
      </c>
      <c r="H275" s="157" t="str">
        <f t="shared" si="42"/>
        <v/>
      </c>
      <c r="I275" s="155"/>
      <c r="J275" s="29" t="s">
        <v>13</v>
      </c>
      <c r="K275" s="157" t="str">
        <f t="shared" si="46"/>
        <v/>
      </c>
      <c r="L275" s="157" t="str">
        <f t="shared" si="51"/>
        <v/>
      </c>
      <c r="M275" s="158" t="str">
        <f t="shared" ref="M275" si="52">IF(L275="","",L275*S275*44/12)</f>
        <v/>
      </c>
      <c r="N275" s="117"/>
      <c r="O275" s="464" t="str">
        <f>IF(P275=$X$61,"","○")</f>
        <v/>
      </c>
      <c r="P275" s="165">
        <v>142</v>
      </c>
      <c r="Q275" s="160" t="s">
        <v>14</v>
      </c>
      <c r="R275" s="118"/>
      <c r="S275" s="198">
        <v>0</v>
      </c>
      <c r="T275" s="162" t="s">
        <v>261</v>
      </c>
    </row>
    <row r="276" spans="1:23" ht="15" customHeight="1" thickBot="1">
      <c r="A276" s="711"/>
      <c r="B276" s="729" t="s">
        <v>429</v>
      </c>
      <c r="C276" s="764"/>
      <c r="D276" s="764"/>
      <c r="E276" s="730"/>
      <c r="F276" s="155"/>
      <c r="G276" s="29" t="s">
        <v>13</v>
      </c>
      <c r="H276" s="157" t="str">
        <f t="shared" si="42"/>
        <v/>
      </c>
      <c r="I276" s="155"/>
      <c r="J276" s="29" t="s">
        <v>13</v>
      </c>
      <c r="K276" s="157" t="str">
        <f t="shared" si="46"/>
        <v/>
      </c>
      <c r="L276" s="157" t="str">
        <f t="shared" si="51"/>
        <v/>
      </c>
      <c r="M276" s="158" t="str">
        <f>IF(L276="","",L276*S276*44/12)</f>
        <v/>
      </c>
      <c r="N276" s="117"/>
      <c r="O276" s="464" t="str">
        <f>IF(P276=$X$62,"","○")</f>
        <v/>
      </c>
      <c r="P276" s="172">
        <v>22.5</v>
      </c>
      <c r="Q276" s="201" t="s">
        <v>14</v>
      </c>
      <c r="R276" s="118"/>
      <c r="S276" s="202">
        <v>0</v>
      </c>
      <c r="T276" s="203" t="s">
        <v>261</v>
      </c>
    </row>
    <row r="277" spans="1:23" ht="15" customHeight="1">
      <c r="A277" s="711"/>
      <c r="B277" s="765" t="s">
        <v>430</v>
      </c>
      <c r="C277" s="766"/>
      <c r="D277" s="769"/>
      <c r="E277" s="770"/>
      <c r="F277" s="155"/>
      <c r="G277" s="43"/>
      <c r="H277" s="157" t="str">
        <f t="shared" si="42"/>
        <v/>
      </c>
      <c r="I277" s="155"/>
      <c r="J277" s="43"/>
      <c r="K277" s="157" t="str">
        <f t="shared" si="46"/>
        <v/>
      </c>
      <c r="L277" s="157" t="str">
        <f t="shared" si="51"/>
        <v/>
      </c>
      <c r="M277" s="158" t="str">
        <f t="shared" ref="M277:M278" si="53">IF(L277="","",L277*S277*44/12)</f>
        <v/>
      </c>
      <c r="N277" s="204"/>
      <c r="O277" s="205"/>
      <c r="P277" s="175"/>
      <c r="Q277" s="206"/>
      <c r="R277" s="122"/>
      <c r="S277" s="175"/>
      <c r="T277" s="206"/>
      <c r="W277" s="123"/>
    </row>
    <row r="278" spans="1:23" ht="15" customHeight="1" thickBot="1">
      <c r="A278" s="711"/>
      <c r="B278" s="767"/>
      <c r="C278" s="768"/>
      <c r="D278" s="769"/>
      <c r="E278" s="770"/>
      <c r="F278" s="155"/>
      <c r="G278" s="43"/>
      <c r="H278" s="157" t="str">
        <f t="shared" si="42"/>
        <v/>
      </c>
      <c r="I278" s="155"/>
      <c r="J278" s="43"/>
      <c r="K278" s="157" t="str">
        <f t="shared" si="46"/>
        <v/>
      </c>
      <c r="L278" s="157" t="str">
        <f t="shared" si="51"/>
        <v/>
      </c>
      <c r="M278" s="158" t="str">
        <f t="shared" si="53"/>
        <v/>
      </c>
      <c r="N278" s="204"/>
      <c r="O278" s="207"/>
      <c r="P278" s="179"/>
      <c r="Q278" s="208"/>
      <c r="R278" s="477"/>
      <c r="S278" s="179"/>
      <c r="T278" s="208"/>
      <c r="W278" s="123"/>
    </row>
    <row r="279" spans="1:23">
      <c r="A279" s="466"/>
      <c r="B279" s="759" t="s">
        <v>431</v>
      </c>
      <c r="C279" s="760"/>
      <c r="D279" s="760"/>
      <c r="E279" s="760"/>
      <c r="F279" s="760"/>
      <c r="G279" s="760"/>
      <c r="H279" s="760"/>
      <c r="I279" s="760"/>
      <c r="J279" s="760"/>
      <c r="K279" s="760"/>
      <c r="L279" s="761"/>
      <c r="M279" s="42" t="str">
        <f>IF(SUM(M260:M278)=0,"",SUM(M260:M278))</f>
        <v/>
      </c>
      <c r="N279" s="117"/>
      <c r="O279" s="116" t="s">
        <v>260</v>
      </c>
      <c r="P279" s="209"/>
      <c r="Q279" s="183"/>
      <c r="R279" s="477"/>
      <c r="S279" s="209"/>
      <c r="T279" s="183"/>
      <c r="W279" s="123"/>
    </row>
    <row r="280" spans="1:23">
      <c r="A280" s="683" t="s">
        <v>0</v>
      </c>
      <c r="B280" s="683"/>
      <c r="C280" s="683"/>
      <c r="D280" s="683"/>
      <c r="E280" s="683"/>
      <c r="F280" s="685" t="s">
        <v>1</v>
      </c>
      <c r="G280" s="686"/>
      <c r="H280" s="754"/>
      <c r="I280" s="685" t="s">
        <v>34</v>
      </c>
      <c r="J280" s="686"/>
      <c r="K280" s="754"/>
      <c r="L280" s="681" t="s">
        <v>405</v>
      </c>
      <c r="M280" s="679" t="s">
        <v>61</v>
      </c>
      <c r="N280" s="204"/>
      <c r="O280" s="116" t="s">
        <v>259</v>
      </c>
      <c r="P280" s="209"/>
      <c r="R280" s="477"/>
      <c r="S280" s="209"/>
      <c r="T280" s="183"/>
      <c r="W280" s="123"/>
    </row>
    <row r="281" spans="1:23">
      <c r="A281" s="683"/>
      <c r="B281" s="683"/>
      <c r="C281" s="683"/>
      <c r="D281" s="683"/>
      <c r="E281" s="683"/>
      <c r="F281" s="467" t="s">
        <v>3</v>
      </c>
      <c r="G281" s="681" t="s">
        <v>35</v>
      </c>
      <c r="H281" s="762"/>
      <c r="I281" s="468" t="s">
        <v>3</v>
      </c>
      <c r="J281" s="682" t="s">
        <v>35</v>
      </c>
      <c r="K281" s="762"/>
      <c r="L281" s="682"/>
      <c r="M281" s="680"/>
      <c r="N281" s="204"/>
      <c r="O281" s="207"/>
      <c r="P281" s="209"/>
      <c r="Q281" s="210"/>
      <c r="R281" s="477"/>
      <c r="S281" s="209"/>
      <c r="T281" s="183"/>
      <c r="W281" s="123"/>
    </row>
    <row r="282" spans="1:23">
      <c r="A282" s="683"/>
      <c r="B282" s="683"/>
      <c r="C282" s="683"/>
      <c r="D282" s="683"/>
      <c r="E282" s="683"/>
      <c r="F282" s="470" t="s">
        <v>55</v>
      </c>
      <c r="G282" s="755"/>
      <c r="H282" s="763"/>
      <c r="I282" s="28" t="s">
        <v>432</v>
      </c>
      <c r="J282" s="755"/>
      <c r="K282" s="763"/>
      <c r="L282" s="470" t="s">
        <v>433</v>
      </c>
      <c r="M282" s="468" t="s">
        <v>248</v>
      </c>
      <c r="N282" s="204"/>
      <c r="O282" s="187" t="s">
        <v>434</v>
      </c>
      <c r="P282" s="209"/>
      <c r="Q282" s="26"/>
      <c r="R282" s="193"/>
      <c r="S282" s="211"/>
      <c r="T282" s="195"/>
      <c r="W282" s="123"/>
    </row>
    <row r="283" spans="1:23" ht="17" thickBot="1">
      <c r="A283" s="681" t="s">
        <v>38</v>
      </c>
      <c r="B283" s="756" t="s">
        <v>435</v>
      </c>
      <c r="C283" s="720" t="s">
        <v>27</v>
      </c>
      <c r="D283" s="520"/>
      <c r="E283" s="521"/>
      <c r="F283" s="155"/>
      <c r="G283" s="29" t="s">
        <v>28</v>
      </c>
      <c r="H283" s="44"/>
      <c r="I283" s="155"/>
      <c r="J283" s="29" t="s">
        <v>28</v>
      </c>
      <c r="K283" s="45"/>
      <c r="L283" s="41" t="str">
        <f>IF(F283="",IF(I283="","",F283-I283),F283-I283)</f>
        <v/>
      </c>
      <c r="M283" s="42" t="str">
        <f t="shared" ref="M283" si="54">IF(L283="","",L283*S283)</f>
        <v/>
      </c>
      <c r="N283" s="117"/>
      <c r="O283" s="123"/>
      <c r="P283" s="125"/>
      <c r="Q283" s="126"/>
      <c r="R283" s="120" t="str">
        <f>IF(S283=$Z$69,"","○")</f>
        <v/>
      </c>
      <c r="S283" s="212">
        <v>6.54E-2</v>
      </c>
      <c r="T283" s="162" t="s">
        <v>384</v>
      </c>
    </row>
    <row r="284" spans="1:23" ht="17" thickTop="1">
      <c r="A284" s="682"/>
      <c r="B284" s="757"/>
      <c r="C284" s="723" t="s">
        <v>30</v>
      </c>
      <c r="D284" s="724"/>
      <c r="E284" s="725"/>
      <c r="F284" s="155"/>
      <c r="G284" s="29" t="s">
        <v>28</v>
      </c>
      <c r="H284" s="44"/>
      <c r="I284" s="155"/>
      <c r="J284" s="29" t="s">
        <v>28</v>
      </c>
      <c r="K284" s="45"/>
      <c r="L284" s="41" t="str">
        <f>IF(F284="",IF(I284="","",F284-I284),F284-I284)</f>
        <v/>
      </c>
      <c r="M284" s="42" t="str">
        <f>IF(L284="","",L284*S284)</f>
        <v/>
      </c>
      <c r="N284" s="117"/>
      <c r="O284" s="123"/>
      <c r="P284" s="125"/>
      <c r="Q284" s="126"/>
      <c r="R284" s="214"/>
      <c r="S284" s="215"/>
      <c r="T284" s="301" t="s">
        <v>384</v>
      </c>
    </row>
    <row r="285" spans="1:23">
      <c r="A285" s="682"/>
      <c r="B285" s="757"/>
      <c r="C285" s="720" t="s">
        <v>31</v>
      </c>
      <c r="D285" s="520"/>
      <c r="E285" s="521"/>
      <c r="F285" s="155"/>
      <c r="G285" s="29" t="s">
        <v>28</v>
      </c>
      <c r="H285" s="44"/>
      <c r="I285" s="155"/>
      <c r="J285" s="29" t="s">
        <v>28</v>
      </c>
      <c r="K285" s="45"/>
      <c r="L285" s="41" t="str">
        <f t="shared" ref="L285:L287" si="55">IF(F285="",IF(I285="","",F285-I285),F285-I285)</f>
        <v/>
      </c>
      <c r="M285" s="42" t="str">
        <f t="shared" ref="M285:M287" si="56">IF(L285="","",L285*S285)</f>
        <v/>
      </c>
      <c r="N285" s="117"/>
      <c r="O285" s="123"/>
      <c r="P285" s="125"/>
      <c r="Q285" s="126"/>
      <c r="R285" s="214"/>
      <c r="S285" s="217"/>
      <c r="T285" s="301" t="s">
        <v>384</v>
      </c>
    </row>
    <row r="286" spans="1:23">
      <c r="A286" s="682"/>
      <c r="B286" s="757"/>
      <c r="C286" s="720" t="s">
        <v>32</v>
      </c>
      <c r="D286" s="520"/>
      <c r="E286" s="521"/>
      <c r="F286" s="155"/>
      <c r="G286" s="29" t="s">
        <v>28</v>
      </c>
      <c r="H286" s="44"/>
      <c r="I286" s="155"/>
      <c r="J286" s="29" t="s">
        <v>28</v>
      </c>
      <c r="K286" s="45"/>
      <c r="L286" s="41" t="str">
        <f t="shared" si="55"/>
        <v/>
      </c>
      <c r="M286" s="42" t="str">
        <f t="shared" si="56"/>
        <v/>
      </c>
      <c r="N286" s="117"/>
      <c r="O286" s="123"/>
      <c r="P286" s="125"/>
      <c r="Q286" s="126"/>
      <c r="R286" s="214"/>
      <c r="S286" s="217"/>
      <c r="T286" s="301" t="s">
        <v>384</v>
      </c>
    </row>
    <row r="287" spans="1:23" ht="17" thickBot="1">
      <c r="A287" s="682"/>
      <c r="B287" s="758"/>
      <c r="C287" s="720" t="s">
        <v>437</v>
      </c>
      <c r="D287" s="521"/>
      <c r="E287" s="218"/>
      <c r="F287" s="155"/>
      <c r="G287" s="29" t="s">
        <v>28</v>
      </c>
      <c r="H287" s="44"/>
      <c r="I287" s="155"/>
      <c r="J287" s="29" t="s">
        <v>28</v>
      </c>
      <c r="K287" s="45"/>
      <c r="L287" s="41" t="str">
        <f t="shared" si="55"/>
        <v/>
      </c>
      <c r="M287" s="42" t="str">
        <f t="shared" si="56"/>
        <v/>
      </c>
      <c r="N287" s="117"/>
      <c r="O287" s="123"/>
      <c r="P287" s="125"/>
      <c r="Q287" s="126"/>
      <c r="R287" s="214"/>
      <c r="S287" s="219"/>
      <c r="T287" s="301" t="s">
        <v>384</v>
      </c>
    </row>
    <row r="288" spans="1:23" ht="17" thickTop="1">
      <c r="A288" s="682"/>
      <c r="B288" s="756" t="s">
        <v>438</v>
      </c>
      <c r="C288" s="720" t="s">
        <v>439</v>
      </c>
      <c r="D288" s="520"/>
      <c r="E288" s="521"/>
      <c r="F288" s="155"/>
      <c r="G288" s="29" t="s">
        <v>28</v>
      </c>
      <c r="H288" s="44"/>
      <c r="I288" s="155"/>
      <c r="J288" s="29" t="s">
        <v>28</v>
      </c>
      <c r="K288" s="45"/>
      <c r="L288" s="189"/>
      <c r="M288" s="220"/>
      <c r="N288" s="117"/>
      <c r="O288" s="123"/>
      <c r="P288" s="125"/>
      <c r="Q288" s="126"/>
      <c r="R288" s="119"/>
      <c r="S288" s="221">
        <v>0</v>
      </c>
      <c r="T288" s="301" t="s">
        <v>384</v>
      </c>
    </row>
    <row r="289" spans="1:23">
      <c r="A289" s="682"/>
      <c r="B289" s="757"/>
      <c r="C289" s="720" t="s">
        <v>440</v>
      </c>
      <c r="D289" s="520"/>
      <c r="E289" s="521"/>
      <c r="F289" s="155"/>
      <c r="G289" s="29" t="s">
        <v>28</v>
      </c>
      <c r="H289" s="44"/>
      <c r="I289" s="155"/>
      <c r="J289" s="29" t="s">
        <v>28</v>
      </c>
      <c r="K289" s="45"/>
      <c r="L289" s="189"/>
      <c r="M289" s="220"/>
      <c r="N289" s="117"/>
      <c r="O289" s="123"/>
      <c r="P289" s="125"/>
      <c r="Q289" s="126"/>
      <c r="R289" s="120"/>
      <c r="S289" s="223">
        <v>0</v>
      </c>
      <c r="T289" s="301" t="s">
        <v>384</v>
      </c>
    </row>
    <row r="290" spans="1:23">
      <c r="A290" s="682"/>
      <c r="B290" s="757"/>
      <c r="C290" s="720" t="s">
        <v>441</v>
      </c>
      <c r="D290" s="520"/>
      <c r="E290" s="521"/>
      <c r="F290" s="155"/>
      <c r="G290" s="29" t="s">
        <v>28</v>
      </c>
      <c r="H290" s="44"/>
      <c r="I290" s="155"/>
      <c r="J290" s="29" t="s">
        <v>28</v>
      </c>
      <c r="K290" s="45"/>
      <c r="L290" s="189"/>
      <c r="M290" s="220"/>
      <c r="N290" s="117"/>
      <c r="O290" s="123"/>
      <c r="P290" s="125"/>
      <c r="Q290" s="126"/>
      <c r="R290" s="120"/>
      <c r="S290" s="223">
        <v>0</v>
      </c>
      <c r="T290" s="301" t="s">
        <v>384</v>
      </c>
    </row>
    <row r="291" spans="1:23">
      <c r="A291" s="682"/>
      <c r="B291" s="757"/>
      <c r="C291" s="720" t="s">
        <v>442</v>
      </c>
      <c r="D291" s="520"/>
      <c r="E291" s="521"/>
      <c r="F291" s="155"/>
      <c r="G291" s="29" t="s">
        <v>28</v>
      </c>
      <c r="H291" s="44"/>
      <c r="I291" s="155"/>
      <c r="J291" s="29" t="s">
        <v>28</v>
      </c>
      <c r="K291" s="45"/>
      <c r="L291" s="189"/>
      <c r="M291" s="220"/>
      <c r="N291" s="117"/>
      <c r="O291" s="123"/>
      <c r="P291" s="125"/>
      <c r="Q291" s="126"/>
      <c r="R291" s="120"/>
      <c r="S291" s="223">
        <v>0</v>
      </c>
      <c r="T291" s="301" t="s">
        <v>384</v>
      </c>
    </row>
    <row r="292" spans="1:23">
      <c r="A292" s="682"/>
      <c r="B292" s="758"/>
      <c r="C292" s="720" t="s">
        <v>322</v>
      </c>
      <c r="D292" s="521"/>
      <c r="E292" s="218"/>
      <c r="F292" s="155"/>
      <c r="G292" s="29" t="s">
        <v>28</v>
      </c>
      <c r="H292" s="44"/>
      <c r="I292" s="155"/>
      <c r="J292" s="29" t="s">
        <v>28</v>
      </c>
      <c r="K292" s="45"/>
      <c r="L292" s="189"/>
      <c r="M292" s="220"/>
      <c r="N292" s="117"/>
      <c r="O292" s="123"/>
      <c r="P292" s="125"/>
      <c r="Q292" s="126"/>
      <c r="R292" s="120"/>
      <c r="S292" s="224"/>
      <c r="T292" s="301" t="s">
        <v>384</v>
      </c>
    </row>
    <row r="293" spans="1:23">
      <c r="A293" s="755"/>
      <c r="B293" s="683" t="s">
        <v>443</v>
      </c>
      <c r="C293" s="683"/>
      <c r="D293" s="683"/>
      <c r="E293" s="683"/>
      <c r="F293" s="683"/>
      <c r="G293" s="683"/>
      <c r="H293" s="683"/>
      <c r="I293" s="683"/>
      <c r="J293" s="683"/>
      <c r="K293" s="683"/>
      <c r="L293" s="683"/>
      <c r="M293" s="42" t="str">
        <f>IF(SUM(M283:M292)=0,"",SUM(M283:M292))</f>
        <v/>
      </c>
      <c r="N293" s="117"/>
      <c r="O293" s="123"/>
      <c r="P293" s="125"/>
      <c r="Q293" s="126"/>
      <c r="R293" s="477"/>
      <c r="S293" s="225"/>
      <c r="T293" s="124"/>
    </row>
    <row r="294" spans="1:23">
      <c r="A294" s="745" t="s">
        <v>0</v>
      </c>
      <c r="B294" s="746"/>
      <c r="C294" s="746"/>
      <c r="D294" s="746"/>
      <c r="E294" s="747"/>
      <c r="F294" s="685" t="s">
        <v>1</v>
      </c>
      <c r="G294" s="686"/>
      <c r="H294" s="754"/>
      <c r="I294" s="685" t="s">
        <v>34</v>
      </c>
      <c r="J294" s="686"/>
      <c r="K294" s="754"/>
      <c r="L294" s="681" t="s">
        <v>39</v>
      </c>
      <c r="M294" s="679" t="s">
        <v>61</v>
      </c>
      <c r="N294" s="117"/>
      <c r="O294" s="123"/>
      <c r="P294" s="125"/>
      <c r="Q294" s="126"/>
      <c r="R294" s="477"/>
      <c r="S294" s="225"/>
      <c r="T294" s="183"/>
    </row>
    <row r="295" spans="1:23">
      <c r="A295" s="748"/>
      <c r="B295" s="749"/>
      <c r="C295" s="749"/>
      <c r="D295" s="749"/>
      <c r="E295" s="750"/>
      <c r="F295" s="681" t="s">
        <v>3</v>
      </c>
      <c r="G295" s="683" t="s">
        <v>35</v>
      </c>
      <c r="H295" s="684"/>
      <c r="I295" s="681" t="s">
        <v>3</v>
      </c>
      <c r="J295" s="683" t="s">
        <v>35</v>
      </c>
      <c r="K295" s="684"/>
      <c r="L295" s="682"/>
      <c r="M295" s="680"/>
      <c r="N295" s="129"/>
      <c r="O295" s="123" t="s">
        <v>444</v>
      </c>
      <c r="P295" s="125"/>
      <c r="Q295" s="127"/>
      <c r="R295" s="127"/>
      <c r="S295" s="125"/>
      <c r="T295" s="183"/>
    </row>
    <row r="296" spans="1:23">
      <c r="A296" s="748"/>
      <c r="B296" s="749"/>
      <c r="C296" s="749"/>
      <c r="D296" s="749"/>
      <c r="E296" s="750"/>
      <c r="F296" s="682"/>
      <c r="G296" s="683"/>
      <c r="H296" s="684"/>
      <c r="I296" s="682"/>
      <c r="J296" s="683"/>
      <c r="K296" s="684"/>
      <c r="L296" s="682"/>
      <c r="M296" s="680"/>
      <c r="N296" s="129"/>
      <c r="O296" s="676" t="s">
        <v>83</v>
      </c>
      <c r="P296" s="677" t="s">
        <v>318</v>
      </c>
      <c r="Q296" s="677"/>
      <c r="R296" s="709" t="s">
        <v>45</v>
      </c>
      <c r="S296" s="709"/>
      <c r="T296" s="150" t="s">
        <v>445</v>
      </c>
      <c r="U296" s="150" t="s">
        <v>446</v>
      </c>
      <c r="V296" s="227"/>
      <c r="W296" s="137"/>
    </row>
    <row r="297" spans="1:23" ht="17" thickBot="1">
      <c r="A297" s="751"/>
      <c r="B297" s="752"/>
      <c r="C297" s="752"/>
      <c r="D297" s="752"/>
      <c r="E297" s="753"/>
      <c r="F297" s="470" t="s">
        <v>55</v>
      </c>
      <c r="G297" s="683"/>
      <c r="H297" s="684"/>
      <c r="I297" s="28" t="s">
        <v>57</v>
      </c>
      <c r="J297" s="683"/>
      <c r="K297" s="684"/>
      <c r="L297" s="470" t="s">
        <v>40</v>
      </c>
      <c r="M297" s="468" t="s">
        <v>248</v>
      </c>
      <c r="N297" s="476"/>
      <c r="O297" s="676"/>
      <c r="P297" s="678"/>
      <c r="Q297" s="678"/>
      <c r="R297" s="678" t="s">
        <v>385</v>
      </c>
      <c r="S297" s="678"/>
      <c r="T297" s="475" t="s">
        <v>447</v>
      </c>
      <c r="U297" s="465" t="s">
        <v>448</v>
      </c>
      <c r="V297" s="227"/>
      <c r="W297" s="137"/>
    </row>
    <row r="298" spans="1:23" ht="18" customHeight="1" thickTop="1">
      <c r="A298" s="710" t="s">
        <v>33</v>
      </c>
      <c r="B298" s="713" t="s">
        <v>449</v>
      </c>
      <c r="C298" s="544"/>
      <c r="D298" s="544"/>
      <c r="E298" s="545"/>
      <c r="F298" s="717" t="str">
        <f>T302</f>
        <v/>
      </c>
      <c r="G298" s="658" t="s">
        <v>75</v>
      </c>
      <c r="H298" s="661"/>
      <c r="I298" s="661"/>
      <c r="J298" s="658" t="s">
        <v>75</v>
      </c>
      <c r="K298" s="661"/>
      <c r="L298" s="664" t="str">
        <f>IF(F298="","",F298)</f>
        <v/>
      </c>
      <c r="M298" s="667" t="str">
        <f>IF(U302=0,"",U302)</f>
        <v/>
      </c>
      <c r="N298" s="117"/>
      <c r="O298" s="130">
        <v>1</v>
      </c>
      <c r="P298" s="670"/>
      <c r="Q298" s="671"/>
      <c r="R298" s="672"/>
      <c r="S298" s="672"/>
      <c r="T298" s="228"/>
      <c r="U298" s="131" t="str">
        <f>IF($R298="","",$R298*10^3*T298)</f>
        <v/>
      </c>
      <c r="V298" s="229"/>
      <c r="W298" s="459"/>
    </row>
    <row r="299" spans="1:23" ht="17.5">
      <c r="A299" s="711"/>
      <c r="B299" s="714"/>
      <c r="C299" s="534"/>
      <c r="D299" s="534"/>
      <c r="E299" s="715"/>
      <c r="F299" s="718"/>
      <c r="G299" s="659"/>
      <c r="H299" s="662"/>
      <c r="I299" s="662"/>
      <c r="J299" s="659"/>
      <c r="K299" s="662"/>
      <c r="L299" s="665"/>
      <c r="M299" s="668"/>
      <c r="N299" s="117"/>
      <c r="O299" s="130">
        <v>2</v>
      </c>
      <c r="P299" s="673"/>
      <c r="Q299" s="674"/>
      <c r="R299" s="675"/>
      <c r="S299" s="675"/>
      <c r="T299" s="232"/>
      <c r="U299" s="131" t="str">
        <f>IF($R299="","",$R299*10^3*T299)</f>
        <v/>
      </c>
      <c r="V299" s="229"/>
      <c r="W299" s="459"/>
    </row>
    <row r="300" spans="1:23" ht="17.5">
      <c r="A300" s="711"/>
      <c r="B300" s="714"/>
      <c r="C300" s="534"/>
      <c r="D300" s="534"/>
      <c r="E300" s="715"/>
      <c r="F300" s="718"/>
      <c r="G300" s="659"/>
      <c r="H300" s="662"/>
      <c r="I300" s="662"/>
      <c r="J300" s="659"/>
      <c r="K300" s="662"/>
      <c r="L300" s="665"/>
      <c r="M300" s="668"/>
      <c r="N300" s="117"/>
      <c r="O300" s="130">
        <v>3</v>
      </c>
      <c r="P300" s="673"/>
      <c r="Q300" s="674"/>
      <c r="R300" s="675"/>
      <c r="S300" s="675"/>
      <c r="T300" s="232"/>
      <c r="U300" s="131" t="str">
        <f>IF($R300="","",$R300*10^3*T300)</f>
        <v/>
      </c>
      <c r="V300" s="229"/>
      <c r="W300" s="459"/>
    </row>
    <row r="301" spans="1:23" ht="18" thickBot="1">
      <c r="A301" s="711"/>
      <c r="B301" s="714"/>
      <c r="C301" s="534"/>
      <c r="D301" s="534"/>
      <c r="E301" s="715"/>
      <c r="F301" s="718"/>
      <c r="G301" s="659"/>
      <c r="H301" s="662"/>
      <c r="I301" s="662"/>
      <c r="J301" s="659"/>
      <c r="K301" s="662"/>
      <c r="L301" s="665"/>
      <c r="M301" s="668"/>
      <c r="N301" s="117"/>
      <c r="O301" s="130">
        <v>4</v>
      </c>
      <c r="P301" s="733"/>
      <c r="Q301" s="734"/>
      <c r="R301" s="735"/>
      <c r="S301" s="735"/>
      <c r="T301" s="233"/>
      <c r="U301" s="234" t="str">
        <f>IF($R301="","",$R301*10^3*T301)</f>
        <v/>
      </c>
      <c r="V301" s="229"/>
      <c r="W301" s="459"/>
    </row>
    <row r="302" spans="1:23" ht="17" thickTop="1">
      <c r="A302" s="711"/>
      <c r="B302" s="714"/>
      <c r="C302" s="534"/>
      <c r="D302" s="534"/>
      <c r="E302" s="715"/>
      <c r="F302" s="718"/>
      <c r="G302" s="659"/>
      <c r="H302" s="662"/>
      <c r="I302" s="662"/>
      <c r="J302" s="659"/>
      <c r="K302" s="662"/>
      <c r="L302" s="665"/>
      <c r="M302" s="668"/>
      <c r="N302" s="117"/>
      <c r="O302" s="132"/>
      <c r="P302" s="736" t="s">
        <v>60</v>
      </c>
      <c r="Q302" s="736"/>
      <c r="R302" s="737"/>
      <c r="S302" s="738"/>
      <c r="T302" s="235" t="str">
        <f>IF(T298="","",SUM(T298:T301))</f>
        <v/>
      </c>
      <c r="U302" s="236" t="str">
        <f>IF(U298="","",SUM(U298:U301))</f>
        <v/>
      </c>
      <c r="V302" s="229"/>
      <c r="W302" s="459"/>
    </row>
    <row r="303" spans="1:23">
      <c r="A303" s="711"/>
      <c r="B303" s="714"/>
      <c r="C303" s="534"/>
      <c r="D303" s="534"/>
      <c r="E303" s="715"/>
      <c r="F303" s="718"/>
      <c r="G303" s="659"/>
      <c r="H303" s="662"/>
      <c r="I303" s="662"/>
      <c r="J303" s="659"/>
      <c r="K303" s="662"/>
      <c r="L303" s="665"/>
      <c r="M303" s="668"/>
      <c r="N303" s="117"/>
      <c r="O303" s="739" t="s">
        <v>450</v>
      </c>
      <c r="P303" s="739"/>
      <c r="Q303" s="740"/>
      <c r="R303" s="743" t="s">
        <v>451</v>
      </c>
      <c r="S303" s="744"/>
      <c r="T303" s="237"/>
      <c r="U303" s="238"/>
      <c r="V303" s="459"/>
      <c r="W303" s="459"/>
    </row>
    <row r="304" spans="1:23" ht="17" thickBot="1">
      <c r="A304" s="711"/>
      <c r="B304" s="716"/>
      <c r="C304" s="546"/>
      <c r="D304" s="546"/>
      <c r="E304" s="547"/>
      <c r="F304" s="719"/>
      <c r="G304" s="660"/>
      <c r="H304" s="663"/>
      <c r="I304" s="663"/>
      <c r="J304" s="660"/>
      <c r="K304" s="663"/>
      <c r="L304" s="666"/>
      <c r="M304" s="669"/>
      <c r="N304" s="117"/>
      <c r="O304" s="741"/>
      <c r="P304" s="741"/>
      <c r="Q304" s="742"/>
      <c r="R304" s="656" t="s">
        <v>452</v>
      </c>
      <c r="S304" s="657"/>
      <c r="T304" s="239"/>
      <c r="U304" s="240"/>
      <c r="V304" s="459"/>
      <c r="W304" s="459"/>
    </row>
    <row r="305" spans="1:23" ht="20.5" customHeight="1" thickTop="1">
      <c r="A305" s="711"/>
      <c r="B305" s="703" t="s">
        <v>453</v>
      </c>
      <c r="C305" s="720" t="s">
        <v>454</v>
      </c>
      <c r="D305" s="520"/>
      <c r="E305" s="521"/>
      <c r="F305" s="241"/>
      <c r="G305" s="460" t="s">
        <v>75</v>
      </c>
      <c r="H305" s="461"/>
      <c r="I305" s="242"/>
      <c r="J305" s="460" t="s">
        <v>75</v>
      </c>
      <c r="K305" s="461"/>
      <c r="L305" s="462" t="str">
        <f>IF(F305="","",F305)</f>
        <v/>
      </c>
      <c r="M305" s="463" t="str">
        <f t="shared" ref="M305:M308" si="57">IF($L305="","",$L305*$R305*10^3)</f>
        <v/>
      </c>
      <c r="N305" s="117"/>
      <c r="O305" s="243" t="s">
        <v>455</v>
      </c>
      <c r="P305" s="244"/>
      <c r="Q305" s="245"/>
      <c r="R305" s="721"/>
      <c r="S305" s="722"/>
      <c r="T305" s="246"/>
      <c r="U305" s="240"/>
      <c r="V305" s="459"/>
      <c r="W305" s="459"/>
    </row>
    <row r="306" spans="1:23" ht="20.5" customHeight="1">
      <c r="A306" s="711"/>
      <c r="B306" s="704"/>
      <c r="C306" s="723" t="s">
        <v>456</v>
      </c>
      <c r="D306" s="724"/>
      <c r="E306" s="725"/>
      <c r="F306" s="241"/>
      <c r="G306" s="247" t="s">
        <v>75</v>
      </c>
      <c r="H306" s="248"/>
      <c r="I306" s="249"/>
      <c r="J306" s="247" t="s">
        <v>75</v>
      </c>
      <c r="K306" s="248"/>
      <c r="L306" s="250" t="str">
        <f>IF(F306="","",F306)</f>
        <v/>
      </c>
      <c r="M306" s="251" t="str">
        <f t="shared" si="57"/>
        <v/>
      </c>
      <c r="N306" s="117"/>
      <c r="O306" s="243" t="s">
        <v>457</v>
      </c>
      <c r="P306" s="244"/>
      <c r="Q306" s="245"/>
      <c r="R306" s="726"/>
      <c r="S306" s="727"/>
      <c r="T306" s="246"/>
      <c r="U306" s="240"/>
      <c r="V306" s="459"/>
      <c r="W306" s="459"/>
    </row>
    <row r="307" spans="1:23" ht="23.5" customHeight="1">
      <c r="A307" s="711"/>
      <c r="B307" s="704"/>
      <c r="C307" s="728" t="s">
        <v>458</v>
      </c>
      <c r="D307" s="728"/>
      <c r="E307" s="728"/>
      <c r="F307" s="155"/>
      <c r="G307" s="29" t="s">
        <v>75</v>
      </c>
      <c r="H307" s="44"/>
      <c r="I307" s="252"/>
      <c r="J307" s="29" t="s">
        <v>75</v>
      </c>
      <c r="K307" s="45"/>
      <c r="L307" s="41" t="str">
        <f>IF(F307="","",F307)</f>
        <v/>
      </c>
      <c r="M307" s="81" t="str">
        <f t="shared" si="57"/>
        <v/>
      </c>
      <c r="N307" s="117"/>
      <c r="O307" s="243" t="s">
        <v>459</v>
      </c>
      <c r="P307" s="253"/>
      <c r="Q307" s="254"/>
      <c r="R307" s="726"/>
      <c r="S307" s="727"/>
      <c r="T307" s="246"/>
      <c r="U307" s="459"/>
      <c r="V307" s="459"/>
      <c r="W307" s="459"/>
    </row>
    <row r="308" spans="1:23" ht="20.5" customHeight="1" thickBot="1">
      <c r="A308" s="711"/>
      <c r="B308" s="705"/>
      <c r="C308" s="729" t="s">
        <v>322</v>
      </c>
      <c r="D308" s="730"/>
      <c r="E308" s="488"/>
      <c r="F308" s="155"/>
      <c r="G308" s="29" t="s">
        <v>75</v>
      </c>
      <c r="H308" s="44"/>
      <c r="I308" s="252"/>
      <c r="J308" s="29" t="s">
        <v>75</v>
      </c>
      <c r="K308" s="45"/>
      <c r="L308" s="41" t="str">
        <f>IF(F308="","",F308)</f>
        <v/>
      </c>
      <c r="M308" s="81" t="str">
        <f t="shared" si="57"/>
        <v/>
      </c>
      <c r="N308" s="117"/>
      <c r="O308" s="243" t="s">
        <v>460</v>
      </c>
      <c r="P308" s="244"/>
      <c r="Q308" s="255"/>
      <c r="R308" s="731"/>
      <c r="S308" s="732"/>
      <c r="T308" s="246"/>
      <c r="U308" s="123"/>
      <c r="V308" s="459"/>
      <c r="W308" s="459"/>
    </row>
    <row r="309" spans="1:23" ht="20.5" customHeight="1" thickTop="1">
      <c r="A309" s="711"/>
      <c r="B309" s="703" t="s">
        <v>461</v>
      </c>
      <c r="C309" s="653" t="s">
        <v>462</v>
      </c>
      <c r="D309" s="653"/>
      <c r="E309" s="653"/>
      <c r="F309" s="156"/>
      <c r="G309" s="29" t="s">
        <v>75</v>
      </c>
      <c r="H309" s="44"/>
      <c r="I309" s="156"/>
      <c r="J309" s="29" t="s">
        <v>75</v>
      </c>
      <c r="K309" s="45"/>
      <c r="L309" s="256"/>
      <c r="M309" s="257"/>
      <c r="N309" s="117"/>
      <c r="O309" s="258" t="s">
        <v>462</v>
      </c>
      <c r="P309" s="259"/>
      <c r="Q309" s="260"/>
      <c r="R309" s="695">
        <v>0</v>
      </c>
      <c r="S309" s="696"/>
      <c r="T309" s="183"/>
      <c r="U309" s="123"/>
      <c r="V309" s="652"/>
      <c r="W309" s="652"/>
    </row>
    <row r="310" spans="1:23" ht="20.5" customHeight="1">
      <c r="A310" s="711"/>
      <c r="B310" s="704"/>
      <c r="C310" s="653" t="s">
        <v>463</v>
      </c>
      <c r="D310" s="653"/>
      <c r="E310" s="653"/>
      <c r="F310" s="156"/>
      <c r="G310" s="29" t="s">
        <v>75</v>
      </c>
      <c r="H310" s="44"/>
      <c r="I310" s="156"/>
      <c r="J310" s="29" t="s">
        <v>75</v>
      </c>
      <c r="K310" s="45"/>
      <c r="L310" s="256"/>
      <c r="M310" s="257"/>
      <c r="N310" s="117"/>
      <c r="O310" s="258" t="s">
        <v>463</v>
      </c>
      <c r="P310" s="259"/>
      <c r="Q310" s="260"/>
      <c r="R310" s="654">
        <v>0</v>
      </c>
      <c r="S310" s="655"/>
      <c r="T310" s="183"/>
      <c r="U310" s="123"/>
      <c r="V310" s="459"/>
      <c r="W310" s="459"/>
    </row>
    <row r="311" spans="1:23" ht="20.5" customHeight="1">
      <c r="A311" s="711"/>
      <c r="B311" s="704"/>
      <c r="C311" s="653" t="s">
        <v>439</v>
      </c>
      <c r="D311" s="653"/>
      <c r="E311" s="653"/>
      <c r="F311" s="156"/>
      <c r="G311" s="29" t="s">
        <v>75</v>
      </c>
      <c r="H311" s="44"/>
      <c r="I311" s="156"/>
      <c r="J311" s="29" t="s">
        <v>75</v>
      </c>
      <c r="K311" s="45"/>
      <c r="L311" s="256"/>
      <c r="M311" s="257"/>
      <c r="N311" s="117"/>
      <c r="O311" s="258" t="s">
        <v>439</v>
      </c>
      <c r="P311" s="259"/>
      <c r="Q311" s="260"/>
      <c r="R311" s="654">
        <v>0</v>
      </c>
      <c r="S311" s="655"/>
      <c r="T311" s="183"/>
      <c r="U311" s="123"/>
      <c r="V311" s="459"/>
      <c r="W311" s="459"/>
    </row>
    <row r="312" spans="1:23" ht="20.5" customHeight="1">
      <c r="A312" s="711"/>
      <c r="B312" s="704"/>
      <c r="C312" s="653" t="s">
        <v>464</v>
      </c>
      <c r="D312" s="653"/>
      <c r="E312" s="653"/>
      <c r="F312" s="156"/>
      <c r="G312" s="29" t="s">
        <v>75</v>
      </c>
      <c r="H312" s="44"/>
      <c r="I312" s="156"/>
      <c r="J312" s="29" t="s">
        <v>75</v>
      </c>
      <c r="K312" s="45"/>
      <c r="L312" s="256"/>
      <c r="M312" s="257"/>
      <c r="N312" s="117"/>
      <c r="O312" s="258" t="s">
        <v>464</v>
      </c>
      <c r="P312" s="259"/>
      <c r="Q312" s="260"/>
      <c r="R312" s="654">
        <v>0</v>
      </c>
      <c r="S312" s="655"/>
      <c r="T312" s="183"/>
      <c r="U312" s="123"/>
      <c r="V312" s="123"/>
    </row>
    <row r="313" spans="1:23" ht="20.5" customHeight="1">
      <c r="A313" s="711"/>
      <c r="B313" s="704"/>
      <c r="C313" s="690" t="s">
        <v>465</v>
      </c>
      <c r="D313" s="690"/>
      <c r="E313" s="690"/>
      <c r="F313" s="156"/>
      <c r="G313" s="247" t="s">
        <v>75</v>
      </c>
      <c r="H313" s="261"/>
      <c r="I313" s="156"/>
      <c r="J313" s="247" t="s">
        <v>75</v>
      </c>
      <c r="K313" s="262"/>
      <c r="L313" s="256"/>
      <c r="M313" s="257"/>
      <c r="N313" s="117"/>
      <c r="O313" s="263" t="s">
        <v>466</v>
      </c>
      <c r="P313" s="264"/>
      <c r="Q313" s="265"/>
      <c r="R313" s="691"/>
      <c r="S313" s="692"/>
      <c r="T313" s="183"/>
      <c r="U313" s="123"/>
    </row>
    <row r="314" spans="1:23" ht="20.5" customHeight="1">
      <c r="A314" s="711"/>
      <c r="B314" s="705"/>
      <c r="C314" s="693" t="s">
        <v>322</v>
      </c>
      <c r="D314" s="694"/>
      <c r="E314" s="218"/>
      <c r="F314" s="156"/>
      <c r="G314" s="247" t="s">
        <v>75</v>
      </c>
      <c r="H314" s="261"/>
      <c r="I314" s="156"/>
      <c r="J314" s="247" t="s">
        <v>75</v>
      </c>
      <c r="K314" s="262"/>
      <c r="L314" s="256"/>
      <c r="M314" s="257"/>
      <c r="N314" s="117"/>
      <c r="O314" s="263" t="s">
        <v>467</v>
      </c>
      <c r="P314" s="264"/>
      <c r="Q314" s="265"/>
      <c r="R314" s="691"/>
      <c r="S314" s="692"/>
      <c r="T314" s="183"/>
      <c r="U314" s="123"/>
    </row>
    <row r="315" spans="1:23" ht="17" thickBot="1">
      <c r="A315" s="712"/>
      <c r="B315" s="683" t="s">
        <v>468</v>
      </c>
      <c r="C315" s="683"/>
      <c r="D315" s="683"/>
      <c r="E315" s="683"/>
      <c r="F315" s="683"/>
      <c r="G315" s="683"/>
      <c r="H315" s="683"/>
      <c r="I315" s="683"/>
      <c r="J315" s="683"/>
      <c r="K315" s="683"/>
      <c r="L315" s="683"/>
      <c r="M315" s="46" t="str">
        <f>IF(SUM(M298:M314)=0,"",SUM(M298:M314))</f>
        <v/>
      </c>
      <c r="N315" s="114"/>
      <c r="O315" s="134"/>
      <c r="P315" s="136"/>
      <c r="Q315" s="187"/>
      <c r="R315" s="133"/>
      <c r="S315" s="266"/>
      <c r="T315" s="137"/>
      <c r="U315" s="123"/>
    </row>
    <row r="316" spans="1:23" ht="17" thickBot="1">
      <c r="A316" s="685" t="s">
        <v>469</v>
      </c>
      <c r="B316" s="686"/>
      <c r="C316" s="686"/>
      <c r="D316" s="686"/>
      <c r="E316" s="686"/>
      <c r="F316" s="686"/>
      <c r="G316" s="686"/>
      <c r="H316" s="686"/>
      <c r="I316" s="686"/>
      <c r="J316" s="686"/>
      <c r="K316" s="686"/>
      <c r="L316" s="687"/>
      <c r="M316" s="47" t="str">
        <f>IF(SUM(M251,M256,M279,M293,M315)=0,"",SUM(M251,M256,M279,M293,M315))</f>
        <v/>
      </c>
      <c r="N316" s="114"/>
      <c r="O316" s="187" t="s">
        <v>470</v>
      </c>
      <c r="P316" s="207"/>
      <c r="Q316" s="26"/>
      <c r="S316" s="267"/>
      <c r="T316" s="476"/>
      <c r="U316" s="123"/>
    </row>
    <row r="317" spans="1:23">
      <c r="A317" s="469"/>
      <c r="B317" s="82"/>
      <c r="C317" s="471"/>
      <c r="D317" s="471"/>
      <c r="E317" s="471"/>
      <c r="F317" s="471"/>
      <c r="G317" s="469"/>
      <c r="H317" s="469"/>
      <c r="I317" s="469"/>
      <c r="J317" s="469"/>
      <c r="K317" s="469"/>
      <c r="L317" s="469"/>
      <c r="M317" s="27"/>
      <c r="N317" s="114"/>
      <c r="O317" s="210" t="s">
        <v>471</v>
      </c>
      <c r="Q317" s="26"/>
    </row>
    <row r="318" spans="1:23">
      <c r="A318" s="479"/>
      <c r="B318" s="688" t="s">
        <v>319</v>
      </c>
      <c r="C318" s="688"/>
      <c r="D318" s="688"/>
      <c r="E318" s="688"/>
      <c r="F318" s="688"/>
      <c r="G318" s="688" t="str">
        <f>IF(P298="","",""&amp;$P298&amp;" "&amp;$R298&amp;"　"&amp;$P299&amp;" "&amp;$R299&amp;"　"&amp;$P300&amp;" "&amp;$R300&amp;"　"&amp;$P301&amp;" "&amp;$R301&amp;"")</f>
        <v/>
      </c>
      <c r="H318" s="688"/>
      <c r="I318" s="688"/>
      <c r="J318" s="688"/>
      <c r="K318" s="688"/>
      <c r="L318" s="688"/>
      <c r="M318" s="688"/>
      <c r="N318" s="114"/>
      <c r="O318" s="187" t="s">
        <v>338</v>
      </c>
      <c r="Q318" s="26"/>
    </row>
    <row r="319" spans="1:23">
      <c r="A319" s="38"/>
      <c r="B319" s="689"/>
      <c r="C319" s="689"/>
      <c r="D319" s="689"/>
      <c r="E319" s="689"/>
      <c r="F319" s="689"/>
      <c r="G319" s="689"/>
      <c r="H319" s="689"/>
      <c r="I319" s="689"/>
      <c r="J319" s="689"/>
      <c r="K319" s="689"/>
      <c r="L319" s="689"/>
      <c r="M319" s="689"/>
    </row>
    <row r="320" spans="1:23">
      <c r="A320" s="38"/>
      <c r="B320" s="689"/>
      <c r="C320" s="689"/>
      <c r="D320" s="689"/>
      <c r="E320" s="689"/>
      <c r="F320" s="689"/>
      <c r="G320" s="689"/>
      <c r="H320" s="689"/>
      <c r="I320" s="689"/>
      <c r="J320" s="689"/>
      <c r="K320" s="689"/>
      <c r="L320" s="689"/>
      <c r="M320" s="689"/>
    </row>
    <row r="321" spans="1:20" ht="7.5" customHeight="1">
      <c r="A321" s="38"/>
      <c r="B321" s="399"/>
      <c r="C321" s="399"/>
      <c r="D321" s="399"/>
      <c r="E321" s="399"/>
      <c r="F321" s="399"/>
      <c r="G321" s="399"/>
      <c r="H321" s="399"/>
      <c r="I321" s="399"/>
      <c r="J321" s="399"/>
      <c r="K321" s="399"/>
      <c r="L321" s="399"/>
      <c r="M321" s="399"/>
    </row>
    <row r="322" spans="1:20" ht="19">
      <c r="A322" s="74"/>
      <c r="B322" s="151" t="s">
        <v>391</v>
      </c>
      <c r="C322" s="151"/>
      <c r="D322" s="151"/>
      <c r="E322" s="151"/>
      <c r="F322" s="151"/>
      <c r="G322" s="12"/>
      <c r="H322" s="12"/>
      <c r="I322" s="12"/>
      <c r="J322" s="12"/>
      <c r="K322" s="12"/>
      <c r="L322" s="35"/>
      <c r="M322" s="35"/>
      <c r="N322" s="152" t="s">
        <v>327</v>
      </c>
    </row>
    <row r="323" spans="1:20">
      <c r="A323" s="153"/>
      <c r="B323" s="153"/>
      <c r="C323" s="153"/>
      <c r="D323" s="153"/>
      <c r="E323" s="153"/>
      <c r="F323" s="153"/>
      <c r="G323" s="17"/>
      <c r="H323" s="17"/>
      <c r="I323" s="17"/>
      <c r="J323" s="17"/>
      <c r="K323" s="17"/>
      <c r="L323" s="35"/>
      <c r="M323" s="35"/>
      <c r="N323" s="114"/>
      <c r="O323" s="115" t="s">
        <v>258</v>
      </c>
    </row>
    <row r="324" spans="1:20">
      <c r="A324" s="153"/>
      <c r="B324" s="37" t="s">
        <v>343</v>
      </c>
      <c r="C324" s="398">
        <f>IF(①基本情報!D8="","",①基本情報!D8)</f>
        <v>6</v>
      </c>
      <c r="D324" s="154" t="s">
        <v>86</v>
      </c>
      <c r="F324" s="37" t="s">
        <v>87</v>
      </c>
      <c r="G324" s="823"/>
      <c r="H324" s="824"/>
      <c r="I324" s="824"/>
      <c r="J324" s="824"/>
      <c r="K324" s="824"/>
      <c r="L324" s="825"/>
      <c r="M324" s="35"/>
      <c r="N324" s="114"/>
      <c r="O324" s="116" t="s">
        <v>260</v>
      </c>
    </row>
    <row r="325" spans="1:20">
      <c r="A325" s="76"/>
      <c r="B325" s="77"/>
      <c r="C325" s="78"/>
      <c r="D325" s="78"/>
      <c r="E325" s="76"/>
      <c r="F325" s="78"/>
      <c r="G325" s="79"/>
      <c r="H325" s="79"/>
      <c r="I325" s="79"/>
      <c r="J325" s="79"/>
      <c r="K325" s="79"/>
      <c r="L325" s="80"/>
      <c r="M325" s="80"/>
      <c r="N325" s="114"/>
      <c r="O325" s="116" t="s">
        <v>259</v>
      </c>
    </row>
    <row r="326" spans="1:20">
      <c r="A326" s="683" t="s">
        <v>0</v>
      </c>
      <c r="B326" s="683"/>
      <c r="C326" s="683"/>
      <c r="D326" s="683"/>
      <c r="E326" s="683"/>
      <c r="F326" s="683" t="s">
        <v>1</v>
      </c>
      <c r="G326" s="683"/>
      <c r="H326" s="683"/>
      <c r="I326" s="789" t="s">
        <v>34</v>
      </c>
      <c r="J326" s="789"/>
      <c r="K326" s="789"/>
      <c r="L326" s="681" t="s">
        <v>59</v>
      </c>
      <c r="M326" s="681" t="s">
        <v>61</v>
      </c>
      <c r="N326" s="476"/>
      <c r="O326" s="697" t="s">
        <v>92</v>
      </c>
      <c r="P326" s="700" t="s">
        <v>2</v>
      </c>
      <c r="Q326" s="700"/>
      <c r="R326" s="697" t="s">
        <v>92</v>
      </c>
      <c r="S326" s="700" t="s">
        <v>45</v>
      </c>
      <c r="T326" s="700"/>
    </row>
    <row r="327" spans="1:20">
      <c r="A327" s="683"/>
      <c r="B327" s="683"/>
      <c r="C327" s="683"/>
      <c r="D327" s="683"/>
      <c r="E327" s="683"/>
      <c r="F327" s="467" t="s">
        <v>3</v>
      </c>
      <c r="G327" s="683" t="s">
        <v>35</v>
      </c>
      <c r="H327" s="467" t="s">
        <v>36</v>
      </c>
      <c r="I327" s="467" t="s">
        <v>3</v>
      </c>
      <c r="J327" s="683" t="s">
        <v>35</v>
      </c>
      <c r="K327" s="467" t="s">
        <v>36</v>
      </c>
      <c r="L327" s="682"/>
      <c r="M327" s="682"/>
      <c r="N327" s="476"/>
      <c r="O327" s="698"/>
      <c r="P327" s="473" t="s">
        <v>3</v>
      </c>
      <c r="Q327" s="774" t="s">
        <v>69</v>
      </c>
      <c r="R327" s="698"/>
      <c r="S327" s="697" t="s">
        <v>3</v>
      </c>
      <c r="T327" s="701" t="s">
        <v>35</v>
      </c>
    </row>
    <row r="328" spans="1:20">
      <c r="A328" s="683"/>
      <c r="B328" s="683"/>
      <c r="C328" s="683"/>
      <c r="D328" s="683"/>
      <c r="E328" s="683"/>
      <c r="F328" s="470" t="s">
        <v>55</v>
      </c>
      <c r="G328" s="683"/>
      <c r="H328" s="470" t="s">
        <v>56</v>
      </c>
      <c r="I328" s="470" t="s">
        <v>57</v>
      </c>
      <c r="J328" s="683"/>
      <c r="K328" s="470" t="s">
        <v>58</v>
      </c>
      <c r="L328" s="468" t="s">
        <v>80</v>
      </c>
      <c r="M328" s="468" t="s">
        <v>248</v>
      </c>
      <c r="N328" s="476"/>
      <c r="O328" s="699"/>
      <c r="P328" s="474" t="s">
        <v>5</v>
      </c>
      <c r="Q328" s="774"/>
      <c r="R328" s="699"/>
      <c r="S328" s="699"/>
      <c r="T328" s="702"/>
    </row>
    <row r="329" spans="1:20" ht="15" customHeight="1">
      <c r="A329" s="808" t="s">
        <v>392</v>
      </c>
      <c r="B329" s="729" t="s">
        <v>81</v>
      </c>
      <c r="C329" s="764"/>
      <c r="D329" s="764"/>
      <c r="E329" s="730"/>
      <c r="F329" s="155"/>
      <c r="G329" s="29" t="s">
        <v>393</v>
      </c>
      <c r="H329" s="41" t="str">
        <f t="shared" ref="H329:H357" si="58">IF(F329="","",F329*P329)</f>
        <v/>
      </c>
      <c r="I329" s="156"/>
      <c r="J329" s="29" t="s">
        <v>393</v>
      </c>
      <c r="K329" s="157" t="str">
        <f t="shared" ref="K329:K355" si="59">IF(I329="","",I329*P329)</f>
        <v/>
      </c>
      <c r="L329" s="157" t="str">
        <f>IF(F329="",IF(I329="","",-(I329*P329)),(F329-I329)*P329)</f>
        <v/>
      </c>
      <c r="M329" s="158" t="str">
        <f t="shared" ref="M329:M335" si="60">IF(L329="","",L329*S329*44/12)</f>
        <v/>
      </c>
      <c r="N329" s="117"/>
      <c r="O329" s="464" t="str">
        <f>IF(P329=$X$8,"","○")</f>
        <v/>
      </c>
      <c r="P329" s="159">
        <v>38.299999999999997</v>
      </c>
      <c r="Q329" s="160" t="s">
        <v>394</v>
      </c>
      <c r="R329" s="118" t="str">
        <f>IF(S329=$Z$8,"","○")</f>
        <v/>
      </c>
      <c r="S329" s="161">
        <v>1.9E-2</v>
      </c>
      <c r="T329" s="162" t="s">
        <v>262</v>
      </c>
    </row>
    <row r="330" spans="1:20" ht="15" customHeight="1">
      <c r="A330" s="808"/>
      <c r="B330" s="729" t="s">
        <v>6</v>
      </c>
      <c r="C330" s="764"/>
      <c r="D330" s="764"/>
      <c r="E330" s="730"/>
      <c r="F330" s="155"/>
      <c r="G330" s="29" t="s">
        <v>393</v>
      </c>
      <c r="H330" s="41" t="str">
        <f t="shared" si="58"/>
        <v/>
      </c>
      <c r="I330" s="156"/>
      <c r="J330" s="29" t="s">
        <v>393</v>
      </c>
      <c r="K330" s="157" t="str">
        <f t="shared" si="59"/>
        <v/>
      </c>
      <c r="L330" s="157" t="str">
        <f t="shared" ref="L330:L335" si="61">IF(F330="",IF(I330="","",-(I330*P330)),(F330-I330)*P330)</f>
        <v/>
      </c>
      <c r="M330" s="158" t="str">
        <f t="shared" si="60"/>
        <v/>
      </c>
      <c r="N330" s="117"/>
      <c r="O330" s="464" t="str">
        <f>IF(P330=$X$9,"","○")</f>
        <v/>
      </c>
      <c r="P330" s="159">
        <v>34.799999999999997</v>
      </c>
      <c r="Q330" s="160" t="s">
        <v>394</v>
      </c>
      <c r="R330" s="118" t="str">
        <f>IF(S330=$Z$9,"","○")</f>
        <v/>
      </c>
      <c r="S330" s="159">
        <v>1.83E-2</v>
      </c>
      <c r="T330" s="162" t="s">
        <v>261</v>
      </c>
    </row>
    <row r="331" spans="1:20" ht="15" customHeight="1">
      <c r="A331" s="808"/>
      <c r="B331" s="729" t="s">
        <v>41</v>
      </c>
      <c r="C331" s="764"/>
      <c r="D331" s="764"/>
      <c r="E331" s="730"/>
      <c r="F331" s="155"/>
      <c r="G331" s="29" t="s">
        <v>393</v>
      </c>
      <c r="H331" s="41" t="str">
        <f t="shared" si="58"/>
        <v/>
      </c>
      <c r="I331" s="156"/>
      <c r="J331" s="29" t="s">
        <v>393</v>
      </c>
      <c r="K331" s="157" t="str">
        <f t="shared" si="59"/>
        <v/>
      </c>
      <c r="L331" s="157" t="str">
        <f t="shared" si="61"/>
        <v/>
      </c>
      <c r="M331" s="158" t="str">
        <f t="shared" si="60"/>
        <v/>
      </c>
      <c r="N331" s="117"/>
      <c r="O331" s="464" t="str">
        <f>IF(P331=$X$10,"","○")</f>
        <v/>
      </c>
      <c r="P331" s="159">
        <v>33.4</v>
      </c>
      <c r="Q331" s="160" t="s">
        <v>394</v>
      </c>
      <c r="R331" s="118" t="str">
        <f>IF(S331=$Z$10,"","○")</f>
        <v/>
      </c>
      <c r="S331" s="159">
        <v>1.8700000000000001E-2</v>
      </c>
      <c r="T331" s="162" t="s">
        <v>261</v>
      </c>
    </row>
    <row r="332" spans="1:20" ht="15" customHeight="1">
      <c r="A332" s="808"/>
      <c r="B332" s="729" t="s">
        <v>7</v>
      </c>
      <c r="C332" s="764"/>
      <c r="D332" s="764"/>
      <c r="E332" s="730"/>
      <c r="F332" s="155"/>
      <c r="G332" s="29" t="s">
        <v>393</v>
      </c>
      <c r="H332" s="41" t="str">
        <f t="shared" si="58"/>
        <v/>
      </c>
      <c r="I332" s="156"/>
      <c r="J332" s="29" t="s">
        <v>393</v>
      </c>
      <c r="K332" s="157" t="str">
        <f t="shared" si="59"/>
        <v/>
      </c>
      <c r="L332" s="157" t="str">
        <f t="shared" si="61"/>
        <v/>
      </c>
      <c r="M332" s="158" t="str">
        <f t="shared" si="60"/>
        <v/>
      </c>
      <c r="N332" s="117"/>
      <c r="O332" s="464" t="str">
        <f>IF(P332=$X$11,"","○")</f>
        <v/>
      </c>
      <c r="P332" s="159">
        <v>33.299999999999997</v>
      </c>
      <c r="Q332" s="160" t="s">
        <v>394</v>
      </c>
      <c r="R332" s="118" t="str">
        <f>IF(S332=$Z$12,"","○")</f>
        <v/>
      </c>
      <c r="S332" s="159">
        <v>1.8599999999999998E-2</v>
      </c>
      <c r="T332" s="162" t="s">
        <v>261</v>
      </c>
    </row>
    <row r="333" spans="1:20" ht="15" customHeight="1">
      <c r="A333" s="808"/>
      <c r="B333" s="729" t="s">
        <v>395</v>
      </c>
      <c r="C333" s="764"/>
      <c r="D333" s="764"/>
      <c r="E333" s="730"/>
      <c r="F333" s="155"/>
      <c r="G333" s="29" t="s">
        <v>393</v>
      </c>
      <c r="H333" s="41" t="str">
        <f t="shared" si="58"/>
        <v/>
      </c>
      <c r="I333" s="156"/>
      <c r="J333" s="29" t="s">
        <v>393</v>
      </c>
      <c r="K333" s="157" t="str">
        <f t="shared" si="59"/>
        <v/>
      </c>
      <c r="L333" s="157" t="str">
        <f t="shared" si="61"/>
        <v/>
      </c>
      <c r="M333" s="158" t="str">
        <f t="shared" si="60"/>
        <v/>
      </c>
      <c r="N333" s="117"/>
      <c r="O333" s="464" t="str">
        <f>IF(P333=$X$12,"","○")</f>
        <v/>
      </c>
      <c r="P333" s="159">
        <v>36.299999999999997</v>
      </c>
      <c r="Q333" s="160" t="s">
        <v>394</v>
      </c>
      <c r="R333" s="118" t="str">
        <f>IF(S333=$Z$12,"","○")</f>
        <v/>
      </c>
      <c r="S333" s="159">
        <v>1.8599999999999998E-2</v>
      </c>
      <c r="T333" s="162" t="s">
        <v>261</v>
      </c>
    </row>
    <row r="334" spans="1:20" ht="15" customHeight="1">
      <c r="A334" s="808"/>
      <c r="B334" s="729" t="s">
        <v>82</v>
      </c>
      <c r="C334" s="764"/>
      <c r="D334" s="764"/>
      <c r="E334" s="730"/>
      <c r="F334" s="155"/>
      <c r="G334" s="29" t="s">
        <v>393</v>
      </c>
      <c r="H334" s="41" t="str">
        <f t="shared" si="58"/>
        <v/>
      </c>
      <c r="I334" s="156"/>
      <c r="J334" s="29" t="s">
        <v>393</v>
      </c>
      <c r="K334" s="157" t="str">
        <f t="shared" si="59"/>
        <v/>
      </c>
      <c r="L334" s="157" t="str">
        <f t="shared" si="61"/>
        <v/>
      </c>
      <c r="M334" s="158" t="str">
        <f t="shared" si="60"/>
        <v/>
      </c>
      <c r="N334" s="117"/>
      <c r="O334" s="464" t="str">
        <f>IF(P334=$X$13,"","○")</f>
        <v/>
      </c>
      <c r="P334" s="159">
        <v>36.5</v>
      </c>
      <c r="Q334" s="160" t="s">
        <v>394</v>
      </c>
      <c r="R334" s="118" t="str">
        <f>IF(S334=$Z$13,"","○")</f>
        <v/>
      </c>
      <c r="S334" s="159">
        <v>1.8700000000000001E-2</v>
      </c>
      <c r="T334" s="162" t="s">
        <v>261</v>
      </c>
    </row>
    <row r="335" spans="1:20" ht="15" customHeight="1">
      <c r="A335" s="808"/>
      <c r="B335" s="729" t="s">
        <v>9</v>
      </c>
      <c r="C335" s="764"/>
      <c r="D335" s="764"/>
      <c r="E335" s="730"/>
      <c r="F335" s="155"/>
      <c r="G335" s="29" t="s">
        <v>393</v>
      </c>
      <c r="H335" s="41" t="str">
        <f t="shared" si="58"/>
        <v/>
      </c>
      <c r="I335" s="156"/>
      <c r="J335" s="29" t="s">
        <v>393</v>
      </c>
      <c r="K335" s="157" t="str">
        <f t="shared" si="59"/>
        <v/>
      </c>
      <c r="L335" s="157" t="str">
        <f t="shared" si="61"/>
        <v/>
      </c>
      <c r="M335" s="158" t="str">
        <f t="shared" si="60"/>
        <v/>
      </c>
      <c r="N335" s="117"/>
      <c r="O335" s="464" t="str">
        <f>IF(P335=$X$14,"","○")</f>
        <v/>
      </c>
      <c r="P335" s="165">
        <v>38</v>
      </c>
      <c r="Q335" s="160" t="s">
        <v>394</v>
      </c>
      <c r="R335" s="118" t="str">
        <f>IF(S335=$Z$14,"","○")</f>
        <v/>
      </c>
      <c r="S335" s="159">
        <v>1.8800000000000001E-2</v>
      </c>
      <c r="T335" s="162" t="s">
        <v>261</v>
      </c>
    </row>
    <row r="336" spans="1:20" ht="15" customHeight="1">
      <c r="A336" s="808"/>
      <c r="B336" s="729" t="s">
        <v>10</v>
      </c>
      <c r="C336" s="764"/>
      <c r="D336" s="764"/>
      <c r="E336" s="730"/>
      <c r="F336" s="155"/>
      <c r="G336" s="29" t="s">
        <v>393</v>
      </c>
      <c r="H336" s="41" t="str">
        <f t="shared" si="58"/>
        <v/>
      </c>
      <c r="I336" s="156"/>
      <c r="J336" s="29" t="s">
        <v>393</v>
      </c>
      <c r="K336" s="157" t="str">
        <f t="shared" si="59"/>
        <v/>
      </c>
      <c r="L336" s="157" t="str">
        <f>IF(F336="",IF(I336="","",-(I336*P336)),(F336-I336)*P336)</f>
        <v/>
      </c>
      <c r="M336" s="158" t="str">
        <f>IF(L336="","",L336*S336*44/12)</f>
        <v/>
      </c>
      <c r="N336" s="117"/>
      <c r="O336" s="464" t="str">
        <f>IF(P336=$X$15,"","○")</f>
        <v/>
      </c>
      <c r="P336" s="159">
        <v>38.9</v>
      </c>
      <c r="Q336" s="160" t="s">
        <v>394</v>
      </c>
      <c r="R336" s="118" t="str">
        <f>IF(S336=$Z$15,"","○")</f>
        <v/>
      </c>
      <c r="S336" s="159">
        <v>1.9300000000000001E-2</v>
      </c>
      <c r="T336" s="162" t="s">
        <v>261</v>
      </c>
    </row>
    <row r="337" spans="1:20" ht="15" customHeight="1">
      <c r="A337" s="808"/>
      <c r="B337" s="729" t="s">
        <v>11</v>
      </c>
      <c r="C337" s="764"/>
      <c r="D337" s="764"/>
      <c r="E337" s="730"/>
      <c r="F337" s="155"/>
      <c r="G337" s="29" t="s">
        <v>393</v>
      </c>
      <c r="H337" s="41" t="str">
        <f t="shared" si="58"/>
        <v/>
      </c>
      <c r="I337" s="156"/>
      <c r="J337" s="29" t="s">
        <v>393</v>
      </c>
      <c r="K337" s="157" t="str">
        <f t="shared" si="59"/>
        <v/>
      </c>
      <c r="L337" s="157" t="str">
        <f t="shared" ref="L337:L350" si="62">IF(F337="",IF(I337="","",-(I337*P337)),(F337-I337)*P337)</f>
        <v/>
      </c>
      <c r="M337" s="158" t="str">
        <f t="shared" ref="M337:M355" si="63">IF(L337="","",L337*S337*44/12)</f>
        <v/>
      </c>
      <c r="N337" s="117"/>
      <c r="O337" s="464" t="str">
        <f>IF(P337=$X$16,"","○")</f>
        <v/>
      </c>
      <c r="P337" s="159">
        <v>41.8</v>
      </c>
      <c r="Q337" s="160" t="s">
        <v>394</v>
      </c>
      <c r="R337" s="118" t="str">
        <f>IF(S337=$Z$16,"","○")</f>
        <v/>
      </c>
      <c r="S337" s="159">
        <v>2.0199999999999999E-2</v>
      </c>
      <c r="T337" s="162" t="s">
        <v>261</v>
      </c>
    </row>
    <row r="338" spans="1:20" ht="15" customHeight="1">
      <c r="A338" s="808"/>
      <c r="B338" s="729" t="s">
        <v>12</v>
      </c>
      <c r="C338" s="764"/>
      <c r="D338" s="764"/>
      <c r="E338" s="730"/>
      <c r="F338" s="155"/>
      <c r="G338" s="29" t="s">
        <v>13</v>
      </c>
      <c r="H338" s="41" t="str">
        <f t="shared" si="58"/>
        <v/>
      </c>
      <c r="I338" s="156"/>
      <c r="J338" s="29" t="s">
        <v>13</v>
      </c>
      <c r="K338" s="157" t="str">
        <f t="shared" si="59"/>
        <v/>
      </c>
      <c r="L338" s="157" t="str">
        <f t="shared" si="62"/>
        <v/>
      </c>
      <c r="M338" s="158" t="str">
        <f t="shared" si="63"/>
        <v/>
      </c>
      <c r="N338" s="117"/>
      <c r="O338" s="464" t="str">
        <f>IF(P338=$X$17,"","○")</f>
        <v/>
      </c>
      <c r="P338" s="165">
        <v>40</v>
      </c>
      <c r="Q338" s="160" t="s">
        <v>14</v>
      </c>
      <c r="R338" s="118" t="str">
        <f>IF(S338=$Z$17,"","○")</f>
        <v/>
      </c>
      <c r="S338" s="159">
        <v>2.0400000000000001E-2</v>
      </c>
      <c r="T338" s="162" t="s">
        <v>261</v>
      </c>
    </row>
    <row r="339" spans="1:20" ht="15" customHeight="1">
      <c r="A339" s="808"/>
      <c r="B339" s="729" t="s">
        <v>15</v>
      </c>
      <c r="C339" s="764"/>
      <c r="D339" s="764"/>
      <c r="E339" s="730"/>
      <c r="F339" s="155"/>
      <c r="G339" s="29" t="s">
        <v>13</v>
      </c>
      <c r="H339" s="41" t="str">
        <f t="shared" si="58"/>
        <v/>
      </c>
      <c r="I339" s="156"/>
      <c r="J339" s="29" t="s">
        <v>13</v>
      </c>
      <c r="K339" s="157" t="str">
        <f t="shared" si="59"/>
        <v/>
      </c>
      <c r="L339" s="157" t="str">
        <f t="shared" si="62"/>
        <v/>
      </c>
      <c r="M339" s="158" t="str">
        <f t="shared" si="63"/>
        <v/>
      </c>
      <c r="N339" s="117"/>
      <c r="O339" s="464" t="str">
        <f>IF(P339=$X$18,"","○")</f>
        <v/>
      </c>
      <c r="P339" s="159">
        <v>34.1</v>
      </c>
      <c r="Q339" s="160" t="s">
        <v>14</v>
      </c>
      <c r="R339" s="118" t="str">
        <f>IF(S339=$Z$18,"","○")</f>
        <v/>
      </c>
      <c r="S339" s="159">
        <v>2.4500000000000001E-2</v>
      </c>
      <c r="T339" s="162" t="s">
        <v>261</v>
      </c>
    </row>
    <row r="340" spans="1:20" ht="15" customHeight="1">
      <c r="A340" s="808"/>
      <c r="B340" s="810" t="s">
        <v>16</v>
      </c>
      <c r="C340" s="809" t="s">
        <v>17</v>
      </c>
      <c r="D340" s="809"/>
      <c r="E340" s="809"/>
      <c r="F340" s="155"/>
      <c r="G340" s="29" t="s">
        <v>13</v>
      </c>
      <c r="H340" s="41" t="str">
        <f t="shared" si="58"/>
        <v/>
      </c>
      <c r="I340" s="156"/>
      <c r="J340" s="29" t="s">
        <v>13</v>
      </c>
      <c r="K340" s="157" t="str">
        <f t="shared" si="59"/>
        <v/>
      </c>
      <c r="L340" s="157" t="str">
        <f t="shared" si="62"/>
        <v/>
      </c>
      <c r="M340" s="158" t="str">
        <f t="shared" si="63"/>
        <v/>
      </c>
      <c r="N340" s="117"/>
      <c r="O340" s="464" t="str">
        <f>IF(P340=$X$19,"","○")</f>
        <v/>
      </c>
      <c r="P340" s="159">
        <v>50.1</v>
      </c>
      <c r="Q340" s="160" t="s">
        <v>14</v>
      </c>
      <c r="R340" s="118" t="str">
        <f>IF(S340=$Z$19,"","○")</f>
        <v/>
      </c>
      <c r="S340" s="159">
        <v>1.6299999999999999E-2</v>
      </c>
      <c r="T340" s="162" t="s">
        <v>261</v>
      </c>
    </row>
    <row r="341" spans="1:20" ht="15" customHeight="1">
      <c r="A341" s="808"/>
      <c r="B341" s="810"/>
      <c r="C341" s="809" t="s">
        <v>18</v>
      </c>
      <c r="D341" s="809"/>
      <c r="E341" s="809"/>
      <c r="F341" s="155"/>
      <c r="G341" s="29" t="s">
        <v>249</v>
      </c>
      <c r="H341" s="41" t="str">
        <f t="shared" si="58"/>
        <v/>
      </c>
      <c r="I341" s="156"/>
      <c r="J341" s="29" t="s">
        <v>249</v>
      </c>
      <c r="K341" s="157" t="str">
        <f t="shared" si="59"/>
        <v/>
      </c>
      <c r="L341" s="157" t="str">
        <f t="shared" si="62"/>
        <v/>
      </c>
      <c r="M341" s="158" t="str">
        <f t="shared" si="63"/>
        <v/>
      </c>
      <c r="N341" s="117"/>
      <c r="O341" s="464" t="str">
        <f>IF(P341=$X$20,"","○")</f>
        <v/>
      </c>
      <c r="P341" s="159">
        <v>46.1</v>
      </c>
      <c r="Q341" s="160" t="s">
        <v>397</v>
      </c>
      <c r="R341" s="118" t="str">
        <f>IF(S341=$Z$20,"","○")</f>
        <v/>
      </c>
      <c r="S341" s="159">
        <v>1.44E-2</v>
      </c>
      <c r="T341" s="162" t="s">
        <v>261</v>
      </c>
    </row>
    <row r="342" spans="1:20" ht="15" customHeight="1">
      <c r="A342" s="808"/>
      <c r="B342" s="810" t="s">
        <v>329</v>
      </c>
      <c r="C342" s="809" t="s">
        <v>19</v>
      </c>
      <c r="D342" s="809"/>
      <c r="E342" s="809"/>
      <c r="F342" s="155"/>
      <c r="G342" s="29" t="s">
        <v>13</v>
      </c>
      <c r="H342" s="41" t="str">
        <f t="shared" si="58"/>
        <v/>
      </c>
      <c r="I342" s="156"/>
      <c r="J342" s="29" t="s">
        <v>13</v>
      </c>
      <c r="K342" s="157" t="str">
        <f t="shared" si="59"/>
        <v/>
      </c>
      <c r="L342" s="157" t="str">
        <f t="shared" si="62"/>
        <v/>
      </c>
      <c r="M342" s="158" t="str">
        <f t="shared" si="63"/>
        <v/>
      </c>
      <c r="N342" s="117"/>
      <c r="O342" s="464" t="str">
        <f>IF(P342=$X$21,"","○")</f>
        <v/>
      </c>
      <c r="P342" s="159">
        <v>54.7</v>
      </c>
      <c r="Q342" s="160" t="s">
        <v>53</v>
      </c>
      <c r="R342" s="118" t="str">
        <f>IF(S342=$Z$21,"","○")</f>
        <v/>
      </c>
      <c r="S342" s="159">
        <v>1.3899999999999999E-2</v>
      </c>
      <c r="T342" s="162" t="s">
        <v>261</v>
      </c>
    </row>
    <row r="343" spans="1:20" ht="15" customHeight="1">
      <c r="A343" s="808"/>
      <c r="B343" s="810"/>
      <c r="C343" s="809" t="s">
        <v>37</v>
      </c>
      <c r="D343" s="809"/>
      <c r="E343" s="809"/>
      <c r="F343" s="155"/>
      <c r="G343" s="29" t="s">
        <v>249</v>
      </c>
      <c r="H343" s="41" t="str">
        <f t="shared" si="58"/>
        <v/>
      </c>
      <c r="I343" s="156"/>
      <c r="J343" s="29" t="s">
        <v>249</v>
      </c>
      <c r="K343" s="157" t="str">
        <f t="shared" si="59"/>
        <v/>
      </c>
      <c r="L343" s="157" t="str">
        <f t="shared" si="62"/>
        <v/>
      </c>
      <c r="M343" s="158" t="str">
        <f t="shared" si="63"/>
        <v/>
      </c>
      <c r="N343" s="117"/>
      <c r="O343" s="464" t="str">
        <f>IF(P343=$X$22,"","○")</f>
        <v/>
      </c>
      <c r="P343" s="159">
        <v>38.4</v>
      </c>
      <c r="Q343" s="160" t="s">
        <v>397</v>
      </c>
      <c r="R343" s="118" t="str">
        <f>IF(S343=$Z$22,"","○")</f>
        <v/>
      </c>
      <c r="S343" s="159">
        <v>1.3899999999999999E-2</v>
      </c>
      <c r="T343" s="162" t="s">
        <v>261</v>
      </c>
    </row>
    <row r="344" spans="1:20" ht="15" customHeight="1">
      <c r="A344" s="808"/>
      <c r="B344" s="653" t="s">
        <v>20</v>
      </c>
      <c r="C344" s="809" t="s">
        <v>398</v>
      </c>
      <c r="D344" s="809"/>
      <c r="E344" s="809"/>
      <c r="F344" s="155"/>
      <c r="G344" s="29" t="s">
        <v>13</v>
      </c>
      <c r="H344" s="41" t="str">
        <f t="shared" si="58"/>
        <v/>
      </c>
      <c r="I344" s="156"/>
      <c r="J344" s="29" t="s">
        <v>13</v>
      </c>
      <c r="K344" s="157" t="str">
        <f t="shared" si="59"/>
        <v/>
      </c>
      <c r="L344" s="157" t="str">
        <f t="shared" si="62"/>
        <v/>
      </c>
      <c r="M344" s="158" t="str">
        <f t="shared" si="63"/>
        <v/>
      </c>
      <c r="N344" s="117"/>
      <c r="O344" s="464" t="str">
        <f>IF(P344=$X$23,"","○")</f>
        <v/>
      </c>
      <c r="P344" s="167">
        <v>28.7</v>
      </c>
      <c r="Q344" s="160" t="s">
        <v>14</v>
      </c>
      <c r="R344" s="118" t="str">
        <f>IF(S344=$Z$23,"","○")</f>
        <v/>
      </c>
      <c r="S344" s="159">
        <v>2.46E-2</v>
      </c>
      <c r="T344" s="162" t="s">
        <v>261</v>
      </c>
    </row>
    <row r="345" spans="1:20" ht="15" customHeight="1">
      <c r="A345" s="808"/>
      <c r="B345" s="653"/>
      <c r="C345" s="809" t="s">
        <v>399</v>
      </c>
      <c r="D345" s="809"/>
      <c r="E345" s="809"/>
      <c r="F345" s="155"/>
      <c r="G345" s="29" t="s">
        <v>13</v>
      </c>
      <c r="H345" s="41" t="str">
        <f t="shared" si="58"/>
        <v/>
      </c>
      <c r="I345" s="156"/>
      <c r="J345" s="29" t="s">
        <v>13</v>
      </c>
      <c r="K345" s="157" t="str">
        <f t="shared" si="59"/>
        <v/>
      </c>
      <c r="L345" s="157" t="str">
        <f t="shared" si="62"/>
        <v/>
      </c>
      <c r="M345" s="158" t="str">
        <f t="shared" si="63"/>
        <v/>
      </c>
      <c r="N345" s="117"/>
      <c r="O345" s="464" t="str">
        <f>IF(P345=$X$24,"","○")</f>
        <v/>
      </c>
      <c r="P345" s="167">
        <v>28.9</v>
      </c>
      <c r="Q345" s="160" t="s">
        <v>14</v>
      </c>
      <c r="R345" s="118" t="str">
        <f>IF(S345=$Z$24,"","○")</f>
        <v/>
      </c>
      <c r="S345" s="159">
        <v>2.4500000000000001E-2</v>
      </c>
      <c r="T345" s="162" t="s">
        <v>261</v>
      </c>
    </row>
    <row r="346" spans="1:20" ht="15" customHeight="1">
      <c r="A346" s="808"/>
      <c r="B346" s="653"/>
      <c r="C346" s="809" t="s">
        <v>400</v>
      </c>
      <c r="D346" s="809"/>
      <c r="E346" s="809"/>
      <c r="F346" s="155"/>
      <c r="G346" s="29" t="s">
        <v>13</v>
      </c>
      <c r="H346" s="41" t="str">
        <f t="shared" si="58"/>
        <v/>
      </c>
      <c r="I346" s="156"/>
      <c r="J346" s="29" t="s">
        <v>13</v>
      </c>
      <c r="K346" s="157" t="str">
        <f t="shared" si="59"/>
        <v/>
      </c>
      <c r="L346" s="157" t="str">
        <f t="shared" si="62"/>
        <v/>
      </c>
      <c r="M346" s="158" t="str">
        <f t="shared" si="63"/>
        <v/>
      </c>
      <c r="N346" s="117"/>
      <c r="O346" s="464" t="str">
        <f>IF(P346=$X$25,"","○")</f>
        <v/>
      </c>
      <c r="P346" s="167">
        <v>28.3</v>
      </c>
      <c r="Q346" s="160" t="s">
        <v>14</v>
      </c>
      <c r="R346" s="118" t="str">
        <f>IF(S346=$Z$25,"","○")</f>
        <v/>
      </c>
      <c r="S346" s="159">
        <v>2.5100000000000001E-2</v>
      </c>
      <c r="T346" s="162" t="s">
        <v>261</v>
      </c>
    </row>
    <row r="347" spans="1:20" ht="15" customHeight="1">
      <c r="A347" s="808"/>
      <c r="B347" s="653"/>
      <c r="C347" s="809" t="s">
        <v>401</v>
      </c>
      <c r="D347" s="809"/>
      <c r="E347" s="809"/>
      <c r="F347" s="155"/>
      <c r="G347" s="29" t="s">
        <v>13</v>
      </c>
      <c r="H347" s="41" t="str">
        <f t="shared" si="58"/>
        <v/>
      </c>
      <c r="I347" s="156"/>
      <c r="J347" s="29" t="s">
        <v>13</v>
      </c>
      <c r="K347" s="157" t="str">
        <f t="shared" si="59"/>
        <v/>
      </c>
      <c r="L347" s="157" t="str">
        <f t="shared" si="62"/>
        <v/>
      </c>
      <c r="M347" s="158" t="str">
        <f t="shared" si="63"/>
        <v/>
      </c>
      <c r="N347" s="117"/>
      <c r="O347" s="464" t="str">
        <f>IF(P347=$X$26,"","○")</f>
        <v/>
      </c>
      <c r="P347" s="159">
        <v>26.1</v>
      </c>
      <c r="Q347" s="160" t="s">
        <v>14</v>
      </c>
      <c r="R347" s="118" t="str">
        <f>IF(S347=$Z$26,"","○")</f>
        <v/>
      </c>
      <c r="S347" s="159">
        <v>2.4299999999999999E-2</v>
      </c>
      <c r="T347" s="162" t="s">
        <v>261</v>
      </c>
    </row>
    <row r="348" spans="1:20" ht="15" customHeight="1">
      <c r="A348" s="808"/>
      <c r="B348" s="653"/>
      <c r="C348" s="809" t="s">
        <v>402</v>
      </c>
      <c r="D348" s="809"/>
      <c r="E348" s="809"/>
      <c r="F348" s="155"/>
      <c r="G348" s="29" t="s">
        <v>13</v>
      </c>
      <c r="H348" s="41" t="str">
        <f t="shared" si="58"/>
        <v/>
      </c>
      <c r="I348" s="156"/>
      <c r="J348" s="29" t="s">
        <v>13</v>
      </c>
      <c r="K348" s="157" t="str">
        <f t="shared" si="59"/>
        <v/>
      </c>
      <c r="L348" s="157" t="str">
        <f t="shared" si="62"/>
        <v/>
      </c>
      <c r="M348" s="158" t="str">
        <f t="shared" si="63"/>
        <v/>
      </c>
      <c r="N348" s="117"/>
      <c r="O348" s="464" t="str">
        <f>IF(P348=$X$27,"","○")</f>
        <v/>
      </c>
      <c r="P348" s="159">
        <v>24.2</v>
      </c>
      <c r="Q348" s="160" t="s">
        <v>14</v>
      </c>
      <c r="R348" s="118" t="str">
        <f>IF(S348=$Z$27,"","○")</f>
        <v/>
      </c>
      <c r="S348" s="159">
        <v>2.4199999999999999E-2</v>
      </c>
      <c r="T348" s="162" t="s">
        <v>261</v>
      </c>
    </row>
    <row r="349" spans="1:20" ht="15" customHeight="1">
      <c r="A349" s="808"/>
      <c r="B349" s="653"/>
      <c r="C349" s="809" t="s">
        <v>403</v>
      </c>
      <c r="D349" s="809"/>
      <c r="E349" s="809"/>
      <c r="F349" s="155"/>
      <c r="G349" s="29" t="s">
        <v>13</v>
      </c>
      <c r="H349" s="41" t="str">
        <f t="shared" si="58"/>
        <v/>
      </c>
      <c r="I349" s="156"/>
      <c r="J349" s="29" t="s">
        <v>13</v>
      </c>
      <c r="K349" s="157" t="str">
        <f t="shared" si="59"/>
        <v/>
      </c>
      <c r="L349" s="157" t="str">
        <f t="shared" si="62"/>
        <v/>
      </c>
      <c r="M349" s="158" t="str">
        <f t="shared" si="63"/>
        <v/>
      </c>
      <c r="N349" s="117"/>
      <c r="O349" s="464" t="str">
        <f>IF(P349=$X$28,"","○")</f>
        <v/>
      </c>
      <c r="P349" s="159">
        <v>27.8</v>
      </c>
      <c r="Q349" s="160" t="s">
        <v>14</v>
      </c>
      <c r="R349" s="118" t="str">
        <f>IF(S349=$Z$28,"","○")</f>
        <v/>
      </c>
      <c r="S349" s="159">
        <v>2.5899999999999999E-2</v>
      </c>
      <c r="T349" s="162" t="s">
        <v>261</v>
      </c>
    </row>
    <row r="350" spans="1:20" ht="15" customHeight="1">
      <c r="A350" s="808"/>
      <c r="B350" s="653" t="s">
        <v>21</v>
      </c>
      <c r="C350" s="653"/>
      <c r="D350" s="653"/>
      <c r="E350" s="653"/>
      <c r="F350" s="155"/>
      <c r="G350" s="29" t="s">
        <v>13</v>
      </c>
      <c r="H350" s="41" t="str">
        <f t="shared" si="58"/>
        <v/>
      </c>
      <c r="I350" s="156"/>
      <c r="J350" s="29" t="s">
        <v>13</v>
      </c>
      <c r="K350" s="157" t="str">
        <f t="shared" si="59"/>
        <v/>
      </c>
      <c r="L350" s="157" t="str">
        <f t="shared" si="62"/>
        <v/>
      </c>
      <c r="M350" s="158" t="str">
        <f t="shared" si="63"/>
        <v/>
      </c>
      <c r="N350" s="117"/>
      <c r="O350" s="464" t="str">
        <f>IF(P350=$X$29,"","○")</f>
        <v/>
      </c>
      <c r="P350" s="165">
        <v>29</v>
      </c>
      <c r="Q350" s="160" t="s">
        <v>14</v>
      </c>
      <c r="R350" s="118" t="str">
        <f>IF(S350=$Z$29,"","○")</f>
        <v/>
      </c>
      <c r="S350" s="159">
        <v>2.9899999999999999E-2</v>
      </c>
      <c r="T350" s="162" t="s">
        <v>261</v>
      </c>
    </row>
    <row r="351" spans="1:20" ht="15" customHeight="1">
      <c r="A351" s="808"/>
      <c r="B351" s="653" t="s">
        <v>22</v>
      </c>
      <c r="C351" s="653"/>
      <c r="D351" s="653"/>
      <c r="E351" s="653"/>
      <c r="F351" s="155"/>
      <c r="G351" s="29" t="s">
        <v>13</v>
      </c>
      <c r="H351" s="41" t="str">
        <f t="shared" si="58"/>
        <v/>
      </c>
      <c r="I351" s="156"/>
      <c r="J351" s="29" t="s">
        <v>13</v>
      </c>
      <c r="K351" s="157" t="str">
        <f t="shared" si="59"/>
        <v/>
      </c>
      <c r="L351" s="157" t="str">
        <f>IF(F351="",IF(I351="","",-(I351*P351)),(F351-I351)*P351)</f>
        <v/>
      </c>
      <c r="M351" s="158" t="str">
        <f t="shared" si="63"/>
        <v/>
      </c>
      <c r="N351" s="117"/>
      <c r="O351" s="464" t="str">
        <f>IF(P351=$X$30,"","○")</f>
        <v/>
      </c>
      <c r="P351" s="159">
        <v>37.299999999999997</v>
      </c>
      <c r="Q351" s="160" t="s">
        <v>14</v>
      </c>
      <c r="R351" s="118" t="str">
        <f>IF(S351=$Z$30,"","○")</f>
        <v/>
      </c>
      <c r="S351" s="159">
        <v>2.0899999999999998E-2</v>
      </c>
      <c r="T351" s="162" t="s">
        <v>261</v>
      </c>
    </row>
    <row r="352" spans="1:20" ht="15" customHeight="1">
      <c r="A352" s="808"/>
      <c r="B352" s="653" t="s">
        <v>23</v>
      </c>
      <c r="C352" s="653"/>
      <c r="D352" s="653"/>
      <c r="E352" s="653"/>
      <c r="F352" s="155"/>
      <c r="G352" s="29" t="s">
        <v>249</v>
      </c>
      <c r="H352" s="41" t="str">
        <f t="shared" si="58"/>
        <v/>
      </c>
      <c r="I352" s="156"/>
      <c r="J352" s="29" t="s">
        <v>249</v>
      </c>
      <c r="K352" s="157" t="str">
        <f t="shared" si="59"/>
        <v/>
      </c>
      <c r="L352" s="157" t="str">
        <f t="shared" ref="L352:L355" si="64">IF(F352="",IF(I352="","",-(I352*P352)),(F352-I352)*P352)</f>
        <v/>
      </c>
      <c r="M352" s="158" t="str">
        <f t="shared" si="63"/>
        <v/>
      </c>
      <c r="N352" s="117"/>
      <c r="O352" s="464" t="str">
        <f>IF(P352=$X$31,"","○")</f>
        <v/>
      </c>
      <c r="P352" s="159">
        <v>18.399999999999999</v>
      </c>
      <c r="Q352" s="160" t="s">
        <v>397</v>
      </c>
      <c r="R352" s="118" t="str">
        <f>IF(S352=$Z$31,"","○")</f>
        <v/>
      </c>
      <c r="S352" s="169">
        <v>1.09E-2</v>
      </c>
      <c r="T352" s="162" t="s">
        <v>261</v>
      </c>
    </row>
    <row r="353" spans="1:23" ht="15" customHeight="1">
      <c r="A353" s="808"/>
      <c r="B353" s="653" t="s">
        <v>24</v>
      </c>
      <c r="C353" s="653"/>
      <c r="D353" s="653"/>
      <c r="E353" s="653"/>
      <c r="F353" s="155"/>
      <c r="G353" s="29" t="s">
        <v>249</v>
      </c>
      <c r="H353" s="41" t="str">
        <f t="shared" si="58"/>
        <v/>
      </c>
      <c r="I353" s="156"/>
      <c r="J353" s="29" t="s">
        <v>249</v>
      </c>
      <c r="K353" s="157" t="str">
        <f t="shared" si="59"/>
        <v/>
      </c>
      <c r="L353" s="157" t="str">
        <f t="shared" si="64"/>
        <v/>
      </c>
      <c r="M353" s="158" t="str">
        <f t="shared" si="63"/>
        <v/>
      </c>
      <c r="N353" s="117"/>
      <c r="O353" s="464" t="str">
        <f>IF(P353=$X$32,"","○")</f>
        <v/>
      </c>
      <c r="P353" s="159">
        <v>3.23</v>
      </c>
      <c r="Q353" s="160" t="s">
        <v>397</v>
      </c>
      <c r="R353" s="118" t="str">
        <f>IF(S353=$Z$33,"","○")</f>
        <v/>
      </c>
      <c r="S353" s="159">
        <v>2.64E-2</v>
      </c>
      <c r="T353" s="162" t="s">
        <v>261</v>
      </c>
    </row>
    <row r="354" spans="1:23" ht="15" customHeight="1">
      <c r="A354" s="808"/>
      <c r="B354" s="653" t="s">
        <v>404</v>
      </c>
      <c r="C354" s="653"/>
      <c r="D354" s="653"/>
      <c r="E354" s="653"/>
      <c r="F354" s="155"/>
      <c r="G354" s="29" t="s">
        <v>249</v>
      </c>
      <c r="H354" s="41" t="str">
        <f t="shared" si="58"/>
        <v/>
      </c>
      <c r="I354" s="156"/>
      <c r="J354" s="29" t="s">
        <v>249</v>
      </c>
      <c r="K354" s="157" t="str">
        <f t="shared" si="59"/>
        <v/>
      </c>
      <c r="L354" s="157" t="str">
        <f t="shared" si="64"/>
        <v/>
      </c>
      <c r="M354" s="158" t="str">
        <f t="shared" si="63"/>
        <v/>
      </c>
      <c r="N354" s="117"/>
      <c r="O354" s="464" t="str">
        <f>IF(P354=$X$33,"","○")</f>
        <v/>
      </c>
      <c r="P354" s="159">
        <v>3.45</v>
      </c>
      <c r="Q354" s="160" t="s">
        <v>397</v>
      </c>
      <c r="R354" s="118" t="str">
        <f>IF(S354=$Z$33,"","○")</f>
        <v/>
      </c>
      <c r="S354" s="159">
        <v>2.64E-2</v>
      </c>
      <c r="T354" s="162" t="s">
        <v>261</v>
      </c>
      <c r="U354" s="171"/>
    </row>
    <row r="355" spans="1:23" ht="15" customHeight="1" thickBot="1">
      <c r="A355" s="808"/>
      <c r="B355" s="653" t="s">
        <v>25</v>
      </c>
      <c r="C355" s="653"/>
      <c r="D355" s="653"/>
      <c r="E355" s="653"/>
      <c r="F355" s="155"/>
      <c r="G355" s="29" t="s">
        <v>249</v>
      </c>
      <c r="H355" s="41" t="str">
        <f t="shared" si="58"/>
        <v/>
      </c>
      <c r="I355" s="156"/>
      <c r="J355" s="29" t="s">
        <v>249</v>
      </c>
      <c r="K355" s="157" t="str">
        <f t="shared" si="59"/>
        <v/>
      </c>
      <c r="L355" s="157" t="str">
        <f t="shared" si="64"/>
        <v/>
      </c>
      <c r="M355" s="158" t="str">
        <f t="shared" si="63"/>
        <v/>
      </c>
      <c r="N355" s="117"/>
      <c r="O355" s="464" t="str">
        <f>IF(P355=$X$34,"","○")</f>
        <v/>
      </c>
      <c r="P355" s="172">
        <v>7.53</v>
      </c>
      <c r="Q355" s="160" t="s">
        <v>397</v>
      </c>
      <c r="R355" s="119" t="str">
        <f>IF(S355=$Z$34,"","○")</f>
        <v/>
      </c>
      <c r="S355" s="173">
        <v>4.2000000000000003E-2</v>
      </c>
      <c r="T355" s="162" t="s">
        <v>261</v>
      </c>
      <c r="U355" s="135"/>
      <c r="V355" s="135"/>
      <c r="W355" s="123"/>
    </row>
    <row r="356" spans="1:23" ht="15" customHeight="1">
      <c r="A356" s="808"/>
      <c r="B356" s="796" t="s">
        <v>328</v>
      </c>
      <c r="C356" s="798"/>
      <c r="D356" s="522"/>
      <c r="E356" s="523"/>
      <c r="F356" s="155"/>
      <c r="G356" s="43"/>
      <c r="H356" s="41" t="str">
        <f t="shared" si="58"/>
        <v/>
      </c>
      <c r="I356" s="156"/>
      <c r="J356" s="43"/>
      <c r="K356" s="157" t="str">
        <f>IF(I356="","",I356*P356)</f>
        <v/>
      </c>
      <c r="L356" s="157" t="str">
        <f>IF(F356="",IF(I356="","",-(I356*P356)),(F356-I356)*P356)</f>
        <v/>
      </c>
      <c r="M356" s="158" t="str">
        <f>IF(L356="","",L356*S356*44/12)</f>
        <v/>
      </c>
      <c r="N356" s="117"/>
      <c r="O356" s="121"/>
      <c r="P356" s="175"/>
      <c r="Q356" s="176"/>
      <c r="R356" s="122"/>
      <c r="S356" s="175"/>
      <c r="T356" s="176"/>
      <c r="U356" s="177"/>
      <c r="V356" s="123"/>
    </row>
    <row r="357" spans="1:23" ht="15" customHeight="1" thickBot="1">
      <c r="A357" s="808"/>
      <c r="B357" s="797"/>
      <c r="C357" s="798"/>
      <c r="D357" s="522"/>
      <c r="E357" s="523"/>
      <c r="F357" s="155"/>
      <c r="G357" s="43"/>
      <c r="H357" s="41" t="str">
        <f t="shared" si="58"/>
        <v/>
      </c>
      <c r="I357" s="156"/>
      <c r="J357" s="43"/>
      <c r="K357" s="157" t="str">
        <f>IF(I357="","",I357*P357)</f>
        <v/>
      </c>
      <c r="L357" s="157" t="str">
        <f>IF(F357="",IF(I357="","",-(I357*P357)),(F357-I357)*P357)</f>
        <v/>
      </c>
      <c r="M357" s="158" t="str">
        <f>IF(L357="","",L357*S357*44/12)</f>
        <v/>
      </c>
      <c r="N357" s="117"/>
      <c r="O357" s="123"/>
      <c r="P357" s="179"/>
      <c r="Q357" s="180"/>
      <c r="R357" s="477"/>
      <c r="S357" s="179"/>
      <c r="T357" s="181"/>
    </row>
    <row r="358" spans="1:23" ht="15" customHeight="1" thickTop="1">
      <c r="A358" s="808"/>
      <c r="B358" s="683" t="s">
        <v>42</v>
      </c>
      <c r="C358" s="683"/>
      <c r="D358" s="683"/>
      <c r="E358" s="683"/>
      <c r="F358" s="683"/>
      <c r="G358" s="683"/>
      <c r="H358" s="683"/>
      <c r="I358" s="683"/>
      <c r="J358" s="683"/>
      <c r="K358" s="683"/>
      <c r="L358" s="683"/>
      <c r="M358" s="42" t="str">
        <f>IF(SUM(M329:M357)=0,"",SUM(M329:M357))</f>
        <v/>
      </c>
      <c r="N358" s="117"/>
      <c r="O358" s="123"/>
      <c r="P358" s="477"/>
      <c r="Q358" s="26"/>
      <c r="R358" s="477"/>
      <c r="S358" s="182"/>
      <c r="T358" s="183"/>
      <c r="U358" s="123"/>
      <c r="V358" s="123"/>
    </row>
    <row r="359" spans="1:23" ht="15" customHeight="1">
      <c r="A359" s="808"/>
      <c r="B359" s="799"/>
      <c r="C359" s="800"/>
      <c r="D359" s="800"/>
      <c r="E359" s="801"/>
      <c r="F359" s="683" t="s">
        <v>1</v>
      </c>
      <c r="G359" s="683"/>
      <c r="H359" s="683"/>
      <c r="I359" s="789" t="s">
        <v>34</v>
      </c>
      <c r="J359" s="789"/>
      <c r="K359" s="789"/>
      <c r="L359" s="681" t="s">
        <v>405</v>
      </c>
      <c r="M359" s="679" t="s">
        <v>61</v>
      </c>
      <c r="N359" s="117"/>
      <c r="O359" s="123"/>
      <c r="P359" s="184"/>
      <c r="Q359" s="185"/>
      <c r="R359" s="477"/>
      <c r="S359" s="184"/>
      <c r="T359" s="185"/>
    </row>
    <row r="360" spans="1:23" ht="15" customHeight="1" thickBot="1">
      <c r="A360" s="808"/>
      <c r="B360" s="802"/>
      <c r="C360" s="803"/>
      <c r="D360" s="803"/>
      <c r="E360" s="804"/>
      <c r="F360" s="467" t="s">
        <v>3</v>
      </c>
      <c r="G360" s="790" t="s">
        <v>406</v>
      </c>
      <c r="H360" s="792"/>
      <c r="I360" s="467" t="s">
        <v>3</v>
      </c>
      <c r="J360" s="790" t="s">
        <v>406</v>
      </c>
      <c r="K360" s="792"/>
      <c r="L360" s="682"/>
      <c r="M360" s="680"/>
      <c r="N360" s="117"/>
      <c r="O360" s="123"/>
      <c r="P360" s="184"/>
      <c r="Q360" s="185"/>
      <c r="R360" s="477"/>
      <c r="S360" s="184"/>
      <c r="T360" s="185"/>
    </row>
    <row r="361" spans="1:23" ht="15" customHeight="1" thickTop="1" thickBot="1">
      <c r="A361" s="808"/>
      <c r="B361" s="805"/>
      <c r="C361" s="806"/>
      <c r="D361" s="806"/>
      <c r="E361" s="807"/>
      <c r="F361" s="470" t="s">
        <v>55</v>
      </c>
      <c r="G361" s="791"/>
      <c r="H361" s="793"/>
      <c r="I361" s="470" t="s">
        <v>57</v>
      </c>
      <c r="J361" s="791"/>
      <c r="K361" s="793"/>
      <c r="L361" s="186" t="s">
        <v>407</v>
      </c>
      <c r="M361" s="468" t="s">
        <v>248</v>
      </c>
      <c r="N361" s="117"/>
      <c r="O361" s="187" t="s">
        <v>408</v>
      </c>
      <c r="P361" s="184"/>
      <c r="Q361" s="26"/>
      <c r="R361" s="477"/>
      <c r="S361" s="184"/>
      <c r="T361" s="185"/>
      <c r="U361" s="794" t="s">
        <v>409</v>
      </c>
      <c r="V361" s="795"/>
      <c r="W361" s="188"/>
    </row>
    <row r="362" spans="1:23" ht="15" customHeight="1" thickTop="1" thickBot="1">
      <c r="A362" s="808"/>
      <c r="B362" s="775" t="s">
        <v>410</v>
      </c>
      <c r="C362" s="776"/>
      <c r="D362" s="776"/>
      <c r="E362" s="777"/>
      <c r="F362" s="155"/>
      <c r="G362" s="29" t="s">
        <v>249</v>
      </c>
      <c r="H362" s="189"/>
      <c r="I362" s="156"/>
      <c r="J362" s="29" t="s">
        <v>249</v>
      </c>
      <c r="K362" s="190"/>
      <c r="L362" s="157" t="str">
        <f>IF(F362="",IF(I362="","",F362-I362),F362-I362)</f>
        <v/>
      </c>
      <c r="M362" s="158" t="str">
        <f>IF(L362="","",L362*S362)</f>
        <v/>
      </c>
      <c r="N362" s="117"/>
      <c r="O362" s="123"/>
      <c r="P362" s="184"/>
      <c r="Q362" s="185"/>
      <c r="R362" s="118"/>
      <c r="S362" s="191"/>
      <c r="T362" s="192" t="s">
        <v>411</v>
      </c>
      <c r="U362" s="778"/>
      <c r="V362" s="779"/>
    </row>
    <row r="363" spans="1:23" ht="15" customHeight="1" thickTop="1">
      <c r="A363" s="808"/>
      <c r="B363" s="683" t="s">
        <v>43</v>
      </c>
      <c r="C363" s="683"/>
      <c r="D363" s="683"/>
      <c r="E363" s="683"/>
      <c r="F363" s="683"/>
      <c r="G363" s="683"/>
      <c r="H363" s="683"/>
      <c r="I363" s="683"/>
      <c r="J363" s="683"/>
      <c r="K363" s="683"/>
      <c r="L363" s="683"/>
      <c r="M363" s="42" t="str">
        <f>IF(M362=0,"",M362)</f>
        <v/>
      </c>
      <c r="N363" s="117"/>
      <c r="O363" s="115" t="s">
        <v>258</v>
      </c>
      <c r="P363" s="477"/>
      <c r="Q363" s="26"/>
      <c r="R363" s="193"/>
      <c r="S363" s="194"/>
      <c r="T363" s="195"/>
      <c r="U363" s="196"/>
      <c r="V363" s="196"/>
    </row>
    <row r="364" spans="1:23">
      <c r="A364" s="710" t="s">
        <v>412</v>
      </c>
      <c r="B364" s="780"/>
      <c r="C364" s="781"/>
      <c r="D364" s="781"/>
      <c r="E364" s="782"/>
      <c r="F364" s="683" t="s">
        <v>1</v>
      </c>
      <c r="G364" s="683"/>
      <c r="H364" s="683"/>
      <c r="I364" s="789" t="s">
        <v>34</v>
      </c>
      <c r="J364" s="789"/>
      <c r="K364" s="789"/>
      <c r="L364" s="681" t="s">
        <v>59</v>
      </c>
      <c r="M364" s="681" t="s">
        <v>61</v>
      </c>
      <c r="N364" s="476"/>
      <c r="O364" s="697" t="s">
        <v>92</v>
      </c>
      <c r="P364" s="700" t="s">
        <v>2</v>
      </c>
      <c r="Q364" s="700"/>
      <c r="R364" s="697" t="s">
        <v>92</v>
      </c>
      <c r="S364" s="700" t="s">
        <v>45</v>
      </c>
      <c r="T364" s="700"/>
    </row>
    <row r="365" spans="1:23">
      <c r="A365" s="711"/>
      <c r="B365" s="783"/>
      <c r="C365" s="784"/>
      <c r="D365" s="784"/>
      <c r="E365" s="785"/>
      <c r="F365" s="467" t="s">
        <v>3</v>
      </c>
      <c r="G365" s="683" t="s">
        <v>35</v>
      </c>
      <c r="H365" s="467" t="s">
        <v>36</v>
      </c>
      <c r="I365" s="467" t="s">
        <v>3</v>
      </c>
      <c r="J365" s="683" t="s">
        <v>35</v>
      </c>
      <c r="K365" s="467" t="s">
        <v>36</v>
      </c>
      <c r="L365" s="682"/>
      <c r="M365" s="682"/>
      <c r="N365" s="476"/>
      <c r="O365" s="698"/>
      <c r="P365" s="473" t="s">
        <v>3</v>
      </c>
      <c r="Q365" s="774" t="s">
        <v>69</v>
      </c>
      <c r="R365" s="698"/>
      <c r="S365" s="697" t="s">
        <v>3</v>
      </c>
      <c r="T365" s="701" t="s">
        <v>35</v>
      </c>
    </row>
    <row r="366" spans="1:23">
      <c r="A366" s="711"/>
      <c r="B366" s="786"/>
      <c r="C366" s="787"/>
      <c r="D366" s="787"/>
      <c r="E366" s="788"/>
      <c r="F366" s="470" t="s">
        <v>55</v>
      </c>
      <c r="G366" s="683"/>
      <c r="H366" s="470" t="s">
        <v>56</v>
      </c>
      <c r="I366" s="470" t="s">
        <v>57</v>
      </c>
      <c r="J366" s="683"/>
      <c r="K366" s="470" t="s">
        <v>58</v>
      </c>
      <c r="L366" s="468" t="s">
        <v>80</v>
      </c>
      <c r="M366" s="468" t="s">
        <v>248</v>
      </c>
      <c r="N366" s="476"/>
      <c r="O366" s="699"/>
      <c r="P366" s="474" t="s">
        <v>5</v>
      </c>
      <c r="Q366" s="774"/>
      <c r="R366" s="699"/>
      <c r="S366" s="699"/>
      <c r="T366" s="702"/>
    </row>
    <row r="367" spans="1:23" ht="15" customHeight="1">
      <c r="A367" s="711"/>
      <c r="B367" s="729" t="s">
        <v>413</v>
      </c>
      <c r="C367" s="764"/>
      <c r="D367" s="764"/>
      <c r="E367" s="730"/>
      <c r="F367" s="155"/>
      <c r="G367" s="29" t="s">
        <v>13</v>
      </c>
      <c r="H367" s="157" t="str">
        <f t="shared" ref="H367:H385" si="65">IF(F367="","",F367*P367)</f>
        <v/>
      </c>
      <c r="I367" s="155"/>
      <c r="J367" s="29" t="s">
        <v>13</v>
      </c>
      <c r="K367" s="157" t="str">
        <f t="shared" ref="K367:K368" si="66">IF(I367="","",I367*P367)</f>
        <v/>
      </c>
      <c r="L367" s="157" t="str">
        <f>IF(F367="",IF(I367="","",-(I367*P367)),(F367-I367)*P367)</f>
        <v/>
      </c>
      <c r="M367" s="158" t="str">
        <f>IF(L367="","",L367*S367*44/12)</f>
        <v/>
      </c>
      <c r="N367" s="117"/>
      <c r="O367" s="464" t="str">
        <f>IF(P367=$X$46,"","○")</f>
        <v/>
      </c>
      <c r="P367" s="159">
        <v>13.6</v>
      </c>
      <c r="Q367" s="160" t="s">
        <v>14</v>
      </c>
      <c r="R367" s="118"/>
      <c r="S367" s="198">
        <v>0</v>
      </c>
      <c r="T367" s="162" t="s">
        <v>262</v>
      </c>
    </row>
    <row r="368" spans="1:23" ht="15" customHeight="1">
      <c r="A368" s="711"/>
      <c r="B368" s="729" t="s">
        <v>414</v>
      </c>
      <c r="C368" s="764"/>
      <c r="D368" s="764"/>
      <c r="E368" s="730"/>
      <c r="F368" s="155"/>
      <c r="G368" s="29" t="s">
        <v>13</v>
      </c>
      <c r="H368" s="157" t="str">
        <f t="shared" si="65"/>
        <v/>
      </c>
      <c r="I368" s="155"/>
      <c r="J368" s="29" t="s">
        <v>13</v>
      </c>
      <c r="K368" s="157" t="str">
        <f t="shared" si="66"/>
        <v/>
      </c>
      <c r="L368" s="157" t="str">
        <f t="shared" ref="L368" si="67">IF(F368="",IF(I368="","",-(I368*P368)),(F368-I368)*P368)</f>
        <v/>
      </c>
      <c r="M368" s="158" t="str">
        <f t="shared" ref="M368:M378" si="68">IF(L368="","",L368*S368*44/12)</f>
        <v/>
      </c>
      <c r="N368" s="117"/>
      <c r="O368" s="464" t="str">
        <f>IF(P368=$X$47,"","○")</f>
        <v/>
      </c>
      <c r="P368" s="159">
        <v>13.2</v>
      </c>
      <c r="Q368" s="160" t="s">
        <v>14</v>
      </c>
      <c r="R368" s="118"/>
      <c r="S368" s="198">
        <v>0</v>
      </c>
      <c r="T368" s="162" t="s">
        <v>261</v>
      </c>
    </row>
    <row r="369" spans="1:23" ht="15" customHeight="1">
      <c r="A369" s="711"/>
      <c r="B369" s="729" t="s">
        <v>415</v>
      </c>
      <c r="C369" s="764"/>
      <c r="D369" s="764"/>
      <c r="E369" s="730"/>
      <c r="F369" s="155"/>
      <c r="G369" s="29" t="s">
        <v>13</v>
      </c>
      <c r="H369" s="157" t="str">
        <f t="shared" si="65"/>
        <v/>
      </c>
      <c r="I369" s="155"/>
      <c r="J369" s="29" t="s">
        <v>13</v>
      </c>
      <c r="K369" s="157" t="str">
        <f>IF(I369="","",I369*P369)</f>
        <v/>
      </c>
      <c r="L369" s="157" t="str">
        <f>IF(F369="",IF(I369="","",-(I369*P369)),(F369-I369)*P369)</f>
        <v/>
      </c>
      <c r="M369" s="158" t="str">
        <f t="shared" si="68"/>
        <v/>
      </c>
      <c r="N369" s="117"/>
      <c r="O369" s="464" t="str">
        <f>IF(P369=$X$48,"","○")</f>
        <v/>
      </c>
      <c r="P369" s="159">
        <v>17.100000000000001</v>
      </c>
      <c r="Q369" s="160" t="s">
        <v>14</v>
      </c>
      <c r="R369" s="118"/>
      <c r="S369" s="198">
        <v>0</v>
      </c>
      <c r="T369" s="162" t="s">
        <v>261</v>
      </c>
    </row>
    <row r="370" spans="1:23" ht="15" customHeight="1">
      <c r="A370" s="711"/>
      <c r="B370" s="729" t="s">
        <v>416</v>
      </c>
      <c r="C370" s="764"/>
      <c r="D370" s="764"/>
      <c r="E370" s="730"/>
      <c r="F370" s="155"/>
      <c r="G370" s="29" t="s">
        <v>393</v>
      </c>
      <c r="H370" s="157" t="str">
        <f t="shared" si="65"/>
        <v/>
      </c>
      <c r="I370" s="155"/>
      <c r="J370" s="29" t="s">
        <v>393</v>
      </c>
      <c r="K370" s="157" t="str">
        <f t="shared" ref="K370:K385" si="69">IF(I370="","",I370*P370)</f>
        <v/>
      </c>
      <c r="L370" s="157" t="str">
        <f t="shared" ref="L370" si="70">IF(F370="",IF(I370="","",-(I370*P370)),(F370-I370)*P370)</f>
        <v/>
      </c>
      <c r="M370" s="158" t="str">
        <f t="shared" si="68"/>
        <v/>
      </c>
      <c r="N370" s="117"/>
      <c r="O370" s="464" t="str">
        <f>IF(P370=$X$49,"","○")</f>
        <v/>
      </c>
      <c r="P370" s="159">
        <v>23.4</v>
      </c>
      <c r="Q370" s="160" t="s">
        <v>394</v>
      </c>
      <c r="R370" s="118"/>
      <c r="S370" s="198">
        <v>0</v>
      </c>
      <c r="T370" s="162" t="s">
        <v>261</v>
      </c>
    </row>
    <row r="371" spans="1:23" ht="15" customHeight="1">
      <c r="A371" s="711"/>
      <c r="B371" s="729" t="s">
        <v>417</v>
      </c>
      <c r="C371" s="764"/>
      <c r="D371" s="764"/>
      <c r="E371" s="730"/>
      <c r="F371" s="155"/>
      <c r="G371" s="29" t="s">
        <v>393</v>
      </c>
      <c r="H371" s="157" t="str">
        <f t="shared" si="65"/>
        <v/>
      </c>
      <c r="I371" s="155"/>
      <c r="J371" s="29" t="s">
        <v>393</v>
      </c>
      <c r="K371" s="157" t="str">
        <f t="shared" si="69"/>
        <v/>
      </c>
      <c r="L371" s="157" t="str">
        <f>IF(F371="",IF(I371="","",-(I371*P371)),(F371-I371)*P371)</f>
        <v/>
      </c>
      <c r="M371" s="158" t="str">
        <f t="shared" si="68"/>
        <v/>
      </c>
      <c r="N371" s="117"/>
      <c r="O371" s="464" t="str">
        <f>IF(P371=$X$50,"","○")</f>
        <v/>
      </c>
      <c r="P371" s="159">
        <v>35.6</v>
      </c>
      <c r="Q371" s="160" t="s">
        <v>394</v>
      </c>
      <c r="R371" s="118"/>
      <c r="S371" s="198">
        <v>0</v>
      </c>
      <c r="T371" s="162" t="s">
        <v>261</v>
      </c>
    </row>
    <row r="372" spans="1:23" ht="15" customHeight="1">
      <c r="A372" s="711"/>
      <c r="B372" s="729" t="s">
        <v>418</v>
      </c>
      <c r="C372" s="764"/>
      <c r="D372" s="764"/>
      <c r="E372" s="730"/>
      <c r="F372" s="155"/>
      <c r="G372" s="29" t="s">
        <v>249</v>
      </c>
      <c r="H372" s="157" t="str">
        <f t="shared" si="65"/>
        <v/>
      </c>
      <c r="I372" s="155"/>
      <c r="J372" s="29" t="s">
        <v>249</v>
      </c>
      <c r="K372" s="157" t="str">
        <f t="shared" si="69"/>
        <v/>
      </c>
      <c r="L372" s="157" t="str">
        <f t="shared" ref="L372:L377" si="71">IF(F372="",IF(I372="","",-(I372*P372)),(F372-I372)*P372)</f>
        <v/>
      </c>
      <c r="M372" s="158" t="str">
        <f t="shared" si="68"/>
        <v/>
      </c>
      <c r="N372" s="117"/>
      <c r="O372" s="464" t="str">
        <f>IF(P372=$X$51,"","○")</f>
        <v/>
      </c>
      <c r="P372" s="159">
        <v>21.2</v>
      </c>
      <c r="Q372" s="160" t="s">
        <v>397</v>
      </c>
      <c r="R372" s="118"/>
      <c r="S372" s="198">
        <v>0</v>
      </c>
      <c r="T372" s="162" t="s">
        <v>261</v>
      </c>
    </row>
    <row r="373" spans="1:23" ht="15" customHeight="1">
      <c r="A373" s="711"/>
      <c r="B373" s="729" t="s">
        <v>419</v>
      </c>
      <c r="C373" s="764"/>
      <c r="D373" s="764"/>
      <c r="E373" s="730"/>
      <c r="F373" s="155"/>
      <c r="G373" s="29" t="s">
        <v>13</v>
      </c>
      <c r="H373" s="157" t="str">
        <f t="shared" si="65"/>
        <v/>
      </c>
      <c r="I373" s="155"/>
      <c r="J373" s="29" t="s">
        <v>13</v>
      </c>
      <c r="K373" s="157" t="str">
        <f t="shared" si="69"/>
        <v/>
      </c>
      <c r="L373" s="157" t="str">
        <f t="shared" si="71"/>
        <v/>
      </c>
      <c r="M373" s="158" t="str">
        <f t="shared" si="68"/>
        <v/>
      </c>
      <c r="N373" s="117"/>
      <c r="O373" s="464" t="str">
        <f>IF(P373=$X$52,"","○")</f>
        <v/>
      </c>
      <c r="P373" s="159">
        <v>13.2</v>
      </c>
      <c r="Q373" s="160" t="s">
        <v>14</v>
      </c>
      <c r="R373" s="118"/>
      <c r="S373" s="198">
        <v>0</v>
      </c>
      <c r="T373" s="162" t="s">
        <v>261</v>
      </c>
    </row>
    <row r="374" spans="1:23" ht="15" customHeight="1">
      <c r="A374" s="711"/>
      <c r="B374" s="729" t="s">
        <v>420</v>
      </c>
      <c r="C374" s="764"/>
      <c r="D374" s="764"/>
      <c r="E374" s="730"/>
      <c r="F374" s="155"/>
      <c r="G374" s="29" t="s">
        <v>13</v>
      </c>
      <c r="H374" s="157" t="str">
        <f t="shared" si="65"/>
        <v/>
      </c>
      <c r="I374" s="155"/>
      <c r="J374" s="29" t="s">
        <v>13</v>
      </c>
      <c r="K374" s="157" t="str">
        <f t="shared" si="69"/>
        <v/>
      </c>
      <c r="L374" s="157" t="str">
        <f t="shared" si="71"/>
        <v/>
      </c>
      <c r="M374" s="158" t="str">
        <f t="shared" si="68"/>
        <v/>
      </c>
      <c r="N374" s="117"/>
      <c r="O374" s="464" t="str">
        <f>IF(P374=$X$53,"","○")</f>
        <v/>
      </c>
      <c r="P374" s="165">
        <v>18</v>
      </c>
      <c r="Q374" s="160" t="s">
        <v>14</v>
      </c>
      <c r="R374" s="118" t="str">
        <f>IF(S374=$Z$53,"","○")</f>
        <v/>
      </c>
      <c r="S374" s="200">
        <v>1.6199999999999999E-2</v>
      </c>
      <c r="T374" s="162" t="s">
        <v>261</v>
      </c>
    </row>
    <row r="375" spans="1:23" ht="15" customHeight="1">
      <c r="A375" s="711"/>
      <c r="B375" s="729" t="s">
        <v>421</v>
      </c>
      <c r="C375" s="764"/>
      <c r="D375" s="764"/>
      <c r="E375" s="730"/>
      <c r="F375" s="155"/>
      <c r="G375" s="29" t="s">
        <v>13</v>
      </c>
      <c r="H375" s="157" t="str">
        <f t="shared" si="65"/>
        <v/>
      </c>
      <c r="I375" s="155"/>
      <c r="J375" s="29" t="s">
        <v>13</v>
      </c>
      <c r="K375" s="157" t="str">
        <f t="shared" si="69"/>
        <v/>
      </c>
      <c r="L375" s="157" t="str">
        <f t="shared" si="71"/>
        <v/>
      </c>
      <c r="M375" s="158" t="str">
        <f t="shared" si="68"/>
        <v/>
      </c>
      <c r="N375" s="117"/>
      <c r="O375" s="464" t="str">
        <f>IF(P375=$X$54,"","○")</f>
        <v/>
      </c>
      <c r="P375" s="159">
        <v>26.9</v>
      </c>
      <c r="Q375" s="160" t="s">
        <v>14</v>
      </c>
      <c r="R375" s="118" t="str">
        <f>IF(S375=$Z$54,"","○")</f>
        <v/>
      </c>
      <c r="S375" s="200">
        <v>1.66E-2</v>
      </c>
      <c r="T375" s="162" t="s">
        <v>261</v>
      </c>
    </row>
    <row r="376" spans="1:23" ht="15" customHeight="1">
      <c r="A376" s="711"/>
      <c r="B376" s="729" t="s">
        <v>422</v>
      </c>
      <c r="C376" s="764"/>
      <c r="D376" s="764"/>
      <c r="E376" s="730"/>
      <c r="F376" s="155"/>
      <c r="G376" s="29" t="s">
        <v>13</v>
      </c>
      <c r="H376" s="157" t="str">
        <f t="shared" si="65"/>
        <v/>
      </c>
      <c r="I376" s="155"/>
      <c r="J376" s="29" t="s">
        <v>13</v>
      </c>
      <c r="K376" s="157" t="str">
        <f t="shared" si="69"/>
        <v/>
      </c>
      <c r="L376" s="157" t="str">
        <f t="shared" si="71"/>
        <v/>
      </c>
      <c r="M376" s="158" t="str">
        <f t="shared" si="68"/>
        <v/>
      </c>
      <c r="N376" s="117"/>
      <c r="O376" s="464" t="str">
        <f>IF(P376=$X$55,"","○")</f>
        <v/>
      </c>
      <c r="P376" s="159">
        <v>33.200000000000003</v>
      </c>
      <c r="Q376" s="160" t="s">
        <v>14</v>
      </c>
      <c r="R376" s="118" t="str">
        <f>IF(S376=$Z$55,"","○")</f>
        <v/>
      </c>
      <c r="S376" s="200">
        <v>1.35E-2</v>
      </c>
      <c r="T376" s="162" t="s">
        <v>261</v>
      </c>
    </row>
    <row r="377" spans="1:23" ht="15" customHeight="1">
      <c r="A377" s="711"/>
      <c r="B377" s="771" t="s">
        <v>423</v>
      </c>
      <c r="C377" s="772"/>
      <c r="D377" s="772"/>
      <c r="E377" s="773"/>
      <c r="F377" s="155"/>
      <c r="G377" s="29" t="s">
        <v>13</v>
      </c>
      <c r="H377" s="157" t="str">
        <f t="shared" si="65"/>
        <v/>
      </c>
      <c r="I377" s="155"/>
      <c r="J377" s="29" t="s">
        <v>13</v>
      </c>
      <c r="K377" s="157" t="str">
        <f t="shared" si="69"/>
        <v/>
      </c>
      <c r="L377" s="157" t="str">
        <f t="shared" si="71"/>
        <v/>
      </c>
      <c r="M377" s="158" t="str">
        <f t="shared" si="68"/>
        <v/>
      </c>
      <c r="N377" s="117"/>
      <c r="O377" s="464" t="str">
        <f>IF(P377=$X$56,"","○")</f>
        <v/>
      </c>
      <c r="P377" s="159">
        <v>29.3</v>
      </c>
      <c r="Q377" s="160" t="s">
        <v>14</v>
      </c>
      <c r="R377" s="118" t="str">
        <f>IF(S377=$Z$56,"","○")</f>
        <v/>
      </c>
      <c r="S377" s="200">
        <v>2.5700000000000001E-2</v>
      </c>
      <c r="T377" s="162" t="s">
        <v>262</v>
      </c>
    </row>
    <row r="378" spans="1:23" ht="15" customHeight="1">
      <c r="A378" s="711"/>
      <c r="B378" s="771" t="s">
        <v>424</v>
      </c>
      <c r="C378" s="772"/>
      <c r="D378" s="772"/>
      <c r="E378" s="773"/>
      <c r="F378" s="155"/>
      <c r="G378" s="29" t="s">
        <v>13</v>
      </c>
      <c r="H378" s="157" t="str">
        <f t="shared" si="65"/>
        <v/>
      </c>
      <c r="I378" s="155"/>
      <c r="J378" s="29" t="s">
        <v>13</v>
      </c>
      <c r="K378" s="157" t="str">
        <f t="shared" si="69"/>
        <v/>
      </c>
      <c r="L378" s="157" t="str">
        <f>IF(F378="",IF(I378="","",-(I378*P378)),(F378-I378)*P378)</f>
        <v/>
      </c>
      <c r="M378" s="158" t="str">
        <f t="shared" si="68"/>
        <v/>
      </c>
      <c r="N378" s="117"/>
      <c r="O378" s="464" t="str">
        <f>IF(P378=$X$57,"","○")</f>
        <v/>
      </c>
      <c r="P378" s="159">
        <v>29.3</v>
      </c>
      <c r="Q378" s="160" t="s">
        <v>14</v>
      </c>
      <c r="R378" s="118" t="str">
        <f>IF(S378=$Z$57,"","○")</f>
        <v/>
      </c>
      <c r="S378" s="200">
        <v>2.3900000000000001E-2</v>
      </c>
      <c r="T378" s="162" t="s">
        <v>262</v>
      </c>
    </row>
    <row r="379" spans="1:23" ht="15" customHeight="1">
      <c r="A379" s="711"/>
      <c r="B379" s="729" t="s">
        <v>425</v>
      </c>
      <c r="C379" s="764"/>
      <c r="D379" s="764"/>
      <c r="E379" s="730"/>
      <c r="F379" s="155"/>
      <c r="G379" s="29" t="s">
        <v>393</v>
      </c>
      <c r="H379" s="157" t="str">
        <f t="shared" si="65"/>
        <v/>
      </c>
      <c r="I379" s="155"/>
      <c r="J379" s="29" t="s">
        <v>393</v>
      </c>
      <c r="K379" s="157" t="str">
        <f t="shared" si="69"/>
        <v/>
      </c>
      <c r="L379" s="157" t="str">
        <f t="shared" ref="L379" si="72">IF(F379="",IF(I379="","",-(I379*P379)),(F379-I379)*P379)</f>
        <v/>
      </c>
      <c r="M379" s="158" t="str">
        <f>IF(L379="","",L379*S379*44/12)</f>
        <v/>
      </c>
      <c r="N379" s="117"/>
      <c r="O379" s="464" t="str">
        <f>IF(P379=$X$58,"","○")</f>
        <v/>
      </c>
      <c r="P379" s="159">
        <v>40.200000000000003</v>
      </c>
      <c r="Q379" s="160" t="s">
        <v>394</v>
      </c>
      <c r="R379" s="118" t="str">
        <f>IF(S379=$Z$58,"","○")</f>
        <v/>
      </c>
      <c r="S379" s="200">
        <v>1.7899999999999999E-2</v>
      </c>
      <c r="T379" s="162" t="s">
        <v>261</v>
      </c>
    </row>
    <row r="380" spans="1:23" ht="15" customHeight="1">
      <c r="A380" s="711"/>
      <c r="B380" s="729" t="s">
        <v>426</v>
      </c>
      <c r="C380" s="764"/>
      <c r="D380" s="764"/>
      <c r="E380" s="730"/>
      <c r="F380" s="155"/>
      <c r="G380" s="29" t="s">
        <v>249</v>
      </c>
      <c r="H380" s="157" t="str">
        <f t="shared" si="65"/>
        <v/>
      </c>
      <c r="I380" s="155"/>
      <c r="J380" s="29" t="s">
        <v>249</v>
      </c>
      <c r="K380" s="157" t="str">
        <f t="shared" si="69"/>
        <v/>
      </c>
      <c r="L380" s="157" t="str">
        <f>IF(F380="",IF(I380="","",-(I380*P380)),(F380-I380)*P380)</f>
        <v/>
      </c>
      <c r="M380" s="158" t="str">
        <f t="shared" ref="M380" si="73">IF(L380="","",L380*S380*44/12)</f>
        <v/>
      </c>
      <c r="N380" s="117"/>
      <c r="O380" s="464" t="str">
        <f>IF(P380=$X$59,"","○")</f>
        <v/>
      </c>
      <c r="P380" s="159">
        <v>21.2</v>
      </c>
      <c r="Q380" s="160" t="s">
        <v>397</v>
      </c>
      <c r="R380" s="118"/>
      <c r="S380" s="198">
        <v>0</v>
      </c>
      <c r="T380" s="162" t="s">
        <v>261</v>
      </c>
    </row>
    <row r="381" spans="1:23" ht="15" customHeight="1">
      <c r="A381" s="711"/>
      <c r="B381" s="729" t="s">
        <v>427</v>
      </c>
      <c r="C381" s="764"/>
      <c r="D381" s="764"/>
      <c r="E381" s="730"/>
      <c r="F381" s="155"/>
      <c r="G381" s="29" t="s">
        <v>13</v>
      </c>
      <c r="H381" s="157" t="str">
        <f t="shared" si="65"/>
        <v/>
      </c>
      <c r="I381" s="155"/>
      <c r="J381" s="29" t="s">
        <v>13</v>
      </c>
      <c r="K381" s="157" t="str">
        <f t="shared" si="69"/>
        <v/>
      </c>
      <c r="L381" s="157" t="str">
        <f t="shared" ref="L381:L385" si="74">IF(F381="",IF(I381="","",-(I381*P381)),(F381-I381)*P381)</f>
        <v/>
      </c>
      <c r="M381" s="158" t="str">
        <f>IF(L381="","",L381*S381*44/12)</f>
        <v/>
      </c>
      <c r="N381" s="117"/>
      <c r="O381" s="464" t="str">
        <f>IF(P381=$X$60,"","○")</f>
        <v/>
      </c>
      <c r="P381" s="159">
        <v>17.100000000000001</v>
      </c>
      <c r="Q381" s="160" t="s">
        <v>14</v>
      </c>
      <c r="R381" s="118"/>
      <c r="S381" s="198">
        <v>0</v>
      </c>
      <c r="T381" s="162" t="s">
        <v>261</v>
      </c>
    </row>
    <row r="382" spans="1:23" ht="15" customHeight="1">
      <c r="A382" s="711"/>
      <c r="B382" s="729" t="s">
        <v>428</v>
      </c>
      <c r="C382" s="764"/>
      <c r="D382" s="764"/>
      <c r="E382" s="730"/>
      <c r="F382" s="155"/>
      <c r="G382" s="29" t="s">
        <v>13</v>
      </c>
      <c r="H382" s="157" t="str">
        <f t="shared" si="65"/>
        <v/>
      </c>
      <c r="I382" s="155"/>
      <c r="J382" s="29" t="s">
        <v>13</v>
      </c>
      <c r="K382" s="157" t="str">
        <f t="shared" si="69"/>
        <v/>
      </c>
      <c r="L382" s="157" t="str">
        <f t="shared" si="74"/>
        <v/>
      </c>
      <c r="M382" s="158" t="str">
        <f t="shared" ref="M382" si="75">IF(L382="","",L382*S382*44/12)</f>
        <v/>
      </c>
      <c r="N382" s="117"/>
      <c r="O382" s="464" t="str">
        <f>IF(P382=$X$61,"","○")</f>
        <v/>
      </c>
      <c r="P382" s="165">
        <v>142</v>
      </c>
      <c r="Q382" s="160" t="s">
        <v>14</v>
      </c>
      <c r="R382" s="118"/>
      <c r="S382" s="198">
        <v>0</v>
      </c>
      <c r="T382" s="162" t="s">
        <v>261</v>
      </c>
    </row>
    <row r="383" spans="1:23" ht="15" customHeight="1" thickBot="1">
      <c r="A383" s="711"/>
      <c r="B383" s="729" t="s">
        <v>429</v>
      </c>
      <c r="C383" s="764"/>
      <c r="D383" s="764"/>
      <c r="E383" s="730"/>
      <c r="F383" s="155"/>
      <c r="G383" s="29" t="s">
        <v>13</v>
      </c>
      <c r="H383" s="157" t="str">
        <f t="shared" si="65"/>
        <v/>
      </c>
      <c r="I383" s="155"/>
      <c r="J383" s="29" t="s">
        <v>13</v>
      </c>
      <c r="K383" s="157" t="str">
        <f t="shared" si="69"/>
        <v/>
      </c>
      <c r="L383" s="157" t="str">
        <f t="shared" si="74"/>
        <v/>
      </c>
      <c r="M383" s="158" t="str">
        <f>IF(L383="","",L383*S383*44/12)</f>
        <v/>
      </c>
      <c r="N383" s="117"/>
      <c r="O383" s="464" t="str">
        <f>IF(P383=$X$62,"","○")</f>
        <v/>
      </c>
      <c r="P383" s="172">
        <v>22.5</v>
      </c>
      <c r="Q383" s="201" t="s">
        <v>14</v>
      </c>
      <c r="R383" s="118"/>
      <c r="S383" s="202">
        <v>0</v>
      </c>
      <c r="T383" s="203" t="s">
        <v>261</v>
      </c>
    </row>
    <row r="384" spans="1:23" ht="15" customHeight="1">
      <c r="A384" s="711"/>
      <c r="B384" s="765" t="s">
        <v>430</v>
      </c>
      <c r="C384" s="766"/>
      <c r="D384" s="769"/>
      <c r="E384" s="770"/>
      <c r="F384" s="155"/>
      <c r="G384" s="43"/>
      <c r="H384" s="157" t="str">
        <f t="shared" si="65"/>
        <v/>
      </c>
      <c r="I384" s="155"/>
      <c r="J384" s="43"/>
      <c r="K384" s="157" t="str">
        <f t="shared" si="69"/>
        <v/>
      </c>
      <c r="L384" s="157" t="str">
        <f t="shared" si="74"/>
        <v/>
      </c>
      <c r="M384" s="158" t="str">
        <f t="shared" ref="M384:M385" si="76">IF(L384="","",L384*S384*44/12)</f>
        <v/>
      </c>
      <c r="N384" s="204"/>
      <c r="O384" s="205"/>
      <c r="P384" s="175"/>
      <c r="Q384" s="206"/>
      <c r="R384" s="122"/>
      <c r="S384" s="175"/>
      <c r="T384" s="206"/>
      <c r="W384" s="123"/>
    </row>
    <row r="385" spans="1:23" ht="15" customHeight="1" thickBot="1">
      <c r="A385" s="711"/>
      <c r="B385" s="767"/>
      <c r="C385" s="768"/>
      <c r="D385" s="769"/>
      <c r="E385" s="770"/>
      <c r="F385" s="155"/>
      <c r="G385" s="43"/>
      <c r="H385" s="157" t="str">
        <f t="shared" si="65"/>
        <v/>
      </c>
      <c r="I385" s="155"/>
      <c r="J385" s="43"/>
      <c r="K385" s="157" t="str">
        <f t="shared" si="69"/>
        <v/>
      </c>
      <c r="L385" s="157" t="str">
        <f t="shared" si="74"/>
        <v/>
      </c>
      <c r="M385" s="158" t="str">
        <f t="shared" si="76"/>
        <v/>
      </c>
      <c r="N385" s="204"/>
      <c r="O385" s="207"/>
      <c r="P385" s="179"/>
      <c r="Q385" s="208"/>
      <c r="R385" s="477"/>
      <c r="S385" s="179"/>
      <c r="T385" s="208"/>
      <c r="W385" s="123"/>
    </row>
    <row r="386" spans="1:23" ht="15" customHeight="1">
      <c r="A386" s="466"/>
      <c r="B386" s="759" t="s">
        <v>431</v>
      </c>
      <c r="C386" s="760"/>
      <c r="D386" s="760"/>
      <c r="E386" s="760"/>
      <c r="F386" s="760"/>
      <c r="G386" s="760"/>
      <c r="H386" s="760"/>
      <c r="I386" s="760"/>
      <c r="J386" s="760"/>
      <c r="K386" s="760"/>
      <c r="L386" s="761"/>
      <c r="M386" s="42" t="str">
        <f>IF(SUM(M367:M385)=0,"",SUM(M367:M385))</f>
        <v/>
      </c>
      <c r="N386" s="117"/>
      <c r="O386" s="116" t="s">
        <v>260</v>
      </c>
      <c r="P386" s="209"/>
      <c r="Q386" s="183"/>
      <c r="R386" s="477"/>
      <c r="S386" s="209"/>
      <c r="T386" s="183"/>
      <c r="W386" s="123"/>
    </row>
    <row r="387" spans="1:23">
      <c r="A387" s="683" t="s">
        <v>0</v>
      </c>
      <c r="B387" s="683"/>
      <c r="C387" s="683"/>
      <c r="D387" s="683"/>
      <c r="E387" s="683"/>
      <c r="F387" s="685" t="s">
        <v>1</v>
      </c>
      <c r="G387" s="686"/>
      <c r="H387" s="754"/>
      <c r="I387" s="685" t="s">
        <v>34</v>
      </c>
      <c r="J387" s="686"/>
      <c r="K387" s="754"/>
      <c r="L387" s="681" t="s">
        <v>405</v>
      </c>
      <c r="M387" s="679" t="s">
        <v>61</v>
      </c>
      <c r="N387" s="204"/>
      <c r="O387" s="116" t="s">
        <v>259</v>
      </c>
      <c r="P387" s="209"/>
      <c r="R387" s="477"/>
      <c r="S387" s="209"/>
      <c r="T387" s="183"/>
      <c r="W387" s="123"/>
    </row>
    <row r="388" spans="1:23">
      <c r="A388" s="683"/>
      <c r="B388" s="683"/>
      <c r="C388" s="683"/>
      <c r="D388" s="683"/>
      <c r="E388" s="683"/>
      <c r="F388" s="467" t="s">
        <v>3</v>
      </c>
      <c r="G388" s="681" t="s">
        <v>35</v>
      </c>
      <c r="H388" s="762"/>
      <c r="I388" s="468" t="s">
        <v>3</v>
      </c>
      <c r="J388" s="682" t="s">
        <v>35</v>
      </c>
      <c r="K388" s="762"/>
      <c r="L388" s="682"/>
      <c r="M388" s="680"/>
      <c r="N388" s="204"/>
      <c r="O388" s="207"/>
      <c r="P388" s="209"/>
      <c r="Q388" s="210"/>
      <c r="R388" s="477"/>
      <c r="S388" s="209"/>
      <c r="T388" s="183"/>
      <c r="W388" s="123"/>
    </row>
    <row r="389" spans="1:23">
      <c r="A389" s="683"/>
      <c r="B389" s="683"/>
      <c r="C389" s="683"/>
      <c r="D389" s="683"/>
      <c r="E389" s="683"/>
      <c r="F389" s="470" t="s">
        <v>55</v>
      </c>
      <c r="G389" s="755"/>
      <c r="H389" s="763"/>
      <c r="I389" s="28" t="s">
        <v>432</v>
      </c>
      <c r="J389" s="755"/>
      <c r="K389" s="763"/>
      <c r="L389" s="470" t="s">
        <v>433</v>
      </c>
      <c r="M389" s="468" t="s">
        <v>248</v>
      </c>
      <c r="N389" s="204"/>
      <c r="O389" s="187" t="s">
        <v>434</v>
      </c>
      <c r="P389" s="209"/>
      <c r="Q389" s="26"/>
      <c r="R389" s="193"/>
      <c r="S389" s="211"/>
      <c r="T389" s="195"/>
      <c r="W389" s="123"/>
    </row>
    <row r="390" spans="1:23" ht="17" thickBot="1">
      <c r="A390" s="681" t="s">
        <v>38</v>
      </c>
      <c r="B390" s="756" t="s">
        <v>435</v>
      </c>
      <c r="C390" s="720" t="s">
        <v>27</v>
      </c>
      <c r="D390" s="520"/>
      <c r="E390" s="521"/>
      <c r="F390" s="155"/>
      <c r="G390" s="29" t="s">
        <v>28</v>
      </c>
      <c r="H390" s="44"/>
      <c r="I390" s="155"/>
      <c r="J390" s="29" t="s">
        <v>28</v>
      </c>
      <c r="K390" s="45"/>
      <c r="L390" s="41" t="str">
        <f>IF(F390="",IF(I390="","",F390-I390),F390-I390)</f>
        <v/>
      </c>
      <c r="M390" s="42" t="str">
        <f t="shared" ref="M390" si="77">IF(L390="","",L390*S390)</f>
        <v/>
      </c>
      <c r="N390" s="117"/>
      <c r="O390" s="123"/>
      <c r="P390" s="125"/>
      <c r="Q390" s="126"/>
      <c r="R390" s="120" t="str">
        <f>IF(S390=$Z$69,"","○")</f>
        <v/>
      </c>
      <c r="S390" s="212">
        <v>6.54E-2</v>
      </c>
      <c r="T390" s="162" t="s">
        <v>384</v>
      </c>
    </row>
    <row r="391" spans="1:23" ht="17" thickTop="1">
      <c r="A391" s="682"/>
      <c r="B391" s="757"/>
      <c r="C391" s="723" t="s">
        <v>30</v>
      </c>
      <c r="D391" s="724"/>
      <c r="E391" s="725"/>
      <c r="F391" s="155"/>
      <c r="G391" s="29" t="s">
        <v>28</v>
      </c>
      <c r="H391" s="44"/>
      <c r="I391" s="155"/>
      <c r="J391" s="29" t="s">
        <v>28</v>
      </c>
      <c r="K391" s="45"/>
      <c r="L391" s="41" t="str">
        <f>IF(F391="",IF(I391="","",F391-I391),F391-I391)</f>
        <v/>
      </c>
      <c r="M391" s="42" t="str">
        <f>IF(L391="","",L391*S391)</f>
        <v/>
      </c>
      <c r="N391" s="117"/>
      <c r="O391" s="123"/>
      <c r="P391" s="125"/>
      <c r="Q391" s="126"/>
      <c r="R391" s="214"/>
      <c r="S391" s="215"/>
      <c r="T391" s="301" t="s">
        <v>384</v>
      </c>
    </row>
    <row r="392" spans="1:23">
      <c r="A392" s="682"/>
      <c r="B392" s="757"/>
      <c r="C392" s="720" t="s">
        <v>31</v>
      </c>
      <c r="D392" s="520"/>
      <c r="E392" s="521"/>
      <c r="F392" s="155"/>
      <c r="G392" s="29" t="s">
        <v>28</v>
      </c>
      <c r="H392" s="44"/>
      <c r="I392" s="155"/>
      <c r="J392" s="29" t="s">
        <v>28</v>
      </c>
      <c r="K392" s="45"/>
      <c r="L392" s="41" t="str">
        <f t="shared" ref="L392:L394" si="78">IF(F392="",IF(I392="","",F392-I392),F392-I392)</f>
        <v/>
      </c>
      <c r="M392" s="42" t="str">
        <f t="shared" ref="M392:M394" si="79">IF(L392="","",L392*S392)</f>
        <v/>
      </c>
      <c r="N392" s="117"/>
      <c r="O392" s="123"/>
      <c r="P392" s="125"/>
      <c r="Q392" s="126"/>
      <c r="R392" s="214"/>
      <c r="S392" s="217"/>
      <c r="T392" s="301" t="s">
        <v>384</v>
      </c>
    </row>
    <row r="393" spans="1:23">
      <c r="A393" s="682"/>
      <c r="B393" s="757"/>
      <c r="C393" s="720" t="s">
        <v>32</v>
      </c>
      <c r="D393" s="520"/>
      <c r="E393" s="521"/>
      <c r="F393" s="155"/>
      <c r="G393" s="29" t="s">
        <v>28</v>
      </c>
      <c r="H393" s="44"/>
      <c r="I393" s="155"/>
      <c r="J393" s="29" t="s">
        <v>28</v>
      </c>
      <c r="K393" s="45"/>
      <c r="L393" s="41" t="str">
        <f t="shared" si="78"/>
        <v/>
      </c>
      <c r="M393" s="42" t="str">
        <f t="shared" si="79"/>
        <v/>
      </c>
      <c r="N393" s="117"/>
      <c r="O393" s="123"/>
      <c r="P393" s="125"/>
      <c r="Q393" s="126"/>
      <c r="R393" s="214"/>
      <c r="S393" s="217"/>
      <c r="T393" s="301" t="s">
        <v>384</v>
      </c>
    </row>
    <row r="394" spans="1:23" ht="17" thickBot="1">
      <c r="A394" s="682"/>
      <c r="B394" s="758"/>
      <c r="C394" s="720" t="s">
        <v>437</v>
      </c>
      <c r="D394" s="521"/>
      <c r="E394" s="218"/>
      <c r="F394" s="155"/>
      <c r="G394" s="29" t="s">
        <v>28</v>
      </c>
      <c r="H394" s="44"/>
      <c r="I394" s="155"/>
      <c r="J394" s="29" t="s">
        <v>28</v>
      </c>
      <c r="K394" s="45"/>
      <c r="L394" s="41" t="str">
        <f t="shared" si="78"/>
        <v/>
      </c>
      <c r="M394" s="42" t="str">
        <f t="shared" si="79"/>
        <v/>
      </c>
      <c r="N394" s="117"/>
      <c r="O394" s="123"/>
      <c r="P394" s="125"/>
      <c r="Q394" s="126"/>
      <c r="R394" s="214"/>
      <c r="S394" s="219"/>
      <c r="T394" s="301" t="s">
        <v>384</v>
      </c>
    </row>
    <row r="395" spans="1:23" ht="17" thickTop="1">
      <c r="A395" s="682"/>
      <c r="B395" s="756" t="s">
        <v>438</v>
      </c>
      <c r="C395" s="720" t="s">
        <v>439</v>
      </c>
      <c r="D395" s="520"/>
      <c r="E395" s="521"/>
      <c r="F395" s="155"/>
      <c r="G395" s="29" t="s">
        <v>28</v>
      </c>
      <c r="H395" s="44"/>
      <c r="I395" s="155"/>
      <c r="J395" s="29" t="s">
        <v>28</v>
      </c>
      <c r="K395" s="45"/>
      <c r="L395" s="189"/>
      <c r="M395" s="220"/>
      <c r="N395" s="117"/>
      <c r="O395" s="123"/>
      <c r="P395" s="125"/>
      <c r="Q395" s="126"/>
      <c r="R395" s="119"/>
      <c r="S395" s="221">
        <v>0</v>
      </c>
      <c r="T395" s="301" t="s">
        <v>384</v>
      </c>
    </row>
    <row r="396" spans="1:23">
      <c r="A396" s="682"/>
      <c r="B396" s="757"/>
      <c r="C396" s="720" t="s">
        <v>440</v>
      </c>
      <c r="D396" s="520"/>
      <c r="E396" s="521"/>
      <c r="F396" s="155"/>
      <c r="G396" s="29" t="s">
        <v>28</v>
      </c>
      <c r="H396" s="44"/>
      <c r="I396" s="155"/>
      <c r="J396" s="29" t="s">
        <v>28</v>
      </c>
      <c r="K396" s="45"/>
      <c r="L396" s="189"/>
      <c r="M396" s="220"/>
      <c r="N396" s="117"/>
      <c r="O396" s="123"/>
      <c r="P396" s="125"/>
      <c r="Q396" s="126"/>
      <c r="R396" s="120"/>
      <c r="S396" s="223">
        <v>0</v>
      </c>
      <c r="T396" s="301" t="s">
        <v>384</v>
      </c>
    </row>
    <row r="397" spans="1:23">
      <c r="A397" s="682"/>
      <c r="B397" s="757"/>
      <c r="C397" s="720" t="s">
        <v>441</v>
      </c>
      <c r="D397" s="520"/>
      <c r="E397" s="521"/>
      <c r="F397" s="155"/>
      <c r="G397" s="29" t="s">
        <v>28</v>
      </c>
      <c r="H397" s="44"/>
      <c r="I397" s="155"/>
      <c r="J397" s="29" t="s">
        <v>28</v>
      </c>
      <c r="K397" s="45"/>
      <c r="L397" s="189"/>
      <c r="M397" s="220"/>
      <c r="N397" s="117"/>
      <c r="O397" s="123"/>
      <c r="P397" s="125"/>
      <c r="Q397" s="126"/>
      <c r="R397" s="120"/>
      <c r="S397" s="223">
        <v>0</v>
      </c>
      <c r="T397" s="301" t="s">
        <v>384</v>
      </c>
    </row>
    <row r="398" spans="1:23">
      <c r="A398" s="682"/>
      <c r="B398" s="757"/>
      <c r="C398" s="720" t="s">
        <v>442</v>
      </c>
      <c r="D398" s="520"/>
      <c r="E398" s="521"/>
      <c r="F398" s="155"/>
      <c r="G398" s="29" t="s">
        <v>28</v>
      </c>
      <c r="H398" s="44"/>
      <c r="I398" s="155"/>
      <c r="J398" s="29" t="s">
        <v>28</v>
      </c>
      <c r="K398" s="45"/>
      <c r="L398" s="189"/>
      <c r="M398" s="220"/>
      <c r="N398" s="117"/>
      <c r="O398" s="123"/>
      <c r="P398" s="125"/>
      <c r="Q398" s="126"/>
      <c r="R398" s="120"/>
      <c r="S398" s="223">
        <v>0</v>
      </c>
      <c r="T398" s="301" t="s">
        <v>384</v>
      </c>
    </row>
    <row r="399" spans="1:23">
      <c r="A399" s="682"/>
      <c r="B399" s="758"/>
      <c r="C399" s="720" t="s">
        <v>322</v>
      </c>
      <c r="D399" s="521"/>
      <c r="E399" s="218"/>
      <c r="F399" s="155"/>
      <c r="G399" s="29" t="s">
        <v>28</v>
      </c>
      <c r="H399" s="44"/>
      <c r="I399" s="155"/>
      <c r="J399" s="29" t="s">
        <v>28</v>
      </c>
      <c r="K399" s="45"/>
      <c r="L399" s="189"/>
      <c r="M399" s="220"/>
      <c r="N399" s="117"/>
      <c r="O399" s="123"/>
      <c r="P399" s="125"/>
      <c r="Q399" s="126"/>
      <c r="R399" s="120"/>
      <c r="S399" s="224"/>
      <c r="T399" s="301" t="s">
        <v>384</v>
      </c>
    </row>
    <row r="400" spans="1:23">
      <c r="A400" s="755"/>
      <c r="B400" s="683" t="s">
        <v>443</v>
      </c>
      <c r="C400" s="683"/>
      <c r="D400" s="683"/>
      <c r="E400" s="683"/>
      <c r="F400" s="683"/>
      <c r="G400" s="683"/>
      <c r="H400" s="683"/>
      <c r="I400" s="683"/>
      <c r="J400" s="683"/>
      <c r="K400" s="683"/>
      <c r="L400" s="683"/>
      <c r="M400" s="42" t="str">
        <f>IF(SUM(M390:M399)=0,"",SUM(M390:M399))</f>
        <v/>
      </c>
      <c r="N400" s="117"/>
      <c r="O400" s="123"/>
      <c r="P400" s="125"/>
      <c r="Q400" s="126"/>
      <c r="R400" s="477"/>
      <c r="S400" s="225"/>
      <c r="T400" s="124"/>
    </row>
    <row r="401" spans="1:23">
      <c r="A401" s="745" t="s">
        <v>0</v>
      </c>
      <c r="B401" s="746"/>
      <c r="C401" s="746"/>
      <c r="D401" s="746"/>
      <c r="E401" s="747"/>
      <c r="F401" s="685" t="s">
        <v>1</v>
      </c>
      <c r="G401" s="686"/>
      <c r="H401" s="754"/>
      <c r="I401" s="685" t="s">
        <v>34</v>
      </c>
      <c r="J401" s="686"/>
      <c r="K401" s="754"/>
      <c r="L401" s="681" t="s">
        <v>39</v>
      </c>
      <c r="M401" s="679" t="s">
        <v>61</v>
      </c>
      <c r="N401" s="117"/>
      <c r="O401" s="123"/>
      <c r="P401" s="125"/>
      <c r="Q401" s="126"/>
      <c r="R401" s="477"/>
      <c r="S401" s="225"/>
      <c r="T401" s="183"/>
    </row>
    <row r="402" spans="1:23">
      <c r="A402" s="748"/>
      <c r="B402" s="749"/>
      <c r="C402" s="749"/>
      <c r="D402" s="749"/>
      <c r="E402" s="750"/>
      <c r="F402" s="681" t="s">
        <v>3</v>
      </c>
      <c r="G402" s="683" t="s">
        <v>35</v>
      </c>
      <c r="H402" s="684"/>
      <c r="I402" s="681" t="s">
        <v>3</v>
      </c>
      <c r="J402" s="683" t="s">
        <v>35</v>
      </c>
      <c r="K402" s="684"/>
      <c r="L402" s="682"/>
      <c r="M402" s="680"/>
      <c r="N402" s="129"/>
      <c r="O402" s="123" t="s">
        <v>444</v>
      </c>
      <c r="P402" s="125"/>
      <c r="Q402" s="127"/>
      <c r="R402" s="127"/>
      <c r="S402" s="125"/>
      <c r="T402" s="183"/>
    </row>
    <row r="403" spans="1:23">
      <c r="A403" s="748"/>
      <c r="B403" s="749"/>
      <c r="C403" s="749"/>
      <c r="D403" s="749"/>
      <c r="E403" s="750"/>
      <c r="F403" s="682"/>
      <c r="G403" s="683"/>
      <c r="H403" s="684"/>
      <c r="I403" s="682"/>
      <c r="J403" s="683"/>
      <c r="K403" s="684"/>
      <c r="L403" s="682"/>
      <c r="M403" s="680"/>
      <c r="N403" s="129"/>
      <c r="O403" s="676" t="s">
        <v>83</v>
      </c>
      <c r="P403" s="677" t="s">
        <v>318</v>
      </c>
      <c r="Q403" s="677"/>
      <c r="R403" s="709" t="s">
        <v>45</v>
      </c>
      <c r="S403" s="709"/>
      <c r="T403" s="150" t="s">
        <v>445</v>
      </c>
      <c r="U403" s="150" t="s">
        <v>446</v>
      </c>
      <c r="V403" s="227"/>
      <c r="W403" s="137"/>
    </row>
    <row r="404" spans="1:23" ht="17" thickBot="1">
      <c r="A404" s="751"/>
      <c r="B404" s="752"/>
      <c r="C404" s="752"/>
      <c r="D404" s="752"/>
      <c r="E404" s="753"/>
      <c r="F404" s="470" t="s">
        <v>55</v>
      </c>
      <c r="G404" s="683"/>
      <c r="H404" s="684"/>
      <c r="I404" s="28" t="s">
        <v>57</v>
      </c>
      <c r="J404" s="683"/>
      <c r="K404" s="684"/>
      <c r="L404" s="470" t="s">
        <v>40</v>
      </c>
      <c r="M404" s="468" t="s">
        <v>248</v>
      </c>
      <c r="N404" s="476"/>
      <c r="O404" s="676"/>
      <c r="P404" s="678"/>
      <c r="Q404" s="678"/>
      <c r="R404" s="678" t="s">
        <v>385</v>
      </c>
      <c r="S404" s="678"/>
      <c r="T404" s="475" t="s">
        <v>447</v>
      </c>
      <c r="U404" s="465" t="s">
        <v>448</v>
      </c>
      <c r="V404" s="227"/>
      <c r="W404" s="137"/>
    </row>
    <row r="405" spans="1:23" ht="18" customHeight="1" thickTop="1">
      <c r="A405" s="710" t="s">
        <v>33</v>
      </c>
      <c r="B405" s="713" t="s">
        <v>449</v>
      </c>
      <c r="C405" s="544"/>
      <c r="D405" s="544"/>
      <c r="E405" s="545"/>
      <c r="F405" s="717" t="str">
        <f>T409</f>
        <v/>
      </c>
      <c r="G405" s="658" t="s">
        <v>75</v>
      </c>
      <c r="H405" s="661"/>
      <c r="I405" s="661"/>
      <c r="J405" s="658" t="s">
        <v>75</v>
      </c>
      <c r="K405" s="661"/>
      <c r="L405" s="664" t="str">
        <f>IF(F405="","",F405)</f>
        <v/>
      </c>
      <c r="M405" s="667" t="str">
        <f>IF(U409=0,"",U409)</f>
        <v/>
      </c>
      <c r="N405" s="117"/>
      <c r="O405" s="130">
        <v>1</v>
      </c>
      <c r="P405" s="670"/>
      <c r="Q405" s="671"/>
      <c r="R405" s="672"/>
      <c r="S405" s="672"/>
      <c r="T405" s="228"/>
      <c r="U405" s="131" t="str">
        <f>IF($R405="","",$R405*10^3*T405)</f>
        <v/>
      </c>
      <c r="V405" s="229"/>
      <c r="W405" s="459"/>
    </row>
    <row r="406" spans="1:23" ht="17.5">
      <c r="A406" s="711"/>
      <c r="B406" s="714"/>
      <c r="C406" s="534"/>
      <c r="D406" s="534"/>
      <c r="E406" s="715"/>
      <c r="F406" s="718"/>
      <c r="G406" s="659"/>
      <c r="H406" s="662"/>
      <c r="I406" s="662"/>
      <c r="J406" s="659"/>
      <c r="K406" s="662"/>
      <c r="L406" s="665"/>
      <c r="M406" s="668"/>
      <c r="N406" s="117"/>
      <c r="O406" s="130">
        <v>2</v>
      </c>
      <c r="P406" s="673"/>
      <c r="Q406" s="674"/>
      <c r="R406" s="675"/>
      <c r="S406" s="675"/>
      <c r="T406" s="232"/>
      <c r="U406" s="131" t="str">
        <f>IF($R406="","",$R406*10^3*T406)</f>
        <v/>
      </c>
      <c r="V406" s="229"/>
      <c r="W406" s="459"/>
    </row>
    <row r="407" spans="1:23" ht="17.5">
      <c r="A407" s="711"/>
      <c r="B407" s="714"/>
      <c r="C407" s="534"/>
      <c r="D407" s="534"/>
      <c r="E407" s="715"/>
      <c r="F407" s="718"/>
      <c r="G407" s="659"/>
      <c r="H407" s="662"/>
      <c r="I407" s="662"/>
      <c r="J407" s="659"/>
      <c r="K407" s="662"/>
      <c r="L407" s="665"/>
      <c r="M407" s="668"/>
      <c r="N407" s="117"/>
      <c r="O407" s="130">
        <v>3</v>
      </c>
      <c r="P407" s="673"/>
      <c r="Q407" s="674"/>
      <c r="R407" s="675"/>
      <c r="S407" s="675"/>
      <c r="T407" s="232"/>
      <c r="U407" s="131" t="str">
        <f>IF($R407="","",$R407*10^3*T407)</f>
        <v/>
      </c>
      <c r="V407" s="229"/>
      <c r="W407" s="459"/>
    </row>
    <row r="408" spans="1:23" ht="18" thickBot="1">
      <c r="A408" s="711"/>
      <c r="B408" s="714"/>
      <c r="C408" s="534"/>
      <c r="D408" s="534"/>
      <c r="E408" s="715"/>
      <c r="F408" s="718"/>
      <c r="G408" s="659"/>
      <c r="H408" s="662"/>
      <c r="I408" s="662"/>
      <c r="J408" s="659"/>
      <c r="K408" s="662"/>
      <c r="L408" s="665"/>
      <c r="M408" s="668"/>
      <c r="N408" s="117"/>
      <c r="O408" s="130">
        <v>4</v>
      </c>
      <c r="P408" s="733"/>
      <c r="Q408" s="734"/>
      <c r="R408" s="735"/>
      <c r="S408" s="735"/>
      <c r="T408" s="233"/>
      <c r="U408" s="234" t="str">
        <f>IF($R408="","",$R408*10^3*T408)</f>
        <v/>
      </c>
      <c r="V408" s="229"/>
      <c r="W408" s="459"/>
    </row>
    <row r="409" spans="1:23" ht="17" thickTop="1">
      <c r="A409" s="711"/>
      <c r="B409" s="714"/>
      <c r="C409" s="534"/>
      <c r="D409" s="534"/>
      <c r="E409" s="715"/>
      <c r="F409" s="718"/>
      <c r="G409" s="659"/>
      <c r="H409" s="662"/>
      <c r="I409" s="662"/>
      <c r="J409" s="659"/>
      <c r="K409" s="662"/>
      <c r="L409" s="665"/>
      <c r="M409" s="668"/>
      <c r="N409" s="117"/>
      <c r="O409" s="132"/>
      <c r="P409" s="736" t="s">
        <v>60</v>
      </c>
      <c r="Q409" s="736"/>
      <c r="R409" s="737"/>
      <c r="S409" s="738"/>
      <c r="T409" s="235" t="str">
        <f>IF(T405="","",SUM(T405:T408))</f>
        <v/>
      </c>
      <c r="U409" s="236" t="str">
        <f>IF(U405="","",SUM(U405:U408))</f>
        <v/>
      </c>
      <c r="V409" s="229"/>
      <c r="W409" s="459"/>
    </row>
    <row r="410" spans="1:23">
      <c r="A410" s="711"/>
      <c r="B410" s="714"/>
      <c r="C410" s="534"/>
      <c r="D410" s="534"/>
      <c r="E410" s="715"/>
      <c r="F410" s="718"/>
      <c r="G410" s="659"/>
      <c r="H410" s="662"/>
      <c r="I410" s="662"/>
      <c r="J410" s="659"/>
      <c r="K410" s="662"/>
      <c r="L410" s="665"/>
      <c r="M410" s="668"/>
      <c r="N410" s="117"/>
      <c r="O410" s="739" t="s">
        <v>450</v>
      </c>
      <c r="P410" s="739"/>
      <c r="Q410" s="740"/>
      <c r="R410" s="743" t="s">
        <v>451</v>
      </c>
      <c r="S410" s="744"/>
      <c r="T410" s="237"/>
      <c r="U410" s="238"/>
      <c r="V410" s="459"/>
      <c r="W410" s="459"/>
    </row>
    <row r="411" spans="1:23" ht="17" thickBot="1">
      <c r="A411" s="711"/>
      <c r="B411" s="716"/>
      <c r="C411" s="546"/>
      <c r="D411" s="546"/>
      <c r="E411" s="547"/>
      <c r="F411" s="719"/>
      <c r="G411" s="660"/>
      <c r="H411" s="663"/>
      <c r="I411" s="663"/>
      <c r="J411" s="660"/>
      <c r="K411" s="663"/>
      <c r="L411" s="666"/>
      <c r="M411" s="669"/>
      <c r="N411" s="117"/>
      <c r="O411" s="741"/>
      <c r="P411" s="741"/>
      <c r="Q411" s="742"/>
      <c r="R411" s="656" t="s">
        <v>452</v>
      </c>
      <c r="S411" s="657"/>
      <c r="T411" s="239"/>
      <c r="U411" s="240"/>
      <c r="V411" s="459"/>
      <c r="W411" s="459"/>
    </row>
    <row r="412" spans="1:23" ht="21" customHeight="1" thickTop="1">
      <c r="A412" s="711"/>
      <c r="B412" s="703" t="s">
        <v>453</v>
      </c>
      <c r="C412" s="720" t="s">
        <v>454</v>
      </c>
      <c r="D412" s="520"/>
      <c r="E412" s="521"/>
      <c r="F412" s="241"/>
      <c r="G412" s="460" t="s">
        <v>75</v>
      </c>
      <c r="H412" s="461"/>
      <c r="I412" s="242"/>
      <c r="J412" s="460" t="s">
        <v>75</v>
      </c>
      <c r="K412" s="461"/>
      <c r="L412" s="462" t="str">
        <f>IF(F412="","",F412)</f>
        <v/>
      </c>
      <c r="M412" s="463" t="str">
        <f t="shared" ref="M412:M415" si="80">IF($L412="","",$L412*$R412*10^3)</f>
        <v/>
      </c>
      <c r="N412" s="117"/>
      <c r="O412" s="243" t="s">
        <v>455</v>
      </c>
      <c r="P412" s="244"/>
      <c r="Q412" s="245"/>
      <c r="R412" s="721"/>
      <c r="S412" s="722"/>
      <c r="T412" s="246"/>
      <c r="U412" s="240"/>
      <c r="V412" s="459"/>
      <c r="W412" s="459"/>
    </row>
    <row r="413" spans="1:23" ht="21" customHeight="1">
      <c r="A413" s="711"/>
      <c r="B413" s="704"/>
      <c r="C413" s="723" t="s">
        <v>456</v>
      </c>
      <c r="D413" s="724"/>
      <c r="E413" s="725"/>
      <c r="F413" s="241"/>
      <c r="G413" s="247" t="s">
        <v>75</v>
      </c>
      <c r="H413" s="248"/>
      <c r="I413" s="249"/>
      <c r="J413" s="247" t="s">
        <v>75</v>
      </c>
      <c r="K413" s="248"/>
      <c r="L413" s="250" t="str">
        <f>IF(F413="","",F413)</f>
        <v/>
      </c>
      <c r="M413" s="251" t="str">
        <f t="shared" si="80"/>
        <v/>
      </c>
      <c r="N413" s="117"/>
      <c r="O413" s="243" t="s">
        <v>457</v>
      </c>
      <c r="P413" s="244"/>
      <c r="Q413" s="245"/>
      <c r="R413" s="726"/>
      <c r="S413" s="727"/>
      <c r="T413" s="246"/>
      <c r="U413" s="240"/>
      <c r="V413" s="459"/>
      <c r="W413" s="459"/>
    </row>
    <row r="414" spans="1:23" ht="25" customHeight="1">
      <c r="A414" s="711"/>
      <c r="B414" s="704"/>
      <c r="C414" s="728" t="s">
        <v>458</v>
      </c>
      <c r="D414" s="728"/>
      <c r="E414" s="728"/>
      <c r="F414" s="155"/>
      <c r="G414" s="29" t="s">
        <v>75</v>
      </c>
      <c r="H414" s="44"/>
      <c r="I414" s="252"/>
      <c r="J414" s="29" t="s">
        <v>75</v>
      </c>
      <c r="K414" s="45"/>
      <c r="L414" s="41" t="str">
        <f>IF(F414="","",F414)</f>
        <v/>
      </c>
      <c r="M414" s="81" t="str">
        <f t="shared" si="80"/>
        <v/>
      </c>
      <c r="N414" s="117"/>
      <c r="O414" s="243" t="s">
        <v>459</v>
      </c>
      <c r="P414" s="253"/>
      <c r="Q414" s="254"/>
      <c r="R414" s="726"/>
      <c r="S414" s="727"/>
      <c r="T414" s="246"/>
      <c r="U414" s="459"/>
      <c r="V414" s="459"/>
      <c r="W414" s="459"/>
    </row>
    <row r="415" spans="1:23" ht="21" customHeight="1" thickBot="1">
      <c r="A415" s="711"/>
      <c r="B415" s="705"/>
      <c r="C415" s="729" t="s">
        <v>322</v>
      </c>
      <c r="D415" s="730"/>
      <c r="E415" s="488"/>
      <c r="F415" s="155"/>
      <c r="G415" s="29" t="s">
        <v>75</v>
      </c>
      <c r="H415" s="44"/>
      <c r="I415" s="252"/>
      <c r="J415" s="29" t="s">
        <v>75</v>
      </c>
      <c r="K415" s="45"/>
      <c r="L415" s="41" t="str">
        <f>IF(F415="","",F415)</f>
        <v/>
      </c>
      <c r="M415" s="81" t="str">
        <f t="shared" si="80"/>
        <v/>
      </c>
      <c r="N415" s="117"/>
      <c r="O415" s="243" t="s">
        <v>460</v>
      </c>
      <c r="P415" s="244"/>
      <c r="Q415" s="255"/>
      <c r="R415" s="731"/>
      <c r="S415" s="732"/>
      <c r="T415" s="246"/>
      <c r="U415" s="123"/>
      <c r="V415" s="459"/>
      <c r="W415" s="459"/>
    </row>
    <row r="416" spans="1:23" ht="21" customHeight="1" thickTop="1">
      <c r="A416" s="711"/>
      <c r="B416" s="703" t="s">
        <v>461</v>
      </c>
      <c r="C416" s="653" t="s">
        <v>462</v>
      </c>
      <c r="D416" s="653"/>
      <c r="E416" s="653"/>
      <c r="F416" s="156"/>
      <c r="G416" s="29" t="s">
        <v>75</v>
      </c>
      <c r="H416" s="44"/>
      <c r="I416" s="156"/>
      <c r="J416" s="29" t="s">
        <v>75</v>
      </c>
      <c r="K416" s="45"/>
      <c r="L416" s="256"/>
      <c r="M416" s="257"/>
      <c r="N416" s="117"/>
      <c r="O416" s="258" t="s">
        <v>462</v>
      </c>
      <c r="P416" s="259"/>
      <c r="Q416" s="260"/>
      <c r="R416" s="695">
        <v>0</v>
      </c>
      <c r="S416" s="696"/>
      <c r="T416" s="183"/>
      <c r="U416" s="123"/>
      <c r="V416" s="652"/>
      <c r="W416" s="652"/>
    </row>
    <row r="417" spans="1:23" ht="21" customHeight="1">
      <c r="A417" s="711"/>
      <c r="B417" s="704"/>
      <c r="C417" s="653" t="s">
        <v>463</v>
      </c>
      <c r="D417" s="653"/>
      <c r="E417" s="653"/>
      <c r="F417" s="156"/>
      <c r="G417" s="29" t="s">
        <v>75</v>
      </c>
      <c r="H417" s="44"/>
      <c r="I417" s="156"/>
      <c r="J417" s="29" t="s">
        <v>75</v>
      </c>
      <c r="K417" s="45"/>
      <c r="L417" s="256"/>
      <c r="M417" s="257"/>
      <c r="N417" s="117"/>
      <c r="O417" s="258" t="s">
        <v>463</v>
      </c>
      <c r="P417" s="259"/>
      <c r="Q417" s="260"/>
      <c r="R417" s="654">
        <v>0</v>
      </c>
      <c r="S417" s="655"/>
      <c r="T417" s="183"/>
      <c r="U417" s="123"/>
      <c r="V417" s="459"/>
      <c r="W417" s="459"/>
    </row>
    <row r="418" spans="1:23" ht="21" customHeight="1">
      <c r="A418" s="711"/>
      <c r="B418" s="704"/>
      <c r="C418" s="653" t="s">
        <v>439</v>
      </c>
      <c r="D418" s="653"/>
      <c r="E418" s="653"/>
      <c r="F418" s="156"/>
      <c r="G418" s="29" t="s">
        <v>75</v>
      </c>
      <c r="H418" s="44"/>
      <c r="I418" s="156"/>
      <c r="J418" s="29" t="s">
        <v>75</v>
      </c>
      <c r="K418" s="45"/>
      <c r="L418" s="256"/>
      <c r="M418" s="257"/>
      <c r="N418" s="117"/>
      <c r="O418" s="258" t="s">
        <v>439</v>
      </c>
      <c r="P418" s="259"/>
      <c r="Q418" s="260"/>
      <c r="R418" s="654">
        <v>0</v>
      </c>
      <c r="S418" s="655"/>
      <c r="T418" s="183"/>
      <c r="U418" s="123"/>
      <c r="V418" s="459"/>
      <c r="W418" s="459"/>
    </row>
    <row r="419" spans="1:23" ht="21" customHeight="1">
      <c r="A419" s="711"/>
      <c r="B419" s="704"/>
      <c r="C419" s="653" t="s">
        <v>464</v>
      </c>
      <c r="D419" s="653"/>
      <c r="E419" s="653"/>
      <c r="F419" s="156"/>
      <c r="G419" s="29" t="s">
        <v>75</v>
      </c>
      <c r="H419" s="44"/>
      <c r="I419" s="156"/>
      <c r="J419" s="29" t="s">
        <v>75</v>
      </c>
      <c r="K419" s="45"/>
      <c r="L419" s="256"/>
      <c r="M419" s="257"/>
      <c r="N419" s="117"/>
      <c r="O419" s="258" t="s">
        <v>464</v>
      </c>
      <c r="P419" s="259"/>
      <c r="Q419" s="260"/>
      <c r="R419" s="654">
        <v>0</v>
      </c>
      <c r="S419" s="655"/>
      <c r="T419" s="183"/>
      <c r="U419" s="123"/>
      <c r="V419" s="123"/>
    </row>
    <row r="420" spans="1:23" ht="21" customHeight="1">
      <c r="A420" s="711"/>
      <c r="B420" s="704"/>
      <c r="C420" s="690" t="s">
        <v>465</v>
      </c>
      <c r="D420" s="690"/>
      <c r="E420" s="690"/>
      <c r="F420" s="156"/>
      <c r="G420" s="247" t="s">
        <v>75</v>
      </c>
      <c r="H420" s="261"/>
      <c r="I420" s="156"/>
      <c r="J420" s="247" t="s">
        <v>75</v>
      </c>
      <c r="K420" s="262"/>
      <c r="L420" s="256"/>
      <c r="M420" s="257"/>
      <c r="N420" s="117"/>
      <c r="O420" s="263" t="s">
        <v>466</v>
      </c>
      <c r="P420" s="264"/>
      <c r="Q420" s="265"/>
      <c r="R420" s="691"/>
      <c r="S420" s="692"/>
      <c r="T420" s="183"/>
      <c r="U420" s="123"/>
    </row>
    <row r="421" spans="1:23" ht="21" customHeight="1">
      <c r="A421" s="711"/>
      <c r="B421" s="705"/>
      <c r="C421" s="693" t="s">
        <v>322</v>
      </c>
      <c r="D421" s="694"/>
      <c r="E421" s="218"/>
      <c r="F421" s="156"/>
      <c r="G421" s="247" t="s">
        <v>75</v>
      </c>
      <c r="H421" s="261"/>
      <c r="I421" s="156"/>
      <c r="J421" s="247" t="s">
        <v>75</v>
      </c>
      <c r="K421" s="262"/>
      <c r="L421" s="256"/>
      <c r="M421" s="257"/>
      <c r="N421" s="117"/>
      <c r="O421" s="263" t="s">
        <v>467</v>
      </c>
      <c r="P421" s="264"/>
      <c r="Q421" s="265"/>
      <c r="R421" s="691"/>
      <c r="S421" s="692"/>
      <c r="T421" s="183"/>
      <c r="U421" s="123"/>
    </row>
    <row r="422" spans="1:23" ht="17" thickBot="1">
      <c r="A422" s="712"/>
      <c r="B422" s="683" t="s">
        <v>468</v>
      </c>
      <c r="C422" s="683"/>
      <c r="D422" s="683"/>
      <c r="E422" s="683"/>
      <c r="F422" s="683"/>
      <c r="G422" s="683"/>
      <c r="H422" s="683"/>
      <c r="I422" s="683"/>
      <c r="J422" s="683"/>
      <c r="K422" s="683"/>
      <c r="L422" s="683"/>
      <c r="M422" s="46" t="str">
        <f>IF(SUM(M405:M421)=0,"",SUM(M405:M421))</f>
        <v/>
      </c>
      <c r="N422" s="114"/>
      <c r="O422" s="134"/>
      <c r="P422" s="136"/>
      <c r="Q422" s="187"/>
      <c r="R422" s="133"/>
      <c r="S422" s="266"/>
      <c r="T422" s="137"/>
      <c r="U422" s="123"/>
    </row>
    <row r="423" spans="1:23" ht="17" thickBot="1">
      <c r="A423" s="685" t="s">
        <v>469</v>
      </c>
      <c r="B423" s="686"/>
      <c r="C423" s="686"/>
      <c r="D423" s="686"/>
      <c r="E423" s="686"/>
      <c r="F423" s="686"/>
      <c r="G423" s="686"/>
      <c r="H423" s="686"/>
      <c r="I423" s="686"/>
      <c r="J423" s="686"/>
      <c r="K423" s="686"/>
      <c r="L423" s="687"/>
      <c r="M423" s="47" t="str">
        <f>IF(SUM(M358,M363,M386,M400,M422)=0,"",SUM(M358,M363,M386,M400,M422))</f>
        <v/>
      </c>
      <c r="N423" s="114"/>
      <c r="O423" s="187" t="s">
        <v>470</v>
      </c>
      <c r="P423" s="207"/>
      <c r="Q423" s="26"/>
      <c r="S423" s="267"/>
      <c r="T423" s="476"/>
      <c r="U423" s="123"/>
    </row>
    <row r="424" spans="1:23">
      <c r="A424" s="469"/>
      <c r="B424" s="82"/>
      <c r="C424" s="471"/>
      <c r="D424" s="471"/>
      <c r="E424" s="471"/>
      <c r="F424" s="471"/>
      <c r="G424" s="469"/>
      <c r="H424" s="469"/>
      <c r="I424" s="469"/>
      <c r="J424" s="469"/>
      <c r="K424" s="469"/>
      <c r="L424" s="469"/>
      <c r="M424" s="27"/>
      <c r="N424" s="114"/>
      <c r="O424" s="210" t="s">
        <v>471</v>
      </c>
      <c r="Q424" s="26"/>
    </row>
    <row r="425" spans="1:23">
      <c r="A425" s="479"/>
      <c r="B425" s="688" t="s">
        <v>319</v>
      </c>
      <c r="C425" s="688"/>
      <c r="D425" s="688"/>
      <c r="E425" s="688"/>
      <c r="F425" s="688"/>
      <c r="G425" s="688" t="str">
        <f>IF(P405="","",""&amp;$P405&amp;" "&amp;$R405&amp;"　"&amp;$P406&amp;" "&amp;$R406&amp;"　"&amp;$P407&amp;" "&amp;$R407&amp;"　"&amp;$P408&amp;" "&amp;$R408&amp;"")</f>
        <v/>
      </c>
      <c r="H425" s="688"/>
      <c r="I425" s="688"/>
      <c r="J425" s="688"/>
      <c r="K425" s="688"/>
      <c r="L425" s="688"/>
      <c r="M425" s="688"/>
      <c r="N425" s="114"/>
      <c r="O425" s="187" t="s">
        <v>338</v>
      </c>
      <c r="Q425" s="26"/>
    </row>
    <row r="426" spans="1:23">
      <c r="A426" s="38"/>
      <c r="B426" s="689"/>
      <c r="C426" s="689"/>
      <c r="D426" s="689"/>
      <c r="E426" s="689"/>
      <c r="F426" s="689"/>
      <c r="G426" s="689"/>
      <c r="H426" s="689"/>
      <c r="I426" s="689"/>
      <c r="J426" s="689"/>
      <c r="K426" s="689"/>
      <c r="L426" s="689"/>
      <c r="M426" s="689"/>
    </row>
    <row r="427" spans="1:23">
      <c r="A427" s="38"/>
      <c r="B427" s="689"/>
      <c r="C427" s="689"/>
      <c r="D427" s="689"/>
      <c r="E427" s="689"/>
      <c r="F427" s="689"/>
      <c r="G427" s="689"/>
      <c r="H427" s="689"/>
      <c r="I427" s="689"/>
      <c r="J427" s="689"/>
      <c r="K427" s="689"/>
      <c r="L427" s="689"/>
      <c r="M427" s="689"/>
    </row>
    <row r="428" spans="1:23" ht="8.25" customHeight="1">
      <c r="A428" s="38"/>
      <c r="B428" s="399"/>
      <c r="C428" s="399"/>
      <c r="D428" s="399"/>
      <c r="E428" s="399"/>
      <c r="F428" s="399"/>
      <c r="G428" s="399"/>
      <c r="H428" s="399"/>
      <c r="I428" s="399"/>
      <c r="J428" s="399"/>
      <c r="K428" s="399"/>
      <c r="L428" s="399"/>
      <c r="M428" s="399"/>
    </row>
    <row r="429" spans="1:23" ht="19">
      <c r="A429" s="74"/>
      <c r="B429" s="151" t="s">
        <v>391</v>
      </c>
      <c r="C429" s="151"/>
      <c r="D429" s="151"/>
      <c r="E429" s="151"/>
      <c r="F429" s="151"/>
      <c r="G429" s="12"/>
      <c r="H429" s="12"/>
      <c r="I429" s="12"/>
      <c r="J429" s="12"/>
      <c r="K429" s="12"/>
      <c r="L429" s="35"/>
      <c r="M429" s="35"/>
      <c r="N429" s="152" t="s">
        <v>327</v>
      </c>
    </row>
    <row r="430" spans="1:23">
      <c r="A430" s="153"/>
      <c r="B430" s="153"/>
      <c r="C430" s="153"/>
      <c r="D430" s="153"/>
      <c r="E430" s="153"/>
      <c r="F430" s="153"/>
      <c r="G430" s="17"/>
      <c r="H430" s="17"/>
      <c r="I430" s="17"/>
      <c r="J430" s="17"/>
      <c r="K430" s="17"/>
      <c r="L430" s="35"/>
      <c r="M430" s="35"/>
      <c r="N430" s="114"/>
      <c r="O430" s="115" t="s">
        <v>258</v>
      </c>
    </row>
    <row r="431" spans="1:23">
      <c r="A431" s="153"/>
      <c r="B431" s="37" t="s">
        <v>343</v>
      </c>
      <c r="C431" s="398">
        <f>IF(①基本情報!D8="","",①基本情報!D8)</f>
        <v>6</v>
      </c>
      <c r="D431" s="154" t="s">
        <v>86</v>
      </c>
      <c r="F431" s="37" t="s">
        <v>87</v>
      </c>
      <c r="G431" s="823"/>
      <c r="H431" s="824"/>
      <c r="I431" s="824"/>
      <c r="J431" s="824"/>
      <c r="K431" s="824"/>
      <c r="L431" s="825"/>
      <c r="M431" s="35"/>
      <c r="N431" s="114"/>
      <c r="O431" s="116" t="s">
        <v>260</v>
      </c>
    </row>
    <row r="432" spans="1:23">
      <c r="A432" s="76"/>
      <c r="B432" s="77"/>
      <c r="C432" s="78"/>
      <c r="D432" s="78"/>
      <c r="E432" s="76"/>
      <c r="F432" s="78"/>
      <c r="G432" s="79"/>
      <c r="H432" s="79"/>
      <c r="I432" s="79"/>
      <c r="J432" s="79"/>
      <c r="K432" s="79"/>
      <c r="L432" s="80"/>
      <c r="M432" s="80"/>
      <c r="N432" s="114"/>
      <c r="O432" s="116" t="s">
        <v>259</v>
      </c>
    </row>
    <row r="433" spans="1:20">
      <c r="A433" s="683" t="s">
        <v>0</v>
      </c>
      <c r="B433" s="683"/>
      <c r="C433" s="683"/>
      <c r="D433" s="683"/>
      <c r="E433" s="683"/>
      <c r="F433" s="683" t="s">
        <v>1</v>
      </c>
      <c r="G433" s="683"/>
      <c r="H433" s="683"/>
      <c r="I433" s="789" t="s">
        <v>34</v>
      </c>
      <c r="J433" s="789"/>
      <c r="K433" s="789"/>
      <c r="L433" s="681" t="s">
        <v>59</v>
      </c>
      <c r="M433" s="681" t="s">
        <v>61</v>
      </c>
      <c r="N433" s="476"/>
      <c r="O433" s="697" t="s">
        <v>92</v>
      </c>
      <c r="P433" s="700" t="s">
        <v>2</v>
      </c>
      <c r="Q433" s="700"/>
      <c r="R433" s="697" t="s">
        <v>92</v>
      </c>
      <c r="S433" s="700" t="s">
        <v>45</v>
      </c>
      <c r="T433" s="700"/>
    </row>
    <row r="434" spans="1:20">
      <c r="A434" s="683"/>
      <c r="B434" s="683"/>
      <c r="C434" s="683"/>
      <c r="D434" s="683"/>
      <c r="E434" s="683"/>
      <c r="F434" s="467" t="s">
        <v>3</v>
      </c>
      <c r="G434" s="683" t="s">
        <v>35</v>
      </c>
      <c r="H434" s="467" t="s">
        <v>36</v>
      </c>
      <c r="I434" s="467" t="s">
        <v>3</v>
      </c>
      <c r="J434" s="683" t="s">
        <v>35</v>
      </c>
      <c r="K434" s="467" t="s">
        <v>36</v>
      </c>
      <c r="L434" s="682"/>
      <c r="M434" s="682"/>
      <c r="N434" s="476"/>
      <c r="O434" s="698"/>
      <c r="P434" s="473" t="s">
        <v>3</v>
      </c>
      <c r="Q434" s="774" t="s">
        <v>69</v>
      </c>
      <c r="R434" s="698"/>
      <c r="S434" s="697" t="s">
        <v>3</v>
      </c>
      <c r="T434" s="701" t="s">
        <v>35</v>
      </c>
    </row>
    <row r="435" spans="1:20">
      <c r="A435" s="683"/>
      <c r="B435" s="683"/>
      <c r="C435" s="683"/>
      <c r="D435" s="683"/>
      <c r="E435" s="683"/>
      <c r="F435" s="470" t="s">
        <v>55</v>
      </c>
      <c r="G435" s="683"/>
      <c r="H435" s="470" t="s">
        <v>56</v>
      </c>
      <c r="I435" s="470" t="s">
        <v>57</v>
      </c>
      <c r="J435" s="683"/>
      <c r="K435" s="470" t="s">
        <v>58</v>
      </c>
      <c r="L435" s="468" t="s">
        <v>80</v>
      </c>
      <c r="M435" s="468" t="s">
        <v>248</v>
      </c>
      <c r="N435" s="476"/>
      <c r="O435" s="699"/>
      <c r="P435" s="474" t="s">
        <v>5</v>
      </c>
      <c r="Q435" s="774"/>
      <c r="R435" s="699"/>
      <c r="S435" s="699"/>
      <c r="T435" s="702"/>
    </row>
    <row r="436" spans="1:20" ht="15" customHeight="1">
      <c r="A436" s="808" t="s">
        <v>392</v>
      </c>
      <c r="B436" s="729" t="s">
        <v>81</v>
      </c>
      <c r="C436" s="764"/>
      <c r="D436" s="764"/>
      <c r="E436" s="730"/>
      <c r="F436" s="155"/>
      <c r="G436" s="29" t="s">
        <v>393</v>
      </c>
      <c r="H436" s="41" t="str">
        <f t="shared" ref="H436:H464" si="81">IF(F436="","",F436*P436)</f>
        <v/>
      </c>
      <c r="I436" s="156"/>
      <c r="J436" s="29" t="s">
        <v>393</v>
      </c>
      <c r="K436" s="157" t="str">
        <f t="shared" ref="K436:K462" si="82">IF(I436="","",I436*P436)</f>
        <v/>
      </c>
      <c r="L436" s="157" t="str">
        <f>IF(F436="",IF(I436="","",-(I436*P436)),(F436-I436)*P436)</f>
        <v/>
      </c>
      <c r="M436" s="158" t="str">
        <f t="shared" ref="M436:M442" si="83">IF(L436="","",L436*S436*44/12)</f>
        <v/>
      </c>
      <c r="N436" s="117"/>
      <c r="O436" s="464" t="str">
        <f>IF(P436=$X$8,"","○")</f>
        <v/>
      </c>
      <c r="P436" s="159">
        <v>38.299999999999997</v>
      </c>
      <c r="Q436" s="160" t="s">
        <v>394</v>
      </c>
      <c r="R436" s="118" t="str">
        <f>IF(S436=$Z$8,"","○")</f>
        <v/>
      </c>
      <c r="S436" s="161">
        <v>1.9E-2</v>
      </c>
      <c r="T436" s="162" t="s">
        <v>262</v>
      </c>
    </row>
    <row r="437" spans="1:20" ht="15" customHeight="1">
      <c r="A437" s="808"/>
      <c r="B437" s="729" t="s">
        <v>6</v>
      </c>
      <c r="C437" s="764"/>
      <c r="D437" s="764"/>
      <c r="E437" s="730"/>
      <c r="F437" s="155"/>
      <c r="G437" s="29" t="s">
        <v>393</v>
      </c>
      <c r="H437" s="41" t="str">
        <f t="shared" si="81"/>
        <v/>
      </c>
      <c r="I437" s="156"/>
      <c r="J437" s="29" t="s">
        <v>393</v>
      </c>
      <c r="K437" s="157" t="str">
        <f t="shared" si="82"/>
        <v/>
      </c>
      <c r="L437" s="157" t="str">
        <f t="shared" ref="L437:L442" si="84">IF(F437="",IF(I437="","",-(I437*P437)),(F437-I437)*P437)</f>
        <v/>
      </c>
      <c r="M437" s="158" t="str">
        <f t="shared" si="83"/>
        <v/>
      </c>
      <c r="N437" s="117"/>
      <c r="O437" s="464" t="str">
        <f>IF(P437=$X$9,"","○")</f>
        <v/>
      </c>
      <c r="P437" s="159">
        <v>34.799999999999997</v>
      </c>
      <c r="Q437" s="160" t="s">
        <v>394</v>
      </c>
      <c r="R437" s="118" t="str">
        <f>IF(S437=$Z$9,"","○")</f>
        <v/>
      </c>
      <c r="S437" s="159">
        <v>1.83E-2</v>
      </c>
      <c r="T437" s="162" t="s">
        <v>261</v>
      </c>
    </row>
    <row r="438" spans="1:20" ht="15" customHeight="1">
      <c r="A438" s="808"/>
      <c r="B438" s="729" t="s">
        <v>41</v>
      </c>
      <c r="C438" s="764"/>
      <c r="D438" s="764"/>
      <c r="E438" s="730"/>
      <c r="F438" s="155"/>
      <c r="G438" s="29" t="s">
        <v>393</v>
      </c>
      <c r="H438" s="41" t="str">
        <f t="shared" si="81"/>
        <v/>
      </c>
      <c r="I438" s="156"/>
      <c r="J438" s="29" t="s">
        <v>393</v>
      </c>
      <c r="K438" s="157" t="str">
        <f t="shared" si="82"/>
        <v/>
      </c>
      <c r="L438" s="157" t="str">
        <f t="shared" si="84"/>
        <v/>
      </c>
      <c r="M438" s="158" t="str">
        <f t="shared" si="83"/>
        <v/>
      </c>
      <c r="N438" s="117"/>
      <c r="O438" s="464" t="str">
        <f>IF(P438=$X$10,"","○")</f>
        <v/>
      </c>
      <c r="P438" s="159">
        <v>33.4</v>
      </c>
      <c r="Q438" s="160" t="s">
        <v>394</v>
      </c>
      <c r="R438" s="118" t="str">
        <f>IF(S438=$Z$10,"","○")</f>
        <v/>
      </c>
      <c r="S438" s="159">
        <v>1.8700000000000001E-2</v>
      </c>
      <c r="T438" s="162" t="s">
        <v>261</v>
      </c>
    </row>
    <row r="439" spans="1:20" ht="15" customHeight="1">
      <c r="A439" s="808"/>
      <c r="B439" s="729" t="s">
        <v>7</v>
      </c>
      <c r="C439" s="764"/>
      <c r="D439" s="764"/>
      <c r="E439" s="730"/>
      <c r="F439" s="155"/>
      <c r="G439" s="29" t="s">
        <v>393</v>
      </c>
      <c r="H439" s="41" t="str">
        <f t="shared" si="81"/>
        <v/>
      </c>
      <c r="I439" s="156"/>
      <c r="J439" s="29" t="s">
        <v>393</v>
      </c>
      <c r="K439" s="157" t="str">
        <f t="shared" si="82"/>
        <v/>
      </c>
      <c r="L439" s="157" t="str">
        <f t="shared" si="84"/>
        <v/>
      </c>
      <c r="M439" s="158" t="str">
        <f t="shared" si="83"/>
        <v/>
      </c>
      <c r="N439" s="117"/>
      <c r="O439" s="464" t="str">
        <f>IF(P439=$X$11,"","○")</f>
        <v/>
      </c>
      <c r="P439" s="159">
        <v>33.299999999999997</v>
      </c>
      <c r="Q439" s="160" t="s">
        <v>394</v>
      </c>
      <c r="R439" s="118" t="str">
        <f>IF(S439=$Z$12,"","○")</f>
        <v/>
      </c>
      <c r="S439" s="159">
        <v>1.8599999999999998E-2</v>
      </c>
      <c r="T439" s="162" t="s">
        <v>261</v>
      </c>
    </row>
    <row r="440" spans="1:20" ht="15" customHeight="1">
      <c r="A440" s="808"/>
      <c r="B440" s="729" t="s">
        <v>395</v>
      </c>
      <c r="C440" s="764"/>
      <c r="D440" s="764"/>
      <c r="E440" s="730"/>
      <c r="F440" s="155"/>
      <c r="G440" s="29" t="s">
        <v>393</v>
      </c>
      <c r="H440" s="41" t="str">
        <f t="shared" si="81"/>
        <v/>
      </c>
      <c r="I440" s="156"/>
      <c r="J440" s="29" t="s">
        <v>393</v>
      </c>
      <c r="K440" s="157" t="str">
        <f t="shared" si="82"/>
        <v/>
      </c>
      <c r="L440" s="157" t="str">
        <f t="shared" si="84"/>
        <v/>
      </c>
      <c r="M440" s="158" t="str">
        <f t="shared" si="83"/>
        <v/>
      </c>
      <c r="N440" s="117"/>
      <c r="O440" s="464" t="str">
        <f>IF(P440=$X$12,"","○")</f>
        <v/>
      </c>
      <c r="P440" s="159">
        <v>36.299999999999997</v>
      </c>
      <c r="Q440" s="160" t="s">
        <v>394</v>
      </c>
      <c r="R440" s="118" t="str">
        <f>IF(S440=$Z$12,"","○")</f>
        <v/>
      </c>
      <c r="S440" s="159">
        <v>1.8599999999999998E-2</v>
      </c>
      <c r="T440" s="162" t="s">
        <v>261</v>
      </c>
    </row>
    <row r="441" spans="1:20" ht="15" customHeight="1">
      <c r="A441" s="808"/>
      <c r="B441" s="729" t="s">
        <v>82</v>
      </c>
      <c r="C441" s="764"/>
      <c r="D441" s="764"/>
      <c r="E441" s="730"/>
      <c r="F441" s="155"/>
      <c r="G441" s="29" t="s">
        <v>393</v>
      </c>
      <c r="H441" s="41" t="str">
        <f t="shared" si="81"/>
        <v/>
      </c>
      <c r="I441" s="156"/>
      <c r="J441" s="29" t="s">
        <v>393</v>
      </c>
      <c r="K441" s="157" t="str">
        <f t="shared" si="82"/>
        <v/>
      </c>
      <c r="L441" s="157" t="str">
        <f t="shared" si="84"/>
        <v/>
      </c>
      <c r="M441" s="158" t="str">
        <f t="shared" si="83"/>
        <v/>
      </c>
      <c r="N441" s="117"/>
      <c r="O441" s="464" t="str">
        <f>IF(P441=$X$13,"","○")</f>
        <v/>
      </c>
      <c r="P441" s="159">
        <v>36.5</v>
      </c>
      <c r="Q441" s="160" t="s">
        <v>394</v>
      </c>
      <c r="R441" s="118" t="str">
        <f>IF(S441=$Z$13,"","○")</f>
        <v/>
      </c>
      <c r="S441" s="159">
        <v>1.8700000000000001E-2</v>
      </c>
      <c r="T441" s="162" t="s">
        <v>261</v>
      </c>
    </row>
    <row r="442" spans="1:20" ht="15" customHeight="1">
      <c r="A442" s="808"/>
      <c r="B442" s="729" t="s">
        <v>9</v>
      </c>
      <c r="C442" s="764"/>
      <c r="D442" s="764"/>
      <c r="E442" s="730"/>
      <c r="F442" s="155"/>
      <c r="G442" s="29" t="s">
        <v>393</v>
      </c>
      <c r="H442" s="41" t="str">
        <f t="shared" si="81"/>
        <v/>
      </c>
      <c r="I442" s="156"/>
      <c r="J442" s="29" t="s">
        <v>393</v>
      </c>
      <c r="K442" s="157" t="str">
        <f t="shared" si="82"/>
        <v/>
      </c>
      <c r="L442" s="157" t="str">
        <f t="shared" si="84"/>
        <v/>
      </c>
      <c r="M442" s="158" t="str">
        <f t="shared" si="83"/>
        <v/>
      </c>
      <c r="N442" s="117"/>
      <c r="O442" s="464" t="str">
        <f>IF(P442=$X$14,"","○")</f>
        <v/>
      </c>
      <c r="P442" s="165">
        <v>38</v>
      </c>
      <c r="Q442" s="160" t="s">
        <v>394</v>
      </c>
      <c r="R442" s="118" t="str">
        <f>IF(S442=$Z$14,"","○")</f>
        <v/>
      </c>
      <c r="S442" s="159">
        <v>1.8800000000000001E-2</v>
      </c>
      <c r="T442" s="162" t="s">
        <v>261</v>
      </c>
    </row>
    <row r="443" spans="1:20" ht="15" customHeight="1">
      <c r="A443" s="808"/>
      <c r="B443" s="729" t="s">
        <v>10</v>
      </c>
      <c r="C443" s="764"/>
      <c r="D443" s="764"/>
      <c r="E443" s="730"/>
      <c r="F443" s="155"/>
      <c r="G443" s="29" t="s">
        <v>393</v>
      </c>
      <c r="H443" s="41" t="str">
        <f t="shared" si="81"/>
        <v/>
      </c>
      <c r="I443" s="156"/>
      <c r="J443" s="29" t="s">
        <v>393</v>
      </c>
      <c r="K443" s="157" t="str">
        <f t="shared" si="82"/>
        <v/>
      </c>
      <c r="L443" s="157" t="str">
        <f>IF(F443="",IF(I443="","",-(I443*P443)),(F443-I443)*P443)</f>
        <v/>
      </c>
      <c r="M443" s="158" t="str">
        <f>IF(L443="","",L443*S443*44/12)</f>
        <v/>
      </c>
      <c r="N443" s="117"/>
      <c r="O443" s="464" t="str">
        <f>IF(P443=$X$15,"","○")</f>
        <v/>
      </c>
      <c r="P443" s="159">
        <v>38.9</v>
      </c>
      <c r="Q443" s="160" t="s">
        <v>394</v>
      </c>
      <c r="R443" s="118" t="str">
        <f>IF(S443=$Z$15,"","○")</f>
        <v/>
      </c>
      <c r="S443" s="159">
        <v>1.9300000000000001E-2</v>
      </c>
      <c r="T443" s="162" t="s">
        <v>261</v>
      </c>
    </row>
    <row r="444" spans="1:20" ht="15" customHeight="1">
      <c r="A444" s="808"/>
      <c r="B444" s="729" t="s">
        <v>11</v>
      </c>
      <c r="C444" s="764"/>
      <c r="D444" s="764"/>
      <c r="E444" s="730"/>
      <c r="F444" s="155"/>
      <c r="G444" s="29" t="s">
        <v>393</v>
      </c>
      <c r="H444" s="41" t="str">
        <f t="shared" si="81"/>
        <v/>
      </c>
      <c r="I444" s="156"/>
      <c r="J444" s="29" t="s">
        <v>393</v>
      </c>
      <c r="K444" s="157" t="str">
        <f t="shared" si="82"/>
        <v/>
      </c>
      <c r="L444" s="157" t="str">
        <f t="shared" ref="L444:L457" si="85">IF(F444="",IF(I444="","",-(I444*P444)),(F444-I444)*P444)</f>
        <v/>
      </c>
      <c r="M444" s="158" t="str">
        <f t="shared" ref="M444:M462" si="86">IF(L444="","",L444*S444*44/12)</f>
        <v/>
      </c>
      <c r="N444" s="117"/>
      <c r="O444" s="464" t="str">
        <f>IF(P444=$X$16,"","○")</f>
        <v/>
      </c>
      <c r="P444" s="159">
        <v>41.8</v>
      </c>
      <c r="Q444" s="160" t="s">
        <v>394</v>
      </c>
      <c r="R444" s="118" t="str">
        <f>IF(S444=$Z$16,"","○")</f>
        <v/>
      </c>
      <c r="S444" s="159">
        <v>2.0199999999999999E-2</v>
      </c>
      <c r="T444" s="162" t="s">
        <v>261</v>
      </c>
    </row>
    <row r="445" spans="1:20" ht="15" customHeight="1">
      <c r="A445" s="808"/>
      <c r="B445" s="729" t="s">
        <v>12</v>
      </c>
      <c r="C445" s="764"/>
      <c r="D445" s="764"/>
      <c r="E445" s="730"/>
      <c r="F445" s="155"/>
      <c r="G445" s="29" t="s">
        <v>13</v>
      </c>
      <c r="H445" s="41" t="str">
        <f t="shared" si="81"/>
        <v/>
      </c>
      <c r="I445" s="156"/>
      <c r="J445" s="29" t="s">
        <v>13</v>
      </c>
      <c r="K445" s="157" t="str">
        <f t="shared" si="82"/>
        <v/>
      </c>
      <c r="L445" s="157" t="str">
        <f t="shared" si="85"/>
        <v/>
      </c>
      <c r="M445" s="158" t="str">
        <f t="shared" si="86"/>
        <v/>
      </c>
      <c r="N445" s="117"/>
      <c r="O445" s="464" t="str">
        <f>IF(P445=$X$17,"","○")</f>
        <v/>
      </c>
      <c r="P445" s="165">
        <v>40</v>
      </c>
      <c r="Q445" s="160" t="s">
        <v>14</v>
      </c>
      <c r="R445" s="118" t="str">
        <f>IF(S445=$Z$17,"","○")</f>
        <v/>
      </c>
      <c r="S445" s="159">
        <v>2.0400000000000001E-2</v>
      </c>
      <c r="T445" s="162" t="s">
        <v>261</v>
      </c>
    </row>
    <row r="446" spans="1:20" ht="15" customHeight="1">
      <c r="A446" s="808"/>
      <c r="B446" s="729" t="s">
        <v>15</v>
      </c>
      <c r="C446" s="764"/>
      <c r="D446" s="764"/>
      <c r="E446" s="730"/>
      <c r="F446" s="155"/>
      <c r="G446" s="29" t="s">
        <v>13</v>
      </c>
      <c r="H446" s="41" t="str">
        <f t="shared" si="81"/>
        <v/>
      </c>
      <c r="I446" s="156"/>
      <c r="J446" s="29" t="s">
        <v>13</v>
      </c>
      <c r="K446" s="157" t="str">
        <f t="shared" si="82"/>
        <v/>
      </c>
      <c r="L446" s="157" t="str">
        <f t="shared" si="85"/>
        <v/>
      </c>
      <c r="M446" s="158" t="str">
        <f t="shared" si="86"/>
        <v/>
      </c>
      <c r="N446" s="117"/>
      <c r="O446" s="464" t="str">
        <f>IF(P446=$X$18,"","○")</f>
        <v/>
      </c>
      <c r="P446" s="159">
        <v>34.1</v>
      </c>
      <c r="Q446" s="160" t="s">
        <v>14</v>
      </c>
      <c r="R446" s="118" t="str">
        <f>IF(S446=$Z$18,"","○")</f>
        <v/>
      </c>
      <c r="S446" s="159">
        <v>2.4500000000000001E-2</v>
      </c>
      <c r="T446" s="162" t="s">
        <v>261</v>
      </c>
    </row>
    <row r="447" spans="1:20" ht="15" customHeight="1">
      <c r="A447" s="808"/>
      <c r="B447" s="810" t="s">
        <v>16</v>
      </c>
      <c r="C447" s="809" t="s">
        <v>17</v>
      </c>
      <c r="D447" s="809"/>
      <c r="E447" s="809"/>
      <c r="F447" s="155"/>
      <c r="G447" s="29" t="s">
        <v>13</v>
      </c>
      <c r="H447" s="41" t="str">
        <f t="shared" si="81"/>
        <v/>
      </c>
      <c r="I447" s="156"/>
      <c r="J447" s="29" t="s">
        <v>13</v>
      </c>
      <c r="K447" s="157" t="str">
        <f t="shared" si="82"/>
        <v/>
      </c>
      <c r="L447" s="157" t="str">
        <f t="shared" si="85"/>
        <v/>
      </c>
      <c r="M447" s="158" t="str">
        <f t="shared" si="86"/>
        <v/>
      </c>
      <c r="N447" s="117"/>
      <c r="O447" s="464" t="str">
        <f>IF(P447=$X$19,"","○")</f>
        <v/>
      </c>
      <c r="P447" s="159">
        <v>50.1</v>
      </c>
      <c r="Q447" s="160" t="s">
        <v>14</v>
      </c>
      <c r="R447" s="118" t="str">
        <f>IF(S447=$Z$19,"","○")</f>
        <v/>
      </c>
      <c r="S447" s="159">
        <v>1.6299999999999999E-2</v>
      </c>
      <c r="T447" s="162" t="s">
        <v>261</v>
      </c>
    </row>
    <row r="448" spans="1:20" ht="15" customHeight="1">
      <c r="A448" s="808"/>
      <c r="B448" s="810"/>
      <c r="C448" s="809" t="s">
        <v>18</v>
      </c>
      <c r="D448" s="809"/>
      <c r="E448" s="809"/>
      <c r="F448" s="155"/>
      <c r="G448" s="29" t="s">
        <v>249</v>
      </c>
      <c r="H448" s="41" t="str">
        <f t="shared" si="81"/>
        <v/>
      </c>
      <c r="I448" s="156"/>
      <c r="J448" s="29" t="s">
        <v>249</v>
      </c>
      <c r="K448" s="157" t="str">
        <f t="shared" si="82"/>
        <v/>
      </c>
      <c r="L448" s="157" t="str">
        <f t="shared" si="85"/>
        <v/>
      </c>
      <c r="M448" s="158" t="str">
        <f t="shared" si="86"/>
        <v/>
      </c>
      <c r="N448" s="117"/>
      <c r="O448" s="464" t="str">
        <f>IF(P448=$X$20,"","○")</f>
        <v/>
      </c>
      <c r="P448" s="159">
        <v>46.1</v>
      </c>
      <c r="Q448" s="160" t="s">
        <v>397</v>
      </c>
      <c r="R448" s="118" t="str">
        <f>IF(S448=$Z$20,"","○")</f>
        <v/>
      </c>
      <c r="S448" s="159">
        <v>1.44E-2</v>
      </c>
      <c r="T448" s="162" t="s">
        <v>261</v>
      </c>
    </row>
    <row r="449" spans="1:23" ht="15" customHeight="1">
      <c r="A449" s="808"/>
      <c r="B449" s="810" t="s">
        <v>329</v>
      </c>
      <c r="C449" s="809" t="s">
        <v>19</v>
      </c>
      <c r="D449" s="809"/>
      <c r="E449" s="809"/>
      <c r="F449" s="155"/>
      <c r="G449" s="29" t="s">
        <v>13</v>
      </c>
      <c r="H449" s="41" t="str">
        <f t="shared" si="81"/>
        <v/>
      </c>
      <c r="I449" s="156"/>
      <c r="J449" s="29" t="s">
        <v>13</v>
      </c>
      <c r="K449" s="157" t="str">
        <f t="shared" si="82"/>
        <v/>
      </c>
      <c r="L449" s="157" t="str">
        <f t="shared" si="85"/>
        <v/>
      </c>
      <c r="M449" s="158" t="str">
        <f t="shared" si="86"/>
        <v/>
      </c>
      <c r="N449" s="117"/>
      <c r="O449" s="464" t="str">
        <f>IF(P449=$X$21,"","○")</f>
        <v/>
      </c>
      <c r="P449" s="159">
        <v>54.7</v>
      </c>
      <c r="Q449" s="160" t="s">
        <v>53</v>
      </c>
      <c r="R449" s="118" t="str">
        <f>IF(S449=$Z$21,"","○")</f>
        <v/>
      </c>
      <c r="S449" s="159">
        <v>1.3899999999999999E-2</v>
      </c>
      <c r="T449" s="162" t="s">
        <v>261</v>
      </c>
    </row>
    <row r="450" spans="1:23" ht="15" customHeight="1">
      <c r="A450" s="808"/>
      <c r="B450" s="810"/>
      <c r="C450" s="809" t="s">
        <v>37</v>
      </c>
      <c r="D450" s="809"/>
      <c r="E450" s="809"/>
      <c r="F450" s="155"/>
      <c r="G450" s="29" t="s">
        <v>249</v>
      </c>
      <c r="H450" s="41" t="str">
        <f t="shared" si="81"/>
        <v/>
      </c>
      <c r="I450" s="156"/>
      <c r="J450" s="29" t="s">
        <v>249</v>
      </c>
      <c r="K450" s="157" t="str">
        <f t="shared" si="82"/>
        <v/>
      </c>
      <c r="L450" s="157" t="str">
        <f t="shared" si="85"/>
        <v/>
      </c>
      <c r="M450" s="158" t="str">
        <f t="shared" si="86"/>
        <v/>
      </c>
      <c r="N450" s="117"/>
      <c r="O450" s="464" t="str">
        <f>IF(P450=$X$22,"","○")</f>
        <v/>
      </c>
      <c r="P450" s="159">
        <v>38.4</v>
      </c>
      <c r="Q450" s="160" t="s">
        <v>397</v>
      </c>
      <c r="R450" s="118" t="str">
        <f>IF(S450=$Z$22,"","○")</f>
        <v/>
      </c>
      <c r="S450" s="159">
        <v>1.3899999999999999E-2</v>
      </c>
      <c r="T450" s="162" t="s">
        <v>261</v>
      </c>
    </row>
    <row r="451" spans="1:23" ht="15" customHeight="1">
      <c r="A451" s="808"/>
      <c r="B451" s="653" t="s">
        <v>20</v>
      </c>
      <c r="C451" s="809" t="s">
        <v>398</v>
      </c>
      <c r="D451" s="809"/>
      <c r="E451" s="809"/>
      <c r="F451" s="155"/>
      <c r="G451" s="29" t="s">
        <v>13</v>
      </c>
      <c r="H451" s="41" t="str">
        <f t="shared" si="81"/>
        <v/>
      </c>
      <c r="I451" s="156"/>
      <c r="J451" s="29" t="s">
        <v>13</v>
      </c>
      <c r="K451" s="157" t="str">
        <f t="shared" si="82"/>
        <v/>
      </c>
      <c r="L451" s="157" t="str">
        <f t="shared" si="85"/>
        <v/>
      </c>
      <c r="M451" s="158" t="str">
        <f t="shared" si="86"/>
        <v/>
      </c>
      <c r="N451" s="117"/>
      <c r="O451" s="464" t="str">
        <f>IF(P451=$X$23,"","○")</f>
        <v/>
      </c>
      <c r="P451" s="167">
        <v>28.7</v>
      </c>
      <c r="Q451" s="160" t="s">
        <v>14</v>
      </c>
      <c r="R451" s="118" t="str">
        <f>IF(S451=$Z$23,"","○")</f>
        <v/>
      </c>
      <c r="S451" s="159">
        <v>2.46E-2</v>
      </c>
      <c r="T451" s="162" t="s">
        <v>261</v>
      </c>
    </row>
    <row r="452" spans="1:23" ht="15" customHeight="1">
      <c r="A452" s="808"/>
      <c r="B452" s="653"/>
      <c r="C452" s="809" t="s">
        <v>399</v>
      </c>
      <c r="D452" s="809"/>
      <c r="E452" s="809"/>
      <c r="F452" s="155"/>
      <c r="G452" s="29" t="s">
        <v>13</v>
      </c>
      <c r="H452" s="41" t="str">
        <f t="shared" si="81"/>
        <v/>
      </c>
      <c r="I452" s="156"/>
      <c r="J452" s="29" t="s">
        <v>13</v>
      </c>
      <c r="K452" s="157" t="str">
        <f t="shared" si="82"/>
        <v/>
      </c>
      <c r="L452" s="157" t="str">
        <f t="shared" si="85"/>
        <v/>
      </c>
      <c r="M452" s="158" t="str">
        <f t="shared" si="86"/>
        <v/>
      </c>
      <c r="N452" s="117"/>
      <c r="O452" s="464" t="str">
        <f>IF(P452=$X$24,"","○")</f>
        <v/>
      </c>
      <c r="P452" s="167">
        <v>28.9</v>
      </c>
      <c r="Q452" s="160" t="s">
        <v>14</v>
      </c>
      <c r="R452" s="118" t="str">
        <f>IF(S452=$Z$24,"","○")</f>
        <v/>
      </c>
      <c r="S452" s="159">
        <v>2.4500000000000001E-2</v>
      </c>
      <c r="T452" s="162" t="s">
        <v>261</v>
      </c>
    </row>
    <row r="453" spans="1:23" ht="15" customHeight="1">
      <c r="A453" s="808"/>
      <c r="B453" s="653"/>
      <c r="C453" s="809" t="s">
        <v>400</v>
      </c>
      <c r="D453" s="809"/>
      <c r="E453" s="809"/>
      <c r="F453" s="155"/>
      <c r="G453" s="29" t="s">
        <v>13</v>
      </c>
      <c r="H453" s="41" t="str">
        <f t="shared" si="81"/>
        <v/>
      </c>
      <c r="I453" s="156"/>
      <c r="J453" s="29" t="s">
        <v>13</v>
      </c>
      <c r="K453" s="157" t="str">
        <f t="shared" si="82"/>
        <v/>
      </c>
      <c r="L453" s="157" t="str">
        <f t="shared" si="85"/>
        <v/>
      </c>
      <c r="M453" s="158" t="str">
        <f t="shared" si="86"/>
        <v/>
      </c>
      <c r="N453" s="117"/>
      <c r="O453" s="464" t="str">
        <f>IF(P453=$X$25,"","○")</f>
        <v/>
      </c>
      <c r="P453" s="167">
        <v>28.3</v>
      </c>
      <c r="Q453" s="160" t="s">
        <v>14</v>
      </c>
      <c r="R453" s="118" t="str">
        <f>IF(S453=$Z$25,"","○")</f>
        <v/>
      </c>
      <c r="S453" s="159">
        <v>2.5100000000000001E-2</v>
      </c>
      <c r="T453" s="162" t="s">
        <v>261</v>
      </c>
    </row>
    <row r="454" spans="1:23" ht="15" customHeight="1">
      <c r="A454" s="808"/>
      <c r="B454" s="653"/>
      <c r="C454" s="809" t="s">
        <v>401</v>
      </c>
      <c r="D454" s="809"/>
      <c r="E454" s="809"/>
      <c r="F454" s="155"/>
      <c r="G454" s="29" t="s">
        <v>13</v>
      </c>
      <c r="H454" s="41" t="str">
        <f t="shared" si="81"/>
        <v/>
      </c>
      <c r="I454" s="156"/>
      <c r="J454" s="29" t="s">
        <v>13</v>
      </c>
      <c r="K454" s="157" t="str">
        <f t="shared" si="82"/>
        <v/>
      </c>
      <c r="L454" s="157" t="str">
        <f t="shared" si="85"/>
        <v/>
      </c>
      <c r="M454" s="158" t="str">
        <f t="shared" si="86"/>
        <v/>
      </c>
      <c r="N454" s="117"/>
      <c r="O454" s="464" t="str">
        <f>IF(P454=$X$26,"","○")</f>
        <v/>
      </c>
      <c r="P454" s="159">
        <v>26.1</v>
      </c>
      <c r="Q454" s="160" t="s">
        <v>14</v>
      </c>
      <c r="R454" s="118" t="str">
        <f>IF(S454=$Z$26,"","○")</f>
        <v/>
      </c>
      <c r="S454" s="159">
        <v>2.4299999999999999E-2</v>
      </c>
      <c r="T454" s="162" t="s">
        <v>261</v>
      </c>
    </row>
    <row r="455" spans="1:23" ht="15" customHeight="1">
      <c r="A455" s="808"/>
      <c r="B455" s="653"/>
      <c r="C455" s="809" t="s">
        <v>402</v>
      </c>
      <c r="D455" s="809"/>
      <c r="E455" s="809"/>
      <c r="F455" s="155"/>
      <c r="G455" s="29" t="s">
        <v>13</v>
      </c>
      <c r="H455" s="41" t="str">
        <f t="shared" si="81"/>
        <v/>
      </c>
      <c r="I455" s="156"/>
      <c r="J455" s="29" t="s">
        <v>13</v>
      </c>
      <c r="K455" s="157" t="str">
        <f t="shared" si="82"/>
        <v/>
      </c>
      <c r="L455" s="157" t="str">
        <f t="shared" si="85"/>
        <v/>
      </c>
      <c r="M455" s="158" t="str">
        <f t="shared" si="86"/>
        <v/>
      </c>
      <c r="N455" s="117"/>
      <c r="O455" s="464" t="str">
        <f>IF(P455=$X$27,"","○")</f>
        <v/>
      </c>
      <c r="P455" s="159">
        <v>24.2</v>
      </c>
      <c r="Q455" s="160" t="s">
        <v>14</v>
      </c>
      <c r="R455" s="118" t="str">
        <f>IF(S455=$Z$27,"","○")</f>
        <v/>
      </c>
      <c r="S455" s="159">
        <v>2.4199999999999999E-2</v>
      </c>
      <c r="T455" s="162" t="s">
        <v>261</v>
      </c>
    </row>
    <row r="456" spans="1:23" ht="15" customHeight="1">
      <c r="A456" s="808"/>
      <c r="B456" s="653"/>
      <c r="C456" s="809" t="s">
        <v>403</v>
      </c>
      <c r="D456" s="809"/>
      <c r="E456" s="809"/>
      <c r="F456" s="155"/>
      <c r="G456" s="29" t="s">
        <v>13</v>
      </c>
      <c r="H456" s="41" t="str">
        <f t="shared" si="81"/>
        <v/>
      </c>
      <c r="I456" s="156"/>
      <c r="J456" s="29" t="s">
        <v>13</v>
      </c>
      <c r="K456" s="157" t="str">
        <f t="shared" si="82"/>
        <v/>
      </c>
      <c r="L456" s="157" t="str">
        <f t="shared" si="85"/>
        <v/>
      </c>
      <c r="M456" s="158" t="str">
        <f t="shared" si="86"/>
        <v/>
      </c>
      <c r="N456" s="117"/>
      <c r="O456" s="464" t="str">
        <f>IF(P456=$X$28,"","○")</f>
        <v/>
      </c>
      <c r="P456" s="159">
        <v>27.8</v>
      </c>
      <c r="Q456" s="160" t="s">
        <v>14</v>
      </c>
      <c r="R456" s="118" t="str">
        <f>IF(S456=$Z$28,"","○")</f>
        <v/>
      </c>
      <c r="S456" s="159">
        <v>2.5899999999999999E-2</v>
      </c>
      <c r="T456" s="162" t="s">
        <v>261</v>
      </c>
    </row>
    <row r="457" spans="1:23" ht="15" customHeight="1">
      <c r="A457" s="808"/>
      <c r="B457" s="653" t="s">
        <v>21</v>
      </c>
      <c r="C457" s="653"/>
      <c r="D457" s="653"/>
      <c r="E457" s="653"/>
      <c r="F457" s="155"/>
      <c r="G457" s="29" t="s">
        <v>13</v>
      </c>
      <c r="H457" s="41" t="str">
        <f t="shared" si="81"/>
        <v/>
      </c>
      <c r="I457" s="156"/>
      <c r="J457" s="29" t="s">
        <v>13</v>
      </c>
      <c r="K457" s="157" t="str">
        <f t="shared" si="82"/>
        <v/>
      </c>
      <c r="L457" s="157" t="str">
        <f t="shared" si="85"/>
        <v/>
      </c>
      <c r="M457" s="158" t="str">
        <f t="shared" si="86"/>
        <v/>
      </c>
      <c r="N457" s="117"/>
      <c r="O457" s="464" t="str">
        <f>IF(P457=$X$29,"","○")</f>
        <v/>
      </c>
      <c r="P457" s="165">
        <v>29</v>
      </c>
      <c r="Q457" s="160" t="s">
        <v>14</v>
      </c>
      <c r="R457" s="118" t="str">
        <f>IF(S457=$Z$29,"","○")</f>
        <v/>
      </c>
      <c r="S457" s="159">
        <v>2.9899999999999999E-2</v>
      </c>
      <c r="T457" s="162" t="s">
        <v>261</v>
      </c>
    </row>
    <row r="458" spans="1:23" ht="15" customHeight="1">
      <c r="A458" s="808"/>
      <c r="B458" s="653" t="s">
        <v>22</v>
      </c>
      <c r="C458" s="653"/>
      <c r="D458" s="653"/>
      <c r="E458" s="653"/>
      <c r="F458" s="155"/>
      <c r="G458" s="29" t="s">
        <v>13</v>
      </c>
      <c r="H458" s="41" t="str">
        <f t="shared" si="81"/>
        <v/>
      </c>
      <c r="I458" s="156"/>
      <c r="J458" s="29" t="s">
        <v>13</v>
      </c>
      <c r="K458" s="157" t="str">
        <f t="shared" si="82"/>
        <v/>
      </c>
      <c r="L458" s="157" t="str">
        <f>IF(F458="",IF(I458="","",-(I458*P458)),(F458-I458)*P458)</f>
        <v/>
      </c>
      <c r="M458" s="158" t="str">
        <f t="shared" si="86"/>
        <v/>
      </c>
      <c r="N458" s="117"/>
      <c r="O458" s="464" t="str">
        <f>IF(P458=$X$30,"","○")</f>
        <v/>
      </c>
      <c r="P458" s="159">
        <v>37.299999999999997</v>
      </c>
      <c r="Q458" s="160" t="s">
        <v>14</v>
      </c>
      <c r="R458" s="118" t="str">
        <f>IF(S458=$Z$30,"","○")</f>
        <v/>
      </c>
      <c r="S458" s="159">
        <v>2.0899999999999998E-2</v>
      </c>
      <c r="T458" s="162" t="s">
        <v>261</v>
      </c>
    </row>
    <row r="459" spans="1:23" ht="15" customHeight="1">
      <c r="A459" s="808"/>
      <c r="B459" s="653" t="s">
        <v>23</v>
      </c>
      <c r="C459" s="653"/>
      <c r="D459" s="653"/>
      <c r="E459" s="653"/>
      <c r="F459" s="155"/>
      <c r="G459" s="29" t="s">
        <v>249</v>
      </c>
      <c r="H459" s="41" t="str">
        <f t="shared" si="81"/>
        <v/>
      </c>
      <c r="I459" s="156"/>
      <c r="J459" s="29" t="s">
        <v>249</v>
      </c>
      <c r="K459" s="157" t="str">
        <f t="shared" si="82"/>
        <v/>
      </c>
      <c r="L459" s="157" t="str">
        <f t="shared" ref="L459:L462" si="87">IF(F459="",IF(I459="","",-(I459*P459)),(F459-I459)*P459)</f>
        <v/>
      </c>
      <c r="M459" s="158" t="str">
        <f t="shared" si="86"/>
        <v/>
      </c>
      <c r="N459" s="117"/>
      <c r="O459" s="464" t="str">
        <f>IF(P459=$X$31,"","○")</f>
        <v/>
      </c>
      <c r="P459" s="159">
        <v>18.399999999999999</v>
      </c>
      <c r="Q459" s="160" t="s">
        <v>397</v>
      </c>
      <c r="R459" s="118" t="str">
        <f>IF(S459=$Z$31,"","○")</f>
        <v/>
      </c>
      <c r="S459" s="169">
        <v>1.09E-2</v>
      </c>
      <c r="T459" s="162" t="s">
        <v>261</v>
      </c>
    </row>
    <row r="460" spans="1:23" ht="15" customHeight="1">
      <c r="A460" s="808"/>
      <c r="B460" s="653" t="s">
        <v>24</v>
      </c>
      <c r="C460" s="653"/>
      <c r="D460" s="653"/>
      <c r="E460" s="653"/>
      <c r="F460" s="155"/>
      <c r="G460" s="29" t="s">
        <v>249</v>
      </c>
      <c r="H460" s="41" t="str">
        <f t="shared" si="81"/>
        <v/>
      </c>
      <c r="I460" s="156"/>
      <c r="J460" s="29" t="s">
        <v>249</v>
      </c>
      <c r="K460" s="157" t="str">
        <f t="shared" si="82"/>
        <v/>
      </c>
      <c r="L460" s="157" t="str">
        <f t="shared" si="87"/>
        <v/>
      </c>
      <c r="M460" s="158" t="str">
        <f t="shared" si="86"/>
        <v/>
      </c>
      <c r="N460" s="117"/>
      <c r="O460" s="464" t="str">
        <f>IF(P460=$X$32,"","○")</f>
        <v/>
      </c>
      <c r="P460" s="159">
        <v>3.23</v>
      </c>
      <c r="Q460" s="160" t="s">
        <v>397</v>
      </c>
      <c r="R460" s="118" t="str">
        <f>IF(S460=$Z$33,"","○")</f>
        <v/>
      </c>
      <c r="S460" s="159">
        <v>2.64E-2</v>
      </c>
      <c r="T460" s="162" t="s">
        <v>261</v>
      </c>
    </row>
    <row r="461" spans="1:23" ht="15" customHeight="1">
      <c r="A461" s="808"/>
      <c r="B461" s="653" t="s">
        <v>404</v>
      </c>
      <c r="C461" s="653"/>
      <c r="D461" s="653"/>
      <c r="E461" s="653"/>
      <c r="F461" s="155"/>
      <c r="G461" s="29" t="s">
        <v>249</v>
      </c>
      <c r="H461" s="41" t="str">
        <f t="shared" si="81"/>
        <v/>
      </c>
      <c r="I461" s="156"/>
      <c r="J461" s="29" t="s">
        <v>249</v>
      </c>
      <c r="K461" s="157" t="str">
        <f t="shared" si="82"/>
        <v/>
      </c>
      <c r="L461" s="157" t="str">
        <f t="shared" si="87"/>
        <v/>
      </c>
      <c r="M461" s="158" t="str">
        <f t="shared" si="86"/>
        <v/>
      </c>
      <c r="N461" s="117"/>
      <c r="O461" s="464" t="str">
        <f>IF(P461=$X$33,"","○")</f>
        <v/>
      </c>
      <c r="P461" s="159">
        <v>3.45</v>
      </c>
      <c r="Q461" s="160" t="s">
        <v>397</v>
      </c>
      <c r="R461" s="118" t="str">
        <f>IF(S461=$Z$33,"","○")</f>
        <v/>
      </c>
      <c r="S461" s="159">
        <v>2.64E-2</v>
      </c>
      <c r="T461" s="162" t="s">
        <v>261</v>
      </c>
      <c r="U461" s="171"/>
    </row>
    <row r="462" spans="1:23" ht="15" customHeight="1" thickBot="1">
      <c r="A462" s="808"/>
      <c r="B462" s="653" t="s">
        <v>25</v>
      </c>
      <c r="C462" s="653"/>
      <c r="D462" s="653"/>
      <c r="E462" s="653"/>
      <c r="F462" s="155"/>
      <c r="G462" s="29" t="s">
        <v>249</v>
      </c>
      <c r="H462" s="41" t="str">
        <f t="shared" si="81"/>
        <v/>
      </c>
      <c r="I462" s="156"/>
      <c r="J462" s="29" t="s">
        <v>249</v>
      </c>
      <c r="K462" s="157" t="str">
        <f t="shared" si="82"/>
        <v/>
      </c>
      <c r="L462" s="157" t="str">
        <f t="shared" si="87"/>
        <v/>
      </c>
      <c r="M462" s="158" t="str">
        <f t="shared" si="86"/>
        <v/>
      </c>
      <c r="N462" s="117"/>
      <c r="O462" s="464" t="str">
        <f>IF(P462=$X$34,"","○")</f>
        <v/>
      </c>
      <c r="P462" s="172">
        <v>7.53</v>
      </c>
      <c r="Q462" s="160" t="s">
        <v>397</v>
      </c>
      <c r="R462" s="119" t="str">
        <f>IF(S462=$Z$34,"","○")</f>
        <v/>
      </c>
      <c r="S462" s="173">
        <v>4.2000000000000003E-2</v>
      </c>
      <c r="T462" s="162" t="s">
        <v>261</v>
      </c>
      <c r="U462" s="135"/>
      <c r="V462" s="135"/>
      <c r="W462" s="123"/>
    </row>
    <row r="463" spans="1:23" ht="15" customHeight="1">
      <c r="A463" s="808"/>
      <c r="B463" s="814" t="s">
        <v>328</v>
      </c>
      <c r="C463" s="798"/>
      <c r="D463" s="522"/>
      <c r="E463" s="523"/>
      <c r="F463" s="155"/>
      <c r="G463" s="43"/>
      <c r="H463" s="41" t="str">
        <f t="shared" si="81"/>
        <v/>
      </c>
      <c r="I463" s="156"/>
      <c r="J463" s="43"/>
      <c r="K463" s="157" t="str">
        <f>IF(I463="","",I463*P463)</f>
        <v/>
      </c>
      <c r="L463" s="157" t="str">
        <f>IF(F463="",IF(I463="","",-(I463*P463)),(F463-I463)*P463)</f>
        <v/>
      </c>
      <c r="M463" s="158" t="str">
        <f>IF(L463="","",L463*S463*44/12)</f>
        <v/>
      </c>
      <c r="N463" s="117"/>
      <c r="O463" s="121"/>
      <c r="P463" s="175"/>
      <c r="Q463" s="176"/>
      <c r="R463" s="122"/>
      <c r="S463" s="175"/>
      <c r="T463" s="176"/>
      <c r="U463" s="177"/>
      <c r="V463" s="123"/>
    </row>
    <row r="464" spans="1:23" ht="15" customHeight="1" thickBot="1">
      <c r="A464" s="808"/>
      <c r="B464" s="815"/>
      <c r="C464" s="798"/>
      <c r="D464" s="522"/>
      <c r="E464" s="523"/>
      <c r="F464" s="155"/>
      <c r="G464" s="43"/>
      <c r="H464" s="41" t="str">
        <f t="shared" si="81"/>
        <v/>
      </c>
      <c r="I464" s="156"/>
      <c r="J464" s="43"/>
      <c r="K464" s="157" t="str">
        <f>IF(I464="","",I464*P464)</f>
        <v/>
      </c>
      <c r="L464" s="157" t="str">
        <f>IF(F464="",IF(I464="","",-(I464*P464)),(F464-I464)*P464)</f>
        <v/>
      </c>
      <c r="M464" s="158" t="str">
        <f>IF(L464="","",L464*S464*44/12)</f>
        <v/>
      </c>
      <c r="N464" s="117"/>
      <c r="O464" s="123"/>
      <c r="P464" s="179"/>
      <c r="Q464" s="180"/>
      <c r="R464" s="477"/>
      <c r="S464" s="179"/>
      <c r="T464" s="181"/>
    </row>
    <row r="465" spans="1:23" ht="15" customHeight="1" thickTop="1">
      <c r="A465" s="808"/>
      <c r="B465" s="683" t="s">
        <v>42</v>
      </c>
      <c r="C465" s="683"/>
      <c r="D465" s="683"/>
      <c r="E465" s="683"/>
      <c r="F465" s="683"/>
      <c r="G465" s="683"/>
      <c r="H465" s="683"/>
      <c r="I465" s="683"/>
      <c r="J465" s="683"/>
      <c r="K465" s="683"/>
      <c r="L465" s="683"/>
      <c r="M465" s="42" t="str">
        <f>IF(SUM(M436:M464)=0,"",SUM(M436:M464))</f>
        <v/>
      </c>
      <c r="N465" s="117"/>
      <c r="O465" s="123"/>
      <c r="P465" s="477"/>
      <c r="Q465" s="26"/>
      <c r="R465" s="477"/>
      <c r="S465" s="182"/>
      <c r="T465" s="183"/>
      <c r="U465" s="123"/>
      <c r="V465" s="123"/>
    </row>
    <row r="466" spans="1:23" ht="15" customHeight="1">
      <c r="A466" s="808"/>
      <c r="B466" s="799"/>
      <c r="C466" s="800"/>
      <c r="D466" s="800"/>
      <c r="E466" s="801"/>
      <c r="F466" s="683" t="s">
        <v>1</v>
      </c>
      <c r="G466" s="683"/>
      <c r="H466" s="683"/>
      <c r="I466" s="789" t="s">
        <v>34</v>
      </c>
      <c r="J466" s="789"/>
      <c r="K466" s="789"/>
      <c r="L466" s="681" t="s">
        <v>405</v>
      </c>
      <c r="M466" s="679" t="s">
        <v>61</v>
      </c>
      <c r="N466" s="117"/>
      <c r="O466" s="123"/>
      <c r="P466" s="184"/>
      <c r="Q466" s="185"/>
      <c r="R466" s="477"/>
      <c r="S466" s="184"/>
      <c r="T466" s="185"/>
    </row>
    <row r="467" spans="1:23" ht="15" customHeight="1" thickBot="1">
      <c r="A467" s="808"/>
      <c r="B467" s="802"/>
      <c r="C467" s="803"/>
      <c r="D467" s="803"/>
      <c r="E467" s="804"/>
      <c r="F467" s="467" t="s">
        <v>3</v>
      </c>
      <c r="G467" s="790" t="s">
        <v>406</v>
      </c>
      <c r="H467" s="792"/>
      <c r="I467" s="467" t="s">
        <v>3</v>
      </c>
      <c r="J467" s="790" t="s">
        <v>406</v>
      </c>
      <c r="K467" s="792"/>
      <c r="L467" s="682"/>
      <c r="M467" s="680"/>
      <c r="N467" s="117"/>
      <c r="O467" s="123"/>
      <c r="P467" s="184"/>
      <c r="Q467" s="185"/>
      <c r="R467" s="477"/>
      <c r="S467" s="184"/>
      <c r="T467" s="185"/>
    </row>
    <row r="468" spans="1:23" ht="15" customHeight="1" thickTop="1" thickBot="1">
      <c r="A468" s="808"/>
      <c r="B468" s="805"/>
      <c r="C468" s="806"/>
      <c r="D468" s="806"/>
      <c r="E468" s="807"/>
      <c r="F468" s="470" t="s">
        <v>55</v>
      </c>
      <c r="G468" s="791"/>
      <c r="H468" s="793"/>
      <c r="I468" s="470" t="s">
        <v>57</v>
      </c>
      <c r="J468" s="791"/>
      <c r="K468" s="793"/>
      <c r="L468" s="186" t="s">
        <v>407</v>
      </c>
      <c r="M468" s="468" t="s">
        <v>248</v>
      </c>
      <c r="N468" s="117"/>
      <c r="O468" s="187" t="s">
        <v>408</v>
      </c>
      <c r="P468" s="184"/>
      <c r="Q468" s="26"/>
      <c r="R468" s="477"/>
      <c r="S468" s="184"/>
      <c r="T468" s="185"/>
      <c r="U468" s="794" t="s">
        <v>409</v>
      </c>
      <c r="V468" s="795"/>
      <c r="W468" s="188"/>
    </row>
    <row r="469" spans="1:23" ht="15" customHeight="1" thickTop="1" thickBot="1">
      <c r="A469" s="808"/>
      <c r="B469" s="775" t="s">
        <v>410</v>
      </c>
      <c r="C469" s="776"/>
      <c r="D469" s="776"/>
      <c r="E469" s="777"/>
      <c r="F469" s="155"/>
      <c r="G469" s="29" t="s">
        <v>249</v>
      </c>
      <c r="H469" s="189"/>
      <c r="I469" s="156"/>
      <c r="J469" s="29" t="s">
        <v>249</v>
      </c>
      <c r="K469" s="190"/>
      <c r="L469" s="157" t="str">
        <f>IF(F469="",IF(I469="","",F469-I469),F469-I469)</f>
        <v/>
      </c>
      <c r="M469" s="158" t="str">
        <f>IF(L469="","",L469*S469)</f>
        <v/>
      </c>
      <c r="N469" s="117"/>
      <c r="O469" s="123"/>
      <c r="P469" s="184"/>
      <c r="Q469" s="185"/>
      <c r="R469" s="118"/>
      <c r="S469" s="191"/>
      <c r="T469" s="192" t="s">
        <v>411</v>
      </c>
      <c r="U469" s="778"/>
      <c r="V469" s="779"/>
    </row>
    <row r="470" spans="1:23" ht="15" customHeight="1" thickTop="1">
      <c r="A470" s="808"/>
      <c r="B470" s="683" t="s">
        <v>43</v>
      </c>
      <c r="C470" s="683"/>
      <c r="D470" s="683"/>
      <c r="E470" s="683"/>
      <c r="F470" s="683"/>
      <c r="G470" s="683"/>
      <c r="H470" s="683"/>
      <c r="I470" s="683"/>
      <c r="J470" s="683"/>
      <c r="K470" s="683"/>
      <c r="L470" s="683"/>
      <c r="M470" s="42" t="str">
        <f>IF(M469=0,"",M469)</f>
        <v/>
      </c>
      <c r="N470" s="117"/>
      <c r="O470" s="115" t="s">
        <v>258</v>
      </c>
      <c r="P470" s="477"/>
      <c r="Q470" s="26"/>
      <c r="R470" s="193"/>
      <c r="S470" s="194"/>
      <c r="T470" s="195"/>
      <c r="U470" s="196"/>
      <c r="V470" s="196"/>
    </row>
    <row r="471" spans="1:23">
      <c r="A471" s="710" t="s">
        <v>412</v>
      </c>
      <c r="B471" s="780"/>
      <c r="C471" s="781"/>
      <c r="D471" s="781"/>
      <c r="E471" s="782"/>
      <c r="F471" s="683" t="s">
        <v>1</v>
      </c>
      <c r="G471" s="683"/>
      <c r="H471" s="683"/>
      <c r="I471" s="789" t="s">
        <v>34</v>
      </c>
      <c r="J471" s="789"/>
      <c r="K471" s="789"/>
      <c r="L471" s="681" t="s">
        <v>59</v>
      </c>
      <c r="M471" s="681" t="s">
        <v>61</v>
      </c>
      <c r="N471" s="476"/>
      <c r="O471" s="697" t="s">
        <v>92</v>
      </c>
      <c r="P471" s="700" t="s">
        <v>2</v>
      </c>
      <c r="Q471" s="700"/>
      <c r="R471" s="697" t="s">
        <v>92</v>
      </c>
      <c r="S471" s="700" t="s">
        <v>45</v>
      </c>
      <c r="T471" s="700"/>
    </row>
    <row r="472" spans="1:23">
      <c r="A472" s="711"/>
      <c r="B472" s="783"/>
      <c r="C472" s="784"/>
      <c r="D472" s="784"/>
      <c r="E472" s="785"/>
      <c r="F472" s="467" t="s">
        <v>3</v>
      </c>
      <c r="G472" s="683" t="s">
        <v>35</v>
      </c>
      <c r="H472" s="467" t="s">
        <v>36</v>
      </c>
      <c r="I472" s="467" t="s">
        <v>3</v>
      </c>
      <c r="J472" s="683" t="s">
        <v>35</v>
      </c>
      <c r="K472" s="467" t="s">
        <v>36</v>
      </c>
      <c r="L472" s="682"/>
      <c r="M472" s="682"/>
      <c r="N472" s="476"/>
      <c r="O472" s="698"/>
      <c r="P472" s="473" t="s">
        <v>3</v>
      </c>
      <c r="Q472" s="774" t="s">
        <v>69</v>
      </c>
      <c r="R472" s="698"/>
      <c r="S472" s="697" t="s">
        <v>3</v>
      </c>
      <c r="T472" s="701" t="s">
        <v>35</v>
      </c>
    </row>
    <row r="473" spans="1:23">
      <c r="A473" s="711"/>
      <c r="B473" s="786"/>
      <c r="C473" s="787"/>
      <c r="D473" s="787"/>
      <c r="E473" s="788"/>
      <c r="F473" s="470" t="s">
        <v>55</v>
      </c>
      <c r="G473" s="683"/>
      <c r="H473" s="470" t="s">
        <v>56</v>
      </c>
      <c r="I473" s="470" t="s">
        <v>57</v>
      </c>
      <c r="J473" s="683"/>
      <c r="K473" s="470" t="s">
        <v>58</v>
      </c>
      <c r="L473" s="468" t="s">
        <v>80</v>
      </c>
      <c r="M473" s="468" t="s">
        <v>248</v>
      </c>
      <c r="N473" s="476"/>
      <c r="O473" s="699"/>
      <c r="P473" s="474" t="s">
        <v>5</v>
      </c>
      <c r="Q473" s="774"/>
      <c r="R473" s="699"/>
      <c r="S473" s="699"/>
      <c r="T473" s="702"/>
    </row>
    <row r="474" spans="1:23" ht="15" customHeight="1">
      <c r="A474" s="711"/>
      <c r="B474" s="729" t="s">
        <v>413</v>
      </c>
      <c r="C474" s="764"/>
      <c r="D474" s="764"/>
      <c r="E474" s="730"/>
      <c r="F474" s="155"/>
      <c r="G474" s="29" t="s">
        <v>13</v>
      </c>
      <c r="H474" s="157" t="str">
        <f t="shared" ref="H474:H492" si="88">IF(F474="","",F474*P474)</f>
        <v/>
      </c>
      <c r="I474" s="155"/>
      <c r="J474" s="29" t="s">
        <v>13</v>
      </c>
      <c r="K474" s="157" t="str">
        <f t="shared" ref="K474:K475" si="89">IF(I474="","",I474*P474)</f>
        <v/>
      </c>
      <c r="L474" s="157" t="str">
        <f>IF(F474="",IF(I474="","",-(I474*P474)),(F474-I474)*P474)</f>
        <v/>
      </c>
      <c r="M474" s="158" t="str">
        <f>IF(L474="","",L474*S474*44/12)</f>
        <v/>
      </c>
      <c r="N474" s="117"/>
      <c r="O474" s="464" t="str">
        <f>IF(P474=$X$46,"","○")</f>
        <v/>
      </c>
      <c r="P474" s="159">
        <v>13.6</v>
      </c>
      <c r="Q474" s="160" t="s">
        <v>14</v>
      </c>
      <c r="R474" s="118"/>
      <c r="S474" s="198">
        <v>0</v>
      </c>
      <c r="T474" s="162" t="s">
        <v>262</v>
      </c>
    </row>
    <row r="475" spans="1:23" ht="15" customHeight="1">
      <c r="A475" s="711"/>
      <c r="B475" s="729" t="s">
        <v>414</v>
      </c>
      <c r="C475" s="764"/>
      <c r="D475" s="764"/>
      <c r="E475" s="730"/>
      <c r="F475" s="155"/>
      <c r="G475" s="29" t="s">
        <v>13</v>
      </c>
      <c r="H475" s="157" t="str">
        <f t="shared" si="88"/>
        <v/>
      </c>
      <c r="I475" s="155"/>
      <c r="J475" s="29" t="s">
        <v>13</v>
      </c>
      <c r="K475" s="157" t="str">
        <f t="shared" si="89"/>
        <v/>
      </c>
      <c r="L475" s="157" t="str">
        <f t="shared" ref="L475" si="90">IF(F475="",IF(I475="","",-(I475*P475)),(F475-I475)*P475)</f>
        <v/>
      </c>
      <c r="M475" s="158" t="str">
        <f t="shared" ref="M475:M485" si="91">IF(L475="","",L475*S475*44/12)</f>
        <v/>
      </c>
      <c r="N475" s="117"/>
      <c r="O475" s="464" t="str">
        <f>IF(P475=$X$47,"","○")</f>
        <v/>
      </c>
      <c r="P475" s="159">
        <v>13.2</v>
      </c>
      <c r="Q475" s="160" t="s">
        <v>14</v>
      </c>
      <c r="R475" s="118"/>
      <c r="S475" s="198">
        <v>0</v>
      </c>
      <c r="T475" s="162" t="s">
        <v>261</v>
      </c>
    </row>
    <row r="476" spans="1:23" ht="15" customHeight="1">
      <c r="A476" s="711"/>
      <c r="B476" s="729" t="s">
        <v>415</v>
      </c>
      <c r="C476" s="764"/>
      <c r="D476" s="764"/>
      <c r="E476" s="730"/>
      <c r="F476" s="155"/>
      <c r="G476" s="29" t="s">
        <v>13</v>
      </c>
      <c r="H476" s="157" t="str">
        <f t="shared" si="88"/>
        <v/>
      </c>
      <c r="I476" s="155"/>
      <c r="J476" s="29" t="s">
        <v>13</v>
      </c>
      <c r="K476" s="157" t="str">
        <f>IF(I476="","",I476*P476)</f>
        <v/>
      </c>
      <c r="L476" s="157" t="str">
        <f>IF(F476="",IF(I476="","",-(I476*P476)),(F476-I476)*P476)</f>
        <v/>
      </c>
      <c r="M476" s="158" t="str">
        <f t="shared" si="91"/>
        <v/>
      </c>
      <c r="N476" s="117"/>
      <c r="O476" s="464" t="str">
        <f>IF(P476=$X$48,"","○")</f>
        <v/>
      </c>
      <c r="P476" s="159">
        <v>17.100000000000001</v>
      </c>
      <c r="Q476" s="160" t="s">
        <v>14</v>
      </c>
      <c r="R476" s="118"/>
      <c r="S476" s="198">
        <v>0</v>
      </c>
      <c r="T476" s="162" t="s">
        <v>261</v>
      </c>
    </row>
    <row r="477" spans="1:23" ht="15" customHeight="1">
      <c r="A477" s="711"/>
      <c r="B477" s="729" t="s">
        <v>416</v>
      </c>
      <c r="C477" s="764"/>
      <c r="D477" s="764"/>
      <c r="E477" s="730"/>
      <c r="F477" s="155"/>
      <c r="G477" s="29" t="s">
        <v>393</v>
      </c>
      <c r="H477" s="157" t="str">
        <f t="shared" si="88"/>
        <v/>
      </c>
      <c r="I477" s="155"/>
      <c r="J477" s="29" t="s">
        <v>393</v>
      </c>
      <c r="K477" s="157" t="str">
        <f t="shared" ref="K477:K492" si="92">IF(I477="","",I477*P477)</f>
        <v/>
      </c>
      <c r="L477" s="157" t="str">
        <f t="shared" ref="L477" si="93">IF(F477="",IF(I477="","",-(I477*P477)),(F477-I477)*P477)</f>
        <v/>
      </c>
      <c r="M477" s="158" t="str">
        <f t="shared" si="91"/>
        <v/>
      </c>
      <c r="N477" s="117"/>
      <c r="O477" s="464" t="str">
        <f>IF(P477=$X$49,"","○")</f>
        <v/>
      </c>
      <c r="P477" s="159">
        <v>23.4</v>
      </c>
      <c r="Q477" s="160" t="s">
        <v>394</v>
      </c>
      <c r="R477" s="118"/>
      <c r="S477" s="198">
        <v>0</v>
      </c>
      <c r="T477" s="162" t="s">
        <v>261</v>
      </c>
    </row>
    <row r="478" spans="1:23" ht="15" customHeight="1">
      <c r="A478" s="711"/>
      <c r="B478" s="729" t="s">
        <v>417</v>
      </c>
      <c r="C478" s="764"/>
      <c r="D478" s="764"/>
      <c r="E478" s="730"/>
      <c r="F478" s="155"/>
      <c r="G478" s="29" t="s">
        <v>393</v>
      </c>
      <c r="H478" s="157" t="str">
        <f t="shared" si="88"/>
        <v/>
      </c>
      <c r="I478" s="155"/>
      <c r="J478" s="29" t="s">
        <v>393</v>
      </c>
      <c r="K478" s="157" t="str">
        <f t="shared" si="92"/>
        <v/>
      </c>
      <c r="L478" s="157" t="str">
        <f>IF(F478="",IF(I478="","",-(I478*P478)),(F478-I478)*P478)</f>
        <v/>
      </c>
      <c r="M478" s="158" t="str">
        <f t="shared" si="91"/>
        <v/>
      </c>
      <c r="N478" s="117"/>
      <c r="O478" s="464" t="str">
        <f>IF(P478=$X$50,"","○")</f>
        <v/>
      </c>
      <c r="P478" s="159">
        <v>35.6</v>
      </c>
      <c r="Q478" s="160" t="s">
        <v>394</v>
      </c>
      <c r="R478" s="118"/>
      <c r="S478" s="198">
        <v>0</v>
      </c>
      <c r="T478" s="162" t="s">
        <v>261</v>
      </c>
    </row>
    <row r="479" spans="1:23" ht="15" customHeight="1">
      <c r="A479" s="711"/>
      <c r="B479" s="729" t="s">
        <v>418</v>
      </c>
      <c r="C479" s="764"/>
      <c r="D479" s="764"/>
      <c r="E479" s="730"/>
      <c r="F479" s="155"/>
      <c r="G479" s="29" t="s">
        <v>249</v>
      </c>
      <c r="H479" s="157" t="str">
        <f t="shared" si="88"/>
        <v/>
      </c>
      <c r="I479" s="155"/>
      <c r="J479" s="29" t="s">
        <v>249</v>
      </c>
      <c r="K479" s="157" t="str">
        <f t="shared" si="92"/>
        <v/>
      </c>
      <c r="L479" s="157" t="str">
        <f t="shared" ref="L479:L484" si="94">IF(F479="",IF(I479="","",-(I479*P479)),(F479-I479)*P479)</f>
        <v/>
      </c>
      <c r="M479" s="158" t="str">
        <f t="shared" si="91"/>
        <v/>
      </c>
      <c r="N479" s="117"/>
      <c r="O479" s="464" t="str">
        <f>IF(P479=$X$51,"","○")</f>
        <v/>
      </c>
      <c r="P479" s="159">
        <v>21.2</v>
      </c>
      <c r="Q479" s="160" t="s">
        <v>397</v>
      </c>
      <c r="R479" s="118"/>
      <c r="S479" s="198">
        <v>0</v>
      </c>
      <c r="T479" s="162" t="s">
        <v>261</v>
      </c>
    </row>
    <row r="480" spans="1:23" ht="15" customHeight="1">
      <c r="A480" s="711"/>
      <c r="B480" s="729" t="s">
        <v>419</v>
      </c>
      <c r="C480" s="764"/>
      <c r="D480" s="764"/>
      <c r="E480" s="730"/>
      <c r="F480" s="155"/>
      <c r="G480" s="29" t="s">
        <v>13</v>
      </c>
      <c r="H480" s="157" t="str">
        <f t="shared" si="88"/>
        <v/>
      </c>
      <c r="I480" s="155"/>
      <c r="J480" s="29" t="s">
        <v>13</v>
      </c>
      <c r="K480" s="157" t="str">
        <f t="shared" si="92"/>
        <v/>
      </c>
      <c r="L480" s="157" t="str">
        <f t="shared" si="94"/>
        <v/>
      </c>
      <c r="M480" s="158" t="str">
        <f t="shared" si="91"/>
        <v/>
      </c>
      <c r="N480" s="117"/>
      <c r="O480" s="464" t="str">
        <f>IF(P480=$X$52,"","○")</f>
        <v/>
      </c>
      <c r="P480" s="159">
        <v>13.2</v>
      </c>
      <c r="Q480" s="160" t="s">
        <v>14</v>
      </c>
      <c r="R480" s="118"/>
      <c r="S480" s="198">
        <v>0</v>
      </c>
      <c r="T480" s="162" t="s">
        <v>261</v>
      </c>
    </row>
    <row r="481" spans="1:23" ht="15" customHeight="1">
      <c r="A481" s="711"/>
      <c r="B481" s="729" t="s">
        <v>420</v>
      </c>
      <c r="C481" s="764"/>
      <c r="D481" s="764"/>
      <c r="E481" s="730"/>
      <c r="F481" s="155"/>
      <c r="G481" s="29" t="s">
        <v>13</v>
      </c>
      <c r="H481" s="157" t="str">
        <f t="shared" si="88"/>
        <v/>
      </c>
      <c r="I481" s="155"/>
      <c r="J481" s="29" t="s">
        <v>13</v>
      </c>
      <c r="K481" s="157" t="str">
        <f t="shared" si="92"/>
        <v/>
      </c>
      <c r="L481" s="157" t="str">
        <f t="shared" si="94"/>
        <v/>
      </c>
      <c r="M481" s="158" t="str">
        <f t="shared" si="91"/>
        <v/>
      </c>
      <c r="N481" s="117"/>
      <c r="O481" s="464" t="str">
        <f>IF(P481=$X$53,"","○")</f>
        <v/>
      </c>
      <c r="P481" s="165">
        <v>18</v>
      </c>
      <c r="Q481" s="160" t="s">
        <v>14</v>
      </c>
      <c r="R481" s="118" t="str">
        <f>IF(S481=$Z$53,"","○")</f>
        <v/>
      </c>
      <c r="S481" s="200">
        <v>1.6199999999999999E-2</v>
      </c>
      <c r="T481" s="162" t="s">
        <v>261</v>
      </c>
    </row>
    <row r="482" spans="1:23" ht="15" customHeight="1">
      <c r="A482" s="711"/>
      <c r="B482" s="729" t="s">
        <v>421</v>
      </c>
      <c r="C482" s="764"/>
      <c r="D482" s="764"/>
      <c r="E482" s="730"/>
      <c r="F482" s="155"/>
      <c r="G482" s="29" t="s">
        <v>13</v>
      </c>
      <c r="H482" s="157" t="str">
        <f t="shared" si="88"/>
        <v/>
      </c>
      <c r="I482" s="155"/>
      <c r="J482" s="29" t="s">
        <v>13</v>
      </c>
      <c r="K482" s="157" t="str">
        <f t="shared" si="92"/>
        <v/>
      </c>
      <c r="L482" s="157" t="str">
        <f t="shared" si="94"/>
        <v/>
      </c>
      <c r="M482" s="158" t="str">
        <f t="shared" si="91"/>
        <v/>
      </c>
      <c r="N482" s="117"/>
      <c r="O482" s="464" t="str">
        <f>IF(P482=$X$54,"","○")</f>
        <v/>
      </c>
      <c r="P482" s="159">
        <v>26.9</v>
      </c>
      <c r="Q482" s="160" t="s">
        <v>14</v>
      </c>
      <c r="R482" s="118" t="str">
        <f>IF(S482=$Z$54,"","○")</f>
        <v/>
      </c>
      <c r="S482" s="200">
        <v>1.66E-2</v>
      </c>
      <c r="T482" s="162" t="s">
        <v>261</v>
      </c>
    </row>
    <row r="483" spans="1:23" ht="15" customHeight="1">
      <c r="A483" s="711"/>
      <c r="B483" s="729" t="s">
        <v>422</v>
      </c>
      <c r="C483" s="764"/>
      <c r="D483" s="764"/>
      <c r="E483" s="730"/>
      <c r="F483" s="155"/>
      <c r="G483" s="29" t="s">
        <v>13</v>
      </c>
      <c r="H483" s="157" t="str">
        <f t="shared" si="88"/>
        <v/>
      </c>
      <c r="I483" s="155"/>
      <c r="J483" s="29" t="s">
        <v>13</v>
      </c>
      <c r="K483" s="157" t="str">
        <f t="shared" si="92"/>
        <v/>
      </c>
      <c r="L483" s="157" t="str">
        <f t="shared" si="94"/>
        <v/>
      </c>
      <c r="M483" s="158" t="str">
        <f t="shared" si="91"/>
        <v/>
      </c>
      <c r="N483" s="117"/>
      <c r="O483" s="464" t="str">
        <f>IF(P483=$X$55,"","○")</f>
        <v/>
      </c>
      <c r="P483" s="159">
        <v>33.200000000000003</v>
      </c>
      <c r="Q483" s="160" t="s">
        <v>14</v>
      </c>
      <c r="R483" s="118" t="str">
        <f>IF(S483=$Z$55,"","○")</f>
        <v/>
      </c>
      <c r="S483" s="200">
        <v>1.35E-2</v>
      </c>
      <c r="T483" s="162" t="s">
        <v>261</v>
      </c>
    </row>
    <row r="484" spans="1:23" ht="15" customHeight="1">
      <c r="A484" s="711"/>
      <c r="B484" s="771" t="s">
        <v>423</v>
      </c>
      <c r="C484" s="772"/>
      <c r="D484" s="772"/>
      <c r="E484" s="773"/>
      <c r="F484" s="155"/>
      <c r="G484" s="29" t="s">
        <v>13</v>
      </c>
      <c r="H484" s="157" t="str">
        <f t="shared" si="88"/>
        <v/>
      </c>
      <c r="I484" s="155"/>
      <c r="J484" s="29" t="s">
        <v>13</v>
      </c>
      <c r="K484" s="157" t="str">
        <f t="shared" si="92"/>
        <v/>
      </c>
      <c r="L484" s="157" t="str">
        <f t="shared" si="94"/>
        <v/>
      </c>
      <c r="M484" s="158" t="str">
        <f t="shared" si="91"/>
        <v/>
      </c>
      <c r="N484" s="117"/>
      <c r="O484" s="464" t="str">
        <f>IF(P484=$X$56,"","○")</f>
        <v/>
      </c>
      <c r="P484" s="159">
        <v>29.3</v>
      </c>
      <c r="Q484" s="160" t="s">
        <v>14</v>
      </c>
      <c r="R484" s="118" t="str">
        <f>IF(S484=$Z$56,"","○")</f>
        <v/>
      </c>
      <c r="S484" s="200">
        <v>2.5700000000000001E-2</v>
      </c>
      <c r="T484" s="162" t="s">
        <v>262</v>
      </c>
    </row>
    <row r="485" spans="1:23" ht="15" customHeight="1">
      <c r="A485" s="711"/>
      <c r="B485" s="771" t="s">
        <v>424</v>
      </c>
      <c r="C485" s="772"/>
      <c r="D485" s="772"/>
      <c r="E485" s="773"/>
      <c r="F485" s="155"/>
      <c r="G485" s="29" t="s">
        <v>13</v>
      </c>
      <c r="H485" s="157" t="str">
        <f t="shared" si="88"/>
        <v/>
      </c>
      <c r="I485" s="155"/>
      <c r="J485" s="29" t="s">
        <v>13</v>
      </c>
      <c r="K485" s="157" t="str">
        <f t="shared" si="92"/>
        <v/>
      </c>
      <c r="L485" s="157" t="str">
        <f>IF(F485="",IF(I485="","",-(I485*P485)),(F485-I485)*P485)</f>
        <v/>
      </c>
      <c r="M485" s="158" t="str">
        <f t="shared" si="91"/>
        <v/>
      </c>
      <c r="N485" s="117"/>
      <c r="O485" s="464" t="str">
        <f>IF(P485=$X$57,"","○")</f>
        <v/>
      </c>
      <c r="P485" s="159">
        <v>29.3</v>
      </c>
      <c r="Q485" s="160" t="s">
        <v>14</v>
      </c>
      <c r="R485" s="118" t="str">
        <f>IF(S485=$Z$57,"","○")</f>
        <v/>
      </c>
      <c r="S485" s="200">
        <v>2.3900000000000001E-2</v>
      </c>
      <c r="T485" s="162" t="s">
        <v>262</v>
      </c>
    </row>
    <row r="486" spans="1:23" ht="15" customHeight="1">
      <c r="A486" s="711"/>
      <c r="B486" s="729" t="s">
        <v>425</v>
      </c>
      <c r="C486" s="764"/>
      <c r="D486" s="764"/>
      <c r="E486" s="730"/>
      <c r="F486" s="155"/>
      <c r="G486" s="29" t="s">
        <v>393</v>
      </c>
      <c r="H486" s="157" t="str">
        <f t="shared" si="88"/>
        <v/>
      </c>
      <c r="I486" s="155"/>
      <c r="J486" s="29" t="s">
        <v>393</v>
      </c>
      <c r="K486" s="157" t="str">
        <f t="shared" si="92"/>
        <v/>
      </c>
      <c r="L486" s="157" t="str">
        <f t="shared" ref="L486" si="95">IF(F486="",IF(I486="","",-(I486*P486)),(F486-I486)*P486)</f>
        <v/>
      </c>
      <c r="M486" s="158" t="str">
        <f>IF(L486="","",L486*S486*44/12)</f>
        <v/>
      </c>
      <c r="N486" s="117"/>
      <c r="O486" s="464" t="str">
        <f>IF(P486=$X$58,"","○")</f>
        <v/>
      </c>
      <c r="P486" s="159">
        <v>40.200000000000003</v>
      </c>
      <c r="Q486" s="160" t="s">
        <v>394</v>
      </c>
      <c r="R486" s="118" t="str">
        <f>IF(S486=$Z$58,"","○")</f>
        <v/>
      </c>
      <c r="S486" s="200">
        <v>1.7899999999999999E-2</v>
      </c>
      <c r="T486" s="162" t="s">
        <v>261</v>
      </c>
    </row>
    <row r="487" spans="1:23" ht="15" customHeight="1">
      <c r="A487" s="711"/>
      <c r="B487" s="729" t="s">
        <v>426</v>
      </c>
      <c r="C487" s="764"/>
      <c r="D487" s="764"/>
      <c r="E487" s="730"/>
      <c r="F487" s="155"/>
      <c r="G487" s="29" t="s">
        <v>249</v>
      </c>
      <c r="H487" s="157" t="str">
        <f t="shared" si="88"/>
        <v/>
      </c>
      <c r="I487" s="155"/>
      <c r="J487" s="29" t="s">
        <v>249</v>
      </c>
      <c r="K487" s="157" t="str">
        <f t="shared" si="92"/>
        <v/>
      </c>
      <c r="L487" s="157" t="str">
        <f>IF(F487="",IF(I487="","",-(I487*P487)),(F487-I487)*P487)</f>
        <v/>
      </c>
      <c r="M487" s="158" t="str">
        <f t="shared" ref="M487" si="96">IF(L487="","",L487*S487*44/12)</f>
        <v/>
      </c>
      <c r="N487" s="117"/>
      <c r="O487" s="464" t="str">
        <f>IF(P487=$X$59,"","○")</f>
        <v/>
      </c>
      <c r="P487" s="159">
        <v>21.2</v>
      </c>
      <c r="Q487" s="160" t="s">
        <v>397</v>
      </c>
      <c r="R487" s="118"/>
      <c r="S487" s="198">
        <v>0</v>
      </c>
      <c r="T487" s="162" t="s">
        <v>261</v>
      </c>
    </row>
    <row r="488" spans="1:23" ht="15" customHeight="1">
      <c r="A488" s="711"/>
      <c r="B488" s="729" t="s">
        <v>427</v>
      </c>
      <c r="C488" s="764"/>
      <c r="D488" s="764"/>
      <c r="E488" s="730"/>
      <c r="F488" s="155"/>
      <c r="G488" s="29" t="s">
        <v>13</v>
      </c>
      <c r="H488" s="157" t="str">
        <f t="shared" si="88"/>
        <v/>
      </c>
      <c r="I488" s="155"/>
      <c r="J488" s="29" t="s">
        <v>13</v>
      </c>
      <c r="K488" s="157" t="str">
        <f t="shared" si="92"/>
        <v/>
      </c>
      <c r="L488" s="157" t="str">
        <f t="shared" ref="L488:L492" si="97">IF(F488="",IF(I488="","",-(I488*P488)),(F488-I488)*P488)</f>
        <v/>
      </c>
      <c r="M488" s="158" t="str">
        <f>IF(L488="","",L488*S488*44/12)</f>
        <v/>
      </c>
      <c r="N488" s="117"/>
      <c r="O488" s="464" t="str">
        <f>IF(P488=$X$60,"","○")</f>
        <v/>
      </c>
      <c r="P488" s="159">
        <v>17.100000000000001</v>
      </c>
      <c r="Q488" s="160" t="s">
        <v>14</v>
      </c>
      <c r="R488" s="118"/>
      <c r="S488" s="198">
        <v>0</v>
      </c>
      <c r="T488" s="162" t="s">
        <v>261</v>
      </c>
    </row>
    <row r="489" spans="1:23" ht="15" customHeight="1">
      <c r="A489" s="711"/>
      <c r="B489" s="729" t="s">
        <v>428</v>
      </c>
      <c r="C489" s="764"/>
      <c r="D489" s="764"/>
      <c r="E489" s="730"/>
      <c r="F489" s="155"/>
      <c r="G489" s="29" t="s">
        <v>13</v>
      </c>
      <c r="H489" s="157" t="str">
        <f t="shared" si="88"/>
        <v/>
      </c>
      <c r="I489" s="155"/>
      <c r="J489" s="29" t="s">
        <v>13</v>
      </c>
      <c r="K489" s="157" t="str">
        <f t="shared" si="92"/>
        <v/>
      </c>
      <c r="L489" s="157" t="str">
        <f t="shared" si="97"/>
        <v/>
      </c>
      <c r="M489" s="158" t="str">
        <f t="shared" ref="M489" si="98">IF(L489="","",L489*S489*44/12)</f>
        <v/>
      </c>
      <c r="N489" s="117"/>
      <c r="O489" s="464" t="str">
        <f>IF(P489=$X$61,"","○")</f>
        <v/>
      </c>
      <c r="P489" s="165">
        <v>142</v>
      </c>
      <c r="Q489" s="160" t="s">
        <v>14</v>
      </c>
      <c r="R489" s="118"/>
      <c r="S489" s="198">
        <v>0</v>
      </c>
      <c r="T489" s="162" t="s">
        <v>261</v>
      </c>
    </row>
    <row r="490" spans="1:23" ht="15" customHeight="1" thickBot="1">
      <c r="A490" s="711"/>
      <c r="B490" s="729" t="s">
        <v>429</v>
      </c>
      <c r="C490" s="764"/>
      <c r="D490" s="764"/>
      <c r="E490" s="730"/>
      <c r="F490" s="155"/>
      <c r="G490" s="29" t="s">
        <v>13</v>
      </c>
      <c r="H490" s="157" t="str">
        <f t="shared" si="88"/>
        <v/>
      </c>
      <c r="I490" s="155"/>
      <c r="J490" s="29" t="s">
        <v>13</v>
      </c>
      <c r="K490" s="157" t="str">
        <f t="shared" si="92"/>
        <v/>
      </c>
      <c r="L490" s="157" t="str">
        <f t="shared" si="97"/>
        <v/>
      </c>
      <c r="M490" s="158" t="str">
        <f>IF(L490="","",L490*S490*44/12)</f>
        <v/>
      </c>
      <c r="N490" s="117"/>
      <c r="O490" s="464" t="str">
        <f>IF(P490=$X$62,"","○")</f>
        <v/>
      </c>
      <c r="P490" s="172">
        <v>22.5</v>
      </c>
      <c r="Q490" s="201" t="s">
        <v>14</v>
      </c>
      <c r="R490" s="118"/>
      <c r="S490" s="202">
        <v>0</v>
      </c>
      <c r="T490" s="203" t="s">
        <v>261</v>
      </c>
    </row>
    <row r="491" spans="1:23" ht="15" customHeight="1">
      <c r="A491" s="711"/>
      <c r="B491" s="765" t="s">
        <v>430</v>
      </c>
      <c r="C491" s="766"/>
      <c r="D491" s="769"/>
      <c r="E491" s="770"/>
      <c r="F491" s="155"/>
      <c r="G491" s="43"/>
      <c r="H491" s="157" t="str">
        <f t="shared" si="88"/>
        <v/>
      </c>
      <c r="I491" s="155"/>
      <c r="J491" s="43"/>
      <c r="K491" s="157" t="str">
        <f t="shared" si="92"/>
        <v/>
      </c>
      <c r="L491" s="157" t="str">
        <f t="shared" si="97"/>
        <v/>
      </c>
      <c r="M491" s="158" t="str">
        <f t="shared" ref="M491:M492" si="99">IF(L491="","",L491*S491*44/12)</f>
        <v/>
      </c>
      <c r="N491" s="204"/>
      <c r="O491" s="205"/>
      <c r="P491" s="175"/>
      <c r="Q491" s="206"/>
      <c r="R491" s="122"/>
      <c r="S491" s="175"/>
      <c r="T491" s="206"/>
      <c r="W491" s="123"/>
    </row>
    <row r="492" spans="1:23" ht="15" customHeight="1" thickBot="1">
      <c r="A492" s="711"/>
      <c r="B492" s="767"/>
      <c r="C492" s="768"/>
      <c r="D492" s="769"/>
      <c r="E492" s="770"/>
      <c r="F492" s="155"/>
      <c r="G492" s="43"/>
      <c r="H492" s="157" t="str">
        <f t="shared" si="88"/>
        <v/>
      </c>
      <c r="I492" s="155"/>
      <c r="J492" s="43"/>
      <c r="K492" s="157" t="str">
        <f t="shared" si="92"/>
        <v/>
      </c>
      <c r="L492" s="157" t="str">
        <f t="shared" si="97"/>
        <v/>
      </c>
      <c r="M492" s="158" t="str">
        <f t="shared" si="99"/>
        <v/>
      </c>
      <c r="N492" s="204"/>
      <c r="O492" s="207"/>
      <c r="P492" s="179"/>
      <c r="Q492" s="208"/>
      <c r="R492" s="477"/>
      <c r="S492" s="179"/>
      <c r="T492" s="208"/>
      <c r="W492" s="123"/>
    </row>
    <row r="493" spans="1:23" ht="15" customHeight="1">
      <c r="A493" s="466"/>
      <c r="B493" s="759" t="s">
        <v>431</v>
      </c>
      <c r="C493" s="760"/>
      <c r="D493" s="760"/>
      <c r="E493" s="760"/>
      <c r="F493" s="760"/>
      <c r="G493" s="760"/>
      <c r="H493" s="760"/>
      <c r="I493" s="760"/>
      <c r="J493" s="760"/>
      <c r="K493" s="760"/>
      <c r="L493" s="761"/>
      <c r="M493" s="42" t="str">
        <f>IF(SUM(M474:M492)=0,"",SUM(M474:M492))</f>
        <v/>
      </c>
      <c r="N493" s="117"/>
      <c r="O493" s="116" t="s">
        <v>260</v>
      </c>
      <c r="P493" s="209"/>
      <c r="Q493" s="183"/>
      <c r="R493" s="477"/>
      <c r="S493" s="209"/>
      <c r="T493" s="183"/>
      <c r="W493" s="123"/>
    </row>
    <row r="494" spans="1:23">
      <c r="A494" s="683" t="s">
        <v>0</v>
      </c>
      <c r="B494" s="683"/>
      <c r="C494" s="683"/>
      <c r="D494" s="683"/>
      <c r="E494" s="683"/>
      <c r="F494" s="685" t="s">
        <v>1</v>
      </c>
      <c r="G494" s="686"/>
      <c r="H494" s="754"/>
      <c r="I494" s="685" t="s">
        <v>34</v>
      </c>
      <c r="J494" s="686"/>
      <c r="K494" s="754"/>
      <c r="L494" s="681" t="s">
        <v>405</v>
      </c>
      <c r="M494" s="679" t="s">
        <v>61</v>
      </c>
      <c r="N494" s="204"/>
      <c r="O494" s="116" t="s">
        <v>259</v>
      </c>
      <c r="P494" s="209"/>
      <c r="R494" s="477"/>
      <c r="S494" s="209"/>
      <c r="T494" s="183"/>
      <c r="W494" s="123"/>
    </row>
    <row r="495" spans="1:23">
      <c r="A495" s="683"/>
      <c r="B495" s="683"/>
      <c r="C495" s="683"/>
      <c r="D495" s="683"/>
      <c r="E495" s="683"/>
      <c r="F495" s="467" t="s">
        <v>3</v>
      </c>
      <c r="G495" s="681" t="s">
        <v>35</v>
      </c>
      <c r="H495" s="762"/>
      <c r="I495" s="468" t="s">
        <v>3</v>
      </c>
      <c r="J495" s="682" t="s">
        <v>35</v>
      </c>
      <c r="K495" s="762"/>
      <c r="L495" s="682"/>
      <c r="M495" s="680"/>
      <c r="N495" s="204"/>
      <c r="O495" s="207"/>
      <c r="P495" s="209"/>
      <c r="Q495" s="210"/>
      <c r="R495" s="477"/>
      <c r="S495" s="209"/>
      <c r="T495" s="183"/>
      <c r="W495" s="123"/>
    </row>
    <row r="496" spans="1:23">
      <c r="A496" s="683"/>
      <c r="B496" s="683"/>
      <c r="C496" s="683"/>
      <c r="D496" s="683"/>
      <c r="E496" s="683"/>
      <c r="F496" s="470" t="s">
        <v>55</v>
      </c>
      <c r="G496" s="755"/>
      <c r="H496" s="763"/>
      <c r="I496" s="28" t="s">
        <v>432</v>
      </c>
      <c r="J496" s="755"/>
      <c r="K496" s="763"/>
      <c r="L496" s="470" t="s">
        <v>433</v>
      </c>
      <c r="M496" s="468" t="s">
        <v>248</v>
      </c>
      <c r="N496" s="204"/>
      <c r="O496" s="187" t="s">
        <v>434</v>
      </c>
      <c r="P496" s="209"/>
      <c r="Q496" s="26"/>
      <c r="R496" s="193"/>
      <c r="S496" s="211"/>
      <c r="T496" s="195"/>
      <c r="W496" s="123"/>
    </row>
    <row r="497" spans="1:23" ht="17" thickBot="1">
      <c r="A497" s="681" t="s">
        <v>38</v>
      </c>
      <c r="B497" s="756" t="s">
        <v>435</v>
      </c>
      <c r="C497" s="720" t="s">
        <v>27</v>
      </c>
      <c r="D497" s="520"/>
      <c r="E497" s="521"/>
      <c r="F497" s="155"/>
      <c r="G497" s="29" t="s">
        <v>28</v>
      </c>
      <c r="H497" s="44"/>
      <c r="I497" s="155"/>
      <c r="J497" s="29" t="s">
        <v>28</v>
      </c>
      <c r="K497" s="45"/>
      <c r="L497" s="41" t="str">
        <f>IF(F497="",IF(I497="","",F497-I497),F497-I497)</f>
        <v/>
      </c>
      <c r="M497" s="42" t="str">
        <f t="shared" ref="M497" si="100">IF(L497="","",L497*S497)</f>
        <v/>
      </c>
      <c r="N497" s="117"/>
      <c r="O497" s="123"/>
      <c r="P497" s="125"/>
      <c r="Q497" s="126"/>
      <c r="R497" s="120" t="str">
        <f>IF(S497=$Z$69,"","○")</f>
        <v/>
      </c>
      <c r="S497" s="212">
        <v>6.54E-2</v>
      </c>
      <c r="T497" s="162" t="s">
        <v>384</v>
      </c>
    </row>
    <row r="498" spans="1:23" ht="17" thickTop="1">
      <c r="A498" s="682"/>
      <c r="B498" s="757"/>
      <c r="C498" s="723" t="s">
        <v>30</v>
      </c>
      <c r="D498" s="724"/>
      <c r="E498" s="725"/>
      <c r="F498" s="155"/>
      <c r="G498" s="29" t="s">
        <v>28</v>
      </c>
      <c r="H498" s="44"/>
      <c r="I498" s="155"/>
      <c r="J498" s="29" t="s">
        <v>28</v>
      </c>
      <c r="K498" s="45"/>
      <c r="L498" s="41" t="str">
        <f>IF(F498="",IF(I498="","",F498-I498),F498-I498)</f>
        <v/>
      </c>
      <c r="M498" s="42" t="str">
        <f>IF(L498="","",L498*S498)</f>
        <v/>
      </c>
      <c r="N498" s="117"/>
      <c r="O498" s="123"/>
      <c r="P498" s="125"/>
      <c r="Q498" s="126"/>
      <c r="R498" s="214"/>
      <c r="S498" s="215"/>
      <c r="T498" s="301" t="s">
        <v>384</v>
      </c>
    </row>
    <row r="499" spans="1:23">
      <c r="A499" s="682"/>
      <c r="B499" s="757"/>
      <c r="C499" s="720" t="s">
        <v>31</v>
      </c>
      <c r="D499" s="520"/>
      <c r="E499" s="521"/>
      <c r="F499" s="155"/>
      <c r="G499" s="29" t="s">
        <v>28</v>
      </c>
      <c r="H499" s="44"/>
      <c r="I499" s="155"/>
      <c r="J499" s="29" t="s">
        <v>28</v>
      </c>
      <c r="K499" s="45"/>
      <c r="L499" s="41" t="str">
        <f t="shared" ref="L499:L501" si="101">IF(F499="",IF(I499="","",F499-I499),F499-I499)</f>
        <v/>
      </c>
      <c r="M499" s="42" t="str">
        <f t="shared" ref="M499:M501" si="102">IF(L499="","",L499*S499)</f>
        <v/>
      </c>
      <c r="N499" s="117"/>
      <c r="O499" s="123"/>
      <c r="P499" s="125"/>
      <c r="Q499" s="126"/>
      <c r="R499" s="214"/>
      <c r="S499" s="217"/>
      <c r="T499" s="301" t="s">
        <v>384</v>
      </c>
    </row>
    <row r="500" spans="1:23">
      <c r="A500" s="682"/>
      <c r="B500" s="757"/>
      <c r="C500" s="720" t="s">
        <v>32</v>
      </c>
      <c r="D500" s="520"/>
      <c r="E500" s="521"/>
      <c r="F500" s="155"/>
      <c r="G500" s="29" t="s">
        <v>28</v>
      </c>
      <c r="H500" s="44"/>
      <c r="I500" s="155"/>
      <c r="J500" s="29" t="s">
        <v>28</v>
      </c>
      <c r="K500" s="45"/>
      <c r="L500" s="41" t="str">
        <f t="shared" si="101"/>
        <v/>
      </c>
      <c r="M500" s="42" t="str">
        <f t="shared" si="102"/>
        <v/>
      </c>
      <c r="N500" s="117"/>
      <c r="O500" s="123"/>
      <c r="P500" s="125"/>
      <c r="Q500" s="126"/>
      <c r="R500" s="214"/>
      <c r="S500" s="217"/>
      <c r="T500" s="301" t="s">
        <v>384</v>
      </c>
    </row>
    <row r="501" spans="1:23" ht="17" thickBot="1">
      <c r="A501" s="682"/>
      <c r="B501" s="758"/>
      <c r="C501" s="720" t="s">
        <v>437</v>
      </c>
      <c r="D501" s="521"/>
      <c r="E501" s="218"/>
      <c r="F501" s="155"/>
      <c r="G501" s="29" t="s">
        <v>28</v>
      </c>
      <c r="H501" s="44"/>
      <c r="I501" s="155"/>
      <c r="J501" s="29" t="s">
        <v>28</v>
      </c>
      <c r="K501" s="45"/>
      <c r="L501" s="41" t="str">
        <f t="shared" si="101"/>
        <v/>
      </c>
      <c r="M501" s="42" t="str">
        <f t="shared" si="102"/>
        <v/>
      </c>
      <c r="N501" s="117"/>
      <c r="O501" s="123"/>
      <c r="P501" s="125"/>
      <c r="Q501" s="126"/>
      <c r="R501" s="214"/>
      <c r="S501" s="219"/>
      <c r="T501" s="301" t="s">
        <v>384</v>
      </c>
    </row>
    <row r="502" spans="1:23" ht="17" thickTop="1">
      <c r="A502" s="682"/>
      <c r="B502" s="756" t="s">
        <v>438</v>
      </c>
      <c r="C502" s="720" t="s">
        <v>439</v>
      </c>
      <c r="D502" s="520"/>
      <c r="E502" s="521"/>
      <c r="F502" s="155"/>
      <c r="G502" s="29" t="s">
        <v>28</v>
      </c>
      <c r="H502" s="44"/>
      <c r="I502" s="155"/>
      <c r="J502" s="29" t="s">
        <v>28</v>
      </c>
      <c r="K502" s="45"/>
      <c r="L502" s="189"/>
      <c r="M502" s="220"/>
      <c r="N502" s="117"/>
      <c r="O502" s="123"/>
      <c r="P502" s="125"/>
      <c r="Q502" s="126"/>
      <c r="R502" s="119"/>
      <c r="S502" s="221">
        <v>0</v>
      </c>
      <c r="T502" s="301" t="s">
        <v>384</v>
      </c>
    </row>
    <row r="503" spans="1:23">
      <c r="A503" s="682"/>
      <c r="B503" s="757"/>
      <c r="C503" s="720" t="s">
        <v>440</v>
      </c>
      <c r="D503" s="520"/>
      <c r="E503" s="521"/>
      <c r="F503" s="155"/>
      <c r="G503" s="29" t="s">
        <v>28</v>
      </c>
      <c r="H503" s="44"/>
      <c r="I503" s="155"/>
      <c r="J503" s="29" t="s">
        <v>28</v>
      </c>
      <c r="K503" s="45"/>
      <c r="L503" s="189"/>
      <c r="M503" s="220"/>
      <c r="N503" s="117"/>
      <c r="O503" s="123"/>
      <c r="P503" s="125"/>
      <c r="Q503" s="126"/>
      <c r="R503" s="120"/>
      <c r="S503" s="223">
        <v>0</v>
      </c>
      <c r="T503" s="301" t="s">
        <v>384</v>
      </c>
    </row>
    <row r="504" spans="1:23">
      <c r="A504" s="682"/>
      <c r="B504" s="757"/>
      <c r="C504" s="720" t="s">
        <v>441</v>
      </c>
      <c r="D504" s="520"/>
      <c r="E504" s="521"/>
      <c r="F504" s="155"/>
      <c r="G504" s="29" t="s">
        <v>28</v>
      </c>
      <c r="H504" s="44"/>
      <c r="I504" s="155"/>
      <c r="J504" s="29" t="s">
        <v>28</v>
      </c>
      <c r="K504" s="45"/>
      <c r="L504" s="189"/>
      <c r="M504" s="220"/>
      <c r="N504" s="117"/>
      <c r="O504" s="123"/>
      <c r="P504" s="125"/>
      <c r="Q504" s="126"/>
      <c r="R504" s="120"/>
      <c r="S504" s="223">
        <v>0</v>
      </c>
      <c r="T504" s="301" t="s">
        <v>384</v>
      </c>
    </row>
    <row r="505" spans="1:23">
      <c r="A505" s="682"/>
      <c r="B505" s="757"/>
      <c r="C505" s="720" t="s">
        <v>442</v>
      </c>
      <c r="D505" s="520"/>
      <c r="E505" s="521"/>
      <c r="F505" s="155"/>
      <c r="G505" s="29" t="s">
        <v>28</v>
      </c>
      <c r="H505" s="44"/>
      <c r="I505" s="155"/>
      <c r="J505" s="29" t="s">
        <v>28</v>
      </c>
      <c r="K505" s="45"/>
      <c r="L505" s="189"/>
      <c r="M505" s="220"/>
      <c r="N505" s="117"/>
      <c r="O505" s="123"/>
      <c r="P505" s="125"/>
      <c r="Q505" s="126"/>
      <c r="R505" s="120"/>
      <c r="S505" s="223">
        <v>0</v>
      </c>
      <c r="T505" s="301" t="s">
        <v>384</v>
      </c>
    </row>
    <row r="506" spans="1:23">
      <c r="A506" s="682"/>
      <c r="B506" s="758"/>
      <c r="C506" s="720" t="s">
        <v>322</v>
      </c>
      <c r="D506" s="521"/>
      <c r="E506" s="218"/>
      <c r="F506" s="155"/>
      <c r="G506" s="29" t="s">
        <v>28</v>
      </c>
      <c r="H506" s="44"/>
      <c r="I506" s="155"/>
      <c r="J506" s="29" t="s">
        <v>28</v>
      </c>
      <c r="K506" s="45"/>
      <c r="L506" s="189"/>
      <c r="M506" s="220"/>
      <c r="N506" s="117"/>
      <c r="O506" s="123"/>
      <c r="P506" s="125"/>
      <c r="Q506" s="126"/>
      <c r="R506" s="120"/>
      <c r="S506" s="224"/>
      <c r="T506" s="301" t="s">
        <v>384</v>
      </c>
    </row>
    <row r="507" spans="1:23">
      <c r="A507" s="755"/>
      <c r="B507" s="683" t="s">
        <v>443</v>
      </c>
      <c r="C507" s="683"/>
      <c r="D507" s="683"/>
      <c r="E507" s="683"/>
      <c r="F507" s="683"/>
      <c r="G507" s="683"/>
      <c r="H507" s="683"/>
      <c r="I507" s="683"/>
      <c r="J507" s="683"/>
      <c r="K507" s="683"/>
      <c r="L507" s="683"/>
      <c r="M507" s="42" t="str">
        <f>IF(SUM(M497:M506)=0,"",SUM(M497:M506))</f>
        <v/>
      </c>
      <c r="N507" s="117"/>
      <c r="O507" s="123"/>
      <c r="P507" s="125"/>
      <c r="Q507" s="126"/>
      <c r="R507" s="477"/>
      <c r="S507" s="225"/>
      <c r="T507" s="124"/>
    </row>
    <row r="508" spans="1:23">
      <c r="A508" s="745" t="s">
        <v>0</v>
      </c>
      <c r="B508" s="746"/>
      <c r="C508" s="746"/>
      <c r="D508" s="746"/>
      <c r="E508" s="747"/>
      <c r="F508" s="685" t="s">
        <v>1</v>
      </c>
      <c r="G508" s="686"/>
      <c r="H508" s="754"/>
      <c r="I508" s="685" t="s">
        <v>34</v>
      </c>
      <c r="J508" s="686"/>
      <c r="K508" s="754"/>
      <c r="L508" s="681" t="s">
        <v>39</v>
      </c>
      <c r="M508" s="679" t="s">
        <v>61</v>
      </c>
      <c r="N508" s="117"/>
      <c r="O508" s="123"/>
      <c r="P508" s="125"/>
      <c r="Q508" s="126"/>
      <c r="R508" s="477"/>
      <c r="S508" s="225"/>
      <c r="T508" s="183"/>
    </row>
    <row r="509" spans="1:23">
      <c r="A509" s="748"/>
      <c r="B509" s="749"/>
      <c r="C509" s="749"/>
      <c r="D509" s="749"/>
      <c r="E509" s="750"/>
      <c r="F509" s="681" t="s">
        <v>3</v>
      </c>
      <c r="G509" s="683" t="s">
        <v>35</v>
      </c>
      <c r="H509" s="684"/>
      <c r="I509" s="681" t="s">
        <v>3</v>
      </c>
      <c r="J509" s="683" t="s">
        <v>35</v>
      </c>
      <c r="K509" s="684"/>
      <c r="L509" s="682"/>
      <c r="M509" s="680"/>
      <c r="N509" s="129"/>
      <c r="O509" s="123" t="s">
        <v>444</v>
      </c>
      <c r="P509" s="125"/>
      <c r="Q509" s="127"/>
      <c r="R509" s="127"/>
      <c r="S509" s="125"/>
      <c r="T509" s="183"/>
    </row>
    <row r="510" spans="1:23">
      <c r="A510" s="748"/>
      <c r="B510" s="749"/>
      <c r="C510" s="749"/>
      <c r="D510" s="749"/>
      <c r="E510" s="750"/>
      <c r="F510" s="682"/>
      <c r="G510" s="683"/>
      <c r="H510" s="684"/>
      <c r="I510" s="682"/>
      <c r="J510" s="683"/>
      <c r="K510" s="684"/>
      <c r="L510" s="682"/>
      <c r="M510" s="680"/>
      <c r="N510" s="129"/>
      <c r="O510" s="676" t="s">
        <v>83</v>
      </c>
      <c r="P510" s="677" t="s">
        <v>318</v>
      </c>
      <c r="Q510" s="677"/>
      <c r="R510" s="709" t="s">
        <v>45</v>
      </c>
      <c r="S510" s="709"/>
      <c r="T510" s="150" t="s">
        <v>445</v>
      </c>
      <c r="U510" s="150" t="s">
        <v>446</v>
      </c>
      <c r="V510" s="227"/>
      <c r="W510" s="137"/>
    </row>
    <row r="511" spans="1:23" ht="17" thickBot="1">
      <c r="A511" s="751"/>
      <c r="B511" s="752"/>
      <c r="C511" s="752"/>
      <c r="D511" s="752"/>
      <c r="E511" s="753"/>
      <c r="F511" s="470" t="s">
        <v>55</v>
      </c>
      <c r="G511" s="683"/>
      <c r="H511" s="684"/>
      <c r="I511" s="28" t="s">
        <v>57</v>
      </c>
      <c r="J511" s="683"/>
      <c r="K511" s="684"/>
      <c r="L511" s="470" t="s">
        <v>40</v>
      </c>
      <c r="M511" s="468" t="s">
        <v>248</v>
      </c>
      <c r="N511" s="476"/>
      <c r="O511" s="676"/>
      <c r="P511" s="678"/>
      <c r="Q511" s="678"/>
      <c r="R511" s="678" t="s">
        <v>385</v>
      </c>
      <c r="S511" s="678"/>
      <c r="T511" s="475" t="s">
        <v>447</v>
      </c>
      <c r="U511" s="465" t="s">
        <v>448</v>
      </c>
      <c r="V511" s="227"/>
      <c r="W511" s="137"/>
    </row>
    <row r="512" spans="1:23" ht="18" customHeight="1" thickTop="1">
      <c r="A512" s="710" t="s">
        <v>33</v>
      </c>
      <c r="B512" s="713" t="s">
        <v>449</v>
      </c>
      <c r="C512" s="544"/>
      <c r="D512" s="544"/>
      <c r="E512" s="545"/>
      <c r="F512" s="717" t="str">
        <f>T516</f>
        <v/>
      </c>
      <c r="G512" s="658" t="s">
        <v>75</v>
      </c>
      <c r="H512" s="661"/>
      <c r="I512" s="661"/>
      <c r="J512" s="658" t="s">
        <v>75</v>
      </c>
      <c r="K512" s="661"/>
      <c r="L512" s="664" t="str">
        <f>IF(F512="","",F512)</f>
        <v/>
      </c>
      <c r="M512" s="667" t="str">
        <f>IF(U516=0,"",U516)</f>
        <v/>
      </c>
      <c r="N512" s="117"/>
      <c r="O512" s="130">
        <v>1</v>
      </c>
      <c r="P512" s="670"/>
      <c r="Q512" s="671"/>
      <c r="R512" s="672"/>
      <c r="S512" s="672"/>
      <c r="T512" s="228"/>
      <c r="U512" s="131" t="str">
        <f>IF($R512="","",$R512*10^3*T512)</f>
        <v/>
      </c>
      <c r="V512" s="229"/>
      <c r="W512" s="459"/>
    </row>
    <row r="513" spans="1:23" ht="17.5">
      <c r="A513" s="711"/>
      <c r="B513" s="714"/>
      <c r="C513" s="534"/>
      <c r="D513" s="534"/>
      <c r="E513" s="715"/>
      <c r="F513" s="718"/>
      <c r="G513" s="659"/>
      <c r="H513" s="662"/>
      <c r="I513" s="662"/>
      <c r="J513" s="659"/>
      <c r="K513" s="662"/>
      <c r="L513" s="665"/>
      <c r="M513" s="668"/>
      <c r="N513" s="117"/>
      <c r="O513" s="130">
        <v>2</v>
      </c>
      <c r="P513" s="673"/>
      <c r="Q513" s="674"/>
      <c r="R513" s="675"/>
      <c r="S513" s="675"/>
      <c r="T513" s="232"/>
      <c r="U513" s="131" t="str">
        <f>IF($R513="","",$R513*10^3*T513)</f>
        <v/>
      </c>
      <c r="V513" s="229"/>
      <c r="W513" s="459"/>
    </row>
    <row r="514" spans="1:23" ht="17.5">
      <c r="A514" s="711"/>
      <c r="B514" s="714"/>
      <c r="C514" s="534"/>
      <c r="D514" s="534"/>
      <c r="E514" s="715"/>
      <c r="F514" s="718"/>
      <c r="G514" s="659"/>
      <c r="H514" s="662"/>
      <c r="I514" s="662"/>
      <c r="J514" s="659"/>
      <c r="K514" s="662"/>
      <c r="L514" s="665"/>
      <c r="M514" s="668"/>
      <c r="N514" s="117"/>
      <c r="O514" s="130">
        <v>3</v>
      </c>
      <c r="P514" s="673"/>
      <c r="Q514" s="674"/>
      <c r="R514" s="675"/>
      <c r="S514" s="675"/>
      <c r="T514" s="232"/>
      <c r="U514" s="131" t="str">
        <f>IF($R514="","",$R514*10^3*T514)</f>
        <v/>
      </c>
      <c r="V514" s="229"/>
      <c r="W514" s="459"/>
    </row>
    <row r="515" spans="1:23" ht="18" thickBot="1">
      <c r="A515" s="711"/>
      <c r="B515" s="714"/>
      <c r="C515" s="534"/>
      <c r="D515" s="534"/>
      <c r="E515" s="715"/>
      <c r="F515" s="718"/>
      <c r="G515" s="659"/>
      <c r="H515" s="662"/>
      <c r="I515" s="662"/>
      <c r="J515" s="659"/>
      <c r="K515" s="662"/>
      <c r="L515" s="665"/>
      <c r="M515" s="668"/>
      <c r="N515" s="117"/>
      <c r="O515" s="130">
        <v>4</v>
      </c>
      <c r="P515" s="733"/>
      <c r="Q515" s="734"/>
      <c r="R515" s="735"/>
      <c r="S515" s="735"/>
      <c r="T515" s="233"/>
      <c r="U515" s="234" t="str">
        <f>IF($R515="","",$R515*10^3*T515)</f>
        <v/>
      </c>
      <c r="V515" s="229"/>
      <c r="W515" s="459"/>
    </row>
    <row r="516" spans="1:23" ht="17" thickTop="1">
      <c r="A516" s="711"/>
      <c r="B516" s="714"/>
      <c r="C516" s="534"/>
      <c r="D516" s="534"/>
      <c r="E516" s="715"/>
      <c r="F516" s="718"/>
      <c r="G516" s="659"/>
      <c r="H516" s="662"/>
      <c r="I516" s="662"/>
      <c r="J516" s="659"/>
      <c r="K516" s="662"/>
      <c r="L516" s="665"/>
      <c r="M516" s="668"/>
      <c r="N516" s="117"/>
      <c r="O516" s="132"/>
      <c r="P516" s="736" t="s">
        <v>60</v>
      </c>
      <c r="Q516" s="736"/>
      <c r="R516" s="737"/>
      <c r="S516" s="738"/>
      <c r="T516" s="235" t="str">
        <f>IF(T512="","",SUM(T512:T515))</f>
        <v/>
      </c>
      <c r="U516" s="236" t="str">
        <f>IF(U512="","",SUM(U512:U515))</f>
        <v/>
      </c>
      <c r="V516" s="229"/>
      <c r="W516" s="459"/>
    </row>
    <row r="517" spans="1:23">
      <c r="A517" s="711"/>
      <c r="B517" s="714"/>
      <c r="C517" s="534"/>
      <c r="D517" s="534"/>
      <c r="E517" s="715"/>
      <c r="F517" s="718"/>
      <c r="G517" s="659"/>
      <c r="H517" s="662"/>
      <c r="I517" s="662"/>
      <c r="J517" s="659"/>
      <c r="K517" s="662"/>
      <c r="L517" s="665"/>
      <c r="M517" s="668"/>
      <c r="N517" s="117"/>
      <c r="O517" s="739" t="s">
        <v>450</v>
      </c>
      <c r="P517" s="739"/>
      <c r="Q517" s="740"/>
      <c r="R517" s="743" t="s">
        <v>451</v>
      </c>
      <c r="S517" s="744"/>
      <c r="T517" s="237"/>
      <c r="U517" s="238"/>
      <c r="V517" s="459"/>
      <c r="W517" s="459"/>
    </row>
    <row r="518" spans="1:23" ht="17" thickBot="1">
      <c r="A518" s="711"/>
      <c r="B518" s="716"/>
      <c r="C518" s="546"/>
      <c r="D518" s="546"/>
      <c r="E518" s="547"/>
      <c r="F518" s="719"/>
      <c r="G518" s="660"/>
      <c r="H518" s="663"/>
      <c r="I518" s="663"/>
      <c r="J518" s="660"/>
      <c r="K518" s="663"/>
      <c r="L518" s="666"/>
      <c r="M518" s="669"/>
      <c r="N518" s="117"/>
      <c r="O518" s="741"/>
      <c r="P518" s="741"/>
      <c r="Q518" s="742"/>
      <c r="R518" s="656" t="s">
        <v>452</v>
      </c>
      <c r="S518" s="657"/>
      <c r="T518" s="239"/>
      <c r="U518" s="240"/>
      <c r="V518" s="459"/>
      <c r="W518" s="459"/>
    </row>
    <row r="519" spans="1:23" ht="21" customHeight="1" thickTop="1">
      <c r="A519" s="711"/>
      <c r="B519" s="703" t="s">
        <v>453</v>
      </c>
      <c r="C519" s="720" t="s">
        <v>454</v>
      </c>
      <c r="D519" s="520"/>
      <c r="E519" s="521"/>
      <c r="F519" s="241"/>
      <c r="G519" s="460" t="s">
        <v>75</v>
      </c>
      <c r="H519" s="461"/>
      <c r="I519" s="242"/>
      <c r="J519" s="460" t="s">
        <v>75</v>
      </c>
      <c r="K519" s="461"/>
      <c r="L519" s="462" t="str">
        <f>IF(F519="","",F519)</f>
        <v/>
      </c>
      <c r="M519" s="463" t="str">
        <f t="shared" ref="M519:M522" si="103">IF($L519="","",$L519*$R519*10^3)</f>
        <v/>
      </c>
      <c r="N519" s="117"/>
      <c r="O519" s="243" t="s">
        <v>455</v>
      </c>
      <c r="P519" s="244"/>
      <c r="Q519" s="245"/>
      <c r="R519" s="721"/>
      <c r="S519" s="722"/>
      <c r="T519" s="246"/>
      <c r="U519" s="240"/>
      <c r="V519" s="459"/>
      <c r="W519" s="459"/>
    </row>
    <row r="520" spans="1:23" ht="21" customHeight="1">
      <c r="A520" s="711"/>
      <c r="B520" s="704"/>
      <c r="C520" s="723" t="s">
        <v>456</v>
      </c>
      <c r="D520" s="724"/>
      <c r="E520" s="725"/>
      <c r="F520" s="241"/>
      <c r="G520" s="247" t="s">
        <v>75</v>
      </c>
      <c r="H520" s="248"/>
      <c r="I520" s="249"/>
      <c r="J520" s="247" t="s">
        <v>75</v>
      </c>
      <c r="K520" s="248"/>
      <c r="L520" s="250" t="str">
        <f>IF(F520="","",F520)</f>
        <v/>
      </c>
      <c r="M520" s="251" t="str">
        <f t="shared" si="103"/>
        <v/>
      </c>
      <c r="N520" s="117"/>
      <c r="O520" s="243" t="s">
        <v>457</v>
      </c>
      <c r="P520" s="244"/>
      <c r="Q520" s="245"/>
      <c r="R520" s="726"/>
      <c r="S520" s="727"/>
      <c r="T520" s="246"/>
      <c r="U520" s="240"/>
      <c r="V520" s="459"/>
      <c r="W520" s="459"/>
    </row>
    <row r="521" spans="1:23" ht="24" customHeight="1">
      <c r="A521" s="711"/>
      <c r="B521" s="704"/>
      <c r="C521" s="728" t="s">
        <v>458</v>
      </c>
      <c r="D521" s="728"/>
      <c r="E521" s="728"/>
      <c r="F521" s="155"/>
      <c r="G521" s="29" t="s">
        <v>75</v>
      </c>
      <c r="H521" s="44"/>
      <c r="I521" s="252"/>
      <c r="J521" s="29" t="s">
        <v>75</v>
      </c>
      <c r="K521" s="45"/>
      <c r="L521" s="41" t="str">
        <f>IF(F521="","",F521)</f>
        <v/>
      </c>
      <c r="M521" s="81" t="str">
        <f t="shared" si="103"/>
        <v/>
      </c>
      <c r="N521" s="117"/>
      <c r="O521" s="243" t="s">
        <v>459</v>
      </c>
      <c r="P521" s="253"/>
      <c r="Q521" s="254"/>
      <c r="R521" s="726"/>
      <c r="S521" s="727"/>
      <c r="T521" s="246"/>
      <c r="U521" s="459"/>
      <c r="V521" s="459"/>
      <c r="W521" s="459"/>
    </row>
    <row r="522" spans="1:23" ht="21" customHeight="1" thickBot="1">
      <c r="A522" s="711"/>
      <c r="B522" s="705"/>
      <c r="C522" s="729" t="s">
        <v>322</v>
      </c>
      <c r="D522" s="730"/>
      <c r="E522" s="488"/>
      <c r="F522" s="155"/>
      <c r="G522" s="29" t="s">
        <v>75</v>
      </c>
      <c r="H522" s="44"/>
      <c r="I522" s="252"/>
      <c r="J522" s="29" t="s">
        <v>75</v>
      </c>
      <c r="K522" s="45"/>
      <c r="L522" s="41" t="str">
        <f>IF(F522="","",F522)</f>
        <v/>
      </c>
      <c r="M522" s="81" t="str">
        <f t="shared" si="103"/>
        <v/>
      </c>
      <c r="N522" s="117"/>
      <c r="O522" s="243" t="s">
        <v>460</v>
      </c>
      <c r="P522" s="244"/>
      <c r="Q522" s="255"/>
      <c r="R522" s="731"/>
      <c r="S522" s="732"/>
      <c r="T522" s="246"/>
      <c r="U522" s="123"/>
      <c r="V522" s="459"/>
      <c r="W522" s="459"/>
    </row>
    <row r="523" spans="1:23" ht="21" customHeight="1" thickTop="1">
      <c r="A523" s="711"/>
      <c r="B523" s="703" t="s">
        <v>461</v>
      </c>
      <c r="C523" s="653" t="s">
        <v>462</v>
      </c>
      <c r="D523" s="653"/>
      <c r="E523" s="653"/>
      <c r="F523" s="156"/>
      <c r="G523" s="29" t="s">
        <v>75</v>
      </c>
      <c r="H523" s="44"/>
      <c r="I523" s="156"/>
      <c r="J523" s="29" t="s">
        <v>75</v>
      </c>
      <c r="K523" s="45"/>
      <c r="L523" s="256"/>
      <c r="M523" s="257"/>
      <c r="N523" s="117"/>
      <c r="O523" s="258" t="s">
        <v>462</v>
      </c>
      <c r="P523" s="259"/>
      <c r="Q523" s="260"/>
      <c r="R523" s="695">
        <v>0</v>
      </c>
      <c r="S523" s="696"/>
      <c r="T523" s="183"/>
      <c r="U523" s="123"/>
      <c r="V523" s="652"/>
      <c r="W523" s="652"/>
    </row>
    <row r="524" spans="1:23" ht="21" customHeight="1">
      <c r="A524" s="711"/>
      <c r="B524" s="704"/>
      <c r="C524" s="653" t="s">
        <v>463</v>
      </c>
      <c r="D524" s="653"/>
      <c r="E524" s="653"/>
      <c r="F524" s="156"/>
      <c r="G524" s="29" t="s">
        <v>75</v>
      </c>
      <c r="H524" s="44"/>
      <c r="I524" s="156"/>
      <c r="J524" s="29" t="s">
        <v>75</v>
      </c>
      <c r="K524" s="45"/>
      <c r="L524" s="256"/>
      <c r="M524" s="257"/>
      <c r="N524" s="117"/>
      <c r="O524" s="258" t="s">
        <v>463</v>
      </c>
      <c r="P524" s="259"/>
      <c r="Q524" s="260"/>
      <c r="R524" s="654">
        <v>0</v>
      </c>
      <c r="S524" s="655"/>
      <c r="T524" s="183"/>
      <c r="U524" s="123"/>
      <c r="V524" s="459"/>
      <c r="W524" s="459"/>
    </row>
    <row r="525" spans="1:23" ht="21" customHeight="1">
      <c r="A525" s="711"/>
      <c r="B525" s="704"/>
      <c r="C525" s="653" t="s">
        <v>439</v>
      </c>
      <c r="D525" s="653"/>
      <c r="E525" s="653"/>
      <c r="F525" s="156"/>
      <c r="G525" s="29" t="s">
        <v>75</v>
      </c>
      <c r="H525" s="44"/>
      <c r="I525" s="156"/>
      <c r="J525" s="29" t="s">
        <v>75</v>
      </c>
      <c r="K525" s="45"/>
      <c r="L525" s="256"/>
      <c r="M525" s="257"/>
      <c r="N525" s="117"/>
      <c r="O525" s="258" t="s">
        <v>439</v>
      </c>
      <c r="P525" s="259"/>
      <c r="Q525" s="260"/>
      <c r="R525" s="654">
        <v>0</v>
      </c>
      <c r="S525" s="655"/>
      <c r="T525" s="183"/>
      <c r="U525" s="123"/>
      <c r="V525" s="459"/>
      <c r="W525" s="459"/>
    </row>
    <row r="526" spans="1:23" ht="21" customHeight="1">
      <c r="A526" s="711"/>
      <c r="B526" s="704"/>
      <c r="C526" s="653" t="s">
        <v>464</v>
      </c>
      <c r="D526" s="653"/>
      <c r="E526" s="653"/>
      <c r="F526" s="156"/>
      <c r="G526" s="29" t="s">
        <v>75</v>
      </c>
      <c r="H526" s="44"/>
      <c r="I526" s="156"/>
      <c r="J526" s="29" t="s">
        <v>75</v>
      </c>
      <c r="K526" s="45"/>
      <c r="L526" s="256"/>
      <c r="M526" s="257"/>
      <c r="N526" s="117"/>
      <c r="O526" s="258" t="s">
        <v>464</v>
      </c>
      <c r="P526" s="259"/>
      <c r="Q526" s="260"/>
      <c r="R526" s="654">
        <v>0</v>
      </c>
      <c r="S526" s="655"/>
      <c r="T526" s="183"/>
      <c r="U526" s="123"/>
      <c r="V526" s="123"/>
    </row>
    <row r="527" spans="1:23" ht="21" customHeight="1">
      <c r="A527" s="711"/>
      <c r="B527" s="704"/>
      <c r="C527" s="690" t="s">
        <v>465</v>
      </c>
      <c r="D527" s="690"/>
      <c r="E527" s="690"/>
      <c r="F527" s="156"/>
      <c r="G527" s="247" t="s">
        <v>75</v>
      </c>
      <c r="H527" s="261"/>
      <c r="I527" s="156"/>
      <c r="J527" s="247" t="s">
        <v>75</v>
      </c>
      <c r="K527" s="262"/>
      <c r="L527" s="256"/>
      <c r="M527" s="257"/>
      <c r="N527" s="117"/>
      <c r="O527" s="263" t="s">
        <v>466</v>
      </c>
      <c r="P527" s="264"/>
      <c r="Q527" s="265"/>
      <c r="R527" s="691"/>
      <c r="S527" s="692"/>
      <c r="T527" s="183"/>
      <c r="U527" s="123"/>
    </row>
    <row r="528" spans="1:23" ht="21" customHeight="1">
      <c r="A528" s="711"/>
      <c r="B528" s="705"/>
      <c r="C528" s="693" t="s">
        <v>322</v>
      </c>
      <c r="D528" s="694"/>
      <c r="E528" s="218"/>
      <c r="F528" s="156"/>
      <c r="G528" s="247" t="s">
        <v>75</v>
      </c>
      <c r="H528" s="261"/>
      <c r="I528" s="156"/>
      <c r="J528" s="247" t="s">
        <v>75</v>
      </c>
      <c r="K528" s="262"/>
      <c r="L528" s="256"/>
      <c r="M528" s="257"/>
      <c r="N528" s="117"/>
      <c r="O528" s="263" t="s">
        <v>467</v>
      </c>
      <c r="P528" s="264"/>
      <c r="Q528" s="265"/>
      <c r="R528" s="691"/>
      <c r="S528" s="692"/>
      <c r="T528" s="183"/>
      <c r="U528" s="123"/>
    </row>
    <row r="529" spans="1:21" ht="17" thickBot="1">
      <c r="A529" s="712"/>
      <c r="B529" s="683" t="s">
        <v>468</v>
      </c>
      <c r="C529" s="683"/>
      <c r="D529" s="683"/>
      <c r="E529" s="683"/>
      <c r="F529" s="683"/>
      <c r="G529" s="683"/>
      <c r="H529" s="683"/>
      <c r="I529" s="683"/>
      <c r="J529" s="683"/>
      <c r="K529" s="683"/>
      <c r="L529" s="683"/>
      <c r="M529" s="46" t="str">
        <f>IF(SUM(M512:M528)=0,"",SUM(M512:M528))</f>
        <v/>
      </c>
      <c r="N529" s="114"/>
      <c r="O529" s="134"/>
      <c r="P529" s="136"/>
      <c r="Q529" s="187"/>
      <c r="R529" s="133"/>
      <c r="S529" s="266"/>
      <c r="T529" s="137"/>
      <c r="U529" s="123"/>
    </row>
    <row r="530" spans="1:21" ht="17" thickBot="1">
      <c r="A530" s="685" t="s">
        <v>469</v>
      </c>
      <c r="B530" s="686"/>
      <c r="C530" s="686"/>
      <c r="D530" s="686"/>
      <c r="E530" s="686"/>
      <c r="F530" s="686"/>
      <c r="G530" s="686"/>
      <c r="H530" s="686"/>
      <c r="I530" s="686"/>
      <c r="J530" s="686"/>
      <c r="K530" s="686"/>
      <c r="L530" s="687"/>
      <c r="M530" s="47" t="str">
        <f>IF(SUM(M465,M470,M493,M507,M529)=0,"",SUM(M465,M470,M493,M507,M529))</f>
        <v/>
      </c>
      <c r="N530" s="114"/>
      <c r="O530" s="187" t="s">
        <v>470</v>
      </c>
      <c r="P530" s="207"/>
      <c r="Q530" s="26"/>
      <c r="S530" s="267"/>
      <c r="T530" s="476"/>
      <c r="U530" s="123"/>
    </row>
    <row r="531" spans="1:21">
      <c r="A531" s="469"/>
      <c r="B531" s="82"/>
      <c r="C531" s="471"/>
      <c r="D531" s="471"/>
      <c r="E531" s="471"/>
      <c r="F531" s="471"/>
      <c r="G531" s="469"/>
      <c r="H531" s="469"/>
      <c r="I531" s="469"/>
      <c r="J531" s="469"/>
      <c r="K531" s="469"/>
      <c r="L531" s="469"/>
      <c r="M531" s="27"/>
      <c r="N531" s="114"/>
      <c r="O531" s="210" t="s">
        <v>471</v>
      </c>
      <c r="Q531" s="26"/>
    </row>
    <row r="532" spans="1:21">
      <c r="A532" s="479"/>
      <c r="B532" s="688" t="s">
        <v>319</v>
      </c>
      <c r="C532" s="688"/>
      <c r="D532" s="688"/>
      <c r="E532" s="688"/>
      <c r="F532" s="688"/>
      <c r="G532" s="688" t="str">
        <f>IF(P512="","",""&amp;$P512&amp;" "&amp;$R512&amp;"　"&amp;$P513&amp;" "&amp;$R513&amp;"　"&amp;$P514&amp;" "&amp;$R514&amp;"　"&amp;$P515&amp;" "&amp;$R515&amp;"")</f>
        <v/>
      </c>
      <c r="H532" s="688"/>
      <c r="I532" s="688"/>
      <c r="J532" s="688"/>
      <c r="K532" s="688"/>
      <c r="L532" s="688"/>
      <c r="M532" s="688"/>
      <c r="N532" s="114"/>
      <c r="O532" s="187" t="s">
        <v>338</v>
      </c>
      <c r="Q532" s="26"/>
    </row>
    <row r="533" spans="1:21">
      <c r="A533" s="38"/>
      <c r="B533" s="689"/>
      <c r="C533" s="689"/>
      <c r="D533" s="689"/>
      <c r="E533" s="689"/>
      <c r="F533" s="689"/>
      <c r="G533" s="689"/>
      <c r="H533" s="689"/>
      <c r="I533" s="689"/>
      <c r="J533" s="689"/>
      <c r="K533" s="689"/>
      <c r="L533" s="689"/>
      <c r="M533" s="689"/>
    </row>
    <row r="534" spans="1:21">
      <c r="A534" s="38"/>
      <c r="B534" s="689"/>
      <c r="C534" s="689"/>
      <c r="D534" s="689"/>
      <c r="E534" s="689"/>
      <c r="F534" s="689"/>
      <c r="G534" s="689"/>
      <c r="H534" s="689"/>
      <c r="I534" s="689"/>
      <c r="J534" s="689"/>
      <c r="K534" s="689"/>
      <c r="L534" s="689"/>
      <c r="M534" s="689"/>
    </row>
    <row r="535" spans="1:21" ht="8.25" customHeight="1">
      <c r="A535" s="38"/>
      <c r="B535" s="399"/>
      <c r="C535" s="399"/>
      <c r="D535" s="399"/>
      <c r="E535" s="399"/>
      <c r="F535" s="399"/>
      <c r="G535" s="399"/>
      <c r="H535" s="399"/>
      <c r="I535" s="399"/>
      <c r="J535" s="399"/>
      <c r="K535" s="399"/>
      <c r="L535" s="399"/>
      <c r="M535" s="399"/>
    </row>
    <row r="536" spans="1:21" ht="19">
      <c r="A536" s="74"/>
      <c r="B536" s="151" t="s">
        <v>391</v>
      </c>
      <c r="C536" s="151"/>
      <c r="D536" s="151"/>
      <c r="E536" s="151"/>
      <c r="F536" s="151"/>
      <c r="G536" s="12"/>
      <c r="H536" s="12"/>
      <c r="I536" s="12"/>
      <c r="J536" s="12"/>
      <c r="K536" s="12"/>
      <c r="L536" s="35"/>
      <c r="M536" s="35"/>
      <c r="N536" s="152" t="s">
        <v>327</v>
      </c>
    </row>
    <row r="537" spans="1:21">
      <c r="A537" s="153"/>
      <c r="B537" s="153"/>
      <c r="C537" s="153"/>
      <c r="D537" s="153"/>
      <c r="E537" s="153"/>
      <c r="F537" s="153"/>
      <c r="G537" s="17"/>
      <c r="H537" s="17"/>
      <c r="I537" s="17"/>
      <c r="J537" s="17"/>
      <c r="K537" s="17"/>
      <c r="L537" s="35"/>
      <c r="M537" s="35"/>
      <c r="N537" s="114"/>
      <c r="O537" s="115" t="s">
        <v>258</v>
      </c>
    </row>
    <row r="538" spans="1:21">
      <c r="A538" s="153"/>
      <c r="B538" s="37" t="s">
        <v>343</v>
      </c>
      <c r="C538" s="398">
        <f>IF(①基本情報!D8="","",①基本情報!D8)</f>
        <v>6</v>
      </c>
      <c r="D538" s="154" t="s">
        <v>86</v>
      </c>
      <c r="F538" s="37" t="s">
        <v>87</v>
      </c>
      <c r="G538" s="823"/>
      <c r="H538" s="824"/>
      <c r="I538" s="824"/>
      <c r="J538" s="824"/>
      <c r="K538" s="824"/>
      <c r="L538" s="825"/>
      <c r="M538" s="35"/>
      <c r="N538" s="114"/>
      <c r="O538" s="116" t="s">
        <v>260</v>
      </c>
    </row>
    <row r="539" spans="1:21">
      <c r="A539" s="76"/>
      <c r="B539" s="77"/>
      <c r="C539" s="78"/>
      <c r="D539" s="78"/>
      <c r="E539" s="76"/>
      <c r="F539" s="78"/>
      <c r="G539" s="79"/>
      <c r="H539" s="79"/>
      <c r="I539" s="79"/>
      <c r="J539" s="79"/>
      <c r="K539" s="79"/>
      <c r="L539" s="80"/>
      <c r="M539" s="80"/>
      <c r="N539" s="114"/>
      <c r="O539" s="116" t="s">
        <v>259</v>
      </c>
    </row>
    <row r="540" spans="1:21">
      <c r="A540" s="683" t="s">
        <v>0</v>
      </c>
      <c r="B540" s="683"/>
      <c r="C540" s="683"/>
      <c r="D540" s="683"/>
      <c r="E540" s="683"/>
      <c r="F540" s="683" t="s">
        <v>1</v>
      </c>
      <c r="G540" s="683"/>
      <c r="H540" s="683"/>
      <c r="I540" s="789" t="s">
        <v>34</v>
      </c>
      <c r="J540" s="789"/>
      <c r="K540" s="789"/>
      <c r="L540" s="681" t="s">
        <v>59</v>
      </c>
      <c r="M540" s="681" t="s">
        <v>61</v>
      </c>
      <c r="N540" s="476"/>
      <c r="O540" s="697" t="s">
        <v>92</v>
      </c>
      <c r="P540" s="700" t="s">
        <v>2</v>
      </c>
      <c r="Q540" s="700"/>
      <c r="R540" s="697" t="s">
        <v>92</v>
      </c>
      <c r="S540" s="700" t="s">
        <v>45</v>
      </c>
      <c r="T540" s="700"/>
    </row>
    <row r="541" spans="1:21">
      <c r="A541" s="683"/>
      <c r="B541" s="683"/>
      <c r="C541" s="683"/>
      <c r="D541" s="683"/>
      <c r="E541" s="683"/>
      <c r="F541" s="467" t="s">
        <v>3</v>
      </c>
      <c r="G541" s="683" t="s">
        <v>35</v>
      </c>
      <c r="H541" s="467" t="s">
        <v>36</v>
      </c>
      <c r="I541" s="467" t="s">
        <v>3</v>
      </c>
      <c r="J541" s="683" t="s">
        <v>35</v>
      </c>
      <c r="K541" s="467" t="s">
        <v>36</v>
      </c>
      <c r="L541" s="682"/>
      <c r="M541" s="682"/>
      <c r="N541" s="476"/>
      <c r="O541" s="698"/>
      <c r="P541" s="473" t="s">
        <v>3</v>
      </c>
      <c r="Q541" s="774" t="s">
        <v>69</v>
      </c>
      <c r="R541" s="698"/>
      <c r="S541" s="697" t="s">
        <v>3</v>
      </c>
      <c r="T541" s="701" t="s">
        <v>35</v>
      </c>
    </row>
    <row r="542" spans="1:21">
      <c r="A542" s="683"/>
      <c r="B542" s="683"/>
      <c r="C542" s="683"/>
      <c r="D542" s="683"/>
      <c r="E542" s="683"/>
      <c r="F542" s="470" t="s">
        <v>55</v>
      </c>
      <c r="G542" s="683"/>
      <c r="H542" s="470" t="s">
        <v>56</v>
      </c>
      <c r="I542" s="470" t="s">
        <v>57</v>
      </c>
      <c r="J542" s="683"/>
      <c r="K542" s="470" t="s">
        <v>58</v>
      </c>
      <c r="L542" s="468" t="s">
        <v>80</v>
      </c>
      <c r="M542" s="468" t="s">
        <v>248</v>
      </c>
      <c r="N542" s="476"/>
      <c r="O542" s="699"/>
      <c r="P542" s="474" t="s">
        <v>5</v>
      </c>
      <c r="Q542" s="774"/>
      <c r="R542" s="699"/>
      <c r="S542" s="699"/>
      <c r="T542" s="702"/>
    </row>
    <row r="543" spans="1:21" ht="15" customHeight="1">
      <c r="A543" s="808" t="s">
        <v>392</v>
      </c>
      <c r="B543" s="729" t="s">
        <v>81</v>
      </c>
      <c r="C543" s="764"/>
      <c r="D543" s="764"/>
      <c r="E543" s="730"/>
      <c r="F543" s="155"/>
      <c r="G543" s="29" t="s">
        <v>393</v>
      </c>
      <c r="H543" s="41" t="str">
        <f t="shared" ref="H543:H571" si="104">IF(F543="","",F543*P543)</f>
        <v/>
      </c>
      <c r="I543" s="156"/>
      <c r="J543" s="29" t="s">
        <v>393</v>
      </c>
      <c r="K543" s="157" t="str">
        <f t="shared" ref="K543:K569" si="105">IF(I543="","",I543*P543)</f>
        <v/>
      </c>
      <c r="L543" s="157" t="str">
        <f>IF(F543="",IF(I543="","",-(I543*P543)),(F543-I543)*P543)</f>
        <v/>
      </c>
      <c r="M543" s="158" t="str">
        <f t="shared" ref="M543:M549" si="106">IF(L543="","",L543*S543*44/12)</f>
        <v/>
      </c>
      <c r="N543" s="117"/>
      <c r="O543" s="464" t="str">
        <f>IF(P543=$X$8,"","○")</f>
        <v/>
      </c>
      <c r="P543" s="159">
        <v>38.299999999999997</v>
      </c>
      <c r="Q543" s="160" t="s">
        <v>394</v>
      </c>
      <c r="R543" s="118" t="str">
        <f>IF(S543=$Z$8,"","○")</f>
        <v/>
      </c>
      <c r="S543" s="161">
        <v>1.9E-2</v>
      </c>
      <c r="T543" s="162" t="s">
        <v>262</v>
      </c>
    </row>
    <row r="544" spans="1:21" ht="15" customHeight="1">
      <c r="A544" s="808"/>
      <c r="B544" s="729" t="s">
        <v>6</v>
      </c>
      <c r="C544" s="764"/>
      <c r="D544" s="764"/>
      <c r="E544" s="730"/>
      <c r="F544" s="155"/>
      <c r="G544" s="29" t="s">
        <v>393</v>
      </c>
      <c r="H544" s="41" t="str">
        <f t="shared" si="104"/>
        <v/>
      </c>
      <c r="I544" s="156"/>
      <c r="J544" s="29" t="s">
        <v>393</v>
      </c>
      <c r="K544" s="157" t="str">
        <f t="shared" si="105"/>
        <v/>
      </c>
      <c r="L544" s="157" t="str">
        <f t="shared" ref="L544:L549" si="107">IF(F544="",IF(I544="","",-(I544*P544)),(F544-I544)*P544)</f>
        <v/>
      </c>
      <c r="M544" s="158" t="str">
        <f t="shared" si="106"/>
        <v/>
      </c>
      <c r="N544" s="117"/>
      <c r="O544" s="464" t="str">
        <f>IF(P544=$X$9,"","○")</f>
        <v/>
      </c>
      <c r="P544" s="159">
        <v>34.799999999999997</v>
      </c>
      <c r="Q544" s="160" t="s">
        <v>394</v>
      </c>
      <c r="R544" s="118" t="str">
        <f>IF(S544=$Z$9,"","○")</f>
        <v/>
      </c>
      <c r="S544" s="159">
        <v>1.83E-2</v>
      </c>
      <c r="T544" s="162" t="s">
        <v>261</v>
      </c>
    </row>
    <row r="545" spans="1:20" ht="15" customHeight="1">
      <c r="A545" s="808"/>
      <c r="B545" s="729" t="s">
        <v>41</v>
      </c>
      <c r="C545" s="764"/>
      <c r="D545" s="764"/>
      <c r="E545" s="730"/>
      <c r="F545" s="155"/>
      <c r="G545" s="29" t="s">
        <v>393</v>
      </c>
      <c r="H545" s="41" t="str">
        <f t="shared" si="104"/>
        <v/>
      </c>
      <c r="I545" s="156"/>
      <c r="J545" s="29" t="s">
        <v>393</v>
      </c>
      <c r="K545" s="157" t="str">
        <f t="shared" si="105"/>
        <v/>
      </c>
      <c r="L545" s="157" t="str">
        <f t="shared" si="107"/>
        <v/>
      </c>
      <c r="M545" s="158" t="str">
        <f t="shared" si="106"/>
        <v/>
      </c>
      <c r="N545" s="117"/>
      <c r="O545" s="464" t="str">
        <f>IF(P545=$X$10,"","○")</f>
        <v/>
      </c>
      <c r="P545" s="159">
        <v>33.4</v>
      </c>
      <c r="Q545" s="160" t="s">
        <v>394</v>
      </c>
      <c r="R545" s="118" t="str">
        <f>IF(S545=$Z$10,"","○")</f>
        <v/>
      </c>
      <c r="S545" s="159">
        <v>1.8700000000000001E-2</v>
      </c>
      <c r="T545" s="162" t="s">
        <v>261</v>
      </c>
    </row>
    <row r="546" spans="1:20" ht="15" customHeight="1">
      <c r="A546" s="808"/>
      <c r="B546" s="729" t="s">
        <v>7</v>
      </c>
      <c r="C546" s="764"/>
      <c r="D546" s="764"/>
      <c r="E546" s="730"/>
      <c r="F546" s="155"/>
      <c r="G546" s="29" t="s">
        <v>393</v>
      </c>
      <c r="H546" s="41" t="str">
        <f t="shared" si="104"/>
        <v/>
      </c>
      <c r="I546" s="156"/>
      <c r="J546" s="29" t="s">
        <v>393</v>
      </c>
      <c r="K546" s="157" t="str">
        <f t="shared" si="105"/>
        <v/>
      </c>
      <c r="L546" s="157" t="str">
        <f t="shared" si="107"/>
        <v/>
      </c>
      <c r="M546" s="158" t="str">
        <f t="shared" si="106"/>
        <v/>
      </c>
      <c r="N546" s="117"/>
      <c r="O546" s="464" t="str">
        <f>IF(P546=$X$11,"","○")</f>
        <v/>
      </c>
      <c r="P546" s="159">
        <v>33.299999999999997</v>
      </c>
      <c r="Q546" s="160" t="s">
        <v>394</v>
      </c>
      <c r="R546" s="118" t="str">
        <f>IF(S546=$Z$12,"","○")</f>
        <v/>
      </c>
      <c r="S546" s="159">
        <v>1.8599999999999998E-2</v>
      </c>
      <c r="T546" s="162" t="s">
        <v>261</v>
      </c>
    </row>
    <row r="547" spans="1:20" ht="15" customHeight="1">
      <c r="A547" s="808"/>
      <c r="B547" s="729" t="s">
        <v>395</v>
      </c>
      <c r="C547" s="764"/>
      <c r="D547" s="764"/>
      <c r="E547" s="730"/>
      <c r="F547" s="155"/>
      <c r="G547" s="29" t="s">
        <v>393</v>
      </c>
      <c r="H547" s="41" t="str">
        <f t="shared" si="104"/>
        <v/>
      </c>
      <c r="I547" s="156"/>
      <c r="J547" s="29" t="s">
        <v>393</v>
      </c>
      <c r="K547" s="157" t="str">
        <f t="shared" si="105"/>
        <v/>
      </c>
      <c r="L547" s="157" t="str">
        <f t="shared" si="107"/>
        <v/>
      </c>
      <c r="M547" s="158" t="str">
        <f t="shared" si="106"/>
        <v/>
      </c>
      <c r="N547" s="117"/>
      <c r="O547" s="464" t="str">
        <f>IF(P547=$X$12,"","○")</f>
        <v/>
      </c>
      <c r="P547" s="159">
        <v>36.299999999999997</v>
      </c>
      <c r="Q547" s="160" t="s">
        <v>394</v>
      </c>
      <c r="R547" s="118" t="str">
        <f>IF(S547=$Z$12,"","○")</f>
        <v/>
      </c>
      <c r="S547" s="159">
        <v>1.8599999999999998E-2</v>
      </c>
      <c r="T547" s="162" t="s">
        <v>261</v>
      </c>
    </row>
    <row r="548" spans="1:20" ht="15" customHeight="1">
      <c r="A548" s="808"/>
      <c r="B548" s="729" t="s">
        <v>82</v>
      </c>
      <c r="C548" s="764"/>
      <c r="D548" s="764"/>
      <c r="E548" s="730"/>
      <c r="F548" s="155"/>
      <c r="G548" s="29" t="s">
        <v>393</v>
      </c>
      <c r="H548" s="41" t="str">
        <f t="shared" si="104"/>
        <v/>
      </c>
      <c r="I548" s="156"/>
      <c r="J548" s="29" t="s">
        <v>393</v>
      </c>
      <c r="K548" s="157" t="str">
        <f t="shared" si="105"/>
        <v/>
      </c>
      <c r="L548" s="157" t="str">
        <f t="shared" si="107"/>
        <v/>
      </c>
      <c r="M548" s="158" t="str">
        <f t="shared" si="106"/>
        <v/>
      </c>
      <c r="N548" s="117"/>
      <c r="O548" s="464" t="str">
        <f>IF(P548=$X$13,"","○")</f>
        <v/>
      </c>
      <c r="P548" s="159">
        <v>36.5</v>
      </c>
      <c r="Q548" s="160" t="s">
        <v>394</v>
      </c>
      <c r="R548" s="118" t="str">
        <f>IF(S548=$Z$13,"","○")</f>
        <v/>
      </c>
      <c r="S548" s="159">
        <v>1.8700000000000001E-2</v>
      </c>
      <c r="T548" s="162" t="s">
        <v>261</v>
      </c>
    </row>
    <row r="549" spans="1:20" ht="15" customHeight="1">
      <c r="A549" s="808"/>
      <c r="B549" s="729" t="s">
        <v>9</v>
      </c>
      <c r="C549" s="764"/>
      <c r="D549" s="764"/>
      <c r="E549" s="730"/>
      <c r="F549" s="155"/>
      <c r="G549" s="29" t="s">
        <v>393</v>
      </c>
      <c r="H549" s="41" t="str">
        <f t="shared" si="104"/>
        <v/>
      </c>
      <c r="I549" s="156"/>
      <c r="J549" s="29" t="s">
        <v>393</v>
      </c>
      <c r="K549" s="157" t="str">
        <f t="shared" si="105"/>
        <v/>
      </c>
      <c r="L549" s="157" t="str">
        <f t="shared" si="107"/>
        <v/>
      </c>
      <c r="M549" s="158" t="str">
        <f t="shared" si="106"/>
        <v/>
      </c>
      <c r="N549" s="117"/>
      <c r="O549" s="464" t="str">
        <f>IF(P549=$X$14,"","○")</f>
        <v/>
      </c>
      <c r="P549" s="165">
        <v>38</v>
      </c>
      <c r="Q549" s="160" t="s">
        <v>394</v>
      </c>
      <c r="R549" s="118" t="str">
        <f>IF(S549=$Z$14,"","○")</f>
        <v/>
      </c>
      <c r="S549" s="159">
        <v>1.8800000000000001E-2</v>
      </c>
      <c r="T549" s="162" t="s">
        <v>261</v>
      </c>
    </row>
    <row r="550" spans="1:20" ht="15" customHeight="1">
      <c r="A550" s="808"/>
      <c r="B550" s="729" t="s">
        <v>10</v>
      </c>
      <c r="C550" s="764"/>
      <c r="D550" s="764"/>
      <c r="E550" s="730"/>
      <c r="F550" s="155"/>
      <c r="G550" s="29" t="s">
        <v>393</v>
      </c>
      <c r="H550" s="41" t="str">
        <f t="shared" si="104"/>
        <v/>
      </c>
      <c r="I550" s="156"/>
      <c r="J550" s="29" t="s">
        <v>393</v>
      </c>
      <c r="K550" s="157" t="str">
        <f t="shared" si="105"/>
        <v/>
      </c>
      <c r="L550" s="157" t="str">
        <f>IF(F550="",IF(I550="","",-(I550*P550)),(F550-I550)*P550)</f>
        <v/>
      </c>
      <c r="M550" s="158" t="str">
        <f>IF(L550="","",L550*S550*44/12)</f>
        <v/>
      </c>
      <c r="N550" s="117"/>
      <c r="O550" s="464" t="str">
        <f>IF(P550=$X$15,"","○")</f>
        <v/>
      </c>
      <c r="P550" s="159">
        <v>38.9</v>
      </c>
      <c r="Q550" s="160" t="s">
        <v>394</v>
      </c>
      <c r="R550" s="118" t="str">
        <f>IF(S550=$Z$15,"","○")</f>
        <v/>
      </c>
      <c r="S550" s="159">
        <v>1.9300000000000001E-2</v>
      </c>
      <c r="T550" s="162" t="s">
        <v>261</v>
      </c>
    </row>
    <row r="551" spans="1:20" ht="15" customHeight="1">
      <c r="A551" s="808"/>
      <c r="B551" s="729" t="s">
        <v>11</v>
      </c>
      <c r="C551" s="764"/>
      <c r="D551" s="764"/>
      <c r="E551" s="730"/>
      <c r="F551" s="155"/>
      <c r="G551" s="29" t="s">
        <v>393</v>
      </c>
      <c r="H551" s="41" t="str">
        <f t="shared" si="104"/>
        <v/>
      </c>
      <c r="I551" s="156"/>
      <c r="J551" s="29" t="s">
        <v>393</v>
      </c>
      <c r="K551" s="157" t="str">
        <f t="shared" si="105"/>
        <v/>
      </c>
      <c r="L551" s="157" t="str">
        <f t="shared" ref="L551:L564" si="108">IF(F551="",IF(I551="","",-(I551*P551)),(F551-I551)*P551)</f>
        <v/>
      </c>
      <c r="M551" s="158" t="str">
        <f t="shared" ref="M551:M569" si="109">IF(L551="","",L551*S551*44/12)</f>
        <v/>
      </c>
      <c r="N551" s="117"/>
      <c r="O551" s="464" t="str">
        <f>IF(P551=$X$16,"","○")</f>
        <v/>
      </c>
      <c r="P551" s="159">
        <v>41.8</v>
      </c>
      <c r="Q551" s="160" t="s">
        <v>394</v>
      </c>
      <c r="R551" s="118" t="str">
        <f>IF(S551=$Z$16,"","○")</f>
        <v/>
      </c>
      <c r="S551" s="159">
        <v>2.0199999999999999E-2</v>
      </c>
      <c r="T551" s="162" t="s">
        <v>261</v>
      </c>
    </row>
    <row r="552" spans="1:20" ht="15" customHeight="1">
      <c r="A552" s="808"/>
      <c r="B552" s="729" t="s">
        <v>12</v>
      </c>
      <c r="C552" s="764"/>
      <c r="D552" s="764"/>
      <c r="E552" s="730"/>
      <c r="F552" s="155"/>
      <c r="G552" s="29" t="s">
        <v>13</v>
      </c>
      <c r="H552" s="41" t="str">
        <f t="shared" si="104"/>
        <v/>
      </c>
      <c r="I552" s="156"/>
      <c r="J552" s="29" t="s">
        <v>13</v>
      </c>
      <c r="K552" s="157" t="str">
        <f t="shared" si="105"/>
        <v/>
      </c>
      <c r="L552" s="157" t="str">
        <f t="shared" si="108"/>
        <v/>
      </c>
      <c r="M552" s="158" t="str">
        <f t="shared" si="109"/>
        <v/>
      </c>
      <c r="N552" s="117"/>
      <c r="O552" s="464" t="str">
        <f>IF(P552=$X$17,"","○")</f>
        <v/>
      </c>
      <c r="P552" s="165">
        <v>40</v>
      </c>
      <c r="Q552" s="160" t="s">
        <v>14</v>
      </c>
      <c r="R552" s="118" t="str">
        <f>IF(S552=$Z$17,"","○")</f>
        <v/>
      </c>
      <c r="S552" s="159">
        <v>2.0400000000000001E-2</v>
      </c>
      <c r="T552" s="162" t="s">
        <v>261</v>
      </c>
    </row>
    <row r="553" spans="1:20" ht="15" customHeight="1">
      <c r="A553" s="808"/>
      <c r="B553" s="729" t="s">
        <v>15</v>
      </c>
      <c r="C553" s="764"/>
      <c r="D553" s="764"/>
      <c r="E553" s="730"/>
      <c r="F553" s="155"/>
      <c r="G553" s="29" t="s">
        <v>13</v>
      </c>
      <c r="H553" s="41" t="str">
        <f t="shared" si="104"/>
        <v/>
      </c>
      <c r="I553" s="156"/>
      <c r="J553" s="29" t="s">
        <v>13</v>
      </c>
      <c r="K553" s="157" t="str">
        <f t="shared" si="105"/>
        <v/>
      </c>
      <c r="L553" s="157" t="str">
        <f t="shared" si="108"/>
        <v/>
      </c>
      <c r="M553" s="158" t="str">
        <f t="shared" si="109"/>
        <v/>
      </c>
      <c r="N553" s="117"/>
      <c r="O553" s="464" t="str">
        <f>IF(P553=$X$18,"","○")</f>
        <v/>
      </c>
      <c r="P553" s="159">
        <v>34.1</v>
      </c>
      <c r="Q553" s="160" t="s">
        <v>14</v>
      </c>
      <c r="R553" s="118" t="str">
        <f>IF(S553=$Z$18,"","○")</f>
        <v/>
      </c>
      <c r="S553" s="159">
        <v>2.4500000000000001E-2</v>
      </c>
      <c r="T553" s="162" t="s">
        <v>261</v>
      </c>
    </row>
    <row r="554" spans="1:20" ht="15" customHeight="1">
      <c r="A554" s="808"/>
      <c r="B554" s="810" t="s">
        <v>16</v>
      </c>
      <c r="C554" s="809" t="s">
        <v>17</v>
      </c>
      <c r="D554" s="809"/>
      <c r="E554" s="809"/>
      <c r="F554" s="155"/>
      <c r="G554" s="29" t="s">
        <v>13</v>
      </c>
      <c r="H554" s="41" t="str">
        <f t="shared" si="104"/>
        <v/>
      </c>
      <c r="I554" s="156"/>
      <c r="J554" s="29" t="s">
        <v>13</v>
      </c>
      <c r="K554" s="157" t="str">
        <f t="shared" si="105"/>
        <v/>
      </c>
      <c r="L554" s="157" t="str">
        <f t="shared" si="108"/>
        <v/>
      </c>
      <c r="M554" s="158" t="str">
        <f t="shared" si="109"/>
        <v/>
      </c>
      <c r="N554" s="117"/>
      <c r="O554" s="464" t="str">
        <f>IF(P554=$X$19,"","○")</f>
        <v/>
      </c>
      <c r="P554" s="159">
        <v>50.1</v>
      </c>
      <c r="Q554" s="160" t="s">
        <v>14</v>
      </c>
      <c r="R554" s="118" t="str">
        <f>IF(S554=$Z$19,"","○")</f>
        <v/>
      </c>
      <c r="S554" s="159">
        <v>1.6299999999999999E-2</v>
      </c>
      <c r="T554" s="162" t="s">
        <v>261</v>
      </c>
    </row>
    <row r="555" spans="1:20" ht="15" customHeight="1">
      <c r="A555" s="808"/>
      <c r="B555" s="810"/>
      <c r="C555" s="809" t="s">
        <v>18</v>
      </c>
      <c r="D555" s="809"/>
      <c r="E555" s="809"/>
      <c r="F555" s="155"/>
      <c r="G555" s="29" t="s">
        <v>249</v>
      </c>
      <c r="H555" s="41" t="str">
        <f t="shared" si="104"/>
        <v/>
      </c>
      <c r="I555" s="156"/>
      <c r="J555" s="29" t="s">
        <v>249</v>
      </c>
      <c r="K555" s="157" t="str">
        <f t="shared" si="105"/>
        <v/>
      </c>
      <c r="L555" s="157" t="str">
        <f t="shared" si="108"/>
        <v/>
      </c>
      <c r="M555" s="158" t="str">
        <f t="shared" si="109"/>
        <v/>
      </c>
      <c r="N555" s="117"/>
      <c r="O555" s="464" t="str">
        <f>IF(P555=$X$20,"","○")</f>
        <v/>
      </c>
      <c r="P555" s="159">
        <v>46.1</v>
      </c>
      <c r="Q555" s="160" t="s">
        <v>397</v>
      </c>
      <c r="R555" s="118" t="str">
        <f>IF(S555=$Z$20,"","○")</f>
        <v/>
      </c>
      <c r="S555" s="159">
        <v>1.44E-2</v>
      </c>
      <c r="T555" s="162" t="s">
        <v>261</v>
      </c>
    </row>
    <row r="556" spans="1:20" ht="15" customHeight="1">
      <c r="A556" s="808"/>
      <c r="B556" s="810" t="s">
        <v>329</v>
      </c>
      <c r="C556" s="809" t="s">
        <v>19</v>
      </c>
      <c r="D556" s="809"/>
      <c r="E556" s="809"/>
      <c r="F556" s="155"/>
      <c r="G556" s="29" t="s">
        <v>13</v>
      </c>
      <c r="H556" s="41" t="str">
        <f t="shared" si="104"/>
        <v/>
      </c>
      <c r="I556" s="156"/>
      <c r="J556" s="29" t="s">
        <v>13</v>
      </c>
      <c r="K556" s="157" t="str">
        <f t="shared" si="105"/>
        <v/>
      </c>
      <c r="L556" s="157" t="str">
        <f t="shared" si="108"/>
        <v/>
      </c>
      <c r="M556" s="158" t="str">
        <f t="shared" si="109"/>
        <v/>
      </c>
      <c r="N556" s="117"/>
      <c r="O556" s="464" t="str">
        <f>IF(P556=$X$21,"","○")</f>
        <v/>
      </c>
      <c r="P556" s="159">
        <v>54.7</v>
      </c>
      <c r="Q556" s="160" t="s">
        <v>53</v>
      </c>
      <c r="R556" s="118" t="str">
        <f>IF(S556=$Z$21,"","○")</f>
        <v/>
      </c>
      <c r="S556" s="159">
        <v>1.3899999999999999E-2</v>
      </c>
      <c r="T556" s="162" t="s">
        <v>261</v>
      </c>
    </row>
    <row r="557" spans="1:20" ht="15" customHeight="1">
      <c r="A557" s="808"/>
      <c r="B557" s="810"/>
      <c r="C557" s="809" t="s">
        <v>37</v>
      </c>
      <c r="D557" s="809"/>
      <c r="E557" s="809"/>
      <c r="F557" s="155"/>
      <c r="G557" s="29" t="s">
        <v>249</v>
      </c>
      <c r="H557" s="41" t="str">
        <f t="shared" si="104"/>
        <v/>
      </c>
      <c r="I557" s="156"/>
      <c r="J557" s="29" t="s">
        <v>249</v>
      </c>
      <c r="K557" s="157" t="str">
        <f t="shared" si="105"/>
        <v/>
      </c>
      <c r="L557" s="157" t="str">
        <f t="shared" si="108"/>
        <v/>
      </c>
      <c r="M557" s="158" t="str">
        <f t="shared" si="109"/>
        <v/>
      </c>
      <c r="N557" s="117"/>
      <c r="O557" s="464" t="str">
        <f>IF(P557=$X$22,"","○")</f>
        <v/>
      </c>
      <c r="P557" s="159">
        <v>38.4</v>
      </c>
      <c r="Q557" s="160" t="s">
        <v>397</v>
      </c>
      <c r="R557" s="118" t="str">
        <f>IF(S557=$Z$22,"","○")</f>
        <v/>
      </c>
      <c r="S557" s="159">
        <v>1.3899999999999999E-2</v>
      </c>
      <c r="T557" s="162" t="s">
        <v>261</v>
      </c>
    </row>
    <row r="558" spans="1:20" ht="15" customHeight="1">
      <c r="A558" s="808"/>
      <c r="B558" s="653" t="s">
        <v>20</v>
      </c>
      <c r="C558" s="809" t="s">
        <v>398</v>
      </c>
      <c r="D558" s="809"/>
      <c r="E558" s="809"/>
      <c r="F558" s="155"/>
      <c r="G558" s="29" t="s">
        <v>13</v>
      </c>
      <c r="H558" s="41" t="str">
        <f t="shared" si="104"/>
        <v/>
      </c>
      <c r="I558" s="156"/>
      <c r="J558" s="29" t="s">
        <v>13</v>
      </c>
      <c r="K558" s="157" t="str">
        <f t="shared" si="105"/>
        <v/>
      </c>
      <c r="L558" s="157" t="str">
        <f t="shared" si="108"/>
        <v/>
      </c>
      <c r="M558" s="158" t="str">
        <f t="shared" si="109"/>
        <v/>
      </c>
      <c r="N558" s="117"/>
      <c r="O558" s="464" t="str">
        <f>IF(P558=$X$23,"","○")</f>
        <v/>
      </c>
      <c r="P558" s="167">
        <v>28.7</v>
      </c>
      <c r="Q558" s="160" t="s">
        <v>14</v>
      </c>
      <c r="R558" s="118" t="str">
        <f>IF(S558=$Z$23,"","○")</f>
        <v/>
      </c>
      <c r="S558" s="159">
        <v>2.46E-2</v>
      </c>
      <c r="T558" s="162" t="s">
        <v>261</v>
      </c>
    </row>
    <row r="559" spans="1:20" ht="15" customHeight="1">
      <c r="A559" s="808"/>
      <c r="B559" s="653"/>
      <c r="C559" s="809" t="s">
        <v>399</v>
      </c>
      <c r="D559" s="809"/>
      <c r="E559" s="809"/>
      <c r="F559" s="155"/>
      <c r="G559" s="29" t="s">
        <v>13</v>
      </c>
      <c r="H559" s="41" t="str">
        <f t="shared" si="104"/>
        <v/>
      </c>
      <c r="I559" s="156"/>
      <c r="J559" s="29" t="s">
        <v>13</v>
      </c>
      <c r="K559" s="157" t="str">
        <f t="shared" si="105"/>
        <v/>
      </c>
      <c r="L559" s="157" t="str">
        <f t="shared" si="108"/>
        <v/>
      </c>
      <c r="M559" s="158" t="str">
        <f t="shared" si="109"/>
        <v/>
      </c>
      <c r="N559" s="117"/>
      <c r="O559" s="464" t="str">
        <f>IF(P559=$X$24,"","○")</f>
        <v/>
      </c>
      <c r="P559" s="167">
        <v>28.9</v>
      </c>
      <c r="Q559" s="160" t="s">
        <v>14</v>
      </c>
      <c r="R559" s="118" t="str">
        <f>IF(S559=$Z$24,"","○")</f>
        <v/>
      </c>
      <c r="S559" s="159">
        <v>2.4500000000000001E-2</v>
      </c>
      <c r="T559" s="162" t="s">
        <v>261</v>
      </c>
    </row>
    <row r="560" spans="1:20" ht="15" customHeight="1">
      <c r="A560" s="808"/>
      <c r="B560" s="653"/>
      <c r="C560" s="809" t="s">
        <v>400</v>
      </c>
      <c r="D560" s="809"/>
      <c r="E560" s="809"/>
      <c r="F560" s="155"/>
      <c r="G560" s="29" t="s">
        <v>13</v>
      </c>
      <c r="H560" s="41" t="str">
        <f t="shared" si="104"/>
        <v/>
      </c>
      <c r="I560" s="156"/>
      <c r="J560" s="29" t="s">
        <v>13</v>
      </c>
      <c r="K560" s="157" t="str">
        <f t="shared" si="105"/>
        <v/>
      </c>
      <c r="L560" s="157" t="str">
        <f t="shared" si="108"/>
        <v/>
      </c>
      <c r="M560" s="158" t="str">
        <f t="shared" si="109"/>
        <v/>
      </c>
      <c r="N560" s="117"/>
      <c r="O560" s="464" t="str">
        <f>IF(P560=$X$25,"","○")</f>
        <v/>
      </c>
      <c r="P560" s="167">
        <v>28.3</v>
      </c>
      <c r="Q560" s="160" t="s">
        <v>14</v>
      </c>
      <c r="R560" s="118" t="str">
        <f>IF(S560=$Z$25,"","○")</f>
        <v/>
      </c>
      <c r="S560" s="159">
        <v>2.5100000000000001E-2</v>
      </c>
      <c r="T560" s="162" t="s">
        <v>261</v>
      </c>
    </row>
    <row r="561" spans="1:23" ht="15" customHeight="1">
      <c r="A561" s="808"/>
      <c r="B561" s="653"/>
      <c r="C561" s="809" t="s">
        <v>401</v>
      </c>
      <c r="D561" s="809"/>
      <c r="E561" s="809"/>
      <c r="F561" s="155"/>
      <c r="G561" s="29" t="s">
        <v>13</v>
      </c>
      <c r="H561" s="41" t="str">
        <f t="shared" si="104"/>
        <v/>
      </c>
      <c r="I561" s="156"/>
      <c r="J561" s="29" t="s">
        <v>13</v>
      </c>
      <c r="K561" s="157" t="str">
        <f t="shared" si="105"/>
        <v/>
      </c>
      <c r="L561" s="157" t="str">
        <f t="shared" si="108"/>
        <v/>
      </c>
      <c r="M561" s="158" t="str">
        <f t="shared" si="109"/>
        <v/>
      </c>
      <c r="N561" s="117"/>
      <c r="O561" s="464" t="str">
        <f>IF(P561=$X$26,"","○")</f>
        <v/>
      </c>
      <c r="P561" s="159">
        <v>26.1</v>
      </c>
      <c r="Q561" s="160" t="s">
        <v>14</v>
      </c>
      <c r="R561" s="118" t="str">
        <f>IF(S561=$Z$26,"","○")</f>
        <v/>
      </c>
      <c r="S561" s="159">
        <v>2.4299999999999999E-2</v>
      </c>
      <c r="T561" s="162" t="s">
        <v>261</v>
      </c>
    </row>
    <row r="562" spans="1:23" ht="15" customHeight="1">
      <c r="A562" s="808"/>
      <c r="B562" s="653"/>
      <c r="C562" s="809" t="s">
        <v>402</v>
      </c>
      <c r="D562" s="809"/>
      <c r="E562" s="809"/>
      <c r="F562" s="155"/>
      <c r="G562" s="29" t="s">
        <v>13</v>
      </c>
      <c r="H562" s="41" t="str">
        <f t="shared" si="104"/>
        <v/>
      </c>
      <c r="I562" s="156"/>
      <c r="J562" s="29" t="s">
        <v>13</v>
      </c>
      <c r="K562" s="157" t="str">
        <f t="shared" si="105"/>
        <v/>
      </c>
      <c r="L562" s="157" t="str">
        <f t="shared" si="108"/>
        <v/>
      </c>
      <c r="M562" s="158" t="str">
        <f t="shared" si="109"/>
        <v/>
      </c>
      <c r="N562" s="117"/>
      <c r="O562" s="464" t="str">
        <f>IF(P562=$X$27,"","○")</f>
        <v/>
      </c>
      <c r="P562" s="159">
        <v>24.2</v>
      </c>
      <c r="Q562" s="160" t="s">
        <v>14</v>
      </c>
      <c r="R562" s="118" t="str">
        <f>IF(S562=$Z$27,"","○")</f>
        <v/>
      </c>
      <c r="S562" s="159">
        <v>2.4199999999999999E-2</v>
      </c>
      <c r="T562" s="162" t="s">
        <v>261</v>
      </c>
    </row>
    <row r="563" spans="1:23" ht="15" customHeight="1">
      <c r="A563" s="808"/>
      <c r="B563" s="653"/>
      <c r="C563" s="809" t="s">
        <v>403</v>
      </c>
      <c r="D563" s="809"/>
      <c r="E563" s="809"/>
      <c r="F563" s="155"/>
      <c r="G563" s="29" t="s">
        <v>13</v>
      </c>
      <c r="H563" s="41" t="str">
        <f t="shared" si="104"/>
        <v/>
      </c>
      <c r="I563" s="156"/>
      <c r="J563" s="29" t="s">
        <v>13</v>
      </c>
      <c r="K563" s="157" t="str">
        <f t="shared" si="105"/>
        <v/>
      </c>
      <c r="L563" s="157" t="str">
        <f t="shared" si="108"/>
        <v/>
      </c>
      <c r="M563" s="158" t="str">
        <f t="shared" si="109"/>
        <v/>
      </c>
      <c r="N563" s="117"/>
      <c r="O563" s="464" t="str">
        <f>IF(P563=$X$28,"","○")</f>
        <v/>
      </c>
      <c r="P563" s="159">
        <v>27.8</v>
      </c>
      <c r="Q563" s="160" t="s">
        <v>14</v>
      </c>
      <c r="R563" s="118" t="str">
        <f>IF(S563=$Z$28,"","○")</f>
        <v/>
      </c>
      <c r="S563" s="159">
        <v>2.5899999999999999E-2</v>
      </c>
      <c r="T563" s="162" t="s">
        <v>261</v>
      </c>
    </row>
    <row r="564" spans="1:23" ht="15" customHeight="1">
      <c r="A564" s="808"/>
      <c r="B564" s="653" t="s">
        <v>21</v>
      </c>
      <c r="C564" s="653"/>
      <c r="D564" s="653"/>
      <c r="E564" s="653"/>
      <c r="F564" s="155"/>
      <c r="G564" s="29" t="s">
        <v>13</v>
      </c>
      <c r="H564" s="41" t="str">
        <f t="shared" si="104"/>
        <v/>
      </c>
      <c r="I564" s="156"/>
      <c r="J564" s="29" t="s">
        <v>13</v>
      </c>
      <c r="K564" s="157" t="str">
        <f t="shared" si="105"/>
        <v/>
      </c>
      <c r="L564" s="157" t="str">
        <f t="shared" si="108"/>
        <v/>
      </c>
      <c r="M564" s="158" t="str">
        <f t="shared" si="109"/>
        <v/>
      </c>
      <c r="N564" s="117"/>
      <c r="O564" s="464" t="str">
        <f>IF(P564=$X$29,"","○")</f>
        <v/>
      </c>
      <c r="P564" s="165">
        <v>29</v>
      </c>
      <c r="Q564" s="160" t="s">
        <v>14</v>
      </c>
      <c r="R564" s="118" t="str">
        <f>IF(S564=$Z$29,"","○")</f>
        <v/>
      </c>
      <c r="S564" s="159">
        <v>2.9899999999999999E-2</v>
      </c>
      <c r="T564" s="162" t="s">
        <v>261</v>
      </c>
    </row>
    <row r="565" spans="1:23" ht="15" customHeight="1">
      <c r="A565" s="808"/>
      <c r="B565" s="653" t="s">
        <v>22</v>
      </c>
      <c r="C565" s="653"/>
      <c r="D565" s="653"/>
      <c r="E565" s="653"/>
      <c r="F565" s="155"/>
      <c r="G565" s="29" t="s">
        <v>13</v>
      </c>
      <c r="H565" s="41" t="str">
        <f t="shared" si="104"/>
        <v/>
      </c>
      <c r="I565" s="156"/>
      <c r="J565" s="29" t="s">
        <v>13</v>
      </c>
      <c r="K565" s="157" t="str">
        <f t="shared" si="105"/>
        <v/>
      </c>
      <c r="L565" s="157" t="str">
        <f>IF(F565="",IF(I565="","",-(I565*P565)),(F565-I565)*P565)</f>
        <v/>
      </c>
      <c r="M565" s="158" t="str">
        <f t="shared" si="109"/>
        <v/>
      </c>
      <c r="N565" s="117"/>
      <c r="O565" s="464" t="str">
        <f>IF(P565=$X$30,"","○")</f>
        <v/>
      </c>
      <c r="P565" s="159">
        <v>37.299999999999997</v>
      </c>
      <c r="Q565" s="160" t="s">
        <v>14</v>
      </c>
      <c r="R565" s="118" t="str">
        <f>IF(S565=$Z$30,"","○")</f>
        <v/>
      </c>
      <c r="S565" s="159">
        <v>2.0899999999999998E-2</v>
      </c>
      <c r="T565" s="162" t="s">
        <v>261</v>
      </c>
    </row>
    <row r="566" spans="1:23" ht="15" customHeight="1">
      <c r="A566" s="808"/>
      <c r="B566" s="653" t="s">
        <v>23</v>
      </c>
      <c r="C566" s="653"/>
      <c r="D566" s="653"/>
      <c r="E566" s="653"/>
      <c r="F566" s="155"/>
      <c r="G566" s="29" t="s">
        <v>249</v>
      </c>
      <c r="H566" s="41" t="str">
        <f t="shared" si="104"/>
        <v/>
      </c>
      <c r="I566" s="156"/>
      <c r="J566" s="29" t="s">
        <v>249</v>
      </c>
      <c r="K566" s="157" t="str">
        <f t="shared" si="105"/>
        <v/>
      </c>
      <c r="L566" s="157" t="str">
        <f t="shared" ref="L566:L569" si="110">IF(F566="",IF(I566="","",-(I566*P566)),(F566-I566)*P566)</f>
        <v/>
      </c>
      <c r="M566" s="158" t="str">
        <f t="shared" si="109"/>
        <v/>
      </c>
      <c r="N566" s="117"/>
      <c r="O566" s="464" t="str">
        <f>IF(P566=$X$31,"","○")</f>
        <v/>
      </c>
      <c r="P566" s="159">
        <v>18.399999999999999</v>
      </c>
      <c r="Q566" s="160" t="s">
        <v>397</v>
      </c>
      <c r="R566" s="118" t="str">
        <f>IF(S566=$Z$31,"","○")</f>
        <v/>
      </c>
      <c r="S566" s="169">
        <v>1.09E-2</v>
      </c>
      <c r="T566" s="162" t="s">
        <v>261</v>
      </c>
    </row>
    <row r="567" spans="1:23" ht="15" customHeight="1">
      <c r="A567" s="808"/>
      <c r="B567" s="653" t="s">
        <v>24</v>
      </c>
      <c r="C567" s="653"/>
      <c r="D567" s="653"/>
      <c r="E567" s="653"/>
      <c r="F567" s="155"/>
      <c r="G567" s="29" t="s">
        <v>249</v>
      </c>
      <c r="H567" s="41" t="str">
        <f t="shared" si="104"/>
        <v/>
      </c>
      <c r="I567" s="156"/>
      <c r="J567" s="29" t="s">
        <v>249</v>
      </c>
      <c r="K567" s="157" t="str">
        <f t="shared" si="105"/>
        <v/>
      </c>
      <c r="L567" s="157" t="str">
        <f t="shared" si="110"/>
        <v/>
      </c>
      <c r="M567" s="158" t="str">
        <f t="shared" si="109"/>
        <v/>
      </c>
      <c r="N567" s="117"/>
      <c r="O567" s="464" t="str">
        <f>IF(P567=$X$32,"","○")</f>
        <v/>
      </c>
      <c r="P567" s="159">
        <v>3.23</v>
      </c>
      <c r="Q567" s="160" t="s">
        <v>397</v>
      </c>
      <c r="R567" s="118" t="str">
        <f>IF(S567=$Z$33,"","○")</f>
        <v/>
      </c>
      <c r="S567" s="159">
        <v>2.64E-2</v>
      </c>
      <c r="T567" s="162" t="s">
        <v>261</v>
      </c>
    </row>
    <row r="568" spans="1:23" ht="15" customHeight="1">
      <c r="A568" s="808"/>
      <c r="B568" s="653" t="s">
        <v>404</v>
      </c>
      <c r="C568" s="653"/>
      <c r="D568" s="653"/>
      <c r="E568" s="653"/>
      <c r="F568" s="155"/>
      <c r="G568" s="29" t="s">
        <v>249</v>
      </c>
      <c r="H568" s="41" t="str">
        <f t="shared" si="104"/>
        <v/>
      </c>
      <c r="I568" s="156"/>
      <c r="J568" s="29" t="s">
        <v>249</v>
      </c>
      <c r="K568" s="157" t="str">
        <f t="shared" si="105"/>
        <v/>
      </c>
      <c r="L568" s="157" t="str">
        <f t="shared" si="110"/>
        <v/>
      </c>
      <c r="M568" s="158" t="str">
        <f t="shared" si="109"/>
        <v/>
      </c>
      <c r="N568" s="117"/>
      <c r="O568" s="464" t="str">
        <f>IF(P568=$X$33,"","○")</f>
        <v/>
      </c>
      <c r="P568" s="159">
        <v>3.45</v>
      </c>
      <c r="Q568" s="160" t="s">
        <v>397</v>
      </c>
      <c r="R568" s="118" t="str">
        <f>IF(S568=$Z$33,"","○")</f>
        <v/>
      </c>
      <c r="S568" s="159">
        <v>2.64E-2</v>
      </c>
      <c r="T568" s="162" t="s">
        <v>261</v>
      </c>
      <c r="U568" s="171"/>
    </row>
    <row r="569" spans="1:23" ht="15" customHeight="1" thickBot="1">
      <c r="A569" s="808"/>
      <c r="B569" s="653" t="s">
        <v>25</v>
      </c>
      <c r="C569" s="653"/>
      <c r="D569" s="653"/>
      <c r="E569" s="653"/>
      <c r="F569" s="155"/>
      <c r="G569" s="29" t="s">
        <v>249</v>
      </c>
      <c r="H569" s="41" t="str">
        <f t="shared" si="104"/>
        <v/>
      </c>
      <c r="I569" s="156"/>
      <c r="J569" s="29" t="s">
        <v>249</v>
      </c>
      <c r="K569" s="157" t="str">
        <f t="shared" si="105"/>
        <v/>
      </c>
      <c r="L569" s="157" t="str">
        <f t="shared" si="110"/>
        <v/>
      </c>
      <c r="M569" s="158" t="str">
        <f t="shared" si="109"/>
        <v/>
      </c>
      <c r="N569" s="117"/>
      <c r="O569" s="464" t="str">
        <f>IF(P569=$X$34,"","○")</f>
        <v/>
      </c>
      <c r="P569" s="172">
        <v>7.53</v>
      </c>
      <c r="Q569" s="160" t="s">
        <v>397</v>
      </c>
      <c r="R569" s="119" t="str">
        <f>IF(S569=$Z$34,"","○")</f>
        <v/>
      </c>
      <c r="S569" s="173">
        <v>4.2000000000000003E-2</v>
      </c>
      <c r="T569" s="162" t="s">
        <v>261</v>
      </c>
      <c r="U569" s="135"/>
      <c r="V569" s="135"/>
      <c r="W569" s="123"/>
    </row>
    <row r="570" spans="1:23" ht="15" customHeight="1">
      <c r="A570" s="808"/>
      <c r="B570" s="796" t="s">
        <v>328</v>
      </c>
      <c r="C570" s="798"/>
      <c r="D570" s="522"/>
      <c r="E570" s="523"/>
      <c r="F570" s="155"/>
      <c r="G570" s="43"/>
      <c r="H570" s="41" t="str">
        <f t="shared" si="104"/>
        <v/>
      </c>
      <c r="I570" s="156"/>
      <c r="J570" s="43"/>
      <c r="K570" s="157" t="str">
        <f>IF(I570="","",I570*P570)</f>
        <v/>
      </c>
      <c r="L570" s="157" t="str">
        <f>IF(F570="",IF(I570="","",-(I570*P570)),(F570-I570)*P570)</f>
        <v/>
      </c>
      <c r="M570" s="158" t="str">
        <f>IF(L570="","",L570*S570*44/12)</f>
        <v/>
      </c>
      <c r="N570" s="117"/>
      <c r="O570" s="121"/>
      <c r="P570" s="175"/>
      <c r="Q570" s="176"/>
      <c r="R570" s="122"/>
      <c r="S570" s="175"/>
      <c r="T570" s="176"/>
      <c r="U570" s="177"/>
      <c r="V570" s="123"/>
    </row>
    <row r="571" spans="1:23" ht="15" customHeight="1" thickBot="1">
      <c r="A571" s="808"/>
      <c r="B571" s="797"/>
      <c r="C571" s="798"/>
      <c r="D571" s="522"/>
      <c r="E571" s="523"/>
      <c r="F571" s="155"/>
      <c r="G571" s="43"/>
      <c r="H571" s="41" t="str">
        <f t="shared" si="104"/>
        <v/>
      </c>
      <c r="I571" s="156"/>
      <c r="J571" s="43"/>
      <c r="K571" s="157" t="str">
        <f>IF(I571="","",I571*P571)</f>
        <v/>
      </c>
      <c r="L571" s="157" t="str">
        <f>IF(F571="",IF(I571="","",-(I571*P571)),(F571-I571)*P571)</f>
        <v/>
      </c>
      <c r="M571" s="158" t="str">
        <f>IF(L571="","",L571*S571*44/12)</f>
        <v/>
      </c>
      <c r="N571" s="117"/>
      <c r="O571" s="123"/>
      <c r="P571" s="179"/>
      <c r="Q571" s="180"/>
      <c r="R571" s="477"/>
      <c r="S571" s="179"/>
      <c r="T571" s="181"/>
    </row>
    <row r="572" spans="1:23" ht="15" customHeight="1" thickTop="1">
      <c r="A572" s="808"/>
      <c r="B572" s="683" t="s">
        <v>42</v>
      </c>
      <c r="C572" s="683"/>
      <c r="D572" s="683"/>
      <c r="E572" s="683"/>
      <c r="F572" s="683"/>
      <c r="G572" s="683"/>
      <c r="H572" s="683"/>
      <c r="I572" s="683"/>
      <c r="J572" s="683"/>
      <c r="K572" s="683"/>
      <c r="L572" s="683"/>
      <c r="M572" s="42" t="str">
        <f>IF(SUM(M543:M571)=0,"",SUM(M543:M571))</f>
        <v/>
      </c>
      <c r="N572" s="117"/>
      <c r="O572" s="123"/>
      <c r="P572" s="477"/>
      <c r="Q572" s="26"/>
      <c r="R572" s="477"/>
      <c r="S572" s="182"/>
      <c r="T572" s="183"/>
      <c r="U572" s="123"/>
      <c r="V572" s="123"/>
    </row>
    <row r="573" spans="1:23" ht="15" customHeight="1">
      <c r="A573" s="808"/>
      <c r="B573" s="799"/>
      <c r="C573" s="800"/>
      <c r="D573" s="800"/>
      <c r="E573" s="801"/>
      <c r="F573" s="683" t="s">
        <v>1</v>
      </c>
      <c r="G573" s="683"/>
      <c r="H573" s="683"/>
      <c r="I573" s="789" t="s">
        <v>34</v>
      </c>
      <c r="J573" s="789"/>
      <c r="K573" s="789"/>
      <c r="L573" s="681" t="s">
        <v>405</v>
      </c>
      <c r="M573" s="679" t="s">
        <v>61</v>
      </c>
      <c r="N573" s="117"/>
      <c r="O573" s="123"/>
      <c r="P573" s="184"/>
      <c r="Q573" s="185"/>
      <c r="R573" s="477"/>
      <c r="S573" s="184"/>
      <c r="T573" s="185"/>
    </row>
    <row r="574" spans="1:23" ht="15" customHeight="1" thickBot="1">
      <c r="A574" s="808"/>
      <c r="B574" s="802"/>
      <c r="C574" s="803"/>
      <c r="D574" s="803"/>
      <c r="E574" s="804"/>
      <c r="F574" s="467" t="s">
        <v>3</v>
      </c>
      <c r="G574" s="790" t="s">
        <v>406</v>
      </c>
      <c r="H574" s="792"/>
      <c r="I574" s="467" t="s">
        <v>3</v>
      </c>
      <c r="J574" s="790" t="s">
        <v>406</v>
      </c>
      <c r="K574" s="792"/>
      <c r="L574" s="682"/>
      <c r="M574" s="680"/>
      <c r="N574" s="117"/>
      <c r="O574" s="123"/>
      <c r="P574" s="184"/>
      <c r="Q574" s="185"/>
      <c r="R574" s="477"/>
      <c r="S574" s="184"/>
      <c r="T574" s="185"/>
    </row>
    <row r="575" spans="1:23" ht="15" customHeight="1" thickTop="1" thickBot="1">
      <c r="A575" s="808"/>
      <c r="B575" s="805"/>
      <c r="C575" s="806"/>
      <c r="D575" s="806"/>
      <c r="E575" s="807"/>
      <c r="F575" s="470" t="s">
        <v>55</v>
      </c>
      <c r="G575" s="791"/>
      <c r="H575" s="793"/>
      <c r="I575" s="470" t="s">
        <v>57</v>
      </c>
      <c r="J575" s="791"/>
      <c r="K575" s="793"/>
      <c r="L575" s="186" t="s">
        <v>407</v>
      </c>
      <c r="M575" s="468" t="s">
        <v>248</v>
      </c>
      <c r="N575" s="117"/>
      <c r="O575" s="187" t="s">
        <v>408</v>
      </c>
      <c r="P575" s="184"/>
      <c r="Q575" s="26"/>
      <c r="R575" s="477"/>
      <c r="S575" s="184"/>
      <c r="T575" s="185"/>
      <c r="U575" s="794" t="s">
        <v>409</v>
      </c>
      <c r="V575" s="795"/>
      <c r="W575" s="188"/>
    </row>
    <row r="576" spans="1:23" ht="15" customHeight="1" thickTop="1" thickBot="1">
      <c r="A576" s="808"/>
      <c r="B576" s="775" t="s">
        <v>410</v>
      </c>
      <c r="C576" s="776"/>
      <c r="D576" s="776"/>
      <c r="E576" s="777"/>
      <c r="F576" s="155"/>
      <c r="G576" s="29" t="s">
        <v>249</v>
      </c>
      <c r="H576" s="189"/>
      <c r="I576" s="156"/>
      <c r="J576" s="29" t="s">
        <v>249</v>
      </c>
      <c r="K576" s="190"/>
      <c r="L576" s="157" t="str">
        <f>IF(F576="",IF(I576="","",F576-I576),F576-I576)</f>
        <v/>
      </c>
      <c r="M576" s="158" t="str">
        <f>IF(L576="","",L576*S576)</f>
        <v/>
      </c>
      <c r="N576" s="117"/>
      <c r="O576" s="123"/>
      <c r="P576" s="184"/>
      <c r="Q576" s="185"/>
      <c r="R576" s="118"/>
      <c r="S576" s="191"/>
      <c r="T576" s="192" t="s">
        <v>411</v>
      </c>
      <c r="U576" s="778"/>
      <c r="V576" s="779"/>
    </row>
    <row r="577" spans="1:22" ht="15" customHeight="1" thickTop="1">
      <c r="A577" s="808"/>
      <c r="B577" s="683" t="s">
        <v>43</v>
      </c>
      <c r="C577" s="683"/>
      <c r="D577" s="683"/>
      <c r="E577" s="683"/>
      <c r="F577" s="683"/>
      <c r="G577" s="683"/>
      <c r="H577" s="683"/>
      <c r="I577" s="683"/>
      <c r="J577" s="683"/>
      <c r="K577" s="683"/>
      <c r="L577" s="683"/>
      <c r="M577" s="42" t="str">
        <f>IF(M576=0,"",M576)</f>
        <v/>
      </c>
      <c r="N577" s="117"/>
      <c r="O577" s="115" t="s">
        <v>258</v>
      </c>
      <c r="P577" s="477"/>
      <c r="Q577" s="26"/>
      <c r="R577" s="193"/>
      <c r="S577" s="194"/>
      <c r="T577" s="195"/>
      <c r="U577" s="196"/>
      <c r="V577" s="196"/>
    </row>
    <row r="578" spans="1:22">
      <c r="A578" s="710" t="s">
        <v>412</v>
      </c>
      <c r="B578" s="780"/>
      <c r="C578" s="781"/>
      <c r="D578" s="781"/>
      <c r="E578" s="782"/>
      <c r="F578" s="683" t="s">
        <v>1</v>
      </c>
      <c r="G578" s="683"/>
      <c r="H578" s="683"/>
      <c r="I578" s="789" t="s">
        <v>34</v>
      </c>
      <c r="J578" s="789"/>
      <c r="K578" s="789"/>
      <c r="L578" s="681" t="s">
        <v>59</v>
      </c>
      <c r="M578" s="681" t="s">
        <v>61</v>
      </c>
      <c r="N578" s="476"/>
      <c r="O578" s="697" t="s">
        <v>92</v>
      </c>
      <c r="P578" s="700" t="s">
        <v>2</v>
      </c>
      <c r="Q578" s="700"/>
      <c r="R578" s="697" t="s">
        <v>92</v>
      </c>
      <c r="S578" s="700" t="s">
        <v>45</v>
      </c>
      <c r="T578" s="700"/>
    </row>
    <row r="579" spans="1:22">
      <c r="A579" s="711"/>
      <c r="B579" s="783"/>
      <c r="C579" s="784"/>
      <c r="D579" s="784"/>
      <c r="E579" s="785"/>
      <c r="F579" s="467" t="s">
        <v>3</v>
      </c>
      <c r="G579" s="683" t="s">
        <v>35</v>
      </c>
      <c r="H579" s="467" t="s">
        <v>36</v>
      </c>
      <c r="I579" s="467" t="s">
        <v>3</v>
      </c>
      <c r="J579" s="683" t="s">
        <v>35</v>
      </c>
      <c r="K579" s="467" t="s">
        <v>36</v>
      </c>
      <c r="L579" s="682"/>
      <c r="M579" s="682"/>
      <c r="N579" s="476"/>
      <c r="O579" s="698"/>
      <c r="P579" s="473" t="s">
        <v>3</v>
      </c>
      <c r="Q579" s="774" t="s">
        <v>69</v>
      </c>
      <c r="R579" s="698"/>
      <c r="S579" s="697" t="s">
        <v>3</v>
      </c>
      <c r="T579" s="701" t="s">
        <v>35</v>
      </c>
    </row>
    <row r="580" spans="1:22">
      <c r="A580" s="711"/>
      <c r="B580" s="786"/>
      <c r="C580" s="787"/>
      <c r="D580" s="787"/>
      <c r="E580" s="788"/>
      <c r="F580" s="470" t="s">
        <v>55</v>
      </c>
      <c r="G580" s="683"/>
      <c r="H580" s="470" t="s">
        <v>56</v>
      </c>
      <c r="I580" s="470" t="s">
        <v>57</v>
      </c>
      <c r="J580" s="683"/>
      <c r="K580" s="470" t="s">
        <v>58</v>
      </c>
      <c r="L580" s="468" t="s">
        <v>80</v>
      </c>
      <c r="M580" s="468" t="s">
        <v>248</v>
      </c>
      <c r="N580" s="476"/>
      <c r="O580" s="699"/>
      <c r="P580" s="474" t="s">
        <v>5</v>
      </c>
      <c r="Q580" s="774"/>
      <c r="R580" s="699"/>
      <c r="S580" s="699"/>
      <c r="T580" s="702"/>
    </row>
    <row r="581" spans="1:22" ht="15" customHeight="1">
      <c r="A581" s="711"/>
      <c r="B581" s="729" t="s">
        <v>413</v>
      </c>
      <c r="C581" s="764"/>
      <c r="D581" s="764"/>
      <c r="E581" s="730"/>
      <c r="F581" s="155"/>
      <c r="G581" s="29" t="s">
        <v>13</v>
      </c>
      <c r="H581" s="157" t="str">
        <f t="shared" ref="H581:H599" si="111">IF(F581="","",F581*P581)</f>
        <v/>
      </c>
      <c r="I581" s="155"/>
      <c r="J581" s="29" t="s">
        <v>13</v>
      </c>
      <c r="K581" s="157" t="str">
        <f t="shared" ref="K581:K582" si="112">IF(I581="","",I581*P581)</f>
        <v/>
      </c>
      <c r="L581" s="157" t="str">
        <f>IF(F581="",IF(I581="","",-(I581*P581)),(F581-I581)*P581)</f>
        <v/>
      </c>
      <c r="M581" s="158" t="str">
        <f>IF(L581="","",L581*S581*44/12)</f>
        <v/>
      </c>
      <c r="N581" s="117"/>
      <c r="O581" s="464" t="str">
        <f>IF(P581=$X$46,"","○")</f>
        <v/>
      </c>
      <c r="P581" s="159">
        <v>13.6</v>
      </c>
      <c r="Q581" s="160" t="s">
        <v>14</v>
      </c>
      <c r="R581" s="118"/>
      <c r="S581" s="198">
        <v>0</v>
      </c>
      <c r="T581" s="162" t="s">
        <v>262</v>
      </c>
    </row>
    <row r="582" spans="1:22" ht="15" customHeight="1">
      <c r="A582" s="711"/>
      <c r="B582" s="729" t="s">
        <v>414</v>
      </c>
      <c r="C582" s="764"/>
      <c r="D582" s="764"/>
      <c r="E582" s="730"/>
      <c r="F582" s="155"/>
      <c r="G582" s="29" t="s">
        <v>13</v>
      </c>
      <c r="H582" s="157" t="str">
        <f t="shared" si="111"/>
        <v/>
      </c>
      <c r="I582" s="155"/>
      <c r="J582" s="29" t="s">
        <v>13</v>
      </c>
      <c r="K582" s="157" t="str">
        <f t="shared" si="112"/>
        <v/>
      </c>
      <c r="L582" s="157" t="str">
        <f t="shared" ref="L582" si="113">IF(F582="",IF(I582="","",-(I582*P582)),(F582-I582)*P582)</f>
        <v/>
      </c>
      <c r="M582" s="158" t="str">
        <f t="shared" ref="M582:M592" si="114">IF(L582="","",L582*S582*44/12)</f>
        <v/>
      </c>
      <c r="N582" s="117"/>
      <c r="O582" s="464" t="str">
        <f>IF(P582=$X$47,"","○")</f>
        <v/>
      </c>
      <c r="P582" s="159">
        <v>13.2</v>
      </c>
      <c r="Q582" s="160" t="s">
        <v>14</v>
      </c>
      <c r="R582" s="118"/>
      <c r="S582" s="198">
        <v>0</v>
      </c>
      <c r="T582" s="162" t="s">
        <v>261</v>
      </c>
    </row>
    <row r="583" spans="1:22" ht="15" customHeight="1">
      <c r="A583" s="711"/>
      <c r="B583" s="729" t="s">
        <v>415</v>
      </c>
      <c r="C583" s="764"/>
      <c r="D583" s="764"/>
      <c r="E583" s="730"/>
      <c r="F583" s="155"/>
      <c r="G583" s="29" t="s">
        <v>13</v>
      </c>
      <c r="H583" s="157" t="str">
        <f t="shared" si="111"/>
        <v/>
      </c>
      <c r="I583" s="155"/>
      <c r="J583" s="29" t="s">
        <v>13</v>
      </c>
      <c r="K583" s="157" t="str">
        <f>IF(I583="","",I583*P583)</f>
        <v/>
      </c>
      <c r="L583" s="157" t="str">
        <f>IF(F583="",IF(I583="","",-(I583*P583)),(F583-I583)*P583)</f>
        <v/>
      </c>
      <c r="M583" s="158" t="str">
        <f t="shared" si="114"/>
        <v/>
      </c>
      <c r="N583" s="117"/>
      <c r="O583" s="464" t="str">
        <f>IF(P583=$X$48,"","○")</f>
        <v/>
      </c>
      <c r="P583" s="159">
        <v>17.100000000000001</v>
      </c>
      <c r="Q583" s="160" t="s">
        <v>14</v>
      </c>
      <c r="R583" s="118"/>
      <c r="S583" s="198">
        <v>0</v>
      </c>
      <c r="T583" s="162" t="s">
        <v>261</v>
      </c>
    </row>
    <row r="584" spans="1:22" ht="15" customHeight="1">
      <c r="A584" s="711"/>
      <c r="B584" s="729" t="s">
        <v>416</v>
      </c>
      <c r="C584" s="764"/>
      <c r="D584" s="764"/>
      <c r="E584" s="730"/>
      <c r="F584" s="155"/>
      <c r="G584" s="29" t="s">
        <v>393</v>
      </c>
      <c r="H584" s="157" t="str">
        <f t="shared" si="111"/>
        <v/>
      </c>
      <c r="I584" s="155"/>
      <c r="J584" s="29" t="s">
        <v>393</v>
      </c>
      <c r="K584" s="157" t="str">
        <f t="shared" ref="K584:K599" si="115">IF(I584="","",I584*P584)</f>
        <v/>
      </c>
      <c r="L584" s="157" t="str">
        <f t="shared" ref="L584" si="116">IF(F584="",IF(I584="","",-(I584*P584)),(F584-I584)*P584)</f>
        <v/>
      </c>
      <c r="M584" s="158" t="str">
        <f t="shared" si="114"/>
        <v/>
      </c>
      <c r="N584" s="117"/>
      <c r="O584" s="464" t="str">
        <f>IF(P584=$X$49,"","○")</f>
        <v/>
      </c>
      <c r="P584" s="159">
        <v>23.4</v>
      </c>
      <c r="Q584" s="160" t="s">
        <v>394</v>
      </c>
      <c r="R584" s="118"/>
      <c r="S584" s="198">
        <v>0</v>
      </c>
      <c r="T584" s="162" t="s">
        <v>261</v>
      </c>
    </row>
    <row r="585" spans="1:22" ht="15" customHeight="1">
      <c r="A585" s="711"/>
      <c r="B585" s="729" t="s">
        <v>417</v>
      </c>
      <c r="C585" s="764"/>
      <c r="D585" s="764"/>
      <c r="E585" s="730"/>
      <c r="F585" s="155"/>
      <c r="G585" s="29" t="s">
        <v>393</v>
      </c>
      <c r="H585" s="157" t="str">
        <f t="shared" si="111"/>
        <v/>
      </c>
      <c r="I585" s="155"/>
      <c r="J585" s="29" t="s">
        <v>393</v>
      </c>
      <c r="K585" s="157" t="str">
        <f t="shared" si="115"/>
        <v/>
      </c>
      <c r="L585" s="157" t="str">
        <f>IF(F585="",IF(I585="","",-(I585*P585)),(F585-I585)*P585)</f>
        <v/>
      </c>
      <c r="M585" s="158" t="str">
        <f t="shared" si="114"/>
        <v/>
      </c>
      <c r="N585" s="117"/>
      <c r="O585" s="464" t="str">
        <f>IF(P585=$X$50,"","○")</f>
        <v/>
      </c>
      <c r="P585" s="159">
        <v>35.6</v>
      </c>
      <c r="Q585" s="160" t="s">
        <v>394</v>
      </c>
      <c r="R585" s="118"/>
      <c r="S585" s="198">
        <v>0</v>
      </c>
      <c r="T585" s="162" t="s">
        <v>261</v>
      </c>
    </row>
    <row r="586" spans="1:22" ht="15" customHeight="1">
      <c r="A586" s="711"/>
      <c r="B586" s="729" t="s">
        <v>418</v>
      </c>
      <c r="C586" s="764"/>
      <c r="D586" s="764"/>
      <c r="E586" s="730"/>
      <c r="F586" s="155"/>
      <c r="G586" s="29" t="s">
        <v>249</v>
      </c>
      <c r="H586" s="157" t="str">
        <f t="shared" si="111"/>
        <v/>
      </c>
      <c r="I586" s="155"/>
      <c r="J586" s="29" t="s">
        <v>249</v>
      </c>
      <c r="K586" s="157" t="str">
        <f t="shared" si="115"/>
        <v/>
      </c>
      <c r="L586" s="157" t="str">
        <f t="shared" ref="L586:L591" si="117">IF(F586="",IF(I586="","",-(I586*P586)),(F586-I586)*P586)</f>
        <v/>
      </c>
      <c r="M586" s="158" t="str">
        <f t="shared" si="114"/>
        <v/>
      </c>
      <c r="N586" s="117"/>
      <c r="O586" s="464" t="str">
        <f>IF(P586=$X$51,"","○")</f>
        <v/>
      </c>
      <c r="P586" s="159">
        <v>21.2</v>
      </c>
      <c r="Q586" s="160" t="s">
        <v>397</v>
      </c>
      <c r="R586" s="118"/>
      <c r="S586" s="198">
        <v>0</v>
      </c>
      <c r="T586" s="162" t="s">
        <v>261</v>
      </c>
    </row>
    <row r="587" spans="1:22" ht="15" customHeight="1">
      <c r="A587" s="711"/>
      <c r="B587" s="729" t="s">
        <v>419</v>
      </c>
      <c r="C587" s="764"/>
      <c r="D587" s="764"/>
      <c r="E587" s="730"/>
      <c r="F587" s="155"/>
      <c r="G587" s="29" t="s">
        <v>13</v>
      </c>
      <c r="H587" s="157" t="str">
        <f t="shared" si="111"/>
        <v/>
      </c>
      <c r="I587" s="155"/>
      <c r="J587" s="29" t="s">
        <v>13</v>
      </c>
      <c r="K587" s="157" t="str">
        <f t="shared" si="115"/>
        <v/>
      </c>
      <c r="L587" s="157" t="str">
        <f t="shared" si="117"/>
        <v/>
      </c>
      <c r="M587" s="158" t="str">
        <f t="shared" si="114"/>
        <v/>
      </c>
      <c r="N587" s="117"/>
      <c r="O587" s="464" t="str">
        <f>IF(P587=$X$52,"","○")</f>
        <v/>
      </c>
      <c r="P587" s="159">
        <v>13.2</v>
      </c>
      <c r="Q587" s="160" t="s">
        <v>14</v>
      </c>
      <c r="R587" s="118"/>
      <c r="S587" s="198">
        <v>0</v>
      </c>
      <c r="T587" s="162" t="s">
        <v>261</v>
      </c>
    </row>
    <row r="588" spans="1:22" ht="15" customHeight="1">
      <c r="A588" s="711"/>
      <c r="B588" s="729" t="s">
        <v>420</v>
      </c>
      <c r="C588" s="764"/>
      <c r="D588" s="764"/>
      <c r="E588" s="730"/>
      <c r="F588" s="155"/>
      <c r="G588" s="29" t="s">
        <v>13</v>
      </c>
      <c r="H588" s="157" t="str">
        <f t="shared" si="111"/>
        <v/>
      </c>
      <c r="I588" s="155"/>
      <c r="J588" s="29" t="s">
        <v>13</v>
      </c>
      <c r="K588" s="157" t="str">
        <f t="shared" si="115"/>
        <v/>
      </c>
      <c r="L588" s="157" t="str">
        <f t="shared" si="117"/>
        <v/>
      </c>
      <c r="M588" s="158" t="str">
        <f t="shared" si="114"/>
        <v/>
      </c>
      <c r="N588" s="117"/>
      <c r="O588" s="464" t="str">
        <f>IF(P588=$X$53,"","○")</f>
        <v/>
      </c>
      <c r="P588" s="165">
        <v>18</v>
      </c>
      <c r="Q588" s="160" t="s">
        <v>14</v>
      </c>
      <c r="R588" s="118" t="str">
        <f>IF(S588=$Z$53,"","○")</f>
        <v/>
      </c>
      <c r="S588" s="200">
        <v>1.6199999999999999E-2</v>
      </c>
      <c r="T588" s="162" t="s">
        <v>261</v>
      </c>
    </row>
    <row r="589" spans="1:22" ht="15" customHeight="1">
      <c r="A589" s="711"/>
      <c r="B589" s="729" t="s">
        <v>421</v>
      </c>
      <c r="C589" s="764"/>
      <c r="D589" s="764"/>
      <c r="E589" s="730"/>
      <c r="F589" s="155"/>
      <c r="G589" s="29" t="s">
        <v>13</v>
      </c>
      <c r="H589" s="157" t="str">
        <f t="shared" si="111"/>
        <v/>
      </c>
      <c r="I589" s="155"/>
      <c r="J589" s="29" t="s">
        <v>13</v>
      </c>
      <c r="K589" s="157" t="str">
        <f t="shared" si="115"/>
        <v/>
      </c>
      <c r="L589" s="157" t="str">
        <f t="shared" si="117"/>
        <v/>
      </c>
      <c r="M589" s="158" t="str">
        <f t="shared" si="114"/>
        <v/>
      </c>
      <c r="N589" s="117"/>
      <c r="O589" s="464" t="str">
        <f>IF(P589=$X$54,"","○")</f>
        <v/>
      </c>
      <c r="P589" s="159">
        <v>26.9</v>
      </c>
      <c r="Q589" s="160" t="s">
        <v>14</v>
      </c>
      <c r="R589" s="118" t="str">
        <f>IF(S589=$Z$54,"","○")</f>
        <v/>
      </c>
      <c r="S589" s="200">
        <v>1.66E-2</v>
      </c>
      <c r="T589" s="162" t="s">
        <v>261</v>
      </c>
    </row>
    <row r="590" spans="1:22" ht="15" customHeight="1">
      <c r="A590" s="711"/>
      <c r="B590" s="729" t="s">
        <v>422</v>
      </c>
      <c r="C590" s="764"/>
      <c r="D590" s="764"/>
      <c r="E590" s="730"/>
      <c r="F590" s="155"/>
      <c r="G590" s="29" t="s">
        <v>13</v>
      </c>
      <c r="H590" s="157" t="str">
        <f t="shared" si="111"/>
        <v/>
      </c>
      <c r="I590" s="155"/>
      <c r="J590" s="29" t="s">
        <v>13</v>
      </c>
      <c r="K590" s="157" t="str">
        <f t="shared" si="115"/>
        <v/>
      </c>
      <c r="L590" s="157" t="str">
        <f t="shared" si="117"/>
        <v/>
      </c>
      <c r="M590" s="158" t="str">
        <f t="shared" si="114"/>
        <v/>
      </c>
      <c r="N590" s="117"/>
      <c r="O590" s="464" t="str">
        <f>IF(P590=$X$55,"","○")</f>
        <v/>
      </c>
      <c r="P590" s="159">
        <v>33.200000000000003</v>
      </c>
      <c r="Q590" s="160" t="s">
        <v>14</v>
      </c>
      <c r="R590" s="118" t="str">
        <f>IF(S590=$Z$55,"","○")</f>
        <v/>
      </c>
      <c r="S590" s="200">
        <v>1.35E-2</v>
      </c>
      <c r="T590" s="162" t="s">
        <v>261</v>
      </c>
    </row>
    <row r="591" spans="1:22" ht="15" customHeight="1">
      <c r="A591" s="711"/>
      <c r="B591" s="771" t="s">
        <v>423</v>
      </c>
      <c r="C591" s="772"/>
      <c r="D591" s="772"/>
      <c r="E591" s="773"/>
      <c r="F591" s="155"/>
      <c r="G591" s="29" t="s">
        <v>13</v>
      </c>
      <c r="H591" s="157" t="str">
        <f t="shared" si="111"/>
        <v/>
      </c>
      <c r="I591" s="155"/>
      <c r="J591" s="29" t="s">
        <v>13</v>
      </c>
      <c r="K591" s="157" t="str">
        <f t="shared" si="115"/>
        <v/>
      </c>
      <c r="L591" s="157" t="str">
        <f t="shared" si="117"/>
        <v/>
      </c>
      <c r="M591" s="158" t="str">
        <f t="shared" si="114"/>
        <v/>
      </c>
      <c r="N591" s="117"/>
      <c r="O591" s="464" t="str">
        <f>IF(P591=$X$56,"","○")</f>
        <v/>
      </c>
      <c r="P591" s="159">
        <v>29.3</v>
      </c>
      <c r="Q591" s="160" t="s">
        <v>14</v>
      </c>
      <c r="R591" s="118" t="str">
        <f>IF(S591=$Z$56,"","○")</f>
        <v/>
      </c>
      <c r="S591" s="200">
        <v>2.5700000000000001E-2</v>
      </c>
      <c r="T591" s="162" t="s">
        <v>262</v>
      </c>
    </row>
    <row r="592" spans="1:22" ht="15" customHeight="1">
      <c r="A592" s="711"/>
      <c r="B592" s="771" t="s">
        <v>424</v>
      </c>
      <c r="C592" s="772"/>
      <c r="D592" s="772"/>
      <c r="E592" s="773"/>
      <c r="F592" s="155"/>
      <c r="G592" s="29" t="s">
        <v>13</v>
      </c>
      <c r="H592" s="157" t="str">
        <f t="shared" si="111"/>
        <v/>
      </c>
      <c r="I592" s="155"/>
      <c r="J592" s="29" t="s">
        <v>13</v>
      </c>
      <c r="K592" s="157" t="str">
        <f t="shared" si="115"/>
        <v/>
      </c>
      <c r="L592" s="157" t="str">
        <f>IF(F592="",IF(I592="","",-(I592*P592)),(F592-I592)*P592)</f>
        <v/>
      </c>
      <c r="M592" s="158" t="str">
        <f t="shared" si="114"/>
        <v/>
      </c>
      <c r="N592" s="117"/>
      <c r="O592" s="464" t="str">
        <f>IF(P592=$X$57,"","○")</f>
        <v/>
      </c>
      <c r="P592" s="159">
        <v>29.3</v>
      </c>
      <c r="Q592" s="160" t="s">
        <v>14</v>
      </c>
      <c r="R592" s="118" t="str">
        <f>IF(S592=$Z$57,"","○")</f>
        <v/>
      </c>
      <c r="S592" s="200">
        <v>2.3900000000000001E-2</v>
      </c>
      <c r="T592" s="162" t="s">
        <v>262</v>
      </c>
    </row>
    <row r="593" spans="1:23" ht="15" customHeight="1">
      <c r="A593" s="711"/>
      <c r="B593" s="729" t="s">
        <v>425</v>
      </c>
      <c r="C593" s="764"/>
      <c r="D593" s="764"/>
      <c r="E593" s="730"/>
      <c r="F593" s="155"/>
      <c r="G593" s="29" t="s">
        <v>393</v>
      </c>
      <c r="H593" s="157" t="str">
        <f t="shared" si="111"/>
        <v/>
      </c>
      <c r="I593" s="155"/>
      <c r="J593" s="29" t="s">
        <v>393</v>
      </c>
      <c r="K593" s="157" t="str">
        <f t="shared" si="115"/>
        <v/>
      </c>
      <c r="L593" s="157" t="str">
        <f t="shared" ref="L593" si="118">IF(F593="",IF(I593="","",-(I593*P593)),(F593-I593)*P593)</f>
        <v/>
      </c>
      <c r="M593" s="158" t="str">
        <f>IF(L593="","",L593*S593*44/12)</f>
        <v/>
      </c>
      <c r="N593" s="117"/>
      <c r="O593" s="464" t="str">
        <f>IF(P593=$X$58,"","○")</f>
        <v/>
      </c>
      <c r="P593" s="159">
        <v>40.200000000000003</v>
      </c>
      <c r="Q593" s="160" t="s">
        <v>394</v>
      </c>
      <c r="R593" s="118" t="str">
        <f>IF(S593=$Z$58,"","○")</f>
        <v/>
      </c>
      <c r="S593" s="200">
        <v>1.7899999999999999E-2</v>
      </c>
      <c r="T593" s="162" t="s">
        <v>261</v>
      </c>
    </row>
    <row r="594" spans="1:23" ht="15" customHeight="1">
      <c r="A594" s="711"/>
      <c r="B594" s="729" t="s">
        <v>426</v>
      </c>
      <c r="C594" s="764"/>
      <c r="D594" s="764"/>
      <c r="E594" s="730"/>
      <c r="F594" s="155"/>
      <c r="G594" s="29" t="s">
        <v>249</v>
      </c>
      <c r="H594" s="157" t="str">
        <f t="shared" si="111"/>
        <v/>
      </c>
      <c r="I594" s="155"/>
      <c r="J594" s="29" t="s">
        <v>249</v>
      </c>
      <c r="K594" s="157" t="str">
        <f t="shared" si="115"/>
        <v/>
      </c>
      <c r="L594" s="157" t="str">
        <f>IF(F594="",IF(I594="","",-(I594*P594)),(F594-I594)*P594)</f>
        <v/>
      </c>
      <c r="M594" s="158" t="str">
        <f t="shared" ref="M594" si="119">IF(L594="","",L594*S594*44/12)</f>
        <v/>
      </c>
      <c r="N594" s="117"/>
      <c r="O594" s="464" t="str">
        <f>IF(P594=$X$59,"","○")</f>
        <v/>
      </c>
      <c r="P594" s="159">
        <v>21.2</v>
      </c>
      <c r="Q594" s="160" t="s">
        <v>397</v>
      </c>
      <c r="R594" s="118"/>
      <c r="S594" s="198">
        <v>0</v>
      </c>
      <c r="T594" s="162" t="s">
        <v>261</v>
      </c>
    </row>
    <row r="595" spans="1:23" ht="15" customHeight="1">
      <c r="A595" s="711"/>
      <c r="B595" s="729" t="s">
        <v>427</v>
      </c>
      <c r="C595" s="764"/>
      <c r="D595" s="764"/>
      <c r="E595" s="730"/>
      <c r="F595" s="155"/>
      <c r="G595" s="29" t="s">
        <v>13</v>
      </c>
      <c r="H595" s="157" t="str">
        <f t="shared" si="111"/>
        <v/>
      </c>
      <c r="I595" s="155"/>
      <c r="J595" s="29" t="s">
        <v>13</v>
      </c>
      <c r="K595" s="157" t="str">
        <f t="shared" si="115"/>
        <v/>
      </c>
      <c r="L595" s="157" t="str">
        <f t="shared" ref="L595:L599" si="120">IF(F595="",IF(I595="","",-(I595*P595)),(F595-I595)*P595)</f>
        <v/>
      </c>
      <c r="M595" s="158" t="str">
        <f>IF(L595="","",L595*S595*44/12)</f>
        <v/>
      </c>
      <c r="N595" s="117"/>
      <c r="O595" s="464" t="str">
        <f>IF(P595=$X$60,"","○")</f>
        <v/>
      </c>
      <c r="P595" s="159">
        <v>17.100000000000001</v>
      </c>
      <c r="Q595" s="160" t="s">
        <v>14</v>
      </c>
      <c r="R595" s="118"/>
      <c r="S595" s="198">
        <v>0</v>
      </c>
      <c r="T595" s="162" t="s">
        <v>261</v>
      </c>
    </row>
    <row r="596" spans="1:23" ht="15" customHeight="1">
      <c r="A596" s="711"/>
      <c r="B596" s="729" t="s">
        <v>428</v>
      </c>
      <c r="C596" s="764"/>
      <c r="D596" s="764"/>
      <c r="E596" s="730"/>
      <c r="F596" s="155"/>
      <c r="G596" s="29" t="s">
        <v>13</v>
      </c>
      <c r="H596" s="157" t="str">
        <f t="shared" si="111"/>
        <v/>
      </c>
      <c r="I596" s="155"/>
      <c r="J596" s="29" t="s">
        <v>13</v>
      </c>
      <c r="K596" s="157" t="str">
        <f t="shared" si="115"/>
        <v/>
      </c>
      <c r="L596" s="157" t="str">
        <f t="shared" si="120"/>
        <v/>
      </c>
      <c r="M596" s="158" t="str">
        <f t="shared" ref="M596" si="121">IF(L596="","",L596*S596*44/12)</f>
        <v/>
      </c>
      <c r="N596" s="117"/>
      <c r="O596" s="464" t="str">
        <f>IF(P596=$X$61,"","○")</f>
        <v/>
      </c>
      <c r="P596" s="165">
        <v>142</v>
      </c>
      <c r="Q596" s="160" t="s">
        <v>14</v>
      </c>
      <c r="R596" s="118"/>
      <c r="S596" s="198">
        <v>0</v>
      </c>
      <c r="T596" s="162" t="s">
        <v>261</v>
      </c>
    </row>
    <row r="597" spans="1:23" ht="15" customHeight="1" thickBot="1">
      <c r="A597" s="711"/>
      <c r="B597" s="729" t="s">
        <v>429</v>
      </c>
      <c r="C597" s="764"/>
      <c r="D597" s="764"/>
      <c r="E597" s="730"/>
      <c r="F597" s="155"/>
      <c r="G597" s="29" t="s">
        <v>13</v>
      </c>
      <c r="H597" s="157" t="str">
        <f t="shared" si="111"/>
        <v/>
      </c>
      <c r="I597" s="155"/>
      <c r="J597" s="29" t="s">
        <v>13</v>
      </c>
      <c r="K597" s="157" t="str">
        <f t="shared" si="115"/>
        <v/>
      </c>
      <c r="L597" s="157" t="str">
        <f t="shared" si="120"/>
        <v/>
      </c>
      <c r="M597" s="158" t="str">
        <f>IF(L597="","",L597*S597*44/12)</f>
        <v/>
      </c>
      <c r="N597" s="117"/>
      <c r="O597" s="464" t="str">
        <f>IF(P597=$X$62,"","○")</f>
        <v/>
      </c>
      <c r="P597" s="172">
        <v>22.5</v>
      </c>
      <c r="Q597" s="201" t="s">
        <v>14</v>
      </c>
      <c r="R597" s="118"/>
      <c r="S597" s="202">
        <v>0</v>
      </c>
      <c r="T597" s="203" t="s">
        <v>261</v>
      </c>
    </row>
    <row r="598" spans="1:23" ht="15" customHeight="1">
      <c r="A598" s="711"/>
      <c r="B598" s="765" t="s">
        <v>430</v>
      </c>
      <c r="C598" s="766"/>
      <c r="D598" s="769"/>
      <c r="E598" s="770"/>
      <c r="F598" s="155"/>
      <c r="G598" s="43"/>
      <c r="H598" s="157" t="str">
        <f t="shared" si="111"/>
        <v/>
      </c>
      <c r="I598" s="155"/>
      <c r="J598" s="43"/>
      <c r="K598" s="157" t="str">
        <f t="shared" si="115"/>
        <v/>
      </c>
      <c r="L598" s="157" t="str">
        <f t="shared" si="120"/>
        <v/>
      </c>
      <c r="M598" s="158" t="str">
        <f t="shared" ref="M598:M599" si="122">IF(L598="","",L598*S598*44/12)</f>
        <v/>
      </c>
      <c r="N598" s="204"/>
      <c r="O598" s="205"/>
      <c r="P598" s="175"/>
      <c r="Q598" s="206"/>
      <c r="R598" s="122"/>
      <c r="S598" s="175"/>
      <c r="T598" s="206"/>
      <c r="W598" s="123"/>
    </row>
    <row r="599" spans="1:23" ht="15" customHeight="1" thickBot="1">
      <c r="A599" s="711"/>
      <c r="B599" s="767"/>
      <c r="C599" s="768"/>
      <c r="D599" s="769"/>
      <c r="E599" s="770"/>
      <c r="F599" s="155"/>
      <c r="G599" s="43"/>
      <c r="H599" s="157" t="str">
        <f t="shared" si="111"/>
        <v/>
      </c>
      <c r="I599" s="155"/>
      <c r="J599" s="43"/>
      <c r="K599" s="157" t="str">
        <f t="shared" si="115"/>
        <v/>
      </c>
      <c r="L599" s="157" t="str">
        <f t="shared" si="120"/>
        <v/>
      </c>
      <c r="M599" s="158" t="str">
        <f t="shared" si="122"/>
        <v/>
      </c>
      <c r="N599" s="204"/>
      <c r="O599" s="207"/>
      <c r="P599" s="179"/>
      <c r="Q599" s="208"/>
      <c r="R599" s="477"/>
      <c r="S599" s="179"/>
      <c r="T599" s="208"/>
      <c r="W599" s="123"/>
    </row>
    <row r="600" spans="1:23" ht="15" customHeight="1">
      <c r="A600" s="466"/>
      <c r="B600" s="759" t="s">
        <v>431</v>
      </c>
      <c r="C600" s="760"/>
      <c r="D600" s="760"/>
      <c r="E600" s="760"/>
      <c r="F600" s="760"/>
      <c r="G600" s="760"/>
      <c r="H600" s="760"/>
      <c r="I600" s="760"/>
      <c r="J600" s="760"/>
      <c r="K600" s="760"/>
      <c r="L600" s="761"/>
      <c r="M600" s="42" t="str">
        <f>IF(SUM(M581:M599)=0,"",SUM(M581:M599))</f>
        <v/>
      </c>
      <c r="N600" s="117"/>
      <c r="O600" s="116" t="s">
        <v>260</v>
      </c>
      <c r="P600" s="209"/>
      <c r="Q600" s="183"/>
      <c r="R600" s="477"/>
      <c r="S600" s="209"/>
      <c r="T600" s="183"/>
      <c r="W600" s="123"/>
    </row>
    <row r="601" spans="1:23">
      <c r="A601" s="683" t="s">
        <v>0</v>
      </c>
      <c r="B601" s="683"/>
      <c r="C601" s="683"/>
      <c r="D601" s="683"/>
      <c r="E601" s="683"/>
      <c r="F601" s="685" t="s">
        <v>1</v>
      </c>
      <c r="G601" s="686"/>
      <c r="H601" s="754"/>
      <c r="I601" s="685" t="s">
        <v>34</v>
      </c>
      <c r="J601" s="686"/>
      <c r="K601" s="754"/>
      <c r="L601" s="681" t="s">
        <v>405</v>
      </c>
      <c r="M601" s="679" t="s">
        <v>61</v>
      </c>
      <c r="N601" s="204"/>
      <c r="O601" s="116" t="s">
        <v>259</v>
      </c>
      <c r="P601" s="209"/>
      <c r="R601" s="477"/>
      <c r="S601" s="209"/>
      <c r="T601" s="183"/>
      <c r="W601" s="123"/>
    </row>
    <row r="602" spans="1:23">
      <c r="A602" s="683"/>
      <c r="B602" s="683"/>
      <c r="C602" s="683"/>
      <c r="D602" s="683"/>
      <c r="E602" s="683"/>
      <c r="F602" s="467" t="s">
        <v>3</v>
      </c>
      <c r="G602" s="681" t="s">
        <v>35</v>
      </c>
      <c r="H602" s="762"/>
      <c r="I602" s="468" t="s">
        <v>3</v>
      </c>
      <c r="J602" s="682" t="s">
        <v>35</v>
      </c>
      <c r="K602" s="762"/>
      <c r="L602" s="682"/>
      <c r="M602" s="680"/>
      <c r="N602" s="204"/>
      <c r="O602" s="207"/>
      <c r="P602" s="209"/>
      <c r="Q602" s="210"/>
      <c r="R602" s="477"/>
      <c r="S602" s="209"/>
      <c r="T602" s="183"/>
      <c r="W602" s="123"/>
    </row>
    <row r="603" spans="1:23">
      <c r="A603" s="683"/>
      <c r="B603" s="683"/>
      <c r="C603" s="683"/>
      <c r="D603" s="683"/>
      <c r="E603" s="683"/>
      <c r="F603" s="470" t="s">
        <v>55</v>
      </c>
      <c r="G603" s="755"/>
      <c r="H603" s="763"/>
      <c r="I603" s="28" t="s">
        <v>432</v>
      </c>
      <c r="J603" s="755"/>
      <c r="K603" s="763"/>
      <c r="L603" s="470" t="s">
        <v>433</v>
      </c>
      <c r="M603" s="468" t="s">
        <v>248</v>
      </c>
      <c r="N603" s="204"/>
      <c r="O603" s="187" t="s">
        <v>434</v>
      </c>
      <c r="P603" s="209"/>
      <c r="Q603" s="26"/>
      <c r="R603" s="193"/>
      <c r="S603" s="211"/>
      <c r="T603" s="195"/>
      <c r="W603" s="123"/>
    </row>
    <row r="604" spans="1:23" ht="17" thickBot="1">
      <c r="A604" s="681" t="s">
        <v>38</v>
      </c>
      <c r="B604" s="756" t="s">
        <v>435</v>
      </c>
      <c r="C604" s="720" t="s">
        <v>27</v>
      </c>
      <c r="D604" s="520"/>
      <c r="E604" s="521"/>
      <c r="F604" s="155"/>
      <c r="G604" s="29" t="s">
        <v>28</v>
      </c>
      <c r="H604" s="44"/>
      <c r="I604" s="155"/>
      <c r="J604" s="29" t="s">
        <v>28</v>
      </c>
      <c r="K604" s="45"/>
      <c r="L604" s="41" t="str">
        <f>IF(F604="",IF(I604="","",F604-I604),F604-I604)</f>
        <v/>
      </c>
      <c r="M604" s="42" t="str">
        <f t="shared" ref="M604" si="123">IF(L604="","",L604*S604)</f>
        <v/>
      </c>
      <c r="N604" s="117"/>
      <c r="O604" s="123"/>
      <c r="P604" s="125"/>
      <c r="Q604" s="126"/>
      <c r="R604" s="120" t="str">
        <f>IF(S604=$Z$69,"","○")</f>
        <v/>
      </c>
      <c r="S604" s="212">
        <v>6.54E-2</v>
      </c>
      <c r="T604" s="162" t="s">
        <v>384</v>
      </c>
    </row>
    <row r="605" spans="1:23" ht="17" thickTop="1">
      <c r="A605" s="682"/>
      <c r="B605" s="757"/>
      <c r="C605" s="723" t="s">
        <v>30</v>
      </c>
      <c r="D605" s="724"/>
      <c r="E605" s="725"/>
      <c r="F605" s="155"/>
      <c r="G605" s="29" t="s">
        <v>28</v>
      </c>
      <c r="H605" s="44"/>
      <c r="I605" s="155"/>
      <c r="J605" s="29" t="s">
        <v>28</v>
      </c>
      <c r="K605" s="45"/>
      <c r="L605" s="41" t="str">
        <f>IF(F605="",IF(I605="","",F605-I605),F605-I605)</f>
        <v/>
      </c>
      <c r="M605" s="42" t="str">
        <f>IF(L605="","",L605*S605)</f>
        <v/>
      </c>
      <c r="N605" s="117"/>
      <c r="O605" s="123"/>
      <c r="P605" s="125"/>
      <c r="Q605" s="126"/>
      <c r="R605" s="214"/>
      <c r="S605" s="215"/>
      <c r="T605" s="301" t="s">
        <v>384</v>
      </c>
    </row>
    <row r="606" spans="1:23">
      <c r="A606" s="682"/>
      <c r="B606" s="757"/>
      <c r="C606" s="720" t="s">
        <v>31</v>
      </c>
      <c r="D606" s="520"/>
      <c r="E606" s="521"/>
      <c r="F606" s="155"/>
      <c r="G606" s="29" t="s">
        <v>28</v>
      </c>
      <c r="H606" s="44"/>
      <c r="I606" s="155"/>
      <c r="J606" s="29" t="s">
        <v>28</v>
      </c>
      <c r="K606" s="45"/>
      <c r="L606" s="41" t="str">
        <f t="shared" ref="L606:L608" si="124">IF(F606="",IF(I606="","",F606-I606),F606-I606)</f>
        <v/>
      </c>
      <c r="M606" s="42" t="str">
        <f t="shared" ref="M606:M608" si="125">IF(L606="","",L606*S606)</f>
        <v/>
      </c>
      <c r="N606" s="117"/>
      <c r="O606" s="123"/>
      <c r="P606" s="125"/>
      <c r="Q606" s="126"/>
      <c r="R606" s="214"/>
      <c r="S606" s="217"/>
      <c r="T606" s="301" t="s">
        <v>384</v>
      </c>
    </row>
    <row r="607" spans="1:23">
      <c r="A607" s="682"/>
      <c r="B607" s="757"/>
      <c r="C607" s="720" t="s">
        <v>32</v>
      </c>
      <c r="D607" s="520"/>
      <c r="E607" s="521"/>
      <c r="F607" s="155"/>
      <c r="G607" s="29" t="s">
        <v>28</v>
      </c>
      <c r="H607" s="44"/>
      <c r="I607" s="155"/>
      <c r="J607" s="29" t="s">
        <v>28</v>
      </c>
      <c r="K607" s="45"/>
      <c r="L607" s="41" t="str">
        <f t="shared" si="124"/>
        <v/>
      </c>
      <c r="M607" s="42" t="str">
        <f t="shared" si="125"/>
        <v/>
      </c>
      <c r="N607" s="117"/>
      <c r="O607" s="123"/>
      <c r="P607" s="125"/>
      <c r="Q607" s="126"/>
      <c r="R607" s="214"/>
      <c r="S607" s="217"/>
      <c r="T607" s="301" t="s">
        <v>384</v>
      </c>
    </row>
    <row r="608" spans="1:23" ht="17" thickBot="1">
      <c r="A608" s="682"/>
      <c r="B608" s="758"/>
      <c r="C608" s="720" t="s">
        <v>437</v>
      </c>
      <c r="D608" s="521"/>
      <c r="E608" s="218"/>
      <c r="F608" s="155"/>
      <c r="G608" s="29" t="s">
        <v>28</v>
      </c>
      <c r="H608" s="44"/>
      <c r="I608" s="155"/>
      <c r="J608" s="29" t="s">
        <v>28</v>
      </c>
      <c r="K608" s="45"/>
      <c r="L608" s="41" t="str">
        <f t="shared" si="124"/>
        <v/>
      </c>
      <c r="M608" s="42" t="str">
        <f t="shared" si="125"/>
        <v/>
      </c>
      <c r="N608" s="117"/>
      <c r="O608" s="123"/>
      <c r="P608" s="125"/>
      <c r="Q608" s="126"/>
      <c r="R608" s="214"/>
      <c r="S608" s="219"/>
      <c r="T608" s="301" t="s">
        <v>384</v>
      </c>
    </row>
    <row r="609" spans="1:23" ht="17" thickTop="1">
      <c r="A609" s="682"/>
      <c r="B609" s="756" t="s">
        <v>438</v>
      </c>
      <c r="C609" s="720" t="s">
        <v>439</v>
      </c>
      <c r="D609" s="520"/>
      <c r="E609" s="521"/>
      <c r="F609" s="155"/>
      <c r="G609" s="29" t="s">
        <v>28</v>
      </c>
      <c r="H609" s="44"/>
      <c r="I609" s="155"/>
      <c r="J609" s="29" t="s">
        <v>28</v>
      </c>
      <c r="K609" s="45"/>
      <c r="L609" s="189"/>
      <c r="M609" s="220"/>
      <c r="N609" s="117"/>
      <c r="O609" s="123"/>
      <c r="P609" s="125"/>
      <c r="Q609" s="126"/>
      <c r="R609" s="119"/>
      <c r="S609" s="221">
        <v>0</v>
      </c>
      <c r="T609" s="301" t="s">
        <v>384</v>
      </c>
    </row>
    <row r="610" spans="1:23">
      <c r="A610" s="682"/>
      <c r="B610" s="757"/>
      <c r="C610" s="720" t="s">
        <v>440</v>
      </c>
      <c r="D610" s="520"/>
      <c r="E610" s="521"/>
      <c r="F610" s="155"/>
      <c r="G610" s="29" t="s">
        <v>28</v>
      </c>
      <c r="H610" s="44"/>
      <c r="I610" s="155"/>
      <c r="J610" s="29" t="s">
        <v>28</v>
      </c>
      <c r="K610" s="45"/>
      <c r="L610" s="189"/>
      <c r="M610" s="220"/>
      <c r="N610" s="117"/>
      <c r="O610" s="123"/>
      <c r="P610" s="125"/>
      <c r="Q610" s="126"/>
      <c r="R610" s="120"/>
      <c r="S610" s="223">
        <v>0</v>
      </c>
      <c r="T610" s="301" t="s">
        <v>384</v>
      </c>
    </row>
    <row r="611" spans="1:23">
      <c r="A611" s="682"/>
      <c r="B611" s="757"/>
      <c r="C611" s="720" t="s">
        <v>441</v>
      </c>
      <c r="D611" s="520"/>
      <c r="E611" s="521"/>
      <c r="F611" s="155"/>
      <c r="G611" s="29" t="s">
        <v>28</v>
      </c>
      <c r="H611" s="44"/>
      <c r="I611" s="155"/>
      <c r="J611" s="29" t="s">
        <v>28</v>
      </c>
      <c r="K611" s="45"/>
      <c r="L611" s="189"/>
      <c r="M611" s="220"/>
      <c r="N611" s="117"/>
      <c r="O611" s="123"/>
      <c r="P611" s="125"/>
      <c r="Q611" s="126"/>
      <c r="R611" s="120"/>
      <c r="S611" s="223">
        <v>0</v>
      </c>
      <c r="T611" s="301" t="s">
        <v>384</v>
      </c>
    </row>
    <row r="612" spans="1:23">
      <c r="A612" s="682"/>
      <c r="B612" s="757"/>
      <c r="C612" s="720" t="s">
        <v>442</v>
      </c>
      <c r="D612" s="520"/>
      <c r="E612" s="521"/>
      <c r="F612" s="155"/>
      <c r="G612" s="29" t="s">
        <v>28</v>
      </c>
      <c r="H612" s="44"/>
      <c r="I612" s="155"/>
      <c r="J612" s="29" t="s">
        <v>28</v>
      </c>
      <c r="K612" s="45"/>
      <c r="L612" s="189"/>
      <c r="M612" s="220"/>
      <c r="N612" s="117"/>
      <c r="O612" s="123"/>
      <c r="P612" s="125"/>
      <c r="Q612" s="126"/>
      <c r="R612" s="120"/>
      <c r="S612" s="223">
        <v>0</v>
      </c>
      <c r="T612" s="301" t="s">
        <v>384</v>
      </c>
    </row>
    <row r="613" spans="1:23">
      <c r="A613" s="682"/>
      <c r="B613" s="758"/>
      <c r="C613" s="720" t="s">
        <v>322</v>
      </c>
      <c r="D613" s="521"/>
      <c r="E613" s="218"/>
      <c r="F613" s="155"/>
      <c r="G613" s="29" t="s">
        <v>28</v>
      </c>
      <c r="H613" s="44"/>
      <c r="I613" s="155"/>
      <c r="J613" s="29" t="s">
        <v>28</v>
      </c>
      <c r="K613" s="45"/>
      <c r="L613" s="189"/>
      <c r="M613" s="220"/>
      <c r="N613" s="117"/>
      <c r="O613" s="123"/>
      <c r="P613" s="125"/>
      <c r="Q613" s="126"/>
      <c r="R613" s="120"/>
      <c r="S613" s="224"/>
      <c r="T613" s="301" t="s">
        <v>384</v>
      </c>
    </row>
    <row r="614" spans="1:23">
      <c r="A614" s="755"/>
      <c r="B614" s="683" t="s">
        <v>443</v>
      </c>
      <c r="C614" s="683"/>
      <c r="D614" s="683"/>
      <c r="E614" s="683"/>
      <c r="F614" s="683"/>
      <c r="G614" s="683"/>
      <c r="H614" s="683"/>
      <c r="I614" s="683"/>
      <c r="J614" s="683"/>
      <c r="K614" s="683"/>
      <c r="L614" s="683"/>
      <c r="M614" s="42" t="str">
        <f>IF(SUM(M604:M613)=0,"",SUM(M604:M613))</f>
        <v/>
      </c>
      <c r="N614" s="117"/>
      <c r="O614" s="123"/>
      <c r="P614" s="125"/>
      <c r="Q614" s="126"/>
      <c r="R614" s="477"/>
      <c r="S614" s="225"/>
      <c r="T614" s="124"/>
    </row>
    <row r="615" spans="1:23">
      <c r="A615" s="745" t="s">
        <v>0</v>
      </c>
      <c r="B615" s="746"/>
      <c r="C615" s="746"/>
      <c r="D615" s="746"/>
      <c r="E615" s="747"/>
      <c r="F615" s="685" t="s">
        <v>1</v>
      </c>
      <c r="G615" s="686"/>
      <c r="H615" s="754"/>
      <c r="I615" s="685" t="s">
        <v>34</v>
      </c>
      <c r="J615" s="686"/>
      <c r="K615" s="754"/>
      <c r="L615" s="681" t="s">
        <v>39</v>
      </c>
      <c r="M615" s="679" t="s">
        <v>61</v>
      </c>
      <c r="N615" s="117"/>
      <c r="O615" s="123"/>
      <c r="P615" s="125"/>
      <c r="Q615" s="126"/>
      <c r="R615" s="477"/>
      <c r="S615" s="225"/>
      <c r="T615" s="183"/>
    </row>
    <row r="616" spans="1:23">
      <c r="A616" s="748"/>
      <c r="B616" s="749"/>
      <c r="C616" s="749"/>
      <c r="D616" s="749"/>
      <c r="E616" s="750"/>
      <c r="F616" s="681" t="s">
        <v>3</v>
      </c>
      <c r="G616" s="683" t="s">
        <v>35</v>
      </c>
      <c r="H616" s="684"/>
      <c r="I616" s="681" t="s">
        <v>3</v>
      </c>
      <c r="J616" s="683" t="s">
        <v>35</v>
      </c>
      <c r="K616" s="684"/>
      <c r="L616" s="682"/>
      <c r="M616" s="680"/>
      <c r="N616" s="129"/>
      <c r="O616" s="123" t="s">
        <v>444</v>
      </c>
      <c r="P616" s="125"/>
      <c r="Q616" s="127"/>
      <c r="R616" s="127"/>
      <c r="S616" s="125"/>
      <c r="T616" s="183"/>
    </row>
    <row r="617" spans="1:23">
      <c r="A617" s="748"/>
      <c r="B617" s="749"/>
      <c r="C617" s="749"/>
      <c r="D617" s="749"/>
      <c r="E617" s="750"/>
      <c r="F617" s="682"/>
      <c r="G617" s="683"/>
      <c r="H617" s="684"/>
      <c r="I617" s="682"/>
      <c r="J617" s="683"/>
      <c r="K617" s="684"/>
      <c r="L617" s="682"/>
      <c r="M617" s="680"/>
      <c r="N617" s="129"/>
      <c r="O617" s="676" t="s">
        <v>83</v>
      </c>
      <c r="P617" s="677" t="s">
        <v>318</v>
      </c>
      <c r="Q617" s="677"/>
      <c r="R617" s="709" t="s">
        <v>45</v>
      </c>
      <c r="S617" s="709"/>
      <c r="T617" s="150" t="s">
        <v>445</v>
      </c>
      <c r="U617" s="150" t="s">
        <v>446</v>
      </c>
      <c r="V617" s="227"/>
      <c r="W617" s="137"/>
    </row>
    <row r="618" spans="1:23" ht="17" thickBot="1">
      <c r="A618" s="751"/>
      <c r="B618" s="752"/>
      <c r="C618" s="752"/>
      <c r="D618" s="752"/>
      <c r="E618" s="753"/>
      <c r="F618" s="470" t="s">
        <v>55</v>
      </c>
      <c r="G618" s="683"/>
      <c r="H618" s="684"/>
      <c r="I618" s="28" t="s">
        <v>57</v>
      </c>
      <c r="J618" s="683"/>
      <c r="K618" s="684"/>
      <c r="L618" s="470" t="s">
        <v>40</v>
      </c>
      <c r="M618" s="468" t="s">
        <v>248</v>
      </c>
      <c r="N618" s="476"/>
      <c r="O618" s="676"/>
      <c r="P618" s="678"/>
      <c r="Q618" s="678"/>
      <c r="R618" s="678" t="s">
        <v>385</v>
      </c>
      <c r="S618" s="678"/>
      <c r="T618" s="475" t="s">
        <v>447</v>
      </c>
      <c r="U618" s="465" t="s">
        <v>448</v>
      </c>
      <c r="V618" s="227"/>
      <c r="W618" s="137"/>
    </row>
    <row r="619" spans="1:23" ht="18" customHeight="1" thickTop="1">
      <c r="A619" s="710" t="s">
        <v>33</v>
      </c>
      <c r="B619" s="713" t="s">
        <v>449</v>
      </c>
      <c r="C619" s="544"/>
      <c r="D619" s="544"/>
      <c r="E619" s="545"/>
      <c r="F619" s="717" t="str">
        <f>T623</f>
        <v/>
      </c>
      <c r="G619" s="658" t="s">
        <v>75</v>
      </c>
      <c r="H619" s="661"/>
      <c r="I619" s="661"/>
      <c r="J619" s="658" t="s">
        <v>75</v>
      </c>
      <c r="K619" s="661"/>
      <c r="L619" s="664" t="str">
        <f>IF(F619="","",F619)</f>
        <v/>
      </c>
      <c r="M619" s="667" t="str">
        <f>IF(U623=0,"",U623)</f>
        <v/>
      </c>
      <c r="N619" s="117"/>
      <c r="O619" s="130">
        <v>1</v>
      </c>
      <c r="P619" s="670"/>
      <c r="Q619" s="671"/>
      <c r="R619" s="672"/>
      <c r="S619" s="672"/>
      <c r="T619" s="228"/>
      <c r="U619" s="131" t="str">
        <f>IF($R619="","",$R619*10^3*T619)</f>
        <v/>
      </c>
      <c r="V619" s="229"/>
      <c r="W619" s="459"/>
    </row>
    <row r="620" spans="1:23" ht="17.5">
      <c r="A620" s="711"/>
      <c r="B620" s="714"/>
      <c r="C620" s="534"/>
      <c r="D620" s="534"/>
      <c r="E620" s="715"/>
      <c r="F620" s="718"/>
      <c r="G620" s="659"/>
      <c r="H620" s="662"/>
      <c r="I620" s="662"/>
      <c r="J620" s="659"/>
      <c r="K620" s="662"/>
      <c r="L620" s="665"/>
      <c r="M620" s="668"/>
      <c r="N620" s="117"/>
      <c r="O620" s="130">
        <v>2</v>
      </c>
      <c r="P620" s="673"/>
      <c r="Q620" s="674"/>
      <c r="R620" s="675"/>
      <c r="S620" s="675"/>
      <c r="T620" s="232"/>
      <c r="U620" s="131" t="str">
        <f>IF($R620="","",$R620*10^3*T620)</f>
        <v/>
      </c>
      <c r="V620" s="229"/>
      <c r="W620" s="459"/>
    </row>
    <row r="621" spans="1:23" ht="17.5">
      <c r="A621" s="711"/>
      <c r="B621" s="714"/>
      <c r="C621" s="534"/>
      <c r="D621" s="534"/>
      <c r="E621" s="715"/>
      <c r="F621" s="718"/>
      <c r="G621" s="659"/>
      <c r="H621" s="662"/>
      <c r="I621" s="662"/>
      <c r="J621" s="659"/>
      <c r="K621" s="662"/>
      <c r="L621" s="665"/>
      <c r="M621" s="668"/>
      <c r="N621" s="117"/>
      <c r="O621" s="130">
        <v>3</v>
      </c>
      <c r="P621" s="673"/>
      <c r="Q621" s="674"/>
      <c r="R621" s="675"/>
      <c r="S621" s="675"/>
      <c r="T621" s="232"/>
      <c r="U621" s="131" t="str">
        <f>IF($R621="","",$R621*10^3*T621)</f>
        <v/>
      </c>
      <c r="V621" s="229"/>
      <c r="W621" s="459"/>
    </row>
    <row r="622" spans="1:23" ht="18" thickBot="1">
      <c r="A622" s="711"/>
      <c r="B622" s="714"/>
      <c r="C622" s="534"/>
      <c r="D622" s="534"/>
      <c r="E622" s="715"/>
      <c r="F622" s="718"/>
      <c r="G622" s="659"/>
      <c r="H622" s="662"/>
      <c r="I622" s="662"/>
      <c r="J622" s="659"/>
      <c r="K622" s="662"/>
      <c r="L622" s="665"/>
      <c r="M622" s="668"/>
      <c r="N622" s="117"/>
      <c r="O622" s="130">
        <v>4</v>
      </c>
      <c r="P622" s="733"/>
      <c r="Q622" s="734"/>
      <c r="R622" s="735"/>
      <c r="S622" s="735"/>
      <c r="T622" s="233"/>
      <c r="U622" s="234" t="str">
        <f>IF($R622="","",$R622*10^3*T622)</f>
        <v/>
      </c>
      <c r="V622" s="229"/>
      <c r="W622" s="459"/>
    </row>
    <row r="623" spans="1:23" ht="17" thickTop="1">
      <c r="A623" s="711"/>
      <c r="B623" s="714"/>
      <c r="C623" s="534"/>
      <c r="D623" s="534"/>
      <c r="E623" s="715"/>
      <c r="F623" s="718"/>
      <c r="G623" s="659"/>
      <c r="H623" s="662"/>
      <c r="I623" s="662"/>
      <c r="J623" s="659"/>
      <c r="K623" s="662"/>
      <c r="L623" s="665"/>
      <c r="M623" s="668"/>
      <c r="N623" s="117"/>
      <c r="O623" s="132"/>
      <c r="P623" s="736" t="s">
        <v>60</v>
      </c>
      <c r="Q623" s="736"/>
      <c r="R623" s="737"/>
      <c r="S623" s="738"/>
      <c r="T623" s="235" t="str">
        <f>IF(T619="","",SUM(T619:T622))</f>
        <v/>
      </c>
      <c r="U623" s="236" t="str">
        <f>IF(U619="","",SUM(U619:U622))</f>
        <v/>
      </c>
      <c r="V623" s="229"/>
      <c r="W623" s="459"/>
    </row>
    <row r="624" spans="1:23">
      <c r="A624" s="711"/>
      <c r="B624" s="714"/>
      <c r="C624" s="534"/>
      <c r="D624" s="534"/>
      <c r="E624" s="715"/>
      <c r="F624" s="718"/>
      <c r="G624" s="659"/>
      <c r="H624" s="662"/>
      <c r="I624" s="662"/>
      <c r="J624" s="659"/>
      <c r="K624" s="662"/>
      <c r="L624" s="665"/>
      <c r="M624" s="668"/>
      <c r="N624" s="117"/>
      <c r="O624" s="739" t="s">
        <v>450</v>
      </c>
      <c r="P624" s="739"/>
      <c r="Q624" s="740"/>
      <c r="R624" s="743" t="s">
        <v>451</v>
      </c>
      <c r="S624" s="744"/>
      <c r="T624" s="237"/>
      <c r="U624" s="238"/>
      <c r="V624" s="459"/>
      <c r="W624" s="459"/>
    </row>
    <row r="625" spans="1:23" ht="17" thickBot="1">
      <c r="A625" s="711"/>
      <c r="B625" s="716"/>
      <c r="C625" s="546"/>
      <c r="D625" s="546"/>
      <c r="E625" s="547"/>
      <c r="F625" s="719"/>
      <c r="G625" s="660"/>
      <c r="H625" s="663"/>
      <c r="I625" s="663"/>
      <c r="J625" s="660"/>
      <c r="K625" s="663"/>
      <c r="L625" s="666"/>
      <c r="M625" s="669"/>
      <c r="N625" s="117"/>
      <c r="O625" s="741"/>
      <c r="P625" s="741"/>
      <c r="Q625" s="742"/>
      <c r="R625" s="656" t="s">
        <v>452</v>
      </c>
      <c r="S625" s="657"/>
      <c r="T625" s="239"/>
      <c r="U625" s="240"/>
      <c r="V625" s="459"/>
      <c r="W625" s="459"/>
    </row>
    <row r="626" spans="1:23" ht="21.5" customHeight="1" thickTop="1">
      <c r="A626" s="711"/>
      <c r="B626" s="703" t="s">
        <v>453</v>
      </c>
      <c r="C626" s="720" t="s">
        <v>454</v>
      </c>
      <c r="D626" s="520"/>
      <c r="E626" s="521"/>
      <c r="F626" s="241"/>
      <c r="G626" s="460" t="s">
        <v>75</v>
      </c>
      <c r="H626" s="461"/>
      <c r="I626" s="242"/>
      <c r="J626" s="460" t="s">
        <v>75</v>
      </c>
      <c r="K626" s="461"/>
      <c r="L626" s="462" t="str">
        <f>IF(F626="","",F626)</f>
        <v/>
      </c>
      <c r="M626" s="463" t="str">
        <f t="shared" ref="M626:M629" si="126">IF($L626="","",$L626*$R626*10^3)</f>
        <v/>
      </c>
      <c r="N626" s="117"/>
      <c r="O626" s="243" t="s">
        <v>455</v>
      </c>
      <c r="P626" s="244"/>
      <c r="Q626" s="245"/>
      <c r="R626" s="721"/>
      <c r="S626" s="722"/>
      <c r="T626" s="246"/>
      <c r="U626" s="240"/>
      <c r="V626" s="459"/>
      <c r="W626" s="459"/>
    </row>
    <row r="627" spans="1:23" ht="21.5" customHeight="1">
      <c r="A627" s="711"/>
      <c r="B627" s="704"/>
      <c r="C627" s="723" t="s">
        <v>456</v>
      </c>
      <c r="D627" s="724"/>
      <c r="E627" s="725"/>
      <c r="F627" s="241"/>
      <c r="G627" s="247" t="s">
        <v>75</v>
      </c>
      <c r="H627" s="248"/>
      <c r="I627" s="249"/>
      <c r="J627" s="247" t="s">
        <v>75</v>
      </c>
      <c r="K627" s="248"/>
      <c r="L627" s="250" t="str">
        <f>IF(F627="","",F627)</f>
        <v/>
      </c>
      <c r="M627" s="251" t="str">
        <f t="shared" si="126"/>
        <v/>
      </c>
      <c r="N627" s="117"/>
      <c r="O627" s="243" t="s">
        <v>457</v>
      </c>
      <c r="P627" s="244"/>
      <c r="Q627" s="245"/>
      <c r="R627" s="726"/>
      <c r="S627" s="727"/>
      <c r="T627" s="246"/>
      <c r="U627" s="240"/>
      <c r="V627" s="459"/>
      <c r="W627" s="459"/>
    </row>
    <row r="628" spans="1:23" ht="26" customHeight="1">
      <c r="A628" s="711"/>
      <c r="B628" s="704"/>
      <c r="C628" s="728" t="s">
        <v>458</v>
      </c>
      <c r="D628" s="728"/>
      <c r="E628" s="728"/>
      <c r="F628" s="155"/>
      <c r="G628" s="29" t="s">
        <v>75</v>
      </c>
      <c r="H628" s="44"/>
      <c r="I628" s="252"/>
      <c r="J628" s="29" t="s">
        <v>75</v>
      </c>
      <c r="K628" s="45"/>
      <c r="L628" s="41" t="str">
        <f>IF(F628="","",F628)</f>
        <v/>
      </c>
      <c r="M628" s="81" t="str">
        <f t="shared" si="126"/>
        <v/>
      </c>
      <c r="N628" s="117"/>
      <c r="O628" s="243" t="s">
        <v>459</v>
      </c>
      <c r="P628" s="253"/>
      <c r="Q628" s="254"/>
      <c r="R628" s="726"/>
      <c r="S628" s="727"/>
      <c r="T628" s="246"/>
      <c r="U628" s="459"/>
      <c r="V628" s="459"/>
      <c r="W628" s="459"/>
    </row>
    <row r="629" spans="1:23" ht="21.5" customHeight="1" thickBot="1">
      <c r="A629" s="711"/>
      <c r="B629" s="705"/>
      <c r="C629" s="729" t="s">
        <v>322</v>
      </c>
      <c r="D629" s="730"/>
      <c r="E629" s="488"/>
      <c r="F629" s="155"/>
      <c r="G629" s="29" t="s">
        <v>75</v>
      </c>
      <c r="H629" s="44"/>
      <c r="I629" s="252"/>
      <c r="J629" s="29" t="s">
        <v>75</v>
      </c>
      <c r="K629" s="45"/>
      <c r="L629" s="41" t="str">
        <f>IF(F629="","",F629)</f>
        <v/>
      </c>
      <c r="M629" s="81" t="str">
        <f t="shared" si="126"/>
        <v/>
      </c>
      <c r="N629" s="117"/>
      <c r="O629" s="243" t="s">
        <v>460</v>
      </c>
      <c r="P629" s="244"/>
      <c r="Q629" s="255"/>
      <c r="R629" s="731"/>
      <c r="S629" s="732"/>
      <c r="T629" s="246"/>
      <c r="U629" s="123"/>
      <c r="V629" s="459"/>
      <c r="W629" s="459"/>
    </row>
    <row r="630" spans="1:23" ht="21.5" customHeight="1" thickTop="1">
      <c r="A630" s="711"/>
      <c r="B630" s="703" t="s">
        <v>461</v>
      </c>
      <c r="C630" s="653" t="s">
        <v>462</v>
      </c>
      <c r="D630" s="653"/>
      <c r="E630" s="653"/>
      <c r="F630" s="156"/>
      <c r="G630" s="29" t="s">
        <v>75</v>
      </c>
      <c r="H630" s="44"/>
      <c r="I630" s="156"/>
      <c r="J630" s="29" t="s">
        <v>75</v>
      </c>
      <c r="K630" s="45"/>
      <c r="L630" s="256"/>
      <c r="M630" s="257"/>
      <c r="N630" s="117"/>
      <c r="O630" s="258" t="s">
        <v>462</v>
      </c>
      <c r="P630" s="259"/>
      <c r="Q630" s="260"/>
      <c r="R630" s="695">
        <v>0</v>
      </c>
      <c r="S630" s="696"/>
      <c r="T630" s="183"/>
      <c r="U630" s="123"/>
      <c r="V630" s="652"/>
      <c r="W630" s="652"/>
    </row>
    <row r="631" spans="1:23" ht="21.5" customHeight="1">
      <c r="A631" s="711"/>
      <c r="B631" s="704"/>
      <c r="C631" s="653" t="s">
        <v>463</v>
      </c>
      <c r="D631" s="653"/>
      <c r="E631" s="653"/>
      <c r="F631" s="156"/>
      <c r="G631" s="29" t="s">
        <v>75</v>
      </c>
      <c r="H631" s="44"/>
      <c r="I631" s="156"/>
      <c r="J631" s="29" t="s">
        <v>75</v>
      </c>
      <c r="K631" s="45"/>
      <c r="L631" s="256"/>
      <c r="M631" s="257"/>
      <c r="N631" s="117"/>
      <c r="O631" s="258" t="s">
        <v>463</v>
      </c>
      <c r="P631" s="259"/>
      <c r="Q631" s="260"/>
      <c r="R631" s="654">
        <v>0</v>
      </c>
      <c r="S631" s="655"/>
      <c r="T631" s="183"/>
      <c r="U631" s="123"/>
      <c r="V631" s="459"/>
      <c r="W631" s="459"/>
    </row>
    <row r="632" spans="1:23" ht="21.5" customHeight="1">
      <c r="A632" s="711"/>
      <c r="B632" s="704"/>
      <c r="C632" s="653" t="s">
        <v>439</v>
      </c>
      <c r="D632" s="653"/>
      <c r="E632" s="653"/>
      <c r="F632" s="156"/>
      <c r="G632" s="29" t="s">
        <v>75</v>
      </c>
      <c r="H632" s="44"/>
      <c r="I632" s="156"/>
      <c r="J632" s="29" t="s">
        <v>75</v>
      </c>
      <c r="K632" s="45"/>
      <c r="L632" s="256"/>
      <c r="M632" s="257"/>
      <c r="N632" s="117"/>
      <c r="O632" s="258" t="s">
        <v>439</v>
      </c>
      <c r="P632" s="259"/>
      <c r="Q632" s="260"/>
      <c r="R632" s="654">
        <v>0</v>
      </c>
      <c r="S632" s="655"/>
      <c r="T632" s="183"/>
      <c r="U632" s="123"/>
      <c r="V632" s="459"/>
      <c r="W632" s="459"/>
    </row>
    <row r="633" spans="1:23" ht="21.5" customHeight="1">
      <c r="A633" s="711"/>
      <c r="B633" s="704"/>
      <c r="C633" s="653" t="s">
        <v>464</v>
      </c>
      <c r="D633" s="653"/>
      <c r="E633" s="653"/>
      <c r="F633" s="156"/>
      <c r="G633" s="29" t="s">
        <v>75</v>
      </c>
      <c r="H633" s="44"/>
      <c r="I633" s="156"/>
      <c r="J633" s="29" t="s">
        <v>75</v>
      </c>
      <c r="K633" s="45"/>
      <c r="L633" s="256"/>
      <c r="M633" s="257"/>
      <c r="N633" s="117"/>
      <c r="O633" s="258" t="s">
        <v>464</v>
      </c>
      <c r="P633" s="259"/>
      <c r="Q633" s="260"/>
      <c r="R633" s="654">
        <v>0</v>
      </c>
      <c r="S633" s="655"/>
      <c r="T633" s="183"/>
      <c r="U633" s="123"/>
      <c r="V633" s="123"/>
    </row>
    <row r="634" spans="1:23" ht="21.5" customHeight="1">
      <c r="A634" s="711"/>
      <c r="B634" s="704"/>
      <c r="C634" s="690" t="s">
        <v>465</v>
      </c>
      <c r="D634" s="690"/>
      <c r="E634" s="690"/>
      <c r="F634" s="156"/>
      <c r="G634" s="247" t="s">
        <v>75</v>
      </c>
      <c r="H634" s="261"/>
      <c r="I634" s="156"/>
      <c r="J634" s="247" t="s">
        <v>75</v>
      </c>
      <c r="K634" s="262"/>
      <c r="L634" s="256"/>
      <c r="M634" s="257"/>
      <c r="N634" s="117"/>
      <c r="O634" s="263" t="s">
        <v>466</v>
      </c>
      <c r="P634" s="264"/>
      <c r="Q634" s="265"/>
      <c r="R634" s="691"/>
      <c r="S634" s="692"/>
      <c r="T634" s="183"/>
      <c r="U634" s="123"/>
    </row>
    <row r="635" spans="1:23" ht="21.5" customHeight="1">
      <c r="A635" s="711"/>
      <c r="B635" s="705"/>
      <c r="C635" s="693" t="s">
        <v>322</v>
      </c>
      <c r="D635" s="694"/>
      <c r="E635" s="218"/>
      <c r="F635" s="156"/>
      <c r="G635" s="247" t="s">
        <v>75</v>
      </c>
      <c r="H635" s="261"/>
      <c r="I635" s="156"/>
      <c r="J635" s="247" t="s">
        <v>75</v>
      </c>
      <c r="K635" s="262"/>
      <c r="L635" s="256"/>
      <c r="M635" s="257"/>
      <c r="N635" s="117"/>
      <c r="O635" s="263" t="s">
        <v>467</v>
      </c>
      <c r="P635" s="264"/>
      <c r="Q635" s="265"/>
      <c r="R635" s="691"/>
      <c r="S635" s="692"/>
      <c r="T635" s="183"/>
      <c r="U635" s="123"/>
    </row>
    <row r="636" spans="1:23" ht="17" thickBot="1">
      <c r="A636" s="712"/>
      <c r="B636" s="683" t="s">
        <v>468</v>
      </c>
      <c r="C636" s="683"/>
      <c r="D636" s="683"/>
      <c r="E636" s="683"/>
      <c r="F636" s="683"/>
      <c r="G636" s="683"/>
      <c r="H636" s="683"/>
      <c r="I636" s="683"/>
      <c r="J636" s="683"/>
      <c r="K636" s="683"/>
      <c r="L636" s="683"/>
      <c r="M636" s="46" t="str">
        <f>IF(SUM(M619:M635)=0,"",SUM(M619:M635))</f>
        <v/>
      </c>
      <c r="N636" s="114"/>
      <c r="O636" s="134"/>
      <c r="P636" s="136"/>
      <c r="Q636" s="187"/>
      <c r="R636" s="133"/>
      <c r="S636" s="266"/>
      <c r="T636" s="137"/>
      <c r="U636" s="123"/>
    </row>
    <row r="637" spans="1:23" ht="17" thickBot="1">
      <c r="A637" s="685" t="s">
        <v>469</v>
      </c>
      <c r="B637" s="686"/>
      <c r="C637" s="686"/>
      <c r="D637" s="686"/>
      <c r="E637" s="686"/>
      <c r="F637" s="686"/>
      <c r="G637" s="686"/>
      <c r="H637" s="686"/>
      <c r="I637" s="686"/>
      <c r="J637" s="686"/>
      <c r="K637" s="686"/>
      <c r="L637" s="687"/>
      <c r="M637" s="47" t="str">
        <f>IF(SUM(M572,M577,M600,M614,M636)=0,"",SUM(M572,M577,M600,M614,M636))</f>
        <v/>
      </c>
      <c r="N637" s="114"/>
      <c r="O637" s="187" t="s">
        <v>470</v>
      </c>
      <c r="P637" s="207"/>
      <c r="Q637" s="26"/>
      <c r="S637" s="267"/>
      <c r="T637" s="476"/>
      <c r="U637" s="123"/>
    </row>
    <row r="638" spans="1:23">
      <c r="A638" s="469"/>
      <c r="B638" s="82"/>
      <c r="C638" s="471"/>
      <c r="D638" s="471"/>
      <c r="E638" s="471"/>
      <c r="F638" s="471"/>
      <c r="G638" s="469"/>
      <c r="H638" s="469"/>
      <c r="I638" s="469"/>
      <c r="J638" s="469"/>
      <c r="K638" s="469"/>
      <c r="L638" s="469"/>
      <c r="M638" s="27"/>
      <c r="N638" s="114"/>
      <c r="O638" s="210" t="s">
        <v>471</v>
      </c>
      <c r="Q638" s="26"/>
    </row>
    <row r="639" spans="1:23">
      <c r="A639" s="479"/>
      <c r="B639" s="688" t="s">
        <v>319</v>
      </c>
      <c r="C639" s="688"/>
      <c r="D639" s="688"/>
      <c r="E639" s="688"/>
      <c r="F639" s="688"/>
      <c r="G639" s="688" t="str">
        <f>IF(P619="","",""&amp;$P619&amp;" "&amp;$R619&amp;"　"&amp;$P620&amp;" "&amp;$R620&amp;"　"&amp;$P621&amp;" "&amp;$R621&amp;"　"&amp;$P622&amp;" "&amp;$R622&amp;"")</f>
        <v/>
      </c>
      <c r="H639" s="688"/>
      <c r="I639" s="688"/>
      <c r="J639" s="688"/>
      <c r="K639" s="688"/>
      <c r="L639" s="688"/>
      <c r="M639" s="688"/>
      <c r="N639" s="114"/>
      <c r="O639" s="187" t="s">
        <v>338</v>
      </c>
      <c r="Q639" s="26"/>
    </row>
    <row r="640" spans="1:23">
      <c r="A640" s="38"/>
      <c r="B640" s="689"/>
      <c r="C640" s="689"/>
      <c r="D640" s="689"/>
      <c r="E640" s="689"/>
      <c r="F640" s="689"/>
      <c r="G640" s="689"/>
      <c r="H640" s="689"/>
      <c r="I640" s="689"/>
      <c r="J640" s="689"/>
      <c r="K640" s="689"/>
      <c r="L640" s="689"/>
      <c r="M640" s="689"/>
    </row>
    <row r="641" spans="1:14">
      <c r="A641" s="38"/>
      <c r="B641" s="689"/>
      <c r="C641" s="689"/>
      <c r="D641" s="689"/>
      <c r="E641" s="689"/>
      <c r="F641" s="689"/>
      <c r="G641" s="689"/>
      <c r="H641" s="689"/>
      <c r="I641" s="689"/>
      <c r="J641" s="689"/>
      <c r="K641" s="689"/>
      <c r="L641" s="689"/>
      <c r="M641" s="689"/>
    </row>
    <row r="642" spans="1:14" ht="9" customHeight="1" thickBot="1">
      <c r="A642" s="38"/>
      <c r="B642" s="399"/>
      <c r="C642" s="399"/>
      <c r="D642" s="399"/>
      <c r="E642" s="399"/>
      <c r="F642" s="399"/>
      <c r="G642" s="399"/>
      <c r="H642" s="399"/>
      <c r="I642" s="399"/>
      <c r="J642" s="399"/>
      <c r="K642" s="399"/>
      <c r="L642" s="399"/>
      <c r="M642" s="399"/>
    </row>
    <row r="643" spans="1:14" ht="17" thickBot="1">
      <c r="K643" s="39" t="s">
        <v>298</v>
      </c>
      <c r="L643" s="39" t="s">
        <v>60</v>
      </c>
      <c r="M643" s="40" t="str">
        <f>IF(SUM(M102,M209,M316,M423,M530,M637)=0,"",SUM(M102,M209,M316,M423,M530,M637))</f>
        <v/>
      </c>
      <c r="N643" s="12" t="s">
        <v>264</v>
      </c>
    </row>
  </sheetData>
  <sheetProtection algorithmName="SHA-512" hashValue="b/jdKzhbEFzAk7yeX7qQuIAenPOFfpu/RI8M5FOBwVfrYD9e9pGYDsUsQao1XkxiHZxuxsVlQNwz8/eK5YyDgg==" saltValue="5C0+VHGCSCoKMx7c6GVgSw==" spinCount="100000" sheet="1" scenarios="1"/>
  <mergeCells count="1149">
    <mergeCell ref="G3:L3"/>
    <mergeCell ref="A5:E7"/>
    <mergeCell ref="F5:H5"/>
    <mergeCell ref="I5:K5"/>
    <mergeCell ref="L5:L6"/>
    <mergeCell ref="M5:M6"/>
    <mergeCell ref="G6:G7"/>
    <mergeCell ref="J6:J7"/>
    <mergeCell ref="Z6:Z7"/>
    <mergeCell ref="AA6:AA7"/>
    <mergeCell ref="A8:A42"/>
    <mergeCell ref="B8:E8"/>
    <mergeCell ref="B9:E9"/>
    <mergeCell ref="B10:E10"/>
    <mergeCell ref="B11:E11"/>
    <mergeCell ref="B12:E12"/>
    <mergeCell ref="B13:E13"/>
    <mergeCell ref="B14:E14"/>
    <mergeCell ref="O5:O7"/>
    <mergeCell ref="P5:Q5"/>
    <mergeCell ref="R5:R7"/>
    <mergeCell ref="S5:T5"/>
    <mergeCell ref="X5:Y5"/>
    <mergeCell ref="Z5:AA5"/>
    <mergeCell ref="Q6:Q7"/>
    <mergeCell ref="S6:S7"/>
    <mergeCell ref="T6:T7"/>
    <mergeCell ref="Y6:Y7"/>
    <mergeCell ref="B21:B22"/>
    <mergeCell ref="C21:E21"/>
    <mergeCell ref="C22:E22"/>
    <mergeCell ref="B23:B28"/>
    <mergeCell ref="C23:E23"/>
    <mergeCell ref="C24:E24"/>
    <mergeCell ref="C25:E25"/>
    <mergeCell ref="C26:E26"/>
    <mergeCell ref="C27:E27"/>
    <mergeCell ref="C28:E28"/>
    <mergeCell ref="B15:E15"/>
    <mergeCell ref="B16:E16"/>
    <mergeCell ref="B17:E17"/>
    <mergeCell ref="B18:E18"/>
    <mergeCell ref="B19:B20"/>
    <mergeCell ref="C19:E19"/>
    <mergeCell ref="C20:E20"/>
    <mergeCell ref="M38:M39"/>
    <mergeCell ref="G39:G40"/>
    <mergeCell ref="H39:H40"/>
    <mergeCell ref="J39:J40"/>
    <mergeCell ref="K39:K40"/>
    <mergeCell ref="U40:V40"/>
    <mergeCell ref="B35:B36"/>
    <mergeCell ref="C35:E35"/>
    <mergeCell ref="C36:E36"/>
    <mergeCell ref="B37:L37"/>
    <mergeCell ref="B38:E40"/>
    <mergeCell ref="F38:H38"/>
    <mergeCell ref="I38:K38"/>
    <mergeCell ref="L38:L39"/>
    <mergeCell ref="B29:E29"/>
    <mergeCell ref="B30:E30"/>
    <mergeCell ref="B31:E31"/>
    <mergeCell ref="B32:E32"/>
    <mergeCell ref="B33:E33"/>
    <mergeCell ref="B34:E34"/>
    <mergeCell ref="P43:Q43"/>
    <mergeCell ref="R43:R45"/>
    <mergeCell ref="S43:T43"/>
    <mergeCell ref="X43:Y43"/>
    <mergeCell ref="Z43:AA43"/>
    <mergeCell ref="G44:G45"/>
    <mergeCell ref="J44:J45"/>
    <mergeCell ref="Q44:Q45"/>
    <mergeCell ref="S44:S45"/>
    <mergeCell ref="T44:T45"/>
    <mergeCell ref="B41:E41"/>
    <mergeCell ref="U41:V41"/>
    <mergeCell ref="B42:L42"/>
    <mergeCell ref="A43:A64"/>
    <mergeCell ref="B43:E45"/>
    <mergeCell ref="F43:H43"/>
    <mergeCell ref="I43:K43"/>
    <mergeCell ref="L43:L44"/>
    <mergeCell ref="M43:M44"/>
    <mergeCell ref="O43:O45"/>
    <mergeCell ref="B55:E55"/>
    <mergeCell ref="B56:E56"/>
    <mergeCell ref="B57:E57"/>
    <mergeCell ref="B58:E58"/>
    <mergeCell ref="B59:E59"/>
    <mergeCell ref="B60:E60"/>
    <mergeCell ref="B49:E49"/>
    <mergeCell ref="B50:E50"/>
    <mergeCell ref="B51:E51"/>
    <mergeCell ref="B52:E52"/>
    <mergeCell ref="B53:E53"/>
    <mergeCell ref="B54:E54"/>
    <mergeCell ref="Y44:Y45"/>
    <mergeCell ref="Z44:Z45"/>
    <mergeCell ref="AA44:AA45"/>
    <mergeCell ref="B46:E46"/>
    <mergeCell ref="B47:E47"/>
    <mergeCell ref="B48:E48"/>
    <mergeCell ref="S66:T66"/>
    <mergeCell ref="G67:G68"/>
    <mergeCell ref="H67:H68"/>
    <mergeCell ref="J67:J68"/>
    <mergeCell ref="K67:K68"/>
    <mergeCell ref="S67:S68"/>
    <mergeCell ref="T67:T68"/>
    <mergeCell ref="A66:E68"/>
    <mergeCell ref="F66:H66"/>
    <mergeCell ref="I66:K66"/>
    <mergeCell ref="L66:L67"/>
    <mergeCell ref="M66:M67"/>
    <mergeCell ref="R66:R68"/>
    <mergeCell ref="B61:E61"/>
    <mergeCell ref="B62:E62"/>
    <mergeCell ref="B63:C64"/>
    <mergeCell ref="D63:E63"/>
    <mergeCell ref="D64:E64"/>
    <mergeCell ref="B65:L65"/>
    <mergeCell ref="C76:E76"/>
    <mergeCell ref="C77:E77"/>
    <mergeCell ref="C78:D78"/>
    <mergeCell ref="B79:L79"/>
    <mergeCell ref="A80:E83"/>
    <mergeCell ref="F80:H80"/>
    <mergeCell ref="I80:K80"/>
    <mergeCell ref="L80:L82"/>
    <mergeCell ref="A69:A79"/>
    <mergeCell ref="B69:B73"/>
    <mergeCell ref="C69:E69"/>
    <mergeCell ref="C70:E70"/>
    <mergeCell ref="C71:E71"/>
    <mergeCell ref="C72:E72"/>
    <mergeCell ref="C73:D73"/>
    <mergeCell ref="B74:B78"/>
    <mergeCell ref="C74:E74"/>
    <mergeCell ref="C75:E75"/>
    <mergeCell ref="A84:A101"/>
    <mergeCell ref="B84:E90"/>
    <mergeCell ref="F84:F90"/>
    <mergeCell ref="G84:G90"/>
    <mergeCell ref="H84:H90"/>
    <mergeCell ref="I84:I90"/>
    <mergeCell ref="B91:B94"/>
    <mergeCell ref="C91:E91"/>
    <mergeCell ref="C94:D94"/>
    <mergeCell ref="C98:E98"/>
    <mergeCell ref="Z81:Z83"/>
    <mergeCell ref="AA81:AA83"/>
    <mergeCell ref="O82:O83"/>
    <mergeCell ref="P82:Q83"/>
    <mergeCell ref="R82:S82"/>
    <mergeCell ref="X82:X84"/>
    <mergeCell ref="R83:S83"/>
    <mergeCell ref="M80:M82"/>
    <mergeCell ref="F81:F82"/>
    <mergeCell ref="G81:G83"/>
    <mergeCell ref="H81:H83"/>
    <mergeCell ref="I81:I82"/>
    <mergeCell ref="J81:J83"/>
    <mergeCell ref="K81:K83"/>
    <mergeCell ref="P87:Q87"/>
    <mergeCell ref="R87:S87"/>
    <mergeCell ref="P88:Q88"/>
    <mergeCell ref="R88:S88"/>
    <mergeCell ref="O89:Q90"/>
    <mergeCell ref="R89:S89"/>
    <mergeCell ref="R90:S90"/>
    <mergeCell ref="J84:J90"/>
    <mergeCell ref="K84:K90"/>
    <mergeCell ref="L84:L90"/>
    <mergeCell ref="M84:M90"/>
    <mergeCell ref="P84:Q84"/>
    <mergeCell ref="R84:S84"/>
    <mergeCell ref="P85:Q85"/>
    <mergeCell ref="R85:S85"/>
    <mergeCell ref="P86:Q86"/>
    <mergeCell ref="R86:S86"/>
    <mergeCell ref="R98:S98"/>
    <mergeCell ref="C99:E99"/>
    <mergeCell ref="R99:S99"/>
    <mergeCell ref="C100:D100"/>
    <mergeCell ref="R100:S100"/>
    <mergeCell ref="B101:L101"/>
    <mergeCell ref="O94:Q94"/>
    <mergeCell ref="R94:S94"/>
    <mergeCell ref="B95:B100"/>
    <mergeCell ref="C95:E95"/>
    <mergeCell ref="R95:S95"/>
    <mergeCell ref="V95:W95"/>
    <mergeCell ref="C96:E96"/>
    <mergeCell ref="R96:S96"/>
    <mergeCell ref="C97:E97"/>
    <mergeCell ref="R97:S97"/>
    <mergeCell ref="O91:Q91"/>
    <mergeCell ref="R91:S91"/>
    <mergeCell ref="C92:E92"/>
    <mergeCell ref="O92:Q92"/>
    <mergeCell ref="R92:S92"/>
    <mergeCell ref="C93:E93"/>
    <mergeCell ref="O93:Q93"/>
    <mergeCell ref="R93:S93"/>
    <mergeCell ref="B122:E122"/>
    <mergeCell ref="B123:E123"/>
    <mergeCell ref="O112:O114"/>
    <mergeCell ref="P112:Q112"/>
    <mergeCell ref="R112:R114"/>
    <mergeCell ref="S112:T112"/>
    <mergeCell ref="G113:G114"/>
    <mergeCell ref="J113:J114"/>
    <mergeCell ref="Q113:Q114"/>
    <mergeCell ref="S113:S114"/>
    <mergeCell ref="T113:T114"/>
    <mergeCell ref="A102:L102"/>
    <mergeCell ref="B104:F104"/>
    <mergeCell ref="G104:M104"/>
    <mergeCell ref="B105:M106"/>
    <mergeCell ref="G110:L110"/>
    <mergeCell ref="A112:E114"/>
    <mergeCell ref="F112:H112"/>
    <mergeCell ref="I112:K112"/>
    <mergeCell ref="L112:L113"/>
    <mergeCell ref="M112:M113"/>
    <mergeCell ref="B136:E136"/>
    <mergeCell ref="B137:E137"/>
    <mergeCell ref="B138:E138"/>
    <mergeCell ref="B139:E139"/>
    <mergeCell ref="B140:E140"/>
    <mergeCell ref="B141:E141"/>
    <mergeCell ref="B130:B135"/>
    <mergeCell ref="C130:E130"/>
    <mergeCell ref="C131:E131"/>
    <mergeCell ref="C132:E132"/>
    <mergeCell ref="C133:E133"/>
    <mergeCell ref="C134:E134"/>
    <mergeCell ref="C135:E135"/>
    <mergeCell ref="B124:E124"/>
    <mergeCell ref="B125:E125"/>
    <mergeCell ref="B126:B127"/>
    <mergeCell ref="C126:E126"/>
    <mergeCell ref="C127:E127"/>
    <mergeCell ref="B128:B129"/>
    <mergeCell ref="C128:E128"/>
    <mergeCell ref="C129:E129"/>
    <mergeCell ref="B148:E148"/>
    <mergeCell ref="U148:V148"/>
    <mergeCell ref="B149:L149"/>
    <mergeCell ref="A150:A171"/>
    <mergeCell ref="B150:E152"/>
    <mergeCell ref="F150:H150"/>
    <mergeCell ref="I150:K150"/>
    <mergeCell ref="L150:L151"/>
    <mergeCell ref="M150:M151"/>
    <mergeCell ref="O150:O152"/>
    <mergeCell ref="M145:M146"/>
    <mergeCell ref="G146:G147"/>
    <mergeCell ref="H146:H147"/>
    <mergeCell ref="J146:J147"/>
    <mergeCell ref="K146:K147"/>
    <mergeCell ref="U147:V147"/>
    <mergeCell ref="B142:B143"/>
    <mergeCell ref="C142:E142"/>
    <mergeCell ref="C143:E143"/>
    <mergeCell ref="B144:L144"/>
    <mergeCell ref="B145:E147"/>
    <mergeCell ref="F145:H145"/>
    <mergeCell ref="I145:K145"/>
    <mergeCell ref="L145:L146"/>
    <mergeCell ref="A115:A149"/>
    <mergeCell ref="B115:E115"/>
    <mergeCell ref="B116:E116"/>
    <mergeCell ref="B117:E117"/>
    <mergeCell ref="B118:E118"/>
    <mergeCell ref="B119:E119"/>
    <mergeCell ref="B120:E120"/>
    <mergeCell ref="B121:E121"/>
    <mergeCell ref="B159:E159"/>
    <mergeCell ref="B160:E160"/>
    <mergeCell ref="B161:E161"/>
    <mergeCell ref="B162:E162"/>
    <mergeCell ref="B163:E163"/>
    <mergeCell ref="B164:E164"/>
    <mergeCell ref="B153:E153"/>
    <mergeCell ref="B154:E154"/>
    <mergeCell ref="B155:E155"/>
    <mergeCell ref="B156:E156"/>
    <mergeCell ref="B157:E157"/>
    <mergeCell ref="B158:E158"/>
    <mergeCell ref="P150:Q150"/>
    <mergeCell ref="R150:R152"/>
    <mergeCell ref="S150:T150"/>
    <mergeCell ref="G151:G152"/>
    <mergeCell ref="J151:J152"/>
    <mergeCell ref="Q151:Q152"/>
    <mergeCell ref="S151:S152"/>
    <mergeCell ref="T151:T152"/>
    <mergeCell ref="B172:L172"/>
    <mergeCell ref="A173:E175"/>
    <mergeCell ref="F173:H173"/>
    <mergeCell ref="I173:K173"/>
    <mergeCell ref="L173:L174"/>
    <mergeCell ref="M173:M174"/>
    <mergeCell ref="G174:G175"/>
    <mergeCell ref="H174:H175"/>
    <mergeCell ref="J174:J175"/>
    <mergeCell ref="K174:K175"/>
    <mergeCell ref="B165:E165"/>
    <mergeCell ref="B166:E166"/>
    <mergeCell ref="B167:E167"/>
    <mergeCell ref="B168:E168"/>
    <mergeCell ref="B169:E169"/>
    <mergeCell ref="B170:C171"/>
    <mergeCell ref="D170:E170"/>
    <mergeCell ref="D171:E171"/>
    <mergeCell ref="C183:E183"/>
    <mergeCell ref="C184:E184"/>
    <mergeCell ref="C185:D185"/>
    <mergeCell ref="B186:L186"/>
    <mergeCell ref="A187:E190"/>
    <mergeCell ref="F187:H187"/>
    <mergeCell ref="I187:K187"/>
    <mergeCell ref="L187:L189"/>
    <mergeCell ref="A176:A186"/>
    <mergeCell ref="B176:B180"/>
    <mergeCell ref="C176:E176"/>
    <mergeCell ref="C177:E177"/>
    <mergeCell ref="C178:E178"/>
    <mergeCell ref="C179:E179"/>
    <mergeCell ref="C180:D180"/>
    <mergeCell ref="B181:B185"/>
    <mergeCell ref="C181:E181"/>
    <mergeCell ref="C182:E182"/>
    <mergeCell ref="O189:O190"/>
    <mergeCell ref="P189:Q190"/>
    <mergeCell ref="R189:S189"/>
    <mergeCell ref="R190:S190"/>
    <mergeCell ref="A191:A208"/>
    <mergeCell ref="B191:E197"/>
    <mergeCell ref="F191:F197"/>
    <mergeCell ref="G191:G197"/>
    <mergeCell ref="H191:H197"/>
    <mergeCell ref="I191:I197"/>
    <mergeCell ref="M187:M189"/>
    <mergeCell ref="F188:F189"/>
    <mergeCell ref="G188:G190"/>
    <mergeCell ref="H188:H190"/>
    <mergeCell ref="I188:I189"/>
    <mergeCell ref="J188:J190"/>
    <mergeCell ref="K188:K190"/>
    <mergeCell ref="P194:Q194"/>
    <mergeCell ref="R194:S194"/>
    <mergeCell ref="P195:Q195"/>
    <mergeCell ref="R195:S195"/>
    <mergeCell ref="O196:Q197"/>
    <mergeCell ref="R196:S196"/>
    <mergeCell ref="R197:S197"/>
    <mergeCell ref="J191:J197"/>
    <mergeCell ref="K191:K197"/>
    <mergeCell ref="L191:L197"/>
    <mergeCell ref="M191:M197"/>
    <mergeCell ref="P191:Q191"/>
    <mergeCell ref="R191:S191"/>
    <mergeCell ref="P192:Q192"/>
    <mergeCell ref="R192:S192"/>
    <mergeCell ref="P193:Q193"/>
    <mergeCell ref="R193:S193"/>
    <mergeCell ref="C206:E206"/>
    <mergeCell ref="R206:S206"/>
    <mergeCell ref="C207:D207"/>
    <mergeCell ref="R207:S207"/>
    <mergeCell ref="B208:L208"/>
    <mergeCell ref="A209:L209"/>
    <mergeCell ref="B202:B207"/>
    <mergeCell ref="C202:E202"/>
    <mergeCell ref="R202:S202"/>
    <mergeCell ref="V202:W202"/>
    <mergeCell ref="C203:E203"/>
    <mergeCell ref="R203:S203"/>
    <mergeCell ref="C204:E204"/>
    <mergeCell ref="R204:S204"/>
    <mergeCell ref="C205:E205"/>
    <mergeCell ref="R205:S205"/>
    <mergeCell ref="B198:B201"/>
    <mergeCell ref="C198:E198"/>
    <mergeCell ref="R198:S198"/>
    <mergeCell ref="C199:E199"/>
    <mergeCell ref="R199:S199"/>
    <mergeCell ref="C200:E200"/>
    <mergeCell ref="R200:S200"/>
    <mergeCell ref="C201:D201"/>
    <mergeCell ref="R201:S201"/>
    <mergeCell ref="B229:E229"/>
    <mergeCell ref="B230:E230"/>
    <mergeCell ref="O219:O221"/>
    <mergeCell ref="P219:Q219"/>
    <mergeCell ref="R219:R221"/>
    <mergeCell ref="S219:T219"/>
    <mergeCell ref="G220:G221"/>
    <mergeCell ref="J220:J221"/>
    <mergeCell ref="Q220:Q221"/>
    <mergeCell ref="S220:S221"/>
    <mergeCell ref="T220:T221"/>
    <mergeCell ref="B211:F211"/>
    <mergeCell ref="G211:M211"/>
    <mergeCell ref="B212:M213"/>
    <mergeCell ref="G217:L217"/>
    <mergeCell ref="A219:E221"/>
    <mergeCell ref="F219:H219"/>
    <mergeCell ref="I219:K219"/>
    <mergeCell ref="L219:L220"/>
    <mergeCell ref="M219:M220"/>
    <mergeCell ref="B243:E243"/>
    <mergeCell ref="B244:E244"/>
    <mergeCell ref="B245:E245"/>
    <mergeCell ref="B246:E246"/>
    <mergeCell ref="B247:E247"/>
    <mergeCell ref="B248:E248"/>
    <mergeCell ref="B237:B242"/>
    <mergeCell ref="C237:E237"/>
    <mergeCell ref="C238:E238"/>
    <mergeCell ref="C239:E239"/>
    <mergeCell ref="C240:E240"/>
    <mergeCell ref="C241:E241"/>
    <mergeCell ref="C242:E242"/>
    <mergeCell ref="B231:E231"/>
    <mergeCell ref="B232:E232"/>
    <mergeCell ref="B233:B234"/>
    <mergeCell ref="C233:E233"/>
    <mergeCell ref="C234:E234"/>
    <mergeCell ref="B235:B236"/>
    <mergeCell ref="C235:E235"/>
    <mergeCell ref="C236:E236"/>
    <mergeCell ref="B255:E255"/>
    <mergeCell ref="U255:V255"/>
    <mergeCell ref="B256:L256"/>
    <mergeCell ref="A257:A278"/>
    <mergeCell ref="B257:E259"/>
    <mergeCell ref="F257:H257"/>
    <mergeCell ref="I257:K257"/>
    <mergeCell ref="L257:L258"/>
    <mergeCell ref="M257:M258"/>
    <mergeCell ref="O257:O259"/>
    <mergeCell ref="M252:M253"/>
    <mergeCell ref="G253:G254"/>
    <mergeCell ref="H253:H254"/>
    <mergeCell ref="J253:J254"/>
    <mergeCell ref="K253:K254"/>
    <mergeCell ref="U254:V254"/>
    <mergeCell ref="B249:B250"/>
    <mergeCell ref="C249:E249"/>
    <mergeCell ref="C250:E250"/>
    <mergeCell ref="B251:L251"/>
    <mergeCell ref="B252:E254"/>
    <mergeCell ref="F252:H252"/>
    <mergeCell ref="I252:K252"/>
    <mergeCell ref="L252:L253"/>
    <mergeCell ref="A222:A256"/>
    <mergeCell ref="B222:E222"/>
    <mergeCell ref="B223:E223"/>
    <mergeCell ref="B224:E224"/>
    <mergeCell ref="B225:E225"/>
    <mergeCell ref="B226:E226"/>
    <mergeCell ref="B227:E227"/>
    <mergeCell ref="B228:E228"/>
    <mergeCell ref="B266:E266"/>
    <mergeCell ref="B267:E267"/>
    <mergeCell ref="B268:E268"/>
    <mergeCell ref="B269:E269"/>
    <mergeCell ref="B270:E270"/>
    <mergeCell ref="B271:E271"/>
    <mergeCell ref="B260:E260"/>
    <mergeCell ref="B261:E261"/>
    <mergeCell ref="B262:E262"/>
    <mergeCell ref="B263:E263"/>
    <mergeCell ref="B264:E264"/>
    <mergeCell ref="B265:E265"/>
    <mergeCell ref="P257:Q257"/>
    <mergeCell ref="R257:R259"/>
    <mergeCell ref="S257:T257"/>
    <mergeCell ref="G258:G259"/>
    <mergeCell ref="J258:J259"/>
    <mergeCell ref="Q258:Q259"/>
    <mergeCell ref="S258:S259"/>
    <mergeCell ref="T258:T259"/>
    <mergeCell ref="B279:L279"/>
    <mergeCell ref="A280:E282"/>
    <mergeCell ref="F280:H280"/>
    <mergeCell ref="I280:K280"/>
    <mergeCell ref="L280:L281"/>
    <mergeCell ref="M280:M281"/>
    <mergeCell ref="G281:G282"/>
    <mergeCell ref="H281:H282"/>
    <mergeCell ref="J281:J282"/>
    <mergeCell ref="K281:K282"/>
    <mergeCell ref="B272:E272"/>
    <mergeCell ref="B273:E273"/>
    <mergeCell ref="B274:E274"/>
    <mergeCell ref="B275:E275"/>
    <mergeCell ref="B276:E276"/>
    <mergeCell ref="B277:C278"/>
    <mergeCell ref="D277:E277"/>
    <mergeCell ref="D278:E278"/>
    <mergeCell ref="C290:E290"/>
    <mergeCell ref="C291:E291"/>
    <mergeCell ref="C292:D292"/>
    <mergeCell ref="B293:L293"/>
    <mergeCell ref="A294:E297"/>
    <mergeCell ref="F294:H294"/>
    <mergeCell ref="I294:K294"/>
    <mergeCell ref="L294:L296"/>
    <mergeCell ref="A283:A293"/>
    <mergeCell ref="B283:B287"/>
    <mergeCell ref="C283:E283"/>
    <mergeCell ref="C284:E284"/>
    <mergeCell ref="C285:E285"/>
    <mergeCell ref="C286:E286"/>
    <mergeCell ref="C287:D287"/>
    <mergeCell ref="B288:B292"/>
    <mergeCell ref="C288:E288"/>
    <mergeCell ref="C289:E289"/>
    <mergeCell ref="O296:O297"/>
    <mergeCell ref="P296:Q297"/>
    <mergeCell ref="R296:S296"/>
    <mergeCell ref="R297:S297"/>
    <mergeCell ref="A298:A315"/>
    <mergeCell ref="B298:E304"/>
    <mergeCell ref="F298:F304"/>
    <mergeCell ref="G298:G304"/>
    <mergeCell ref="H298:H304"/>
    <mergeCell ref="I298:I304"/>
    <mergeCell ref="M294:M296"/>
    <mergeCell ref="F295:F296"/>
    <mergeCell ref="G295:G297"/>
    <mergeCell ref="H295:H297"/>
    <mergeCell ref="I295:I296"/>
    <mergeCell ref="J295:J297"/>
    <mergeCell ref="K295:K297"/>
    <mergeCell ref="P301:Q301"/>
    <mergeCell ref="R301:S301"/>
    <mergeCell ref="P302:Q302"/>
    <mergeCell ref="R302:S302"/>
    <mergeCell ref="O303:Q304"/>
    <mergeCell ref="R303:S303"/>
    <mergeCell ref="R304:S304"/>
    <mergeCell ref="J298:J304"/>
    <mergeCell ref="K298:K304"/>
    <mergeCell ref="L298:L304"/>
    <mergeCell ref="M298:M304"/>
    <mergeCell ref="P298:Q298"/>
    <mergeCell ref="R298:S298"/>
    <mergeCell ref="P299:Q299"/>
    <mergeCell ref="R299:S299"/>
    <mergeCell ref="P300:Q300"/>
    <mergeCell ref="R300:S300"/>
    <mergeCell ref="C313:E313"/>
    <mergeCell ref="R313:S313"/>
    <mergeCell ref="C314:D314"/>
    <mergeCell ref="R314:S314"/>
    <mergeCell ref="B315:L315"/>
    <mergeCell ref="A316:L316"/>
    <mergeCell ref="B309:B314"/>
    <mergeCell ref="C309:E309"/>
    <mergeCell ref="R309:S309"/>
    <mergeCell ref="V309:W309"/>
    <mergeCell ref="C310:E310"/>
    <mergeCell ref="R310:S310"/>
    <mergeCell ref="C311:E311"/>
    <mergeCell ref="R311:S311"/>
    <mergeCell ref="C312:E312"/>
    <mergeCell ref="R312:S312"/>
    <mergeCell ref="B305:B308"/>
    <mergeCell ref="C305:E305"/>
    <mergeCell ref="R305:S305"/>
    <mergeCell ref="C306:E306"/>
    <mergeCell ref="R306:S306"/>
    <mergeCell ref="C307:E307"/>
    <mergeCell ref="R307:S307"/>
    <mergeCell ref="C308:D308"/>
    <mergeCell ref="R308:S308"/>
    <mergeCell ref="B336:E336"/>
    <mergeCell ref="B337:E337"/>
    <mergeCell ref="O326:O328"/>
    <mergeCell ref="P326:Q326"/>
    <mergeCell ref="R326:R328"/>
    <mergeCell ref="S326:T326"/>
    <mergeCell ref="G327:G328"/>
    <mergeCell ref="J327:J328"/>
    <mergeCell ref="Q327:Q328"/>
    <mergeCell ref="S327:S328"/>
    <mergeCell ref="T327:T328"/>
    <mergeCell ref="B318:F318"/>
    <mergeCell ref="G318:M318"/>
    <mergeCell ref="B319:M320"/>
    <mergeCell ref="G324:L324"/>
    <mergeCell ref="A326:E328"/>
    <mergeCell ref="F326:H326"/>
    <mergeCell ref="I326:K326"/>
    <mergeCell ref="L326:L327"/>
    <mergeCell ref="M326:M327"/>
    <mergeCell ref="B350:E350"/>
    <mergeCell ref="B351:E351"/>
    <mergeCell ref="B352:E352"/>
    <mergeCell ref="B353:E353"/>
    <mergeCell ref="B354:E354"/>
    <mergeCell ref="B355:E355"/>
    <mergeCell ref="B344:B349"/>
    <mergeCell ref="C344:E344"/>
    <mergeCell ref="C345:E345"/>
    <mergeCell ref="C346:E346"/>
    <mergeCell ref="C347:E347"/>
    <mergeCell ref="C348:E348"/>
    <mergeCell ref="C349:E349"/>
    <mergeCell ref="B338:E338"/>
    <mergeCell ref="B339:E339"/>
    <mergeCell ref="B340:B341"/>
    <mergeCell ref="C340:E340"/>
    <mergeCell ref="C341:E341"/>
    <mergeCell ref="B342:B343"/>
    <mergeCell ref="C342:E342"/>
    <mergeCell ref="C343:E343"/>
    <mergeCell ref="B362:E362"/>
    <mergeCell ref="U362:V362"/>
    <mergeCell ref="B363:L363"/>
    <mergeCell ref="A364:A385"/>
    <mergeCell ref="B364:E366"/>
    <mergeCell ref="F364:H364"/>
    <mergeCell ref="I364:K364"/>
    <mergeCell ref="L364:L365"/>
    <mergeCell ref="M364:M365"/>
    <mergeCell ref="O364:O366"/>
    <mergeCell ref="M359:M360"/>
    <mergeCell ref="G360:G361"/>
    <mergeCell ref="H360:H361"/>
    <mergeCell ref="J360:J361"/>
    <mergeCell ref="K360:K361"/>
    <mergeCell ref="U361:V361"/>
    <mergeCell ref="B356:B357"/>
    <mergeCell ref="C356:E356"/>
    <mergeCell ref="C357:E357"/>
    <mergeCell ref="B358:L358"/>
    <mergeCell ref="B359:E361"/>
    <mergeCell ref="F359:H359"/>
    <mergeCell ref="I359:K359"/>
    <mergeCell ref="L359:L360"/>
    <mergeCell ref="A329:A363"/>
    <mergeCell ref="B329:E329"/>
    <mergeCell ref="B330:E330"/>
    <mergeCell ref="B331:E331"/>
    <mergeCell ref="B332:E332"/>
    <mergeCell ref="B333:E333"/>
    <mergeCell ref="B334:E334"/>
    <mergeCell ref="B335:E335"/>
    <mergeCell ref="B373:E373"/>
    <mergeCell ref="B374:E374"/>
    <mergeCell ref="B375:E375"/>
    <mergeCell ref="B376:E376"/>
    <mergeCell ref="B377:E377"/>
    <mergeCell ref="B378:E378"/>
    <mergeCell ref="B367:E367"/>
    <mergeCell ref="B368:E368"/>
    <mergeCell ref="B369:E369"/>
    <mergeCell ref="B370:E370"/>
    <mergeCell ref="B371:E371"/>
    <mergeCell ref="B372:E372"/>
    <mergeCell ref="P364:Q364"/>
    <mergeCell ref="R364:R366"/>
    <mergeCell ref="S364:T364"/>
    <mergeCell ref="G365:G366"/>
    <mergeCell ref="J365:J366"/>
    <mergeCell ref="Q365:Q366"/>
    <mergeCell ref="S365:S366"/>
    <mergeCell ref="T365:T366"/>
    <mergeCell ref="B386:L386"/>
    <mergeCell ref="A387:E389"/>
    <mergeCell ref="F387:H387"/>
    <mergeCell ref="I387:K387"/>
    <mergeCell ref="L387:L388"/>
    <mergeCell ref="M387:M388"/>
    <mergeCell ref="G388:G389"/>
    <mergeCell ref="H388:H389"/>
    <mergeCell ref="J388:J389"/>
    <mergeCell ref="K388:K389"/>
    <mergeCell ref="B379:E379"/>
    <mergeCell ref="B380:E380"/>
    <mergeCell ref="B381:E381"/>
    <mergeCell ref="B382:E382"/>
    <mergeCell ref="B383:E383"/>
    <mergeCell ref="B384:C385"/>
    <mergeCell ref="D384:E384"/>
    <mergeCell ref="D385:E385"/>
    <mergeCell ref="C397:E397"/>
    <mergeCell ref="C398:E398"/>
    <mergeCell ref="C399:D399"/>
    <mergeCell ref="B400:L400"/>
    <mergeCell ref="A401:E404"/>
    <mergeCell ref="F401:H401"/>
    <mergeCell ref="I401:K401"/>
    <mergeCell ref="L401:L403"/>
    <mergeCell ref="A390:A400"/>
    <mergeCell ref="B390:B394"/>
    <mergeCell ref="C390:E390"/>
    <mergeCell ref="C391:E391"/>
    <mergeCell ref="C392:E392"/>
    <mergeCell ref="C393:E393"/>
    <mergeCell ref="C394:D394"/>
    <mergeCell ref="B395:B399"/>
    <mergeCell ref="C395:E395"/>
    <mergeCell ref="C396:E396"/>
    <mergeCell ref="O403:O404"/>
    <mergeCell ref="P403:Q404"/>
    <mergeCell ref="R403:S403"/>
    <mergeCell ref="R404:S404"/>
    <mergeCell ref="A405:A422"/>
    <mergeCell ref="B405:E411"/>
    <mergeCell ref="F405:F411"/>
    <mergeCell ref="G405:G411"/>
    <mergeCell ref="H405:H411"/>
    <mergeCell ref="I405:I411"/>
    <mergeCell ref="M401:M403"/>
    <mergeCell ref="F402:F403"/>
    <mergeCell ref="G402:G404"/>
    <mergeCell ref="H402:H404"/>
    <mergeCell ref="I402:I403"/>
    <mergeCell ref="J402:J404"/>
    <mergeCell ref="K402:K404"/>
    <mergeCell ref="P408:Q408"/>
    <mergeCell ref="R408:S408"/>
    <mergeCell ref="P409:Q409"/>
    <mergeCell ref="R409:S409"/>
    <mergeCell ref="O410:Q411"/>
    <mergeCell ref="R410:S410"/>
    <mergeCell ref="R411:S411"/>
    <mergeCell ref="J405:J411"/>
    <mergeCell ref="K405:K411"/>
    <mergeCell ref="L405:L411"/>
    <mergeCell ref="M405:M411"/>
    <mergeCell ref="P405:Q405"/>
    <mergeCell ref="R405:S405"/>
    <mergeCell ref="P406:Q406"/>
    <mergeCell ref="R406:S406"/>
    <mergeCell ref="P407:Q407"/>
    <mergeCell ref="R407:S407"/>
    <mergeCell ref="C420:E420"/>
    <mergeCell ref="R420:S420"/>
    <mergeCell ref="C421:D421"/>
    <mergeCell ref="R421:S421"/>
    <mergeCell ref="B422:L422"/>
    <mergeCell ref="A423:L423"/>
    <mergeCell ref="B416:B421"/>
    <mergeCell ref="C416:E416"/>
    <mergeCell ref="R416:S416"/>
    <mergeCell ref="V416:W416"/>
    <mergeCell ref="C417:E417"/>
    <mergeCell ref="R417:S417"/>
    <mergeCell ref="C418:E418"/>
    <mergeCell ref="R418:S418"/>
    <mergeCell ref="C419:E419"/>
    <mergeCell ref="R419:S419"/>
    <mergeCell ref="B412:B415"/>
    <mergeCell ref="C412:E412"/>
    <mergeCell ref="R412:S412"/>
    <mergeCell ref="C413:E413"/>
    <mergeCell ref="R413:S413"/>
    <mergeCell ref="C414:E414"/>
    <mergeCell ref="R414:S414"/>
    <mergeCell ref="C415:D415"/>
    <mergeCell ref="R415:S415"/>
    <mergeCell ref="B443:E443"/>
    <mergeCell ref="B444:E444"/>
    <mergeCell ref="O433:O435"/>
    <mergeCell ref="P433:Q433"/>
    <mergeCell ref="R433:R435"/>
    <mergeCell ref="S433:T433"/>
    <mergeCell ref="G434:G435"/>
    <mergeCell ref="J434:J435"/>
    <mergeCell ref="Q434:Q435"/>
    <mergeCell ref="S434:S435"/>
    <mergeCell ref="T434:T435"/>
    <mergeCell ref="B425:F425"/>
    <mergeCell ref="G425:M425"/>
    <mergeCell ref="B426:M427"/>
    <mergeCell ref="G431:L431"/>
    <mergeCell ref="A433:E435"/>
    <mergeCell ref="F433:H433"/>
    <mergeCell ref="I433:K433"/>
    <mergeCell ref="L433:L434"/>
    <mergeCell ref="M433:M434"/>
    <mergeCell ref="B457:E457"/>
    <mergeCell ref="B458:E458"/>
    <mergeCell ref="B459:E459"/>
    <mergeCell ref="B460:E460"/>
    <mergeCell ref="B461:E461"/>
    <mergeCell ref="B462:E462"/>
    <mergeCell ref="B451:B456"/>
    <mergeCell ref="C451:E451"/>
    <mergeCell ref="C452:E452"/>
    <mergeCell ref="C453:E453"/>
    <mergeCell ref="C454:E454"/>
    <mergeCell ref="C455:E455"/>
    <mergeCell ref="C456:E456"/>
    <mergeCell ref="B445:E445"/>
    <mergeCell ref="B446:E446"/>
    <mergeCell ref="B447:B448"/>
    <mergeCell ref="C447:E447"/>
    <mergeCell ref="C448:E448"/>
    <mergeCell ref="B449:B450"/>
    <mergeCell ref="C449:E449"/>
    <mergeCell ref="C450:E450"/>
    <mergeCell ref="B469:E469"/>
    <mergeCell ref="U469:V469"/>
    <mergeCell ref="B470:L470"/>
    <mergeCell ref="A471:A492"/>
    <mergeCell ref="B471:E473"/>
    <mergeCell ref="F471:H471"/>
    <mergeCell ref="I471:K471"/>
    <mergeCell ref="L471:L472"/>
    <mergeCell ref="M471:M472"/>
    <mergeCell ref="O471:O473"/>
    <mergeCell ref="M466:M467"/>
    <mergeCell ref="G467:G468"/>
    <mergeCell ref="H467:H468"/>
    <mergeCell ref="J467:J468"/>
    <mergeCell ref="K467:K468"/>
    <mergeCell ref="U468:V468"/>
    <mergeCell ref="B463:B464"/>
    <mergeCell ref="C463:E463"/>
    <mergeCell ref="C464:E464"/>
    <mergeCell ref="B465:L465"/>
    <mergeCell ref="B466:E468"/>
    <mergeCell ref="F466:H466"/>
    <mergeCell ref="I466:K466"/>
    <mergeCell ref="L466:L467"/>
    <mergeCell ref="A436:A470"/>
    <mergeCell ref="B436:E436"/>
    <mergeCell ref="B437:E437"/>
    <mergeCell ref="B438:E438"/>
    <mergeCell ref="B439:E439"/>
    <mergeCell ref="B440:E440"/>
    <mergeCell ref="B441:E441"/>
    <mergeCell ref="B442:E442"/>
    <mergeCell ref="B480:E480"/>
    <mergeCell ref="B481:E481"/>
    <mergeCell ref="B482:E482"/>
    <mergeCell ref="B483:E483"/>
    <mergeCell ref="B484:E484"/>
    <mergeCell ref="B485:E485"/>
    <mergeCell ref="B474:E474"/>
    <mergeCell ref="B475:E475"/>
    <mergeCell ref="B476:E476"/>
    <mergeCell ref="B477:E477"/>
    <mergeCell ref="B478:E478"/>
    <mergeCell ref="B479:E479"/>
    <mergeCell ref="P471:Q471"/>
    <mergeCell ref="R471:R473"/>
    <mergeCell ref="S471:T471"/>
    <mergeCell ref="G472:G473"/>
    <mergeCell ref="J472:J473"/>
    <mergeCell ref="Q472:Q473"/>
    <mergeCell ref="S472:S473"/>
    <mergeCell ref="T472:T473"/>
    <mergeCell ref="B493:L493"/>
    <mergeCell ref="A494:E496"/>
    <mergeCell ref="F494:H494"/>
    <mergeCell ref="I494:K494"/>
    <mergeCell ref="L494:L495"/>
    <mergeCell ref="M494:M495"/>
    <mergeCell ref="G495:G496"/>
    <mergeCell ref="H495:H496"/>
    <mergeCell ref="J495:J496"/>
    <mergeCell ref="K495:K496"/>
    <mergeCell ref="B486:E486"/>
    <mergeCell ref="B487:E487"/>
    <mergeCell ref="B488:E488"/>
    <mergeCell ref="B489:E489"/>
    <mergeCell ref="B490:E490"/>
    <mergeCell ref="B491:C492"/>
    <mergeCell ref="D491:E491"/>
    <mergeCell ref="D492:E492"/>
    <mergeCell ref="C504:E504"/>
    <mergeCell ref="C505:E505"/>
    <mergeCell ref="C506:D506"/>
    <mergeCell ref="B507:L507"/>
    <mergeCell ref="A508:E511"/>
    <mergeCell ref="F508:H508"/>
    <mergeCell ref="I508:K508"/>
    <mergeCell ref="L508:L510"/>
    <mergeCell ref="A497:A507"/>
    <mergeCell ref="B497:B501"/>
    <mergeCell ref="C497:E497"/>
    <mergeCell ref="C498:E498"/>
    <mergeCell ref="C499:E499"/>
    <mergeCell ref="C500:E500"/>
    <mergeCell ref="C501:D501"/>
    <mergeCell ref="B502:B506"/>
    <mergeCell ref="C502:E502"/>
    <mergeCell ref="C503:E503"/>
    <mergeCell ref="O510:O511"/>
    <mergeCell ref="P510:Q511"/>
    <mergeCell ref="R510:S510"/>
    <mergeCell ref="R511:S511"/>
    <mergeCell ref="A512:A529"/>
    <mergeCell ref="B512:E518"/>
    <mergeCell ref="F512:F518"/>
    <mergeCell ref="G512:G518"/>
    <mergeCell ref="H512:H518"/>
    <mergeCell ref="I512:I518"/>
    <mergeCell ref="M508:M510"/>
    <mergeCell ref="F509:F510"/>
    <mergeCell ref="G509:G511"/>
    <mergeCell ref="H509:H511"/>
    <mergeCell ref="I509:I510"/>
    <mergeCell ref="J509:J511"/>
    <mergeCell ref="K509:K511"/>
    <mergeCell ref="P515:Q515"/>
    <mergeCell ref="R515:S515"/>
    <mergeCell ref="P516:Q516"/>
    <mergeCell ref="R516:S516"/>
    <mergeCell ref="O517:Q518"/>
    <mergeCell ref="R517:S517"/>
    <mergeCell ref="R518:S518"/>
    <mergeCell ref="J512:J518"/>
    <mergeCell ref="K512:K518"/>
    <mergeCell ref="L512:L518"/>
    <mergeCell ref="M512:M518"/>
    <mergeCell ref="P512:Q512"/>
    <mergeCell ref="R512:S512"/>
    <mergeCell ref="P513:Q513"/>
    <mergeCell ref="R513:S513"/>
    <mergeCell ref="P514:Q514"/>
    <mergeCell ref="R514:S514"/>
    <mergeCell ref="C527:E527"/>
    <mergeCell ref="R527:S527"/>
    <mergeCell ref="C528:D528"/>
    <mergeCell ref="R528:S528"/>
    <mergeCell ref="B529:L529"/>
    <mergeCell ref="A530:L530"/>
    <mergeCell ref="B523:B528"/>
    <mergeCell ref="C523:E523"/>
    <mergeCell ref="R523:S523"/>
    <mergeCell ref="V523:W523"/>
    <mergeCell ref="C524:E524"/>
    <mergeCell ref="R524:S524"/>
    <mergeCell ref="C525:E525"/>
    <mergeCell ref="R525:S525"/>
    <mergeCell ref="C526:E526"/>
    <mergeCell ref="R526:S526"/>
    <mergeCell ref="B519:B522"/>
    <mergeCell ref="C519:E519"/>
    <mergeCell ref="R519:S519"/>
    <mergeCell ref="C520:E520"/>
    <mergeCell ref="R520:S520"/>
    <mergeCell ref="C521:E521"/>
    <mergeCell ref="R521:S521"/>
    <mergeCell ref="C522:D522"/>
    <mergeCell ref="R522:S522"/>
    <mergeCell ref="B550:E550"/>
    <mergeCell ref="B551:E551"/>
    <mergeCell ref="O540:O542"/>
    <mergeCell ref="P540:Q540"/>
    <mergeCell ref="R540:R542"/>
    <mergeCell ref="S540:T540"/>
    <mergeCell ref="G541:G542"/>
    <mergeCell ref="J541:J542"/>
    <mergeCell ref="Q541:Q542"/>
    <mergeCell ref="S541:S542"/>
    <mergeCell ref="T541:T542"/>
    <mergeCell ref="B532:F532"/>
    <mergeCell ref="G532:M532"/>
    <mergeCell ref="B533:M534"/>
    <mergeCell ref="G538:L538"/>
    <mergeCell ref="A540:E542"/>
    <mergeCell ref="F540:H540"/>
    <mergeCell ref="I540:K540"/>
    <mergeCell ref="L540:L541"/>
    <mergeCell ref="M540:M541"/>
    <mergeCell ref="B564:E564"/>
    <mergeCell ref="B565:E565"/>
    <mergeCell ref="B566:E566"/>
    <mergeCell ref="B567:E567"/>
    <mergeCell ref="B568:E568"/>
    <mergeCell ref="B569:E569"/>
    <mergeCell ref="B558:B563"/>
    <mergeCell ref="C558:E558"/>
    <mergeCell ref="C559:E559"/>
    <mergeCell ref="C560:E560"/>
    <mergeCell ref="C561:E561"/>
    <mergeCell ref="C562:E562"/>
    <mergeCell ref="C563:E563"/>
    <mergeCell ref="B552:E552"/>
    <mergeCell ref="B553:E553"/>
    <mergeCell ref="B554:B555"/>
    <mergeCell ref="C554:E554"/>
    <mergeCell ref="C555:E555"/>
    <mergeCell ref="B556:B557"/>
    <mergeCell ref="C556:E556"/>
    <mergeCell ref="C557:E557"/>
    <mergeCell ref="B576:E576"/>
    <mergeCell ref="U576:V576"/>
    <mergeCell ref="B577:L577"/>
    <mergeCell ref="A578:A599"/>
    <mergeCell ref="B578:E580"/>
    <mergeCell ref="F578:H578"/>
    <mergeCell ref="I578:K578"/>
    <mergeCell ref="L578:L579"/>
    <mergeCell ref="M578:M579"/>
    <mergeCell ref="O578:O580"/>
    <mergeCell ref="M573:M574"/>
    <mergeCell ref="G574:G575"/>
    <mergeCell ref="H574:H575"/>
    <mergeCell ref="J574:J575"/>
    <mergeCell ref="K574:K575"/>
    <mergeCell ref="U575:V575"/>
    <mergeCell ref="B570:B571"/>
    <mergeCell ref="C570:E570"/>
    <mergeCell ref="C571:E571"/>
    <mergeCell ref="B572:L572"/>
    <mergeCell ref="B573:E575"/>
    <mergeCell ref="F573:H573"/>
    <mergeCell ref="I573:K573"/>
    <mergeCell ref="L573:L574"/>
    <mergeCell ref="A543:A577"/>
    <mergeCell ref="B543:E543"/>
    <mergeCell ref="B544:E544"/>
    <mergeCell ref="B545:E545"/>
    <mergeCell ref="B546:E546"/>
    <mergeCell ref="B547:E547"/>
    <mergeCell ref="B548:E548"/>
    <mergeCell ref="B549:E549"/>
    <mergeCell ref="B587:E587"/>
    <mergeCell ref="B588:E588"/>
    <mergeCell ref="B589:E589"/>
    <mergeCell ref="B590:E590"/>
    <mergeCell ref="B591:E591"/>
    <mergeCell ref="B592:E592"/>
    <mergeCell ref="B581:E581"/>
    <mergeCell ref="B582:E582"/>
    <mergeCell ref="B583:E583"/>
    <mergeCell ref="B584:E584"/>
    <mergeCell ref="B585:E585"/>
    <mergeCell ref="B586:E586"/>
    <mergeCell ref="P578:Q578"/>
    <mergeCell ref="R578:R580"/>
    <mergeCell ref="S578:T578"/>
    <mergeCell ref="G579:G580"/>
    <mergeCell ref="J579:J580"/>
    <mergeCell ref="Q579:Q580"/>
    <mergeCell ref="S579:S580"/>
    <mergeCell ref="T579:T580"/>
    <mergeCell ref="B600:L600"/>
    <mergeCell ref="A601:E603"/>
    <mergeCell ref="F601:H601"/>
    <mergeCell ref="I601:K601"/>
    <mergeCell ref="L601:L602"/>
    <mergeCell ref="M601:M602"/>
    <mergeCell ref="G602:G603"/>
    <mergeCell ref="H602:H603"/>
    <mergeCell ref="J602:J603"/>
    <mergeCell ref="K602:K603"/>
    <mergeCell ref="B593:E593"/>
    <mergeCell ref="B594:E594"/>
    <mergeCell ref="B595:E595"/>
    <mergeCell ref="B596:E596"/>
    <mergeCell ref="B597:E597"/>
    <mergeCell ref="B598:C599"/>
    <mergeCell ref="D598:E598"/>
    <mergeCell ref="D599:E599"/>
    <mergeCell ref="C611:E611"/>
    <mergeCell ref="C612:E612"/>
    <mergeCell ref="C613:D613"/>
    <mergeCell ref="B614:L614"/>
    <mergeCell ref="A615:E618"/>
    <mergeCell ref="F615:H615"/>
    <mergeCell ref="I615:K615"/>
    <mergeCell ref="L615:L617"/>
    <mergeCell ref="A604:A614"/>
    <mergeCell ref="B604:B608"/>
    <mergeCell ref="C604:E604"/>
    <mergeCell ref="C605:E605"/>
    <mergeCell ref="C606:E606"/>
    <mergeCell ref="C607:E607"/>
    <mergeCell ref="C608:D608"/>
    <mergeCell ref="B609:B613"/>
    <mergeCell ref="C609:E609"/>
    <mergeCell ref="C610:E610"/>
    <mergeCell ref="B639:F639"/>
    <mergeCell ref="G639:M639"/>
    <mergeCell ref="B640:M641"/>
    <mergeCell ref="C634:E634"/>
    <mergeCell ref="R634:S634"/>
    <mergeCell ref="C635:D635"/>
    <mergeCell ref="R635:S635"/>
    <mergeCell ref="B636:L636"/>
    <mergeCell ref="A637:L637"/>
    <mergeCell ref="B630:B635"/>
    <mergeCell ref="C630:E630"/>
    <mergeCell ref="R630:S630"/>
    <mergeCell ref="O617:O618"/>
    <mergeCell ref="P617:Q618"/>
    <mergeCell ref="R617:S617"/>
    <mergeCell ref="R618:S618"/>
    <mergeCell ref="A619:A636"/>
    <mergeCell ref="B619:E625"/>
    <mergeCell ref="F619:F625"/>
    <mergeCell ref="G619:G625"/>
    <mergeCell ref="H619:H625"/>
    <mergeCell ref="I619:I625"/>
    <mergeCell ref="M615:M617"/>
    <mergeCell ref="F616:F617"/>
    <mergeCell ref="G616:G618"/>
    <mergeCell ref="H616:H618"/>
    <mergeCell ref="I616:I617"/>
    <mergeCell ref="J616:J618"/>
    <mergeCell ref="K616:K618"/>
    <mergeCell ref="B626:B629"/>
    <mergeCell ref="C626:E626"/>
    <mergeCell ref="R626:S626"/>
    <mergeCell ref="V630:W630"/>
    <mergeCell ref="C631:E631"/>
    <mergeCell ref="R631:S631"/>
    <mergeCell ref="C632:E632"/>
    <mergeCell ref="R632:S632"/>
    <mergeCell ref="C633:E633"/>
    <mergeCell ref="R633:S633"/>
    <mergeCell ref="R625:S625"/>
    <mergeCell ref="J619:J625"/>
    <mergeCell ref="K619:K625"/>
    <mergeCell ref="L619:L625"/>
    <mergeCell ref="M619:M625"/>
    <mergeCell ref="P619:Q619"/>
    <mergeCell ref="R619:S619"/>
    <mergeCell ref="P620:Q620"/>
    <mergeCell ref="R620:S620"/>
    <mergeCell ref="P621:Q621"/>
    <mergeCell ref="R621:S621"/>
    <mergeCell ref="C627:E627"/>
    <mergeCell ref="R627:S627"/>
    <mergeCell ref="C628:E628"/>
    <mergeCell ref="R628:S628"/>
    <mergeCell ref="C629:D629"/>
    <mergeCell ref="R629:S629"/>
    <mergeCell ref="P622:Q622"/>
    <mergeCell ref="R622:S622"/>
    <mergeCell ref="P623:Q623"/>
    <mergeCell ref="R623:S623"/>
    <mergeCell ref="O624:Q625"/>
    <mergeCell ref="R624:S624"/>
  </mergeCells>
  <phoneticPr fontId="2"/>
  <dataValidations count="3">
    <dataValidation imeMode="off" allowBlank="1" showInputMessage="1" showErrorMessage="1" sqref="I46:I64 R91:R100 F41 I95:I100 I69:I78 F46:F64 F8:F36 R84:U87 F69:F78 J35:J36 G570:G571 G39 J39 I41 I8:I36 G35:G36 I153:I171 R198:R207 F148 I202:I207 I176:I185 F176:F185 F153:F171 R191:U194 F91:F100 J142:J143 F115:F143 G146 J146 I148 I115:I143 G142:G143 I260:I278 R305:R314 F255 I309:I314 I283:I292 F283:F292 F260:F278 R298:U301 F305:F314 J249:J250 F222:F250 G253 J253 I255 I222:I250 G249:G250 I367:I385 R412:R421 F362 I416:I421 I390:I399 F390:F399 F367:F385 R405:U408 F412:F421 J356:J357 F329:F357 G360 J360 I362 I329:I357 G356:G357 I474:I492 R519:R528 F469 I523:I528 I497:I506 F497:F506 F474:F492 R512:U515 F519:F528 J463:J464 F436:F464 G467 J467 I469 I436:I464 G463:G464 I581:I599 R626:R635 F576 I630:I635 I604:I613 F604:F613 F581:F599 R619:U622 F626:F635 J570:J571 F543:F571 G574 J574 I576 I543:I571 F198:F207"/>
    <dataValidation imeMode="on" allowBlank="1" showInputMessage="1" showErrorMessage="1" sqref="B105:M107 U34:V34 P84:Q87 U40:V40 B212:M214 U141:V141 P191:Q194 U147:V147 B319:M321 U248:V248 P298:Q301 U254:V254 B426:M428 U355:V355 P405:Q408 U361:V361 B533:M535 U462:V462 P512:Q515 U468:V468 B640:M642 U569:V569 P619:Q622 U575:V575"/>
    <dataValidation allowBlank="1" showErrorMessage="1" promptTitle="注意事項" prompt="工場・事業所名及び算定年度を記入ください。_x000a_例．香川株式会社　丸亀工場（令和◯年度）" sqref="C3 C110 C538 C324 C431 C217"/>
  </dataValidations>
  <printOptions horizontalCentered="1"/>
  <pageMargins left="0.59055118110236227" right="0.59055118110236227" top="0.59055118110236227" bottom="0.27559055118110237" header="0.51181102362204722" footer="0.51181102362204722"/>
  <pageSetup paperSize="9" scale="81" orientation="portrait" blackAndWhite="1" horizontalDpi="300" verticalDpi="300" r:id="rId1"/>
  <headerFooter alignWithMargins="0"/>
  <rowBreaks count="7" manualBreakCount="7">
    <brk id="65" max="12" man="1"/>
    <brk id="107" max="12" man="1"/>
    <brk id="172" max="12" man="1"/>
    <brk id="214" max="12" man="1"/>
    <brk id="321" max="12" man="1"/>
    <brk id="428" max="12" man="1"/>
    <brk id="535" max="12"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AA62"/>
  <sheetViews>
    <sheetView showGridLines="0" view="pageBreakPreview" topLeftCell="A40" zoomScale="85" zoomScaleNormal="100" zoomScaleSheetLayoutView="85" workbookViewId="0">
      <selection activeCell="S40" sqref="S40"/>
    </sheetView>
  </sheetViews>
  <sheetFormatPr defaultColWidth="9" defaultRowHeight="16.5"/>
  <cols>
    <col min="1" max="1" width="2.7265625" style="12" customWidth="1"/>
    <col min="2" max="2" width="20" style="12" customWidth="1"/>
    <col min="3" max="3" width="6.08984375" style="12" customWidth="1"/>
    <col min="4" max="5" width="3.90625" style="12" customWidth="1"/>
    <col min="6" max="6" width="6.08984375" style="12" customWidth="1"/>
    <col min="7" max="8" width="3.90625" style="12" customWidth="1"/>
    <col min="9" max="9" width="6.08984375" style="12" customWidth="1"/>
    <col min="10" max="11" width="3.90625" style="12" customWidth="1"/>
    <col min="12" max="12" width="6.08984375" style="12" customWidth="1"/>
    <col min="13" max="14" width="3.90625" style="12" customWidth="1"/>
    <col min="15" max="15" width="5.6328125" style="12" customWidth="1"/>
    <col min="16" max="17" width="3.90625" style="12" customWidth="1"/>
    <col min="18" max="26" width="9" style="112"/>
    <col min="27" max="16384" width="9" style="12"/>
  </cols>
  <sheetData>
    <row r="1" spans="1:20" ht="18" customHeight="1">
      <c r="A1" s="17"/>
      <c r="B1" s="17" t="s">
        <v>78</v>
      </c>
      <c r="C1" s="36" t="s">
        <v>343</v>
      </c>
      <c r="D1" s="25">
        <f>IF(②計画書表紙!F25="","",⑥様式１!H22)</f>
        <v>6</v>
      </c>
      <c r="E1" s="24" t="s">
        <v>86</v>
      </c>
      <c r="F1" s="17"/>
      <c r="G1" s="929"/>
      <c r="H1" s="929"/>
      <c r="I1" s="929"/>
      <c r="J1" s="929"/>
      <c r="K1" s="929"/>
      <c r="L1" s="929"/>
      <c r="M1" s="929"/>
      <c r="N1" s="929"/>
      <c r="O1" s="929"/>
      <c r="P1" s="929"/>
      <c r="Q1" s="929"/>
      <c r="R1" s="152"/>
    </row>
    <row r="2" spans="1:20" ht="6.5" customHeight="1">
      <c r="A2" s="17"/>
      <c r="B2" s="17"/>
      <c r="C2" s="268"/>
      <c r="D2" s="268"/>
      <c r="E2" s="268"/>
      <c r="F2" s="268"/>
      <c r="G2" s="268"/>
      <c r="H2" s="268"/>
      <c r="I2" s="268"/>
      <c r="J2" s="268"/>
      <c r="K2" s="268"/>
      <c r="L2" s="269"/>
      <c r="M2" s="269"/>
      <c r="N2" s="269"/>
      <c r="O2" s="17"/>
      <c r="P2" s="17"/>
      <c r="Q2" s="17"/>
    </row>
    <row r="3" spans="1:20" ht="18" customHeight="1">
      <c r="A3" s="683" t="s">
        <v>46</v>
      </c>
      <c r="B3" s="683"/>
      <c r="C3" s="683" t="s">
        <v>47</v>
      </c>
      <c r="D3" s="683"/>
      <c r="E3" s="683"/>
      <c r="F3" s="683"/>
      <c r="G3" s="683"/>
      <c r="H3" s="683"/>
      <c r="I3" s="683"/>
      <c r="J3" s="683"/>
      <c r="K3" s="683"/>
      <c r="L3" s="683"/>
      <c r="M3" s="683"/>
      <c r="N3" s="683"/>
      <c r="O3" s="683"/>
      <c r="P3" s="683"/>
      <c r="Q3" s="683"/>
    </row>
    <row r="4" spans="1:20" ht="18" customHeight="1">
      <c r="A4" s="683"/>
      <c r="B4" s="683"/>
      <c r="C4" s="745" t="s">
        <v>472</v>
      </c>
      <c r="D4" s="746"/>
      <c r="E4" s="747"/>
      <c r="F4" s="745" t="s">
        <v>473</v>
      </c>
      <c r="G4" s="746"/>
      <c r="H4" s="747"/>
      <c r="I4" s="745" t="s">
        <v>247</v>
      </c>
      <c r="J4" s="746"/>
      <c r="K4" s="747"/>
      <c r="L4" s="930" t="s">
        <v>321</v>
      </c>
      <c r="M4" s="931"/>
      <c r="N4" s="932"/>
      <c r="O4" s="83" t="s">
        <v>322</v>
      </c>
      <c r="P4" s="933"/>
      <c r="Q4" s="934"/>
    </row>
    <row r="5" spans="1:20" ht="18" customHeight="1">
      <c r="A5" s="683"/>
      <c r="B5" s="683"/>
      <c r="C5" s="748"/>
      <c r="D5" s="749"/>
      <c r="E5" s="750"/>
      <c r="F5" s="748"/>
      <c r="G5" s="749"/>
      <c r="H5" s="750"/>
      <c r="I5" s="748"/>
      <c r="J5" s="749"/>
      <c r="K5" s="750"/>
      <c r="L5" s="935" t="s">
        <v>323</v>
      </c>
      <c r="M5" s="936"/>
      <c r="N5" s="937"/>
      <c r="O5" s="938"/>
      <c r="P5" s="939"/>
      <c r="Q5" s="940"/>
    </row>
    <row r="6" spans="1:20" ht="18" customHeight="1">
      <c r="A6" s="683"/>
      <c r="B6" s="683"/>
      <c r="C6" s="755"/>
      <c r="D6" s="928" t="s">
        <v>48</v>
      </c>
      <c r="E6" s="928"/>
      <c r="F6" s="755"/>
      <c r="G6" s="928" t="s">
        <v>48</v>
      </c>
      <c r="H6" s="928"/>
      <c r="I6" s="755"/>
      <c r="J6" s="928" t="s">
        <v>48</v>
      </c>
      <c r="K6" s="928"/>
      <c r="L6" s="755"/>
      <c r="M6" s="928" t="s">
        <v>48</v>
      </c>
      <c r="N6" s="928"/>
      <c r="O6" s="755"/>
      <c r="P6" s="928" t="s">
        <v>48</v>
      </c>
      <c r="Q6" s="928"/>
    </row>
    <row r="7" spans="1:20" ht="13.5" customHeight="1">
      <c r="A7" s="683"/>
      <c r="B7" s="683"/>
      <c r="C7" s="683"/>
      <c r="D7" s="928" t="s">
        <v>324</v>
      </c>
      <c r="E7" s="928" t="s">
        <v>50</v>
      </c>
      <c r="F7" s="683"/>
      <c r="G7" s="928" t="s">
        <v>49</v>
      </c>
      <c r="H7" s="928" t="s">
        <v>50</v>
      </c>
      <c r="I7" s="683"/>
      <c r="J7" s="928" t="s">
        <v>49</v>
      </c>
      <c r="K7" s="928" t="s">
        <v>50</v>
      </c>
      <c r="L7" s="683"/>
      <c r="M7" s="928" t="s">
        <v>49</v>
      </c>
      <c r="N7" s="928" t="s">
        <v>50</v>
      </c>
      <c r="O7" s="683"/>
      <c r="P7" s="928" t="s">
        <v>49</v>
      </c>
      <c r="Q7" s="928" t="s">
        <v>50</v>
      </c>
    </row>
    <row r="8" spans="1:20" ht="13.5" customHeight="1">
      <c r="A8" s="683"/>
      <c r="B8" s="683"/>
      <c r="C8" s="683"/>
      <c r="D8" s="928"/>
      <c r="E8" s="928"/>
      <c r="F8" s="683"/>
      <c r="G8" s="928"/>
      <c r="H8" s="928"/>
      <c r="I8" s="683"/>
      <c r="J8" s="928"/>
      <c r="K8" s="928"/>
      <c r="L8" s="683"/>
      <c r="M8" s="928"/>
      <c r="N8" s="928"/>
      <c r="O8" s="683"/>
      <c r="P8" s="928"/>
      <c r="Q8" s="928"/>
    </row>
    <row r="9" spans="1:20" ht="13.5" customHeight="1">
      <c r="A9" s="683"/>
      <c r="B9" s="683"/>
      <c r="C9" s="683"/>
      <c r="D9" s="928"/>
      <c r="E9" s="928"/>
      <c r="F9" s="683"/>
      <c r="G9" s="928"/>
      <c r="H9" s="928"/>
      <c r="I9" s="683"/>
      <c r="J9" s="928"/>
      <c r="K9" s="928"/>
      <c r="L9" s="683"/>
      <c r="M9" s="928"/>
      <c r="N9" s="928"/>
      <c r="O9" s="683"/>
      <c r="P9" s="928"/>
      <c r="Q9" s="928"/>
    </row>
    <row r="10" spans="1:20" ht="17.25" customHeight="1">
      <c r="A10" s="926" t="str">
        <f>IF('③（別紙１）事業所一覧'!B7="","",'③（別紙１）事業所一覧'!B7)</f>
        <v/>
      </c>
      <c r="B10" s="927"/>
      <c r="C10" s="84"/>
      <c r="D10" s="85"/>
      <c r="E10" s="85"/>
      <c r="F10" s="84"/>
      <c r="G10" s="86"/>
      <c r="H10" s="86"/>
      <c r="I10" s="84"/>
      <c r="J10" s="86"/>
      <c r="K10" s="86"/>
      <c r="L10" s="84"/>
      <c r="M10" s="86"/>
      <c r="N10" s="86"/>
      <c r="O10" s="84"/>
      <c r="P10" s="86"/>
      <c r="Q10" s="86"/>
    </row>
    <row r="11" spans="1:20" ht="17.25" customHeight="1">
      <c r="A11" s="926" t="str">
        <f>IF('③（別紙１）事業所一覧'!B8="","",'③（別紙１）事業所一覧'!B8)</f>
        <v/>
      </c>
      <c r="B11" s="927"/>
      <c r="C11" s="84"/>
      <c r="D11" s="85"/>
      <c r="E11" s="85"/>
      <c r="F11" s="84"/>
      <c r="G11" s="86"/>
      <c r="H11" s="86"/>
      <c r="I11" s="84"/>
      <c r="J11" s="86"/>
      <c r="K11" s="86"/>
      <c r="L11" s="84"/>
      <c r="M11" s="86"/>
      <c r="N11" s="86"/>
      <c r="O11" s="84"/>
      <c r="P11" s="86"/>
      <c r="Q11" s="86"/>
    </row>
    <row r="12" spans="1:20" ht="17.25" customHeight="1">
      <c r="A12" s="926" t="str">
        <f>IF('③（別紙１）事業所一覧'!B9="","",'③（別紙１）事業所一覧'!B9)</f>
        <v/>
      </c>
      <c r="B12" s="927"/>
      <c r="C12" s="84"/>
      <c r="D12" s="85"/>
      <c r="E12" s="85"/>
      <c r="F12" s="84"/>
      <c r="G12" s="87"/>
      <c r="H12" s="87"/>
      <c r="I12" s="84"/>
      <c r="J12" s="86"/>
      <c r="K12" s="86"/>
      <c r="L12" s="84"/>
      <c r="M12" s="86"/>
      <c r="N12" s="86"/>
      <c r="O12" s="84"/>
      <c r="P12" s="86"/>
      <c r="Q12" s="86"/>
    </row>
    <row r="13" spans="1:20" ht="17.25" customHeight="1">
      <c r="A13" s="926" t="str">
        <f>IF('③（別紙１）事業所一覧'!B10="","",'③（別紙１）事業所一覧'!B10)</f>
        <v/>
      </c>
      <c r="B13" s="927"/>
      <c r="C13" s="84"/>
      <c r="D13" s="86"/>
      <c r="E13" s="86"/>
      <c r="F13" s="84"/>
      <c r="G13" s="86"/>
      <c r="H13" s="86"/>
      <c r="I13" s="84"/>
      <c r="J13" s="86"/>
      <c r="K13" s="86"/>
      <c r="L13" s="84"/>
      <c r="M13" s="86"/>
      <c r="N13" s="86"/>
      <c r="O13" s="84"/>
      <c r="P13" s="86"/>
      <c r="Q13" s="86"/>
    </row>
    <row r="14" spans="1:20" ht="17.25" customHeight="1">
      <c r="A14" s="926" t="str">
        <f>IF('③（別紙１）事業所一覧'!B11="","",'③（別紙１）事業所一覧'!B11)</f>
        <v/>
      </c>
      <c r="B14" s="927"/>
      <c r="C14" s="84"/>
      <c r="D14" s="88"/>
      <c r="E14" s="88"/>
      <c r="F14" s="84"/>
      <c r="G14" s="88"/>
      <c r="H14" s="88"/>
      <c r="I14" s="84"/>
      <c r="J14" s="88"/>
      <c r="K14" s="88"/>
      <c r="L14" s="84"/>
      <c r="M14" s="88"/>
      <c r="N14" s="88"/>
      <c r="O14" s="84"/>
      <c r="P14" s="88"/>
      <c r="Q14" s="88"/>
      <c r="T14" s="836" t="s">
        <v>313</v>
      </c>
    </row>
    <row r="15" spans="1:20" ht="17.25" customHeight="1">
      <c r="A15" s="926" t="str">
        <f>IF('③（別紙１）事業所一覧'!B12="","",'③（別紙１）事業所一覧'!B12)</f>
        <v/>
      </c>
      <c r="B15" s="927"/>
      <c r="C15" s="84"/>
      <c r="D15" s="88"/>
      <c r="E15" s="88"/>
      <c r="F15" s="84"/>
      <c r="G15" s="88"/>
      <c r="H15" s="88"/>
      <c r="I15" s="84"/>
      <c r="J15" s="88"/>
      <c r="K15" s="88"/>
      <c r="L15" s="84"/>
      <c r="M15" s="88"/>
      <c r="N15" s="88"/>
      <c r="O15" s="84"/>
      <c r="P15" s="88"/>
      <c r="Q15" s="88"/>
      <c r="T15" s="836"/>
    </row>
    <row r="16" spans="1:20" ht="17.25" customHeight="1">
      <c r="A16" s="915"/>
      <c r="B16" s="916"/>
      <c r="C16" s="84"/>
      <c r="D16" s="88"/>
      <c r="E16" s="88"/>
      <c r="F16" s="84"/>
      <c r="G16" s="88"/>
      <c r="H16" s="88"/>
      <c r="I16" s="84"/>
      <c r="J16" s="88"/>
      <c r="K16" s="88"/>
      <c r="L16" s="84"/>
      <c r="M16" s="88"/>
      <c r="N16" s="88"/>
      <c r="O16" s="84"/>
      <c r="P16" s="88"/>
      <c r="Q16" s="88"/>
      <c r="T16" s="836"/>
    </row>
    <row r="17" spans="1:27" ht="17.25" customHeight="1">
      <c r="A17" s="915"/>
      <c r="B17" s="916"/>
      <c r="C17" s="84"/>
      <c r="D17" s="88"/>
      <c r="E17" s="88"/>
      <c r="F17" s="84"/>
      <c r="G17" s="88"/>
      <c r="H17" s="88"/>
      <c r="I17" s="84"/>
      <c r="J17" s="88"/>
      <c r="K17" s="88"/>
      <c r="L17" s="84"/>
      <c r="M17" s="88"/>
      <c r="N17" s="88"/>
      <c r="O17" s="84"/>
      <c r="P17" s="88"/>
      <c r="Q17" s="88"/>
      <c r="T17" s="836"/>
    </row>
    <row r="18" spans="1:27" ht="17.25" customHeight="1" thickBot="1">
      <c r="A18" s="917"/>
      <c r="B18" s="918"/>
      <c r="C18" s="89"/>
      <c r="D18" s="90"/>
      <c r="E18" s="90"/>
      <c r="F18" s="89"/>
      <c r="G18" s="90"/>
      <c r="H18" s="90"/>
      <c r="I18" s="89"/>
      <c r="J18" s="90"/>
      <c r="K18" s="90"/>
      <c r="L18" s="89"/>
      <c r="M18" s="90"/>
      <c r="N18" s="90"/>
      <c r="O18" s="89"/>
      <c r="P18" s="90"/>
      <c r="Q18" s="90"/>
      <c r="R18" s="138" t="str">
        <f>IF(U19="","",IF(U19&lt;50,"","自動車排出ガス対策計画の策定が必要となる可能性があります！"))</f>
        <v/>
      </c>
    </row>
    <row r="19" spans="1:27" ht="18" customHeight="1" thickTop="1">
      <c r="A19" s="919" t="s">
        <v>51</v>
      </c>
      <c r="B19" s="919"/>
      <c r="C19" s="95" t="str">
        <f>IF(SUM(C10:C18)=0,"",SUM(C10:C18))</f>
        <v/>
      </c>
      <c r="D19" s="270" t="str">
        <f t="shared" ref="D19:Q19" si="0">IF(SUM(D10:D18)=0,"",SUM(D10:D18))</f>
        <v/>
      </c>
      <c r="E19" s="270" t="str">
        <f t="shared" si="0"/>
        <v/>
      </c>
      <c r="F19" s="271" t="str">
        <f t="shared" si="0"/>
        <v/>
      </c>
      <c r="G19" s="270" t="str">
        <f t="shared" si="0"/>
        <v/>
      </c>
      <c r="H19" s="270" t="str">
        <f t="shared" si="0"/>
        <v/>
      </c>
      <c r="I19" s="271" t="str">
        <f t="shared" si="0"/>
        <v/>
      </c>
      <c r="J19" s="270" t="str">
        <f t="shared" si="0"/>
        <v/>
      </c>
      <c r="K19" s="270" t="str">
        <f t="shared" si="0"/>
        <v/>
      </c>
      <c r="L19" s="271" t="str">
        <f>IF(SUM(L10:L18)=0,"",SUM(L10:L18))</f>
        <v/>
      </c>
      <c r="M19" s="270" t="str">
        <f t="shared" ref="M19:N19" si="1">IF(SUM(M10:M18)=0,"",SUM(M10:M18))</f>
        <v/>
      </c>
      <c r="N19" s="270" t="str">
        <f t="shared" si="1"/>
        <v/>
      </c>
      <c r="O19" s="271" t="str">
        <f t="shared" si="0"/>
        <v/>
      </c>
      <c r="P19" s="270" t="str">
        <f t="shared" si="0"/>
        <v/>
      </c>
      <c r="Q19" s="270" t="str">
        <f t="shared" si="0"/>
        <v/>
      </c>
      <c r="R19" s="139" t="s">
        <v>314</v>
      </c>
      <c r="U19" s="489" t="str">
        <f>IF(SUM(E19,H19,K19,N19,Q19)=0,"",SUM(E19,H19,K19,N19,Q19))</f>
        <v/>
      </c>
      <c r="V19" s="112" t="s">
        <v>315</v>
      </c>
    </row>
    <row r="20" spans="1:27" ht="15.5" customHeight="1">
      <c r="A20" s="18"/>
      <c r="B20" s="18"/>
      <c r="C20" s="18"/>
      <c r="D20" s="18"/>
      <c r="E20" s="18"/>
      <c r="F20" s="18"/>
      <c r="G20" s="18"/>
      <c r="H20" s="18"/>
      <c r="I20" s="18"/>
      <c r="J20" s="18"/>
      <c r="K20" s="18"/>
      <c r="L20" s="18"/>
      <c r="M20" s="18"/>
      <c r="N20" s="18"/>
      <c r="O20" s="18"/>
      <c r="P20" s="18"/>
      <c r="Q20" s="18"/>
      <c r="R20" s="18"/>
      <c r="AA20" s="112"/>
    </row>
    <row r="21" spans="1:27" ht="18" customHeight="1">
      <c r="A21" s="920" t="s">
        <v>0</v>
      </c>
      <c r="B21" s="921"/>
      <c r="C21" s="745" t="s">
        <v>1</v>
      </c>
      <c r="D21" s="746"/>
      <c r="E21" s="746"/>
      <c r="F21" s="746"/>
      <c r="G21" s="746"/>
      <c r="H21" s="747"/>
      <c r="I21" s="685" t="s">
        <v>2</v>
      </c>
      <c r="J21" s="686"/>
      <c r="K21" s="754"/>
      <c r="L21" s="745" t="s">
        <v>474</v>
      </c>
      <c r="M21" s="746"/>
      <c r="N21" s="746"/>
      <c r="O21" s="746"/>
      <c r="P21" s="746"/>
      <c r="Q21" s="747"/>
      <c r="R21" s="303"/>
      <c r="AA21" s="112"/>
    </row>
    <row r="22" spans="1:27" ht="16.5" customHeight="1">
      <c r="A22" s="922"/>
      <c r="B22" s="923"/>
      <c r="C22" s="912" t="s">
        <v>3</v>
      </c>
      <c r="D22" s="913"/>
      <c r="E22" s="683" t="s">
        <v>69</v>
      </c>
      <c r="F22" s="912" t="s">
        <v>4</v>
      </c>
      <c r="G22" s="914"/>
      <c r="H22" s="913"/>
      <c r="I22" s="96" t="s">
        <v>3</v>
      </c>
      <c r="J22" s="748" t="s">
        <v>69</v>
      </c>
      <c r="K22" s="750"/>
      <c r="L22" s="748"/>
      <c r="M22" s="749"/>
      <c r="N22" s="749"/>
      <c r="O22" s="749"/>
      <c r="P22" s="749"/>
      <c r="Q22" s="750"/>
      <c r="R22" s="303"/>
      <c r="T22" s="305" t="s">
        <v>3</v>
      </c>
      <c r="U22" s="822" t="s">
        <v>62</v>
      </c>
      <c r="V22" s="697" t="s">
        <v>475</v>
      </c>
      <c r="W22" s="697" t="s">
        <v>35</v>
      </c>
      <c r="AA22" s="112"/>
    </row>
    <row r="23" spans="1:27" ht="16.5" customHeight="1">
      <c r="A23" s="924"/>
      <c r="B23" s="925"/>
      <c r="C23" s="909" t="s">
        <v>70</v>
      </c>
      <c r="D23" s="910"/>
      <c r="E23" s="683"/>
      <c r="F23" s="909" t="s">
        <v>72</v>
      </c>
      <c r="G23" s="911"/>
      <c r="H23" s="910"/>
      <c r="I23" s="97" t="s">
        <v>71</v>
      </c>
      <c r="J23" s="751"/>
      <c r="K23" s="753"/>
      <c r="L23" s="751"/>
      <c r="M23" s="752"/>
      <c r="N23" s="752"/>
      <c r="O23" s="752"/>
      <c r="P23" s="752"/>
      <c r="Q23" s="753"/>
      <c r="R23" s="303"/>
      <c r="T23" s="306" t="s">
        <v>5</v>
      </c>
      <c r="U23" s="822"/>
      <c r="V23" s="699"/>
      <c r="W23" s="699"/>
      <c r="AA23" s="112"/>
    </row>
    <row r="24" spans="1:27" ht="18" customHeight="1">
      <c r="A24" s="683" t="s">
        <v>52</v>
      </c>
      <c r="B24" s="683"/>
      <c r="C24" s="861" t="str">
        <f>C19</f>
        <v/>
      </c>
      <c r="D24" s="862"/>
      <c r="E24" s="48" t="s">
        <v>393</v>
      </c>
      <c r="F24" s="861" t="str">
        <f>IF(C24="","",C24*T24)</f>
        <v/>
      </c>
      <c r="G24" s="875"/>
      <c r="H24" s="862"/>
      <c r="I24" s="49">
        <f>T24</f>
        <v>33.4</v>
      </c>
      <c r="J24" s="866" t="str">
        <f t="shared" ref="J24:K30" si="2">U24</f>
        <v>GJ/kL</v>
      </c>
      <c r="K24" s="867">
        <f t="shared" si="2"/>
        <v>1.8700000000000001E-2</v>
      </c>
      <c r="L24" s="868" t="str">
        <f>IF(F24="","",F24*V24*44/12)</f>
        <v/>
      </c>
      <c r="M24" s="869"/>
      <c r="N24" s="869"/>
      <c r="O24" s="869"/>
      <c r="P24" s="869"/>
      <c r="Q24" s="870"/>
      <c r="R24" s="272"/>
      <c r="S24" s="273" t="s">
        <v>476</v>
      </c>
      <c r="T24" s="274">
        <v>33.4</v>
      </c>
      <c r="U24" s="308" t="s">
        <v>394</v>
      </c>
      <c r="V24" s="304">
        <v>1.8700000000000001E-2</v>
      </c>
      <c r="W24" s="304" t="s">
        <v>44</v>
      </c>
      <c r="AA24" s="112"/>
    </row>
    <row r="25" spans="1:27" ht="18" customHeight="1">
      <c r="A25" s="683" t="s">
        <v>9</v>
      </c>
      <c r="B25" s="683"/>
      <c r="C25" s="861" t="str">
        <f>F19</f>
        <v/>
      </c>
      <c r="D25" s="862"/>
      <c r="E25" s="48" t="s">
        <v>393</v>
      </c>
      <c r="F25" s="861" t="str">
        <f>IF(C25="","",C25*T25)</f>
        <v/>
      </c>
      <c r="G25" s="875"/>
      <c r="H25" s="862"/>
      <c r="I25" s="50">
        <f>T25</f>
        <v>38</v>
      </c>
      <c r="J25" s="866" t="str">
        <f t="shared" si="2"/>
        <v>GJ/kL</v>
      </c>
      <c r="K25" s="867">
        <f t="shared" si="2"/>
        <v>1.8800000000000001E-2</v>
      </c>
      <c r="L25" s="868" t="str">
        <f>IF(F25="","",F25*V25*44/12)</f>
        <v/>
      </c>
      <c r="M25" s="869"/>
      <c r="N25" s="869"/>
      <c r="O25" s="869"/>
      <c r="P25" s="869"/>
      <c r="Q25" s="870"/>
      <c r="R25" s="272"/>
      <c r="S25" s="275" t="s">
        <v>477</v>
      </c>
      <c r="T25" s="276">
        <v>38</v>
      </c>
      <c r="U25" s="308" t="s">
        <v>394</v>
      </c>
      <c r="V25" s="304">
        <v>1.8800000000000001E-2</v>
      </c>
      <c r="W25" s="304" t="s">
        <v>44</v>
      </c>
      <c r="AA25" s="112"/>
    </row>
    <row r="26" spans="1:27" ht="18" customHeight="1">
      <c r="A26" s="683" t="s">
        <v>325</v>
      </c>
      <c r="B26" s="683"/>
      <c r="C26" s="861" t="str">
        <f>I19</f>
        <v/>
      </c>
      <c r="D26" s="862"/>
      <c r="E26" s="48" t="s">
        <v>13</v>
      </c>
      <c r="F26" s="861" t="str">
        <f>IF(C26="","",C26*T26)</f>
        <v/>
      </c>
      <c r="G26" s="875"/>
      <c r="H26" s="862"/>
      <c r="I26" s="49">
        <f>T26</f>
        <v>50.1</v>
      </c>
      <c r="J26" s="866" t="str">
        <f t="shared" si="2"/>
        <v>GJ/t</v>
      </c>
      <c r="K26" s="867">
        <f t="shared" si="2"/>
        <v>1.6299999999999999E-2</v>
      </c>
      <c r="L26" s="868" t="str">
        <f>IF(F26="","",F26*V26*44/12)</f>
        <v/>
      </c>
      <c r="M26" s="869"/>
      <c r="N26" s="869"/>
      <c r="O26" s="869"/>
      <c r="P26" s="869"/>
      <c r="Q26" s="870"/>
      <c r="R26" s="272"/>
      <c r="S26" s="275" t="s">
        <v>325</v>
      </c>
      <c r="T26" s="304">
        <v>50.1</v>
      </c>
      <c r="U26" s="308" t="s">
        <v>74</v>
      </c>
      <c r="V26" s="305">
        <v>1.6299999999999999E-2</v>
      </c>
      <c r="W26" s="304" t="s">
        <v>44</v>
      </c>
      <c r="AA26" s="112"/>
    </row>
    <row r="27" spans="1:27" ht="18" customHeight="1">
      <c r="A27" s="780"/>
      <c r="B27" s="782"/>
      <c r="C27" s="881"/>
      <c r="D27" s="882"/>
      <c r="E27" s="887"/>
      <c r="F27" s="881"/>
      <c r="G27" s="890"/>
      <c r="H27" s="882"/>
      <c r="I27" s="893" t="s">
        <v>451</v>
      </c>
      <c r="J27" s="894"/>
      <c r="K27" s="895"/>
      <c r="L27" s="896"/>
      <c r="M27" s="897"/>
      <c r="N27" s="897"/>
      <c r="O27" s="897"/>
      <c r="P27" s="897"/>
      <c r="Q27" s="898"/>
      <c r="R27" s="272"/>
      <c r="S27" s="121"/>
      <c r="T27" s="307"/>
      <c r="U27" s="277"/>
      <c r="V27" s="277"/>
      <c r="W27" s="277"/>
      <c r="X27" s="123"/>
      <c r="AA27" s="112"/>
    </row>
    <row r="28" spans="1:27" ht="18" customHeight="1">
      <c r="A28" s="783"/>
      <c r="B28" s="785"/>
      <c r="C28" s="883"/>
      <c r="D28" s="884"/>
      <c r="E28" s="888"/>
      <c r="F28" s="883"/>
      <c r="G28" s="891"/>
      <c r="H28" s="884"/>
      <c r="I28" s="309" t="s">
        <v>478</v>
      </c>
      <c r="J28" s="905" t="s">
        <v>406</v>
      </c>
      <c r="K28" s="906"/>
      <c r="L28" s="899"/>
      <c r="M28" s="900"/>
      <c r="N28" s="900"/>
      <c r="O28" s="900"/>
      <c r="P28" s="900"/>
      <c r="Q28" s="901"/>
      <c r="R28" s="272"/>
      <c r="S28" s="123"/>
      <c r="T28" s="305" t="s">
        <v>3</v>
      </c>
      <c r="U28" s="822" t="s">
        <v>62</v>
      </c>
      <c r="V28" s="697" t="s">
        <v>475</v>
      </c>
      <c r="W28" s="697" t="s">
        <v>35</v>
      </c>
      <c r="X28" s="123"/>
      <c r="AA28" s="112"/>
    </row>
    <row r="29" spans="1:27" ht="11.5" customHeight="1" thickBot="1">
      <c r="A29" s="786"/>
      <c r="B29" s="788"/>
      <c r="C29" s="885"/>
      <c r="D29" s="886"/>
      <c r="E29" s="889"/>
      <c r="F29" s="885"/>
      <c r="G29" s="892"/>
      <c r="H29" s="886"/>
      <c r="I29" s="310" t="s">
        <v>55</v>
      </c>
      <c r="J29" s="907"/>
      <c r="K29" s="908"/>
      <c r="L29" s="902"/>
      <c r="M29" s="903"/>
      <c r="N29" s="903"/>
      <c r="O29" s="903"/>
      <c r="P29" s="903"/>
      <c r="Q29" s="904"/>
      <c r="R29" s="272"/>
      <c r="S29" s="278"/>
      <c r="T29" s="306" t="s">
        <v>5</v>
      </c>
      <c r="U29" s="822"/>
      <c r="V29" s="698"/>
      <c r="W29" s="699"/>
      <c r="X29" s="123"/>
      <c r="AA29" s="112"/>
    </row>
    <row r="30" spans="1:27" ht="16.5" customHeight="1" thickTop="1" thickBot="1">
      <c r="A30" s="859" t="s">
        <v>321</v>
      </c>
      <c r="B30" s="860"/>
      <c r="C30" s="861" t="str">
        <f>L19</f>
        <v/>
      </c>
      <c r="D30" s="862"/>
      <c r="E30" s="48" t="s">
        <v>249</v>
      </c>
      <c r="F30" s="863"/>
      <c r="G30" s="864"/>
      <c r="H30" s="865"/>
      <c r="I30" s="279" t="str">
        <f>IF(V30=0,"",V30)</f>
        <v/>
      </c>
      <c r="J30" s="866" t="str">
        <f>W30</f>
        <v>ｔ-CO2/千m3</v>
      </c>
      <c r="K30" s="867">
        <f t="shared" si="2"/>
        <v>0</v>
      </c>
      <c r="L30" s="868" t="str">
        <f>IF(C30="","",C30*V30)</f>
        <v/>
      </c>
      <c r="M30" s="869"/>
      <c r="N30" s="869"/>
      <c r="O30" s="869"/>
      <c r="P30" s="869"/>
      <c r="Q30" s="870"/>
      <c r="R30" s="272"/>
      <c r="S30" s="280" t="s">
        <v>479</v>
      </c>
      <c r="T30" s="285"/>
      <c r="U30" s="490"/>
      <c r="V30" s="491"/>
      <c r="W30" s="286" t="s">
        <v>480</v>
      </c>
      <c r="X30" s="152"/>
      <c r="AA30" s="112"/>
    </row>
    <row r="31" spans="1:27" ht="18" customHeight="1" thickTop="1" thickBot="1">
      <c r="A31" s="871" t="str">
        <f>IF(P4="","",P4)</f>
        <v/>
      </c>
      <c r="B31" s="872"/>
      <c r="C31" s="873" t="str">
        <f>IF(O19="","",O19)</f>
        <v/>
      </c>
      <c r="D31" s="874" t="str">
        <f>IF(N5="","",N5)</f>
        <v/>
      </c>
      <c r="E31" s="13" t="str">
        <f>IF(O5="","",O5)</f>
        <v/>
      </c>
      <c r="F31" s="861" t="str">
        <f>IF(C31="","",C31*T31)</f>
        <v/>
      </c>
      <c r="G31" s="875"/>
      <c r="H31" s="862"/>
      <c r="I31" s="91" t="str">
        <f>IF(T31="","",T31)</f>
        <v/>
      </c>
      <c r="J31" s="876" t="str">
        <f>IF(U31="","",U31)</f>
        <v/>
      </c>
      <c r="K31" s="877" t="str">
        <f t="shared" ref="K31" si="3">IF(V31="","",V31)</f>
        <v/>
      </c>
      <c r="L31" s="878"/>
      <c r="M31" s="879"/>
      <c r="N31" s="879"/>
      <c r="O31" s="879"/>
      <c r="P31" s="879"/>
      <c r="Q31" s="880"/>
      <c r="R31" s="281"/>
      <c r="S31" s="284" t="str">
        <f>IF(P4="","",P4)</f>
        <v/>
      </c>
      <c r="T31" s="494"/>
      <c r="U31" s="311" t="str">
        <f>IF(O5="","",CONCATENATE("GJ/",O5))</f>
        <v/>
      </c>
      <c r="V31" s="492"/>
      <c r="W31" s="493"/>
      <c r="AA31" s="112"/>
    </row>
    <row r="32" spans="1:27" ht="18" customHeight="1" thickTop="1" thickBot="1">
      <c r="A32" s="849" t="s">
        <v>60</v>
      </c>
      <c r="B32" s="850"/>
      <c r="C32" s="850"/>
      <c r="D32" s="850"/>
      <c r="E32" s="850"/>
      <c r="F32" s="850"/>
      <c r="G32" s="850"/>
      <c r="H32" s="850"/>
      <c r="I32" s="850"/>
      <c r="J32" s="850"/>
      <c r="K32" s="851"/>
      <c r="L32" s="852" t="str">
        <f>IF(SUM(L24:Q31)=0,"",SUM(L24:Q31))</f>
        <v/>
      </c>
      <c r="M32" s="853"/>
      <c r="N32" s="853"/>
      <c r="O32" s="853"/>
      <c r="P32" s="853"/>
      <c r="Q32" s="854"/>
      <c r="R32" s="282"/>
      <c r="AA32" s="112"/>
    </row>
    <row r="33" spans="1:27" ht="18" customHeight="1">
      <c r="A33" s="12" t="s">
        <v>251</v>
      </c>
      <c r="R33" s="12"/>
      <c r="T33" s="210"/>
      <c r="AA33" s="112"/>
    </row>
    <row r="34" spans="1:27" ht="6.75" customHeight="1">
      <c r="R34" s="12"/>
      <c r="T34" s="187"/>
      <c r="AA34" s="112"/>
    </row>
    <row r="35" spans="1:27" ht="16" customHeight="1">
      <c r="A35" s="855" t="s">
        <v>64</v>
      </c>
      <c r="B35" s="855"/>
      <c r="R35" s="12"/>
      <c r="T35" s="187"/>
      <c r="AA35" s="112"/>
    </row>
    <row r="36" spans="1:27" ht="18" customHeight="1">
      <c r="A36" s="856"/>
      <c r="B36" s="12" t="s">
        <v>65</v>
      </c>
      <c r="R36" s="12"/>
      <c r="T36" s="12"/>
      <c r="AA36" s="112"/>
    </row>
    <row r="37" spans="1:27" ht="18" customHeight="1">
      <c r="A37" s="856"/>
      <c r="B37" s="17" t="s">
        <v>66</v>
      </c>
      <c r="R37" s="12"/>
      <c r="T37" s="12"/>
      <c r="AA37" s="112"/>
    </row>
    <row r="38" spans="1:27" ht="18" customHeight="1">
      <c r="A38" s="856"/>
      <c r="B38" s="302" t="s">
        <v>250</v>
      </c>
      <c r="C38" s="857"/>
      <c r="D38" s="857"/>
      <c r="E38" s="857"/>
      <c r="F38" s="857"/>
      <c r="G38" s="857"/>
      <c r="H38" s="857"/>
      <c r="I38" s="857"/>
      <c r="J38" s="857"/>
      <c r="K38" s="857"/>
      <c r="L38" s="857"/>
      <c r="M38" s="857"/>
      <c r="N38" s="857"/>
      <c r="O38" s="857"/>
      <c r="P38" s="12" t="s">
        <v>98</v>
      </c>
      <c r="R38" s="12"/>
      <c r="T38" s="12"/>
      <c r="AA38" s="112"/>
    </row>
    <row r="39" spans="1:27" ht="10" customHeight="1">
      <c r="A39" s="283"/>
      <c r="B39" s="17"/>
    </row>
    <row r="40" spans="1:27" ht="18" customHeight="1">
      <c r="A40" s="12" t="s">
        <v>67</v>
      </c>
    </row>
    <row r="41" spans="1:27" ht="18" customHeight="1">
      <c r="A41" s="858" t="s">
        <v>68</v>
      </c>
      <c r="B41" s="858"/>
      <c r="C41" s="858"/>
      <c r="D41" s="858"/>
      <c r="E41" s="858"/>
      <c r="F41" s="858"/>
      <c r="G41" s="858"/>
      <c r="H41" s="858"/>
      <c r="I41" s="858"/>
      <c r="J41" s="92"/>
      <c r="K41" s="14"/>
      <c r="L41" s="93" t="s">
        <v>344</v>
      </c>
      <c r="M41" s="14">
        <f>IF(D1="","",D1)</f>
        <v>6</v>
      </c>
      <c r="N41" s="19" t="s">
        <v>252</v>
      </c>
      <c r="O41" s="94"/>
      <c r="P41" s="19"/>
      <c r="Q41" s="20"/>
    </row>
    <row r="42" spans="1:27" ht="18" customHeight="1">
      <c r="A42" s="843" t="s">
        <v>481</v>
      </c>
      <c r="B42" s="843"/>
      <c r="C42" s="843"/>
      <c r="D42" s="843"/>
      <c r="E42" s="843"/>
      <c r="F42" s="843"/>
      <c r="G42" s="843"/>
      <c r="H42" s="843"/>
      <c r="I42" s="843"/>
      <c r="J42" s="844" t="str">
        <f>IF(SUM('④別表６（エネ管工場等）'!M643,'④別表６（その他）'!M643)=0,"",ROUNDDOWN((SUM('④別表６（エネ管工場等）'!M643,'④別表６（その他）'!M643)),0))</f>
        <v/>
      </c>
      <c r="K42" s="844"/>
      <c r="L42" s="844"/>
      <c r="M42" s="844"/>
      <c r="N42" s="844"/>
      <c r="O42" s="844"/>
      <c r="P42" s="844"/>
      <c r="Q42" s="844"/>
      <c r="R42" s="112" t="s">
        <v>312</v>
      </c>
      <c r="U42" s="138"/>
    </row>
    <row r="43" spans="1:27" ht="18" customHeight="1">
      <c r="A43" s="843" t="s">
        <v>79</v>
      </c>
      <c r="B43" s="843"/>
      <c r="C43" s="843"/>
      <c r="D43" s="843"/>
      <c r="E43" s="843"/>
      <c r="F43" s="843"/>
      <c r="G43" s="843"/>
      <c r="H43" s="843"/>
      <c r="I43" s="843"/>
      <c r="J43" s="844" t="str">
        <f>IF(L32="","",ROUNDDOWN(L32,0))</f>
        <v/>
      </c>
      <c r="K43" s="844"/>
      <c r="L43" s="844"/>
      <c r="M43" s="844"/>
      <c r="N43" s="844"/>
      <c r="O43" s="844"/>
      <c r="P43" s="844"/>
      <c r="Q43" s="844"/>
      <c r="R43" s="112" t="s">
        <v>312</v>
      </c>
    </row>
    <row r="44" spans="1:27" ht="18" customHeight="1">
      <c r="A44" s="703" t="s">
        <v>77</v>
      </c>
      <c r="B44" s="845"/>
      <c r="C44" s="845"/>
      <c r="D44" s="845"/>
      <c r="E44" s="845"/>
      <c r="F44" s="845"/>
      <c r="G44" s="845"/>
      <c r="H44" s="845"/>
      <c r="I44" s="845"/>
      <c r="J44" s="846" t="str">
        <f>IF(SUM(J45:Q51)=0,"",ROUNDDOWN(SUM(J45:Q51),0))</f>
        <v/>
      </c>
      <c r="K44" s="847"/>
      <c r="L44" s="847"/>
      <c r="M44" s="847"/>
      <c r="N44" s="847"/>
      <c r="O44" s="847"/>
      <c r="P44" s="847"/>
      <c r="Q44" s="848"/>
      <c r="R44" s="112" t="s">
        <v>312</v>
      </c>
    </row>
    <row r="45" spans="1:27" ht="16.5" customHeight="1">
      <c r="A45" s="21"/>
      <c r="B45" s="837"/>
      <c r="C45" s="838"/>
      <c r="D45" s="838"/>
      <c r="E45" s="838"/>
      <c r="F45" s="838"/>
      <c r="G45" s="838"/>
      <c r="H45" s="838"/>
      <c r="I45" s="839"/>
      <c r="J45" s="840"/>
      <c r="K45" s="841"/>
      <c r="L45" s="841"/>
      <c r="M45" s="841"/>
      <c r="N45" s="841"/>
      <c r="O45" s="841"/>
      <c r="P45" s="841"/>
      <c r="Q45" s="842"/>
    </row>
    <row r="46" spans="1:27" ht="16.5" customHeight="1">
      <c r="A46" s="21"/>
      <c r="B46" s="837"/>
      <c r="C46" s="838"/>
      <c r="D46" s="838"/>
      <c r="E46" s="838"/>
      <c r="F46" s="838"/>
      <c r="G46" s="838"/>
      <c r="H46" s="838"/>
      <c r="I46" s="839"/>
      <c r="J46" s="840"/>
      <c r="K46" s="841"/>
      <c r="L46" s="841"/>
      <c r="M46" s="841"/>
      <c r="N46" s="841"/>
      <c r="O46" s="841"/>
      <c r="P46" s="841"/>
      <c r="Q46" s="842"/>
    </row>
    <row r="47" spans="1:27" ht="16.5" customHeight="1">
      <c r="A47" s="21"/>
      <c r="B47" s="837"/>
      <c r="C47" s="838"/>
      <c r="D47" s="838"/>
      <c r="E47" s="838"/>
      <c r="F47" s="838"/>
      <c r="G47" s="838"/>
      <c r="H47" s="838"/>
      <c r="I47" s="839"/>
      <c r="J47" s="840"/>
      <c r="K47" s="841"/>
      <c r="L47" s="841"/>
      <c r="M47" s="841"/>
      <c r="N47" s="841"/>
      <c r="O47" s="841"/>
      <c r="P47" s="841"/>
      <c r="Q47" s="842"/>
      <c r="R47" s="140"/>
    </row>
    <row r="48" spans="1:27" ht="16.5" customHeight="1">
      <c r="A48" s="21"/>
      <c r="B48" s="837"/>
      <c r="C48" s="838"/>
      <c r="D48" s="838"/>
      <c r="E48" s="838"/>
      <c r="F48" s="838"/>
      <c r="G48" s="838"/>
      <c r="H48" s="838"/>
      <c r="I48" s="839"/>
      <c r="J48" s="840"/>
      <c r="K48" s="841"/>
      <c r="L48" s="841"/>
      <c r="M48" s="841"/>
      <c r="N48" s="841"/>
      <c r="O48" s="841"/>
      <c r="P48" s="841"/>
      <c r="Q48" s="842"/>
      <c r="R48" s="140"/>
    </row>
    <row r="49" spans="1:18" ht="16.5" customHeight="1">
      <c r="A49" s="21"/>
      <c r="B49" s="837"/>
      <c r="C49" s="838"/>
      <c r="D49" s="838"/>
      <c r="E49" s="838"/>
      <c r="F49" s="838"/>
      <c r="G49" s="838"/>
      <c r="H49" s="838"/>
      <c r="I49" s="839"/>
      <c r="J49" s="840"/>
      <c r="K49" s="841"/>
      <c r="L49" s="841"/>
      <c r="M49" s="841"/>
      <c r="N49" s="841"/>
      <c r="O49" s="841"/>
      <c r="P49" s="841"/>
      <c r="Q49" s="842"/>
      <c r="R49" s="140"/>
    </row>
    <row r="50" spans="1:18" ht="16.5" customHeight="1">
      <c r="A50" s="21"/>
      <c r="B50" s="837"/>
      <c r="C50" s="838"/>
      <c r="D50" s="838"/>
      <c r="E50" s="838"/>
      <c r="F50" s="838"/>
      <c r="G50" s="838"/>
      <c r="H50" s="838"/>
      <c r="I50" s="839"/>
      <c r="J50" s="840"/>
      <c r="K50" s="841"/>
      <c r="L50" s="841"/>
      <c r="M50" s="841"/>
      <c r="N50" s="841"/>
      <c r="O50" s="841"/>
      <c r="P50" s="841"/>
      <c r="Q50" s="842"/>
    </row>
    <row r="51" spans="1:18" ht="16.5" customHeight="1" thickBot="1">
      <c r="A51" s="22"/>
      <c r="B51" s="826"/>
      <c r="C51" s="827"/>
      <c r="D51" s="827"/>
      <c r="E51" s="827"/>
      <c r="F51" s="827"/>
      <c r="G51" s="827"/>
      <c r="H51" s="827"/>
      <c r="I51" s="828"/>
      <c r="J51" s="829"/>
      <c r="K51" s="830"/>
      <c r="L51" s="830"/>
      <c r="M51" s="830"/>
      <c r="N51" s="830"/>
      <c r="O51" s="830"/>
      <c r="P51" s="830"/>
      <c r="Q51" s="831"/>
    </row>
    <row r="52" spans="1:18" ht="18" customHeight="1" thickTop="1">
      <c r="A52" s="832" t="s">
        <v>60</v>
      </c>
      <c r="B52" s="832"/>
      <c r="C52" s="832"/>
      <c r="D52" s="832"/>
      <c r="E52" s="832"/>
      <c r="F52" s="832"/>
      <c r="G52" s="832"/>
      <c r="H52" s="832"/>
      <c r="I52" s="832"/>
      <c r="J52" s="833" t="str">
        <f>IF(SUM(J42:Q44)=0,"",SUM(J42:Q44))</f>
        <v/>
      </c>
      <c r="K52" s="834"/>
      <c r="L52" s="834"/>
      <c r="M52" s="834"/>
      <c r="N52" s="834"/>
      <c r="O52" s="834"/>
      <c r="P52" s="834"/>
      <c r="Q52" s="835"/>
    </row>
    <row r="53" spans="1:18" ht="18" customHeight="1"/>
    <row r="54" spans="1:18" ht="18" customHeight="1"/>
    <row r="55" spans="1:18" ht="15.75" hidden="1" customHeight="1">
      <c r="B55" s="12" t="s">
        <v>482</v>
      </c>
    </row>
    <row r="56" spans="1:18" ht="15.75" hidden="1" customHeight="1">
      <c r="B56" s="12" t="s">
        <v>99</v>
      </c>
    </row>
    <row r="57" spans="1:18" ht="15.75" hidden="1" customHeight="1">
      <c r="B57" s="12" t="s">
        <v>100</v>
      </c>
    </row>
    <row r="58" spans="1:18" ht="15.75" hidden="1" customHeight="1">
      <c r="B58" s="12" t="s">
        <v>101</v>
      </c>
    </row>
    <row r="59" spans="1:18" ht="15.75" hidden="1" customHeight="1">
      <c r="B59" s="12" t="s">
        <v>102</v>
      </c>
    </row>
    <row r="60" spans="1:18" ht="15.75" hidden="1" customHeight="1">
      <c r="B60" s="12" t="s">
        <v>103</v>
      </c>
    </row>
    <row r="61" spans="1:18" ht="15.75" hidden="1" customHeight="1">
      <c r="B61" s="12" t="s">
        <v>104</v>
      </c>
    </row>
    <row r="62" spans="1:18" ht="15.75" hidden="1" customHeight="1">
      <c r="B62" s="12" t="s">
        <v>483</v>
      </c>
    </row>
  </sheetData>
  <sheetProtection algorithmName="SHA-512" hashValue="m06vKB5Tra+bem3UJEuTv+e6ltP4DUhfRNMtzN0reZr39riu094Pxbnd4pDNrcHG3hSr6XMxLl4x7N9J81W54A==" saltValue="6BDo3F0JRtg7eI98GSM/Eg==" spinCount="100000" sheet="1" scenarios="1"/>
  <mergeCells count="117">
    <mergeCell ref="G1:Q1"/>
    <mergeCell ref="A3:B9"/>
    <mergeCell ref="C3:Q3"/>
    <mergeCell ref="C4:E5"/>
    <mergeCell ref="F4:H5"/>
    <mergeCell ref="I4:K5"/>
    <mergeCell ref="L4:N4"/>
    <mergeCell ref="P4:Q4"/>
    <mergeCell ref="L5:N5"/>
    <mergeCell ref="O5:Q5"/>
    <mergeCell ref="M7:M9"/>
    <mergeCell ref="N7:N9"/>
    <mergeCell ref="P7:P9"/>
    <mergeCell ref="Q7:Q9"/>
    <mergeCell ref="A10:B10"/>
    <mergeCell ref="A11:B11"/>
    <mergeCell ref="L6:L9"/>
    <mergeCell ref="M6:N6"/>
    <mergeCell ref="O6:O9"/>
    <mergeCell ref="P6:Q6"/>
    <mergeCell ref="D7:D9"/>
    <mergeCell ref="E7:E9"/>
    <mergeCell ref="G7:G9"/>
    <mergeCell ref="H7:H9"/>
    <mergeCell ref="J7:J9"/>
    <mergeCell ref="K7:K9"/>
    <mergeCell ref="C6:C9"/>
    <mergeCell ref="D6:E6"/>
    <mergeCell ref="F6:F9"/>
    <mergeCell ref="G6:H6"/>
    <mergeCell ref="I6:I9"/>
    <mergeCell ref="J6:K6"/>
    <mergeCell ref="A17:B17"/>
    <mergeCell ref="A18:B18"/>
    <mergeCell ref="A19:B19"/>
    <mergeCell ref="A21:B23"/>
    <mergeCell ref="C21:H21"/>
    <mergeCell ref="I21:K21"/>
    <mergeCell ref="A12:B12"/>
    <mergeCell ref="A13:B13"/>
    <mergeCell ref="A14:B14"/>
    <mergeCell ref="A15:B15"/>
    <mergeCell ref="A16:B16"/>
    <mergeCell ref="V22:V23"/>
    <mergeCell ref="W22:W23"/>
    <mergeCell ref="C23:D23"/>
    <mergeCell ref="F23:H23"/>
    <mergeCell ref="A24:B24"/>
    <mergeCell ref="C24:D24"/>
    <mergeCell ref="F24:H24"/>
    <mergeCell ref="J24:K24"/>
    <mergeCell ref="L24:Q24"/>
    <mergeCell ref="L21:Q23"/>
    <mergeCell ref="C22:D22"/>
    <mergeCell ref="E22:E23"/>
    <mergeCell ref="F22:H22"/>
    <mergeCell ref="J22:K23"/>
    <mergeCell ref="U22:U23"/>
    <mergeCell ref="A27:B29"/>
    <mergeCell ref="C27:D29"/>
    <mergeCell ref="E27:E29"/>
    <mergeCell ref="F27:H29"/>
    <mergeCell ref="I27:K27"/>
    <mergeCell ref="L27:Q29"/>
    <mergeCell ref="J28:K29"/>
    <mergeCell ref="A25:B25"/>
    <mergeCell ref="C25:D25"/>
    <mergeCell ref="F25:H25"/>
    <mergeCell ref="J25:K25"/>
    <mergeCell ref="L25:Q25"/>
    <mergeCell ref="A26:B26"/>
    <mergeCell ref="C26:D26"/>
    <mergeCell ref="F26:H26"/>
    <mergeCell ref="J26:K26"/>
    <mergeCell ref="L26:Q26"/>
    <mergeCell ref="A44:I44"/>
    <mergeCell ref="J44:Q44"/>
    <mergeCell ref="A32:K32"/>
    <mergeCell ref="L32:Q32"/>
    <mergeCell ref="A35:B35"/>
    <mergeCell ref="A36:A38"/>
    <mergeCell ref="C38:O38"/>
    <mergeCell ref="A41:I41"/>
    <mergeCell ref="A30:B30"/>
    <mergeCell ref="C30:D30"/>
    <mergeCell ref="F30:H30"/>
    <mergeCell ref="J30:K30"/>
    <mergeCell ref="L30:Q30"/>
    <mergeCell ref="A31:B31"/>
    <mergeCell ref="C31:D31"/>
    <mergeCell ref="F31:H31"/>
    <mergeCell ref="J31:K31"/>
    <mergeCell ref="L31:Q31"/>
    <mergeCell ref="V28:V29"/>
    <mergeCell ref="W28:W29"/>
    <mergeCell ref="B51:I51"/>
    <mergeCell ref="J51:Q51"/>
    <mergeCell ref="A52:I52"/>
    <mergeCell ref="J52:Q52"/>
    <mergeCell ref="T14:T17"/>
    <mergeCell ref="U28:U29"/>
    <mergeCell ref="B48:I48"/>
    <mergeCell ref="J48:Q48"/>
    <mergeCell ref="B49:I49"/>
    <mergeCell ref="J49:Q49"/>
    <mergeCell ref="B50:I50"/>
    <mergeCell ref="J50:Q50"/>
    <mergeCell ref="B45:I45"/>
    <mergeCell ref="J45:Q45"/>
    <mergeCell ref="B46:I46"/>
    <mergeCell ref="J46:Q46"/>
    <mergeCell ref="B47:I47"/>
    <mergeCell ref="J47:Q47"/>
    <mergeCell ref="A42:I42"/>
    <mergeCell ref="J42:Q42"/>
    <mergeCell ref="A43:I43"/>
    <mergeCell ref="J43:Q43"/>
  </mergeCells>
  <phoneticPr fontId="2"/>
  <dataValidations count="3">
    <dataValidation imeMode="on" allowBlank="1" showInputMessage="1" showErrorMessage="1" sqref="A16:B18 C38:O38"/>
    <dataValidation imeMode="off" allowBlank="1" showInputMessage="1" showErrorMessage="1" sqref="J45:Q51 C10:Q18"/>
    <dataValidation type="list" allowBlank="1" showInputMessage="1" showErrorMessage="1" sqref="B45:I51">
      <formula1>$B$54:$B$62</formula1>
    </dataValidation>
  </dataValidations>
  <printOptions horizontalCentered="1"/>
  <pageMargins left="0.59055118110236227" right="0.59055118110236227" top="0.55118110236220474" bottom="0.31496062992125984" header="0.51181102362204722" footer="0.19685039370078741"/>
  <pageSetup paperSize="9" scale="94" orientation="portrait" blackAndWhite="1" horizontalDpi="300" verticalDpi="300" r:id="rId1"/>
  <headerFooter alignWithMargins="0">
    <oddFooter>&amp;R&amp;9&amp;K01+049&amp;F</oddFooter>
  </headerFooter>
  <ignoredErrors>
    <ignoredError sqref="B13 B10 B11 B12 A15:B15 B1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0</xdr:col>
                    <xdr:colOff>12700</xdr:colOff>
                    <xdr:row>35</xdr:row>
                    <xdr:rowOff>12700</xdr:rowOff>
                  </from>
                  <to>
                    <xdr:col>1</xdr:col>
                    <xdr:colOff>0</xdr:colOff>
                    <xdr:row>36</xdr:row>
                    <xdr:rowOff>31750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0</xdr:col>
                    <xdr:colOff>12700</xdr:colOff>
                    <xdr:row>36</xdr:row>
                    <xdr:rowOff>0</xdr:rowOff>
                  </from>
                  <to>
                    <xdr:col>1</xdr:col>
                    <xdr:colOff>0</xdr:colOff>
                    <xdr:row>37</xdr:row>
                    <xdr:rowOff>12700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0</xdr:col>
                    <xdr:colOff>12700</xdr:colOff>
                    <xdr:row>36</xdr:row>
                    <xdr:rowOff>209550</xdr:rowOff>
                  </from>
                  <to>
                    <xdr:col>0</xdr:col>
                    <xdr:colOff>203200</xdr:colOff>
                    <xdr:row>37</xdr:row>
                    <xdr:rowOff>222250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621"/>
  <sheetViews>
    <sheetView showGridLines="0" view="pageBreakPreview" topLeftCell="A256" zoomScale="80" zoomScaleNormal="75" zoomScaleSheetLayoutView="80" workbookViewId="0">
      <selection activeCell="H18" sqref="H18"/>
    </sheetView>
  </sheetViews>
  <sheetFormatPr defaultColWidth="9" defaultRowHeight="13"/>
  <cols>
    <col min="1" max="2" width="10.08984375" style="328" customWidth="1"/>
    <col min="3" max="3" width="16.36328125" style="328" customWidth="1"/>
    <col min="4" max="4" width="10.453125" style="328" customWidth="1"/>
    <col min="5" max="5" width="13.08984375" style="328" customWidth="1"/>
    <col min="6" max="6" width="9" style="328"/>
    <col min="7" max="7" width="14.08984375" style="328" customWidth="1"/>
    <col min="8" max="8" width="10.90625" style="328" customWidth="1"/>
    <col min="9" max="9" width="12.6328125" style="328" customWidth="1"/>
    <col min="10" max="10" width="3.90625" style="328" customWidth="1"/>
    <col min="11" max="16384" width="9" style="328"/>
  </cols>
  <sheetData>
    <row r="1" spans="1:18" s="317" customFormat="1" ht="18" customHeight="1">
      <c r="A1" s="65" t="s">
        <v>299</v>
      </c>
      <c r="B1" s="34"/>
      <c r="C1" s="34"/>
      <c r="D1" s="34"/>
      <c r="E1" s="34"/>
      <c r="F1" s="34"/>
      <c r="G1" s="34"/>
      <c r="H1" s="34"/>
      <c r="I1" s="34"/>
      <c r="J1" s="34"/>
      <c r="K1" s="315"/>
      <c r="L1" s="316"/>
      <c r="M1" s="316"/>
      <c r="N1" s="316"/>
      <c r="O1" s="316"/>
      <c r="P1" s="316"/>
    </row>
    <row r="2" spans="1:18" s="317" customFormat="1" ht="18" customHeight="1">
      <c r="A2" s="65"/>
      <c r="B2" s="34"/>
      <c r="C2" s="34"/>
      <c r="D2" s="34"/>
      <c r="E2" s="34"/>
      <c r="F2" s="34"/>
      <c r="G2" s="34"/>
      <c r="H2" s="34"/>
      <c r="I2" s="34"/>
      <c r="J2" s="34"/>
      <c r="K2" s="315"/>
      <c r="L2" s="316"/>
      <c r="M2" s="316"/>
      <c r="N2" s="316"/>
      <c r="O2" s="316"/>
      <c r="P2" s="316"/>
    </row>
    <row r="3" spans="1:18" s="317" customFormat="1" ht="18" customHeight="1">
      <c r="A3" s="66" t="s">
        <v>343</v>
      </c>
      <c r="B3" s="312">
        <f>IF(①基本情報!D8="","",①基本情報!D8)</f>
        <v>6</v>
      </c>
      <c r="C3" s="67" t="s">
        <v>244</v>
      </c>
      <c r="D3" s="67"/>
      <c r="E3" s="66" t="s">
        <v>87</v>
      </c>
      <c r="F3" s="979" t="str">
        <f>IF('③（別紙１）事業所一覧'!B7="","",IF(①基本情報!$C$4='③（別紙１）事業所一覧'!B7,'③（別紙１）事業所一覧'!B7,CONCATENATE(①基本情報!$C$4," ",'③（別紙１）事業所一覧'!B7)))</f>
        <v/>
      </c>
      <c r="G3" s="980"/>
      <c r="H3" s="980"/>
      <c r="I3" s="981"/>
      <c r="J3" s="287"/>
      <c r="K3" s="315"/>
      <c r="L3" s="318"/>
      <c r="M3" s="316"/>
      <c r="N3" s="316"/>
      <c r="O3" s="316"/>
      <c r="P3" s="316"/>
      <c r="Q3" s="316"/>
      <c r="R3" s="316"/>
    </row>
    <row r="4" spans="1:18" s="317" customFormat="1" ht="18" customHeight="1">
      <c r="A4" s="67"/>
      <c r="B4" s="288"/>
      <c r="C4" s="288"/>
      <c r="D4" s="289"/>
      <c r="E4" s="290"/>
      <c r="F4" s="289"/>
      <c r="G4" s="289"/>
      <c r="H4" s="289"/>
      <c r="I4" s="289"/>
      <c r="J4" s="291"/>
      <c r="K4" s="315"/>
      <c r="L4" s="318"/>
      <c r="M4" s="316"/>
      <c r="N4" s="316"/>
      <c r="O4" s="316"/>
      <c r="P4" s="316"/>
      <c r="Q4" s="316"/>
      <c r="R4" s="316"/>
    </row>
    <row r="5" spans="1:18" s="321" customFormat="1" ht="18" customHeight="1">
      <c r="A5" s="974" t="s">
        <v>0</v>
      </c>
      <c r="B5" s="974"/>
      <c r="C5" s="974"/>
      <c r="D5" s="974"/>
      <c r="E5" s="943" t="s">
        <v>1</v>
      </c>
      <c r="F5" s="946"/>
      <c r="G5" s="947"/>
      <c r="H5" s="943" t="s">
        <v>2</v>
      </c>
      <c r="I5" s="947"/>
      <c r="J5" s="5"/>
      <c r="K5" s="319"/>
      <c r="L5" s="320"/>
    </row>
    <row r="6" spans="1:18" s="321" customFormat="1" ht="18" customHeight="1">
      <c r="A6" s="974"/>
      <c r="B6" s="974"/>
      <c r="C6" s="974"/>
      <c r="D6" s="974"/>
      <c r="E6" s="333" t="s">
        <v>3</v>
      </c>
      <c r="F6" s="974" t="s">
        <v>69</v>
      </c>
      <c r="G6" s="333" t="s">
        <v>4</v>
      </c>
      <c r="H6" s="333" t="s">
        <v>3</v>
      </c>
      <c r="I6" s="974" t="s">
        <v>69</v>
      </c>
      <c r="J6" s="3"/>
      <c r="K6" s="322"/>
      <c r="L6" s="982"/>
      <c r="M6" s="982"/>
      <c r="N6" s="982"/>
      <c r="O6" s="982"/>
      <c r="P6" s="982"/>
      <c r="Q6" s="982"/>
      <c r="R6" s="982"/>
    </row>
    <row r="7" spans="1:18" s="321" customFormat="1" ht="18" customHeight="1">
      <c r="A7" s="974"/>
      <c r="B7" s="974"/>
      <c r="C7" s="974"/>
      <c r="D7" s="974"/>
      <c r="E7" s="332" t="s">
        <v>70</v>
      </c>
      <c r="F7" s="974"/>
      <c r="G7" s="332" t="s">
        <v>72</v>
      </c>
      <c r="H7" s="332" t="s">
        <v>71</v>
      </c>
      <c r="I7" s="974"/>
      <c r="J7" s="3"/>
      <c r="K7" s="322"/>
      <c r="L7" s="982"/>
      <c r="M7" s="982"/>
      <c r="N7" s="982"/>
      <c r="O7" s="982"/>
      <c r="P7" s="982"/>
      <c r="Q7" s="982"/>
      <c r="R7" s="982"/>
    </row>
    <row r="8" spans="1:18" s="321" customFormat="1" ht="18" customHeight="1">
      <c r="A8" s="950" t="s">
        <v>392</v>
      </c>
      <c r="B8" s="975" t="s">
        <v>91</v>
      </c>
      <c r="C8" s="975"/>
      <c r="D8" s="975"/>
      <c r="E8" s="313" t="str">
        <f>IF('④別表６（エネ管工場等）'!F8="","",ROUND('④別表６（エネ管工場等）'!F8,0))</f>
        <v/>
      </c>
      <c r="F8" s="52" t="s">
        <v>95</v>
      </c>
      <c r="G8" s="53" t="str">
        <f>IF(E8="","",ROUND(E8*H8,0))</f>
        <v/>
      </c>
      <c r="H8" s="54">
        <v>38.299999999999997</v>
      </c>
      <c r="I8" s="52" t="s">
        <v>382</v>
      </c>
      <c r="J8" s="3"/>
      <c r="K8" s="322"/>
      <c r="L8" s="322"/>
      <c r="M8" s="322"/>
      <c r="N8" s="322"/>
      <c r="O8" s="322"/>
      <c r="P8" s="322"/>
    </row>
    <row r="9" spans="1:18" s="321" customFormat="1" ht="18" customHeight="1">
      <c r="A9" s="951"/>
      <c r="B9" s="969" t="s">
        <v>6</v>
      </c>
      <c r="C9" s="969"/>
      <c r="D9" s="969"/>
      <c r="E9" s="313" t="str">
        <f>IF('④別表６（エネ管工場等）'!F9="","",ROUND('④別表６（エネ管工場等）'!F9,0))</f>
        <v/>
      </c>
      <c r="F9" s="52" t="s">
        <v>95</v>
      </c>
      <c r="G9" s="53" t="str">
        <f t="shared" ref="G9:G34" si="0">IF(E9="","",ROUND(E9*H9,0))</f>
        <v/>
      </c>
      <c r="H9" s="54">
        <v>34.799999999999997</v>
      </c>
      <c r="I9" s="52" t="s">
        <v>382</v>
      </c>
      <c r="J9" s="3"/>
      <c r="K9" s="322"/>
      <c r="L9" s="322"/>
      <c r="M9" s="322"/>
      <c r="N9" s="322"/>
      <c r="O9" s="322"/>
      <c r="P9" s="322"/>
    </row>
    <row r="10" spans="1:18" s="321" customFormat="1" ht="18" customHeight="1">
      <c r="A10" s="951"/>
      <c r="B10" s="969" t="s">
        <v>73</v>
      </c>
      <c r="C10" s="969"/>
      <c r="D10" s="969"/>
      <c r="E10" s="313" t="str">
        <f>IF('④別表６（エネ管工場等）'!F10="","",ROUND('④別表６（エネ管工場等）'!F10,0))</f>
        <v/>
      </c>
      <c r="F10" s="52" t="s">
        <v>95</v>
      </c>
      <c r="G10" s="53" t="str">
        <f t="shared" si="0"/>
        <v/>
      </c>
      <c r="H10" s="54">
        <v>33.4</v>
      </c>
      <c r="I10" s="52" t="s">
        <v>382</v>
      </c>
      <c r="J10" s="3"/>
      <c r="K10" s="322"/>
      <c r="L10" s="322"/>
      <c r="M10" s="322"/>
      <c r="N10" s="322"/>
      <c r="O10" s="322"/>
      <c r="P10" s="322"/>
    </row>
    <row r="11" spans="1:18" s="321" customFormat="1" ht="18" customHeight="1">
      <c r="A11" s="951"/>
      <c r="B11" s="969" t="s">
        <v>7</v>
      </c>
      <c r="C11" s="969"/>
      <c r="D11" s="969"/>
      <c r="E11" s="313" t="str">
        <f>IF('④別表６（エネ管工場等）'!F11="","",ROUND('④別表６（エネ管工場等）'!F11,0))</f>
        <v/>
      </c>
      <c r="F11" s="52" t="s">
        <v>95</v>
      </c>
      <c r="G11" s="53" t="str">
        <f t="shared" si="0"/>
        <v/>
      </c>
      <c r="H11" s="54">
        <v>33.299999999999997</v>
      </c>
      <c r="I11" s="52" t="s">
        <v>382</v>
      </c>
      <c r="J11" s="3"/>
      <c r="K11" s="322"/>
      <c r="L11" s="322"/>
      <c r="M11" s="322"/>
      <c r="N11" s="322"/>
      <c r="O11" s="322"/>
      <c r="P11" s="322"/>
    </row>
    <row r="12" spans="1:18" s="321" customFormat="1" ht="18" customHeight="1">
      <c r="A12" s="951"/>
      <c r="B12" s="953" t="s">
        <v>395</v>
      </c>
      <c r="C12" s="954"/>
      <c r="D12" s="955"/>
      <c r="E12" s="313" t="str">
        <f>IF('④別表６（エネ管工場等）'!F12="","",ROUND('④別表６（エネ管工場等）'!F12,0))</f>
        <v/>
      </c>
      <c r="F12" s="52" t="s">
        <v>95</v>
      </c>
      <c r="G12" s="53" t="str">
        <f t="shared" si="0"/>
        <v/>
      </c>
      <c r="H12" s="54">
        <v>36.299999999999997</v>
      </c>
      <c r="I12" s="52" t="s">
        <v>394</v>
      </c>
      <c r="J12" s="3"/>
      <c r="K12" s="322"/>
      <c r="L12" s="322"/>
      <c r="M12" s="322"/>
      <c r="N12" s="322"/>
      <c r="O12" s="322"/>
      <c r="P12" s="322"/>
    </row>
    <row r="13" spans="1:18" s="321" customFormat="1" ht="18" customHeight="1">
      <c r="A13" s="951"/>
      <c r="B13" s="969" t="s">
        <v>8</v>
      </c>
      <c r="C13" s="969"/>
      <c r="D13" s="969"/>
      <c r="E13" s="313" t="str">
        <f>IF('④別表６（エネ管工場等）'!F13="","",ROUND('④別表６（エネ管工場等）'!F13,0))</f>
        <v/>
      </c>
      <c r="F13" s="52" t="s">
        <v>95</v>
      </c>
      <c r="G13" s="53" t="str">
        <f t="shared" si="0"/>
        <v/>
      </c>
      <c r="H13" s="54">
        <v>36.5</v>
      </c>
      <c r="I13" s="52" t="s">
        <v>382</v>
      </c>
      <c r="J13" s="3"/>
      <c r="K13" s="322"/>
      <c r="L13" s="322"/>
      <c r="M13" s="322"/>
      <c r="N13" s="322"/>
      <c r="O13" s="322"/>
      <c r="P13" s="322"/>
    </row>
    <row r="14" spans="1:18" s="321" customFormat="1" ht="18" customHeight="1">
      <c r="A14" s="951"/>
      <c r="B14" s="969" t="s">
        <v>9</v>
      </c>
      <c r="C14" s="969"/>
      <c r="D14" s="969"/>
      <c r="E14" s="313" t="str">
        <f>IF('④別表６（エネ管工場等）'!F14="","",ROUND('④別表６（エネ管工場等）'!F14,0))</f>
        <v/>
      </c>
      <c r="F14" s="52" t="s">
        <v>95</v>
      </c>
      <c r="G14" s="53" t="str">
        <f t="shared" si="0"/>
        <v/>
      </c>
      <c r="H14" s="62">
        <v>38</v>
      </c>
      <c r="I14" s="52" t="s">
        <v>382</v>
      </c>
      <c r="J14" s="3"/>
      <c r="K14" s="322"/>
      <c r="L14" s="322"/>
      <c r="M14" s="322"/>
      <c r="N14" s="322"/>
      <c r="O14" s="322"/>
      <c r="P14" s="322"/>
    </row>
    <row r="15" spans="1:18" s="321" customFormat="1" ht="18" customHeight="1">
      <c r="A15" s="951"/>
      <c r="B15" s="969" t="s">
        <v>10</v>
      </c>
      <c r="C15" s="969"/>
      <c r="D15" s="969"/>
      <c r="E15" s="313" t="str">
        <f>IF('④別表６（エネ管工場等）'!F15="","",ROUND('④別表６（エネ管工場等）'!F15,0))</f>
        <v/>
      </c>
      <c r="F15" s="52" t="s">
        <v>95</v>
      </c>
      <c r="G15" s="53" t="str">
        <f t="shared" si="0"/>
        <v/>
      </c>
      <c r="H15" s="54">
        <v>38.9</v>
      </c>
      <c r="I15" s="52" t="s">
        <v>382</v>
      </c>
      <c r="J15" s="3"/>
      <c r="K15" s="322"/>
      <c r="L15" s="322"/>
      <c r="M15" s="322"/>
      <c r="N15" s="322"/>
      <c r="O15" s="322"/>
      <c r="P15" s="322"/>
    </row>
    <row r="16" spans="1:18" s="321" customFormat="1" ht="18" customHeight="1">
      <c r="A16" s="951"/>
      <c r="B16" s="969" t="s">
        <v>11</v>
      </c>
      <c r="C16" s="969"/>
      <c r="D16" s="969"/>
      <c r="E16" s="313" t="str">
        <f>IF('④別表６（エネ管工場等）'!F16="","",ROUND('④別表６（エネ管工場等）'!F16,0))</f>
        <v/>
      </c>
      <c r="F16" s="52" t="s">
        <v>95</v>
      </c>
      <c r="G16" s="53" t="str">
        <f t="shared" si="0"/>
        <v/>
      </c>
      <c r="H16" s="54">
        <v>41.8</v>
      </c>
      <c r="I16" s="52" t="s">
        <v>382</v>
      </c>
      <c r="J16" s="3"/>
      <c r="K16" s="322"/>
      <c r="L16" s="322"/>
      <c r="M16" s="322"/>
      <c r="N16" s="322"/>
      <c r="O16" s="322"/>
      <c r="P16" s="322"/>
    </row>
    <row r="17" spans="1:16" s="321" customFormat="1" ht="18" customHeight="1">
      <c r="A17" s="951"/>
      <c r="B17" s="969" t="s">
        <v>12</v>
      </c>
      <c r="C17" s="969"/>
      <c r="D17" s="969"/>
      <c r="E17" s="313" t="str">
        <f>IF('④別表６（エネ管工場等）'!F17="","",ROUND('④別表６（エネ管工場等）'!F17,0))</f>
        <v/>
      </c>
      <c r="F17" s="52" t="s">
        <v>517</v>
      </c>
      <c r="G17" s="53" t="str">
        <f t="shared" si="0"/>
        <v/>
      </c>
      <c r="H17" s="62">
        <v>40</v>
      </c>
      <c r="I17" s="52" t="s">
        <v>14</v>
      </c>
      <c r="J17" s="3"/>
      <c r="K17" s="322"/>
      <c r="L17" s="322"/>
      <c r="M17" s="322"/>
      <c r="N17" s="322"/>
      <c r="O17" s="322"/>
      <c r="P17" s="322"/>
    </row>
    <row r="18" spans="1:16" s="321" customFormat="1" ht="18" customHeight="1">
      <c r="A18" s="951"/>
      <c r="B18" s="969" t="s">
        <v>15</v>
      </c>
      <c r="C18" s="969"/>
      <c r="D18" s="969"/>
      <c r="E18" s="313" t="str">
        <f>IF('④別表６（エネ管工場等）'!F18="","",ROUND('④別表６（エネ管工場等）'!F18,0))</f>
        <v/>
      </c>
      <c r="F18" s="52" t="s">
        <v>13</v>
      </c>
      <c r="G18" s="53" t="str">
        <f t="shared" si="0"/>
        <v/>
      </c>
      <c r="H18" s="54">
        <v>34.1</v>
      </c>
      <c r="I18" s="52" t="s">
        <v>14</v>
      </c>
      <c r="J18" s="3"/>
      <c r="K18" s="322"/>
      <c r="L18" s="322"/>
      <c r="M18" s="322"/>
      <c r="N18" s="322"/>
      <c r="O18" s="322"/>
      <c r="P18" s="322"/>
    </row>
    <row r="19" spans="1:16" s="321" customFormat="1" ht="18" customHeight="1">
      <c r="A19" s="951"/>
      <c r="B19" s="969" t="s">
        <v>16</v>
      </c>
      <c r="C19" s="972" t="s">
        <v>17</v>
      </c>
      <c r="D19" s="973"/>
      <c r="E19" s="313" t="str">
        <f>IF('④別表６（エネ管工場等）'!F19="","",ROUND('④別表６（エネ管工場等）'!F19,0))</f>
        <v/>
      </c>
      <c r="F19" s="52" t="s">
        <v>13</v>
      </c>
      <c r="G19" s="53" t="str">
        <f>IF(E19="","",ROUND(E19*H19,0))</f>
        <v/>
      </c>
      <c r="H19" s="54">
        <v>50.1</v>
      </c>
      <c r="I19" s="52" t="s">
        <v>396</v>
      </c>
      <c r="J19" s="3"/>
      <c r="K19" s="322"/>
      <c r="L19" s="322"/>
      <c r="M19" s="322"/>
      <c r="N19" s="322"/>
      <c r="O19" s="322"/>
      <c r="P19" s="322"/>
    </row>
    <row r="20" spans="1:16" s="321" customFormat="1" ht="18" customHeight="1">
      <c r="A20" s="951"/>
      <c r="B20" s="969"/>
      <c r="C20" s="972" t="s">
        <v>18</v>
      </c>
      <c r="D20" s="973"/>
      <c r="E20" s="313" t="str">
        <f>IF('④別表６（エネ管工場等）'!F20="","",ROUND('④別表６（エネ管工場等）'!F20,0))</f>
        <v/>
      </c>
      <c r="F20" s="52" t="s">
        <v>54</v>
      </c>
      <c r="G20" s="53" t="str">
        <f t="shared" si="0"/>
        <v/>
      </c>
      <c r="H20" s="54">
        <v>46.1</v>
      </c>
      <c r="I20" s="52" t="s">
        <v>63</v>
      </c>
      <c r="J20" s="3"/>
      <c r="K20" s="322"/>
      <c r="L20" s="322"/>
      <c r="M20" s="322"/>
      <c r="N20" s="322"/>
      <c r="O20" s="322"/>
      <c r="P20" s="322"/>
    </row>
    <row r="21" spans="1:16" s="321" customFormat="1" ht="18" customHeight="1">
      <c r="A21" s="951"/>
      <c r="B21" s="976" t="s">
        <v>484</v>
      </c>
      <c r="C21" s="972" t="s">
        <v>19</v>
      </c>
      <c r="D21" s="973"/>
      <c r="E21" s="313" t="str">
        <f>IF('④別表６（エネ管工場等）'!F21="","",ROUND('④別表６（エネ管工場等）'!F21,0))</f>
        <v/>
      </c>
      <c r="F21" s="52" t="s">
        <v>13</v>
      </c>
      <c r="G21" s="53" t="str">
        <f t="shared" si="0"/>
        <v/>
      </c>
      <c r="H21" s="54">
        <v>54.7</v>
      </c>
      <c r="I21" s="52" t="s">
        <v>74</v>
      </c>
      <c r="J21" s="3"/>
      <c r="K21" s="322"/>
      <c r="L21" s="322"/>
      <c r="M21" s="322"/>
      <c r="N21" s="322"/>
      <c r="O21" s="322"/>
      <c r="P21" s="322"/>
    </row>
    <row r="22" spans="1:16" s="321" customFormat="1" ht="18" customHeight="1">
      <c r="A22" s="951"/>
      <c r="B22" s="976"/>
      <c r="C22" s="977" t="s">
        <v>326</v>
      </c>
      <c r="D22" s="978"/>
      <c r="E22" s="313" t="str">
        <f>IF('④別表６（エネ管工場等）'!F22="","",ROUND('④別表６（エネ管工場等）'!F22,0))</f>
        <v/>
      </c>
      <c r="F22" s="52" t="s">
        <v>54</v>
      </c>
      <c r="G22" s="53" t="str">
        <f t="shared" si="0"/>
        <v/>
      </c>
      <c r="H22" s="54">
        <v>38.4</v>
      </c>
      <c r="I22" s="52" t="s">
        <v>63</v>
      </c>
      <c r="J22" s="3"/>
      <c r="K22" s="322"/>
      <c r="L22" s="322"/>
      <c r="M22" s="322"/>
      <c r="N22" s="322"/>
      <c r="O22" s="322"/>
      <c r="P22" s="322"/>
    </row>
    <row r="23" spans="1:16" s="321" customFormat="1" ht="18" customHeight="1">
      <c r="A23" s="951"/>
      <c r="B23" s="969" t="s">
        <v>20</v>
      </c>
      <c r="C23" s="972" t="s">
        <v>485</v>
      </c>
      <c r="D23" s="973"/>
      <c r="E23" s="313" t="str">
        <f>IF('④別表６（エネ管工場等）'!F23="","",ROUND('④別表６（エネ管工場等）'!F23,0))</f>
        <v/>
      </c>
      <c r="F23" s="52" t="s">
        <v>13</v>
      </c>
      <c r="G23" s="53" t="str">
        <f t="shared" si="0"/>
        <v/>
      </c>
      <c r="H23" s="62">
        <v>28.7</v>
      </c>
      <c r="I23" s="52" t="s">
        <v>14</v>
      </c>
      <c r="J23" s="3"/>
      <c r="K23" s="322"/>
      <c r="L23" s="322"/>
      <c r="M23" s="322"/>
      <c r="N23" s="322"/>
      <c r="O23" s="322"/>
      <c r="P23" s="322"/>
    </row>
    <row r="24" spans="1:16" s="321" customFormat="1" ht="18" customHeight="1">
      <c r="A24" s="951"/>
      <c r="B24" s="969"/>
      <c r="C24" s="972" t="s">
        <v>486</v>
      </c>
      <c r="D24" s="973"/>
      <c r="E24" s="313" t="str">
        <f>IF('④別表６（エネ管工場等）'!F24="","",ROUND('④別表６（エネ管工場等）'!F24,0))</f>
        <v/>
      </c>
      <c r="F24" s="52" t="s">
        <v>13</v>
      </c>
      <c r="G24" s="53" t="str">
        <f t="shared" si="0"/>
        <v/>
      </c>
      <c r="H24" s="62">
        <v>28.9</v>
      </c>
      <c r="I24" s="52" t="s">
        <v>14</v>
      </c>
      <c r="J24" s="3"/>
      <c r="K24" s="322"/>
      <c r="L24" s="322"/>
      <c r="M24" s="322"/>
      <c r="N24" s="322"/>
      <c r="O24" s="322"/>
      <c r="P24" s="322"/>
    </row>
    <row r="25" spans="1:16" s="321" customFormat="1" ht="18" customHeight="1">
      <c r="A25" s="951"/>
      <c r="B25" s="969"/>
      <c r="C25" s="972" t="s">
        <v>487</v>
      </c>
      <c r="D25" s="973"/>
      <c r="E25" s="313" t="str">
        <f>IF('④別表６（エネ管工場等）'!F25="","",ROUND('④別表６（エネ管工場等）'!F25,0))</f>
        <v/>
      </c>
      <c r="F25" s="52" t="s">
        <v>13</v>
      </c>
      <c r="G25" s="53" t="str">
        <f t="shared" si="0"/>
        <v/>
      </c>
      <c r="H25" s="62">
        <v>28.3</v>
      </c>
      <c r="I25" s="52" t="s">
        <v>14</v>
      </c>
      <c r="J25" s="3"/>
      <c r="K25" s="322"/>
      <c r="L25" s="322"/>
      <c r="M25" s="322"/>
      <c r="N25" s="322"/>
      <c r="O25" s="322"/>
      <c r="P25" s="322"/>
    </row>
    <row r="26" spans="1:16" s="321" customFormat="1" ht="18" customHeight="1">
      <c r="A26" s="951"/>
      <c r="B26" s="969"/>
      <c r="C26" s="972" t="s">
        <v>401</v>
      </c>
      <c r="D26" s="973"/>
      <c r="E26" s="313" t="str">
        <f>IF('④別表６（エネ管工場等）'!F26="","",ROUND('④別表６（エネ管工場等）'!F26,0))</f>
        <v/>
      </c>
      <c r="F26" s="52" t="s">
        <v>13</v>
      </c>
      <c r="G26" s="53" t="str">
        <f t="shared" si="0"/>
        <v/>
      </c>
      <c r="H26" s="54">
        <v>26.1</v>
      </c>
      <c r="I26" s="52" t="s">
        <v>14</v>
      </c>
      <c r="J26" s="3"/>
      <c r="K26" s="322"/>
      <c r="L26" s="322"/>
      <c r="M26" s="322"/>
      <c r="N26" s="322"/>
      <c r="O26" s="322"/>
      <c r="P26" s="322"/>
    </row>
    <row r="27" spans="1:16" s="321" customFormat="1" ht="18" customHeight="1">
      <c r="A27" s="951"/>
      <c r="B27" s="969"/>
      <c r="C27" s="972" t="s">
        <v>488</v>
      </c>
      <c r="D27" s="973"/>
      <c r="E27" s="313" t="str">
        <f>IF('④別表６（エネ管工場等）'!F27="","",ROUND('④別表６（エネ管工場等）'!F27,0))</f>
        <v/>
      </c>
      <c r="F27" s="52" t="s">
        <v>13</v>
      </c>
      <c r="G27" s="53" t="str">
        <f t="shared" si="0"/>
        <v/>
      </c>
      <c r="H27" s="54">
        <v>24.2</v>
      </c>
      <c r="I27" s="52" t="s">
        <v>14</v>
      </c>
      <c r="J27" s="3"/>
      <c r="K27" s="322"/>
      <c r="L27" s="322"/>
      <c r="M27" s="322"/>
      <c r="N27" s="322"/>
      <c r="O27" s="322"/>
      <c r="P27" s="322"/>
    </row>
    <row r="28" spans="1:16" s="321" customFormat="1" ht="18" customHeight="1">
      <c r="A28" s="951"/>
      <c r="B28" s="969"/>
      <c r="C28" s="972" t="s">
        <v>403</v>
      </c>
      <c r="D28" s="973"/>
      <c r="E28" s="313" t="str">
        <f>IF('④別表６（エネ管工場等）'!F28="","",ROUND('④別表６（エネ管工場等）'!F28,0))</f>
        <v/>
      </c>
      <c r="F28" s="52" t="s">
        <v>13</v>
      </c>
      <c r="G28" s="53" t="str">
        <f t="shared" si="0"/>
        <v/>
      </c>
      <c r="H28" s="54">
        <v>27.8</v>
      </c>
      <c r="I28" s="52" t="s">
        <v>14</v>
      </c>
      <c r="J28" s="3"/>
      <c r="K28" s="322"/>
      <c r="L28" s="322"/>
      <c r="M28" s="322"/>
      <c r="N28" s="322"/>
      <c r="O28" s="322"/>
      <c r="P28" s="322"/>
    </row>
    <row r="29" spans="1:16" s="321" customFormat="1" ht="18" customHeight="1">
      <c r="A29" s="951"/>
      <c r="B29" s="969" t="s">
        <v>21</v>
      </c>
      <c r="C29" s="969"/>
      <c r="D29" s="969"/>
      <c r="E29" s="313" t="str">
        <f>IF('④別表６（エネ管工場等）'!F29="","",ROUND('④別表６（エネ管工場等）'!F29,0))</f>
        <v/>
      </c>
      <c r="F29" s="52" t="s">
        <v>13</v>
      </c>
      <c r="G29" s="53" t="str">
        <f t="shared" si="0"/>
        <v/>
      </c>
      <c r="H29" s="62">
        <v>29</v>
      </c>
      <c r="I29" s="52" t="s">
        <v>14</v>
      </c>
      <c r="J29" s="3"/>
      <c r="K29" s="322"/>
      <c r="L29" s="322"/>
      <c r="M29" s="322"/>
      <c r="N29" s="322"/>
      <c r="O29" s="322"/>
      <c r="P29" s="322"/>
    </row>
    <row r="30" spans="1:16" s="321" customFormat="1" ht="18" customHeight="1">
      <c r="A30" s="951"/>
      <c r="B30" s="969" t="s">
        <v>22</v>
      </c>
      <c r="C30" s="969"/>
      <c r="D30" s="969"/>
      <c r="E30" s="313" t="str">
        <f>IF('④別表６（エネ管工場等）'!F30="","",ROUND('④別表６（エネ管工場等）'!F30,0))</f>
        <v/>
      </c>
      <c r="F30" s="52" t="s">
        <v>13</v>
      </c>
      <c r="G30" s="53" t="str">
        <f t="shared" si="0"/>
        <v/>
      </c>
      <c r="H30" s="54">
        <v>37.299999999999997</v>
      </c>
      <c r="I30" s="52" t="s">
        <v>14</v>
      </c>
      <c r="J30" s="3"/>
      <c r="K30" s="322"/>
      <c r="L30" s="322"/>
      <c r="M30" s="322"/>
      <c r="N30" s="322"/>
      <c r="O30" s="322"/>
      <c r="P30" s="322"/>
    </row>
    <row r="31" spans="1:16" s="321" customFormat="1" ht="18" customHeight="1">
      <c r="A31" s="951"/>
      <c r="B31" s="969" t="s">
        <v>23</v>
      </c>
      <c r="C31" s="969"/>
      <c r="D31" s="969"/>
      <c r="E31" s="313" t="str">
        <f>IF('④別表６（エネ管工場等）'!F31="","",ROUND('④別表６（エネ管工場等）'!F31,0))</f>
        <v/>
      </c>
      <c r="F31" s="52" t="s">
        <v>54</v>
      </c>
      <c r="G31" s="53" t="str">
        <f t="shared" si="0"/>
        <v/>
      </c>
      <c r="H31" s="54">
        <v>18.399999999999999</v>
      </c>
      <c r="I31" s="52" t="s">
        <v>63</v>
      </c>
      <c r="J31" s="3"/>
      <c r="K31" s="322"/>
      <c r="L31" s="322"/>
      <c r="M31" s="322"/>
      <c r="N31" s="322"/>
      <c r="O31" s="322"/>
      <c r="P31" s="322"/>
    </row>
    <row r="32" spans="1:16" s="321" customFormat="1" ht="18" customHeight="1">
      <c r="A32" s="951"/>
      <c r="B32" s="969" t="s">
        <v>24</v>
      </c>
      <c r="C32" s="969"/>
      <c r="D32" s="969"/>
      <c r="E32" s="313" t="str">
        <f>IF('④別表６（エネ管工場等）'!F32="","",ROUND('④別表６（エネ管工場等）'!F32,0))</f>
        <v/>
      </c>
      <c r="F32" s="52" t="s">
        <v>54</v>
      </c>
      <c r="G32" s="53" t="str">
        <f>IF(E32="","",ROUND(E32*H32,0))</f>
        <v/>
      </c>
      <c r="H32" s="54">
        <v>3.23</v>
      </c>
      <c r="I32" s="52" t="s">
        <v>63</v>
      </c>
      <c r="J32" s="3"/>
      <c r="K32" s="322"/>
      <c r="L32" s="322"/>
      <c r="M32" s="322"/>
      <c r="N32" s="322"/>
      <c r="O32" s="322"/>
      <c r="P32" s="322"/>
    </row>
    <row r="33" spans="1:16" s="321" customFormat="1" ht="18" customHeight="1">
      <c r="A33" s="951"/>
      <c r="B33" s="953" t="s">
        <v>489</v>
      </c>
      <c r="C33" s="954"/>
      <c r="D33" s="955"/>
      <c r="E33" s="313" t="str">
        <f>IF('④別表６（エネ管工場等）'!F33="","",ROUND('④別表６（エネ管工場等）'!F33,0))</f>
        <v/>
      </c>
      <c r="F33" s="52" t="s">
        <v>54</v>
      </c>
      <c r="G33" s="53" t="str">
        <f>IF(E33="","",ROUND(E33*H33,0))</f>
        <v/>
      </c>
      <c r="H33" s="54">
        <v>3.45</v>
      </c>
      <c r="I33" s="52" t="s">
        <v>63</v>
      </c>
      <c r="J33" s="3"/>
      <c r="K33" s="322"/>
      <c r="L33" s="322"/>
      <c r="M33" s="322"/>
      <c r="N33" s="322"/>
      <c r="O33" s="322"/>
      <c r="P33" s="322"/>
    </row>
    <row r="34" spans="1:16" s="321" customFormat="1" ht="18" customHeight="1">
      <c r="A34" s="951"/>
      <c r="B34" s="969" t="s">
        <v>25</v>
      </c>
      <c r="C34" s="969"/>
      <c r="D34" s="969"/>
      <c r="E34" s="313" t="str">
        <f>IF('④別表６（エネ管工場等）'!F34="","",ROUND('④別表６（エネ管工場等）'!F34,0))</f>
        <v/>
      </c>
      <c r="F34" s="52" t="s">
        <v>54</v>
      </c>
      <c r="G34" s="53" t="str">
        <f t="shared" si="0"/>
        <v/>
      </c>
      <c r="H34" s="54">
        <v>7.53</v>
      </c>
      <c r="I34" s="52" t="s">
        <v>63</v>
      </c>
      <c r="J34" s="3"/>
      <c r="K34" s="322"/>
      <c r="L34" s="322"/>
      <c r="M34" s="322"/>
      <c r="N34" s="322"/>
      <c r="O34" s="322"/>
      <c r="P34" s="322"/>
    </row>
    <row r="35" spans="1:16" s="321" customFormat="1" ht="18" customHeight="1">
      <c r="A35" s="951"/>
      <c r="B35" s="953" t="s">
        <v>26</v>
      </c>
      <c r="C35" s="954"/>
      <c r="D35" s="955"/>
      <c r="E35" s="313" t="str">
        <f>IF('④別表６（エネ管工場等）'!F41="","",ROUND('④別表６（エネ管工場等）'!F41,0))</f>
        <v/>
      </c>
      <c r="F35" s="52" t="s">
        <v>54</v>
      </c>
      <c r="G35" s="53" t="str">
        <f>IF(E35="","",ROUND(E35*H35,0))</f>
        <v/>
      </c>
      <c r="H35" s="334">
        <v>46</v>
      </c>
      <c r="I35" s="52" t="s">
        <v>63</v>
      </c>
      <c r="J35" s="3"/>
      <c r="K35" s="322"/>
      <c r="L35" s="319"/>
      <c r="M35" s="323"/>
      <c r="N35" s="324"/>
      <c r="O35" s="322"/>
      <c r="P35" s="322"/>
    </row>
    <row r="36" spans="1:16" s="321" customFormat="1" ht="18" customHeight="1">
      <c r="A36" s="951"/>
      <c r="B36" s="969" t="s">
        <v>490</v>
      </c>
      <c r="C36" s="970" t="str">
        <f>IF('④別表６（エネ管工場等）'!C35="","",'④別表６（エネ管工場等）'!C35)</f>
        <v/>
      </c>
      <c r="D36" s="971"/>
      <c r="E36" s="313" t="str">
        <f>IF('④別表６（エネ管工場等）'!F35="","",ROUND('④別表６（エネ管工場等）'!F35,0))</f>
        <v/>
      </c>
      <c r="F36" s="337" t="str">
        <f>IF('④別表６（エネ管工場等）'!G35="","",'④別表６（エネ管工場等）'!G35)</f>
        <v/>
      </c>
      <c r="G36" s="64" t="str">
        <f>IF(E36="","",ROUND(E36*H36,0))</f>
        <v/>
      </c>
      <c r="H36" s="296" t="str">
        <f>IF('④別表６（エネ管工場等）'!P35="","",'④別表６（エネ管工場等）'!P35)</f>
        <v/>
      </c>
      <c r="I36" s="338" t="str">
        <f>IF('④別表６（エネ管工場等）'!Q35="","",'④別表６（エネ管工場等）'!Q35)</f>
        <v/>
      </c>
      <c r="J36" s="3"/>
      <c r="K36" s="322"/>
      <c r="L36" s="319"/>
      <c r="M36" s="325"/>
      <c r="N36" s="324"/>
      <c r="O36" s="322"/>
      <c r="P36" s="322"/>
    </row>
    <row r="37" spans="1:16" s="321" customFormat="1" ht="18" customHeight="1">
      <c r="A37" s="951"/>
      <c r="B37" s="969"/>
      <c r="C37" s="970" t="str">
        <f>IF('④別表６（エネ管工場等）'!C36="","",'④別表６（エネ管工場等）'!C36)</f>
        <v/>
      </c>
      <c r="D37" s="971"/>
      <c r="E37" s="313" t="str">
        <f>IF('④別表６（エネ管工場等）'!F36="","",ROUND('④別表６（エネ管工場等）'!F36,0))</f>
        <v/>
      </c>
      <c r="F37" s="337" t="str">
        <f>IF('④別表６（エネ管工場等）'!G36="","",'④別表６（エネ管工場等）'!G36)</f>
        <v/>
      </c>
      <c r="G37" s="64" t="str">
        <f t="shared" ref="G37" si="1">IF(E37="","",ROUND(E37*H37,0))</f>
        <v/>
      </c>
      <c r="H37" s="296" t="str">
        <f>IF('④別表６（エネ管工場等）'!P36="","",'④別表６（エネ管工場等）'!P36)</f>
        <v/>
      </c>
      <c r="I37" s="338" t="str">
        <f>IF('④別表６（エネ管工場等）'!Q36="","",'④別表６（エネ管工場等）'!Q36)</f>
        <v/>
      </c>
      <c r="J37" s="3"/>
      <c r="K37" s="322"/>
      <c r="L37" s="319"/>
      <c r="M37" s="326"/>
      <c r="N37" s="324"/>
      <c r="O37" s="322"/>
      <c r="P37" s="322"/>
    </row>
    <row r="38" spans="1:16" s="321" customFormat="1" ht="18" customHeight="1">
      <c r="A38" s="952"/>
      <c r="B38" s="943" t="s">
        <v>491</v>
      </c>
      <c r="C38" s="946"/>
      <c r="D38" s="947"/>
      <c r="E38" s="292"/>
      <c r="F38" s="293"/>
      <c r="G38" s="53" t="str">
        <f>IF(SUM(G8:G37)=0,"",SUM(G8:G37))</f>
        <v/>
      </c>
      <c r="H38" s="294"/>
      <c r="I38" s="295"/>
      <c r="J38" s="3"/>
      <c r="K38" s="322"/>
      <c r="L38" s="319"/>
      <c r="M38" s="326"/>
      <c r="N38" s="324"/>
      <c r="O38" s="322"/>
      <c r="P38" s="322"/>
    </row>
    <row r="39" spans="1:16" s="321" customFormat="1" ht="18" customHeight="1">
      <c r="A39" s="950" t="s">
        <v>412</v>
      </c>
      <c r="B39" s="953" t="s">
        <v>492</v>
      </c>
      <c r="C39" s="954"/>
      <c r="D39" s="955"/>
      <c r="E39" s="313" t="str">
        <f>IF('④別表６（エネ管工場等）'!F46="","",ROUND('④別表６（エネ管工場等）'!F46,0))</f>
        <v/>
      </c>
      <c r="F39" s="68" t="s">
        <v>493</v>
      </c>
      <c r="G39" s="53" t="str">
        <f>IF(E39="","",ROUND(E39*H39,0))</f>
        <v/>
      </c>
      <c r="H39" s="296">
        <v>13.6</v>
      </c>
      <c r="I39" s="52" t="s">
        <v>14</v>
      </c>
      <c r="J39" s="3"/>
      <c r="K39" s="322"/>
      <c r="L39" s="319"/>
      <c r="M39" s="326"/>
      <c r="N39" s="324"/>
      <c r="O39" s="322"/>
      <c r="P39" s="322"/>
    </row>
    <row r="40" spans="1:16" s="321" customFormat="1" ht="18" customHeight="1">
      <c r="A40" s="951"/>
      <c r="B40" s="953" t="s">
        <v>494</v>
      </c>
      <c r="C40" s="954"/>
      <c r="D40" s="955"/>
      <c r="E40" s="313" t="str">
        <f>IF('④別表６（エネ管工場等）'!F47="","",ROUND('④別表６（エネ管工場等）'!F47,0))</f>
        <v/>
      </c>
      <c r="F40" s="68" t="s">
        <v>493</v>
      </c>
      <c r="G40" s="53" t="str">
        <f>IF(E40="","",ROUND(E40*H40,0))</f>
        <v/>
      </c>
      <c r="H40" s="296">
        <v>13.2</v>
      </c>
      <c r="I40" s="52" t="s">
        <v>14</v>
      </c>
      <c r="J40" s="3"/>
      <c r="K40" s="322"/>
      <c r="L40" s="319"/>
      <c r="M40" s="326"/>
      <c r="N40" s="324"/>
      <c r="O40" s="322"/>
      <c r="P40" s="322"/>
    </row>
    <row r="41" spans="1:16" s="321" customFormat="1" ht="18" customHeight="1">
      <c r="A41" s="951"/>
      <c r="B41" s="953" t="s">
        <v>495</v>
      </c>
      <c r="C41" s="954"/>
      <c r="D41" s="955"/>
      <c r="E41" s="313" t="str">
        <f>IF('④別表６（エネ管工場等）'!F48="","",ROUND('④別表６（エネ管工場等）'!F48,0))</f>
        <v/>
      </c>
      <c r="F41" s="68" t="s">
        <v>493</v>
      </c>
      <c r="G41" s="53" t="str">
        <f>IF(E41="","",ROUND(E41*H41,0))</f>
        <v/>
      </c>
      <c r="H41" s="296">
        <v>17.100000000000001</v>
      </c>
      <c r="I41" s="52" t="s">
        <v>14</v>
      </c>
      <c r="J41" s="3"/>
      <c r="K41" s="322"/>
      <c r="L41" s="319"/>
      <c r="M41" s="326"/>
      <c r="N41" s="324"/>
      <c r="O41" s="322"/>
      <c r="P41" s="322"/>
    </row>
    <row r="42" spans="1:16" s="321" customFormat="1" ht="18" customHeight="1">
      <c r="A42" s="951"/>
      <c r="B42" s="953" t="s">
        <v>496</v>
      </c>
      <c r="C42" s="954"/>
      <c r="D42" s="955"/>
      <c r="E42" s="313" t="str">
        <f>IF('④別表６（エネ管工場等）'!F49="","",ROUND('④別表６（エネ管工場等）'!F49,0))</f>
        <v/>
      </c>
      <c r="F42" s="68" t="s">
        <v>95</v>
      </c>
      <c r="G42" s="53" t="str">
        <f t="shared" ref="G42:G56" si="2">IF(E42="","",ROUND(E42*H42,0))</f>
        <v/>
      </c>
      <c r="H42" s="296">
        <v>23.4</v>
      </c>
      <c r="I42" s="52" t="s">
        <v>382</v>
      </c>
      <c r="J42" s="3"/>
      <c r="K42" s="322"/>
      <c r="L42" s="319"/>
      <c r="M42" s="326"/>
      <c r="N42" s="324"/>
      <c r="O42" s="322"/>
      <c r="P42" s="322"/>
    </row>
    <row r="43" spans="1:16" s="321" customFormat="1" ht="18" customHeight="1">
      <c r="A43" s="951"/>
      <c r="B43" s="953" t="s">
        <v>497</v>
      </c>
      <c r="C43" s="954"/>
      <c r="D43" s="955"/>
      <c r="E43" s="313" t="str">
        <f>IF('④別表６（エネ管工場等）'!F50="","",ROUND('④別表６（エネ管工場等）'!F50,0))</f>
        <v/>
      </c>
      <c r="F43" s="68" t="s">
        <v>95</v>
      </c>
      <c r="G43" s="53" t="str">
        <f>IF(E43="","",ROUND(E43*H43,0))</f>
        <v/>
      </c>
      <c r="H43" s="296">
        <v>35.6</v>
      </c>
      <c r="I43" s="52" t="s">
        <v>382</v>
      </c>
      <c r="J43" s="3"/>
      <c r="K43" s="322"/>
      <c r="L43" s="319"/>
      <c r="M43" s="326"/>
      <c r="N43" s="324"/>
      <c r="O43" s="322"/>
      <c r="P43" s="322"/>
    </row>
    <row r="44" spans="1:16" s="321" customFormat="1" ht="18" customHeight="1">
      <c r="A44" s="951"/>
      <c r="B44" s="953" t="s">
        <v>498</v>
      </c>
      <c r="C44" s="954"/>
      <c r="D44" s="955"/>
      <c r="E44" s="313" t="str">
        <f>IF('④別表６（エネ管工場等）'!F51="","",ROUND('④別表６（エネ管工場等）'!F51,0))</f>
        <v/>
      </c>
      <c r="F44" s="52" t="s">
        <v>54</v>
      </c>
      <c r="G44" s="53" t="str">
        <f t="shared" si="2"/>
        <v/>
      </c>
      <c r="H44" s="296">
        <v>21.2</v>
      </c>
      <c r="I44" s="52" t="s">
        <v>63</v>
      </c>
      <c r="J44" s="3"/>
      <c r="K44" s="322"/>
      <c r="L44" s="319"/>
      <c r="M44" s="326"/>
      <c r="N44" s="324"/>
      <c r="O44" s="322"/>
      <c r="P44" s="322"/>
    </row>
    <row r="45" spans="1:16" s="321" customFormat="1" ht="18" customHeight="1">
      <c r="A45" s="951"/>
      <c r="B45" s="953" t="s">
        <v>499</v>
      </c>
      <c r="C45" s="954"/>
      <c r="D45" s="955"/>
      <c r="E45" s="313" t="str">
        <f>IF('④別表６（エネ管工場等）'!F52="","",ROUND('④別表６（エネ管工場等）'!F52,0))</f>
        <v/>
      </c>
      <c r="F45" s="52" t="s">
        <v>13</v>
      </c>
      <c r="G45" s="53" t="str">
        <f t="shared" si="2"/>
        <v/>
      </c>
      <c r="H45" s="296">
        <v>13.2</v>
      </c>
      <c r="I45" s="52" t="s">
        <v>14</v>
      </c>
      <c r="J45" s="3"/>
      <c r="K45" s="322"/>
      <c r="L45" s="319"/>
      <c r="M45" s="326"/>
      <c r="N45" s="324"/>
      <c r="O45" s="322"/>
      <c r="P45" s="322"/>
    </row>
    <row r="46" spans="1:16" s="321" customFormat="1" ht="18" customHeight="1">
      <c r="A46" s="951"/>
      <c r="B46" s="953" t="s">
        <v>500</v>
      </c>
      <c r="C46" s="954"/>
      <c r="D46" s="955"/>
      <c r="E46" s="313" t="str">
        <f>IF('④別表６（エネ管工場等）'!F53="","",ROUND('④別表６（エネ管工場等）'!F53,0))</f>
        <v/>
      </c>
      <c r="F46" s="52" t="s">
        <v>13</v>
      </c>
      <c r="G46" s="53" t="str">
        <f t="shared" si="2"/>
        <v/>
      </c>
      <c r="H46" s="296">
        <v>18</v>
      </c>
      <c r="I46" s="52" t="s">
        <v>14</v>
      </c>
      <c r="J46" s="3"/>
      <c r="K46" s="322"/>
      <c r="L46" s="319"/>
      <c r="M46" s="326"/>
      <c r="N46" s="324"/>
      <c r="O46" s="322"/>
      <c r="P46" s="322"/>
    </row>
    <row r="47" spans="1:16" s="321" customFormat="1" ht="18" customHeight="1">
      <c r="A47" s="951"/>
      <c r="B47" s="953" t="s">
        <v>501</v>
      </c>
      <c r="C47" s="954"/>
      <c r="D47" s="955"/>
      <c r="E47" s="313" t="str">
        <f>IF('④別表６（エネ管工場等）'!F54="","",ROUND('④別表６（エネ管工場等）'!F54,0))</f>
        <v/>
      </c>
      <c r="F47" s="52" t="s">
        <v>13</v>
      </c>
      <c r="G47" s="53" t="str">
        <f t="shared" si="2"/>
        <v/>
      </c>
      <c r="H47" s="296">
        <v>26.9</v>
      </c>
      <c r="I47" s="52" t="s">
        <v>14</v>
      </c>
      <c r="J47" s="3"/>
      <c r="K47" s="322"/>
      <c r="L47" s="319"/>
      <c r="M47" s="326"/>
      <c r="N47" s="324"/>
      <c r="O47" s="322"/>
      <c r="P47" s="322"/>
    </row>
    <row r="48" spans="1:16" s="321" customFormat="1" ht="18" customHeight="1">
      <c r="A48" s="951"/>
      <c r="B48" s="953" t="s">
        <v>502</v>
      </c>
      <c r="C48" s="954"/>
      <c r="D48" s="955"/>
      <c r="E48" s="313" t="str">
        <f>IF('④別表６（エネ管工場等）'!F55="","",ROUND('④別表６（エネ管工場等）'!F55,0))</f>
        <v/>
      </c>
      <c r="F48" s="52" t="s">
        <v>13</v>
      </c>
      <c r="G48" s="53" t="str">
        <f t="shared" si="2"/>
        <v/>
      </c>
      <c r="H48" s="296">
        <v>33.200000000000003</v>
      </c>
      <c r="I48" s="52" t="s">
        <v>14</v>
      </c>
      <c r="J48" s="3"/>
      <c r="K48" s="322"/>
      <c r="L48" s="319"/>
      <c r="M48" s="326"/>
      <c r="N48" s="324"/>
      <c r="O48" s="322"/>
      <c r="P48" s="322"/>
    </row>
    <row r="49" spans="1:16" s="321" customFormat="1" ht="18" customHeight="1">
      <c r="A49" s="951"/>
      <c r="B49" s="953" t="s">
        <v>503</v>
      </c>
      <c r="C49" s="954"/>
      <c r="D49" s="955"/>
      <c r="E49" s="313" t="str">
        <f>IF(SUM('④別表６（エネ管工場等）'!F56,'④別表６（エネ管工場等）'!F57)=0,"",ROUND((SUM('④別表６（エネ管工場等）'!F56,'④別表６（エネ管工場等）'!F57)),0))</f>
        <v/>
      </c>
      <c r="F49" s="52" t="s">
        <v>13</v>
      </c>
      <c r="G49" s="53" t="str">
        <f t="shared" si="2"/>
        <v/>
      </c>
      <c r="H49" s="296">
        <v>29.3</v>
      </c>
      <c r="I49" s="52" t="s">
        <v>14</v>
      </c>
      <c r="J49" s="3"/>
      <c r="K49" s="322"/>
      <c r="L49" s="319"/>
      <c r="M49" s="326"/>
      <c r="N49" s="324"/>
      <c r="O49" s="322"/>
      <c r="P49" s="322"/>
    </row>
    <row r="50" spans="1:16" s="321" customFormat="1" ht="18" customHeight="1">
      <c r="A50" s="951"/>
      <c r="B50" s="953" t="s">
        <v>504</v>
      </c>
      <c r="C50" s="954"/>
      <c r="D50" s="955"/>
      <c r="E50" s="313" t="str">
        <f>IF('④別表６（エネ管工場等）'!F58="","",ROUND('④別表６（エネ管工場等）'!F58,0))</f>
        <v/>
      </c>
      <c r="F50" s="68" t="s">
        <v>95</v>
      </c>
      <c r="G50" s="53" t="str">
        <f t="shared" si="2"/>
        <v/>
      </c>
      <c r="H50" s="296">
        <v>40.200000000000003</v>
      </c>
      <c r="I50" s="52" t="s">
        <v>382</v>
      </c>
      <c r="J50" s="3"/>
      <c r="K50" s="322"/>
      <c r="L50" s="319"/>
      <c r="M50" s="326"/>
      <c r="N50" s="324"/>
      <c r="O50" s="322"/>
      <c r="P50" s="322"/>
    </row>
    <row r="51" spans="1:16" s="321" customFormat="1" ht="18" customHeight="1">
      <c r="A51" s="951"/>
      <c r="B51" s="963" t="s">
        <v>426</v>
      </c>
      <c r="C51" s="964"/>
      <c r="D51" s="965"/>
      <c r="E51" s="313" t="str">
        <f>IF('④別表６（エネ管工場等）'!F59="","",ROUND('④別表６（エネ管工場等）'!F59,0))</f>
        <v/>
      </c>
      <c r="F51" s="52" t="s">
        <v>54</v>
      </c>
      <c r="G51" s="53" t="str">
        <f t="shared" si="2"/>
        <v/>
      </c>
      <c r="H51" s="296">
        <v>21.2</v>
      </c>
      <c r="I51" s="52" t="s">
        <v>63</v>
      </c>
      <c r="J51" s="3"/>
      <c r="K51" s="322"/>
      <c r="L51" s="319"/>
      <c r="M51" s="326"/>
      <c r="N51" s="324"/>
      <c r="O51" s="322"/>
      <c r="P51" s="322"/>
    </row>
    <row r="52" spans="1:16" s="321" customFormat="1" ht="18" customHeight="1">
      <c r="A52" s="951"/>
      <c r="B52" s="953" t="s">
        <v>505</v>
      </c>
      <c r="C52" s="954"/>
      <c r="D52" s="955"/>
      <c r="E52" s="313" t="str">
        <f>IF('④別表６（エネ管工場等）'!F60="","",ROUND('④別表６（エネ管工場等）'!F60,0))</f>
        <v/>
      </c>
      <c r="F52" s="68" t="s">
        <v>13</v>
      </c>
      <c r="G52" s="53" t="str">
        <f t="shared" si="2"/>
        <v/>
      </c>
      <c r="H52" s="296">
        <v>17.100000000000001</v>
      </c>
      <c r="I52" s="52" t="s">
        <v>14</v>
      </c>
      <c r="J52" s="3"/>
      <c r="K52" s="322"/>
      <c r="L52" s="319"/>
      <c r="M52" s="326"/>
      <c r="N52" s="324"/>
      <c r="O52" s="322"/>
      <c r="P52" s="322"/>
    </row>
    <row r="53" spans="1:16" s="321" customFormat="1" ht="18" customHeight="1">
      <c r="A53" s="951"/>
      <c r="B53" s="953" t="s">
        <v>506</v>
      </c>
      <c r="C53" s="954"/>
      <c r="D53" s="955"/>
      <c r="E53" s="313" t="str">
        <f>IF('④別表６（エネ管工場等）'!F61="","",ROUND('④別表６（エネ管工場等）'!F61,0))</f>
        <v/>
      </c>
      <c r="F53" s="68" t="s">
        <v>13</v>
      </c>
      <c r="G53" s="53" t="str">
        <f t="shared" si="2"/>
        <v/>
      </c>
      <c r="H53" s="296">
        <v>142</v>
      </c>
      <c r="I53" s="52" t="s">
        <v>14</v>
      </c>
      <c r="J53" s="3"/>
      <c r="K53" s="322"/>
      <c r="L53" s="319"/>
      <c r="M53" s="326"/>
      <c r="N53" s="324"/>
      <c r="O53" s="322"/>
      <c r="P53" s="322"/>
    </row>
    <row r="54" spans="1:16" s="321" customFormat="1" ht="18" customHeight="1">
      <c r="A54" s="951"/>
      <c r="B54" s="953" t="s">
        <v>507</v>
      </c>
      <c r="C54" s="954"/>
      <c r="D54" s="955"/>
      <c r="E54" s="313" t="str">
        <f>IF('④別表６（エネ管工場等）'!F62="","",ROUND('④別表６（エネ管工場等）'!F62,0))</f>
        <v/>
      </c>
      <c r="F54" s="68" t="s">
        <v>13</v>
      </c>
      <c r="G54" s="53" t="str">
        <f t="shared" si="2"/>
        <v/>
      </c>
      <c r="H54" s="296">
        <v>22.5</v>
      </c>
      <c r="I54" s="52" t="s">
        <v>14</v>
      </c>
      <c r="J54" s="3"/>
      <c r="K54" s="322"/>
      <c r="L54" s="319"/>
      <c r="M54" s="326"/>
      <c r="N54" s="324"/>
      <c r="O54" s="322"/>
      <c r="P54" s="322"/>
    </row>
    <row r="55" spans="1:16" s="321" customFormat="1" ht="18" customHeight="1">
      <c r="A55" s="951"/>
      <c r="B55" s="966" t="s">
        <v>508</v>
      </c>
      <c r="C55" s="967" t="str">
        <f>IF('④別表６（エネ管工場等）'!D63="","",'④別表６（エネ管工場等）'!D63)</f>
        <v/>
      </c>
      <c r="D55" s="968"/>
      <c r="E55" s="313" t="str">
        <f>IF('④別表６（エネ管工場等）'!F63="","",ROUND('④別表６（エネ管工場等）'!F63,0))</f>
        <v/>
      </c>
      <c r="F55" s="68" t="str">
        <f>IF('④別表６（エネ管工場等）'!G63="","",'④別表６（エネ管工場等）'!G63)</f>
        <v/>
      </c>
      <c r="G55" s="64" t="str">
        <f t="shared" si="2"/>
        <v/>
      </c>
      <c r="H55" s="296" t="str">
        <f>IF('④別表６（エネ管工場等）'!P63="","",'④別表６（エネ管工場等）'!P63)</f>
        <v/>
      </c>
      <c r="I55" s="338" t="str">
        <f>IF('④別表６（エネ管工場等）'!Q63="","",'④別表６（エネ管工場等）'!Q63)</f>
        <v/>
      </c>
      <c r="J55" s="3"/>
      <c r="K55" s="322"/>
      <c r="L55" s="319"/>
      <c r="M55" s="326"/>
      <c r="N55" s="324"/>
      <c r="O55" s="322"/>
      <c r="P55" s="322"/>
    </row>
    <row r="56" spans="1:16" s="321" customFormat="1" ht="18" customHeight="1">
      <c r="A56" s="951"/>
      <c r="B56" s="919"/>
      <c r="C56" s="967" t="str">
        <f>IF('④別表６（エネ管工場等）'!D64="","",'④別表６（エネ管工場等）'!D64)</f>
        <v/>
      </c>
      <c r="D56" s="968"/>
      <c r="E56" s="313" t="str">
        <f>IF('④別表６（エネ管工場等）'!F64="","",ROUND('④別表６（エネ管工場等）'!F64,0))</f>
        <v/>
      </c>
      <c r="F56" s="68" t="str">
        <f>IF('④別表６（エネ管工場等）'!G64="","",'④別表６（エネ管工場等）'!G64)</f>
        <v/>
      </c>
      <c r="G56" s="64" t="str">
        <f t="shared" si="2"/>
        <v/>
      </c>
      <c r="H56" s="296" t="str">
        <f>IF('④別表６（エネ管工場等）'!P64="","",'④別表６（エネ管工場等）'!P64)</f>
        <v/>
      </c>
      <c r="I56" s="338" t="str">
        <f>IF('④別表６（エネ管工場等）'!Q64="","",'④別表６（エネ管工場等）'!Q64)</f>
        <v/>
      </c>
      <c r="J56" s="3"/>
      <c r="K56" s="322"/>
      <c r="L56" s="319"/>
      <c r="M56" s="326"/>
      <c r="N56" s="324"/>
      <c r="O56" s="322"/>
      <c r="P56" s="322"/>
    </row>
    <row r="57" spans="1:16" s="321" customFormat="1" ht="18" customHeight="1">
      <c r="A57" s="952"/>
      <c r="B57" s="943" t="s">
        <v>43</v>
      </c>
      <c r="C57" s="946"/>
      <c r="D57" s="947"/>
      <c r="E57" s="292"/>
      <c r="F57" s="293"/>
      <c r="G57" s="53" t="str">
        <f>IF(SUM(G39:G56)=0,"",SUM(G39:G56))</f>
        <v/>
      </c>
      <c r="H57" s="294"/>
      <c r="I57" s="295"/>
      <c r="J57" s="3"/>
      <c r="K57" s="322"/>
      <c r="L57" s="319"/>
      <c r="M57" s="326"/>
      <c r="N57" s="324"/>
      <c r="O57" s="322"/>
      <c r="P57" s="322"/>
    </row>
    <row r="58" spans="1:16" s="321" customFormat="1" ht="18" customHeight="1">
      <c r="A58" s="951" t="s">
        <v>509</v>
      </c>
      <c r="B58" s="962" t="s">
        <v>435</v>
      </c>
      <c r="C58" s="970" t="s">
        <v>27</v>
      </c>
      <c r="D58" s="971"/>
      <c r="E58" s="313" t="str">
        <f>IF('④別表６（エネ管工場等）'!F69="","",ROUND('④別表６（エネ管工場等）'!F69,0))</f>
        <v/>
      </c>
      <c r="F58" s="52" t="s">
        <v>28</v>
      </c>
      <c r="G58" s="53" t="str">
        <f>IF(E58="","",ROUND(E58*H58,0))</f>
        <v/>
      </c>
      <c r="H58" s="335">
        <v>1.17</v>
      </c>
      <c r="I58" s="52" t="s">
        <v>29</v>
      </c>
      <c r="J58" s="3"/>
      <c r="K58" s="322"/>
      <c r="L58" s="319"/>
      <c r="M58" s="327"/>
      <c r="N58" s="324"/>
      <c r="O58" s="322"/>
      <c r="P58" s="322"/>
    </row>
    <row r="59" spans="1:16" s="321" customFormat="1" ht="18" customHeight="1">
      <c r="A59" s="951"/>
      <c r="B59" s="956"/>
      <c r="C59" s="970" t="s">
        <v>30</v>
      </c>
      <c r="D59" s="971"/>
      <c r="E59" s="313" t="str">
        <f>IF('④別表６（エネ管工場等）'!F70="","",ROUND('④別表６（エネ管工場等）'!F70,0))</f>
        <v/>
      </c>
      <c r="F59" s="52" t="s">
        <v>28</v>
      </c>
      <c r="G59" s="53" t="str">
        <f>IF(E59="","",ROUND(E59*H59,0))</f>
        <v/>
      </c>
      <c r="H59" s="335">
        <v>1.19</v>
      </c>
      <c r="I59" s="52" t="s">
        <v>29</v>
      </c>
      <c r="J59" s="3"/>
      <c r="K59" s="322"/>
      <c r="L59" s="319"/>
      <c r="M59" s="327"/>
      <c r="N59" s="324"/>
      <c r="O59" s="322"/>
      <c r="P59" s="322"/>
    </row>
    <row r="60" spans="1:16" s="321" customFormat="1" ht="18" customHeight="1">
      <c r="A60" s="951"/>
      <c r="B60" s="956"/>
      <c r="C60" s="970" t="s">
        <v>31</v>
      </c>
      <c r="D60" s="971"/>
      <c r="E60" s="313" t="str">
        <f>IF('④別表６（エネ管工場等）'!F71="","",ROUND('④別表６（エネ管工場等）'!F71,0))</f>
        <v/>
      </c>
      <c r="F60" s="52" t="s">
        <v>28</v>
      </c>
      <c r="G60" s="53" t="str">
        <f>IF(E60="","",ROUND(E60*H60,0))</f>
        <v/>
      </c>
      <c r="H60" s="335">
        <v>1.19</v>
      </c>
      <c r="I60" s="52" t="s">
        <v>29</v>
      </c>
      <c r="J60" s="3"/>
      <c r="K60" s="322"/>
      <c r="L60" s="319"/>
      <c r="M60" s="327"/>
      <c r="N60" s="324"/>
      <c r="O60" s="322"/>
      <c r="P60" s="322"/>
    </row>
    <row r="61" spans="1:16" s="321" customFormat="1" ht="18" customHeight="1">
      <c r="A61" s="951"/>
      <c r="B61" s="956"/>
      <c r="C61" s="970" t="s">
        <v>32</v>
      </c>
      <c r="D61" s="971"/>
      <c r="E61" s="313" t="str">
        <f>IF('④別表６（エネ管工場等）'!F72="","",ROUND('④別表６（エネ管工場等）'!F72,0))</f>
        <v/>
      </c>
      <c r="F61" s="52" t="s">
        <v>28</v>
      </c>
      <c r="G61" s="53" t="str">
        <f>IF(E61="","",ROUND(E61*H61,0))</f>
        <v/>
      </c>
      <c r="H61" s="335">
        <v>1.19</v>
      </c>
      <c r="I61" s="52" t="s">
        <v>29</v>
      </c>
      <c r="J61" s="3"/>
      <c r="K61" s="322"/>
      <c r="L61" s="319"/>
      <c r="M61" s="327"/>
      <c r="N61" s="324"/>
      <c r="O61" s="322"/>
      <c r="P61" s="322"/>
    </row>
    <row r="62" spans="1:16" s="321" customFormat="1" ht="18" customHeight="1">
      <c r="A62" s="951"/>
      <c r="B62" s="957"/>
      <c r="C62" s="299" t="s">
        <v>322</v>
      </c>
      <c r="D62" s="299" t="str">
        <f>IF('④別表６（エネ管工場等）'!E73="","",'④別表６（エネ管工場等）'!E73)</f>
        <v/>
      </c>
      <c r="E62" s="313" t="str">
        <f>IF('④別表６（エネ管工場等）'!F73="","",ROUND('④別表６（エネ管工場等）'!F73,0))</f>
        <v/>
      </c>
      <c r="F62" s="52" t="s">
        <v>28</v>
      </c>
      <c r="G62" s="53" t="str">
        <f>IF(E62="","",ROUND(E62*H62,0))</f>
        <v/>
      </c>
      <c r="H62" s="335"/>
      <c r="I62" s="314" t="s">
        <v>29</v>
      </c>
      <c r="J62" s="3"/>
      <c r="K62" s="322"/>
      <c r="L62" s="319"/>
      <c r="M62" s="327"/>
      <c r="N62" s="324"/>
      <c r="O62" s="322"/>
      <c r="P62" s="322"/>
    </row>
    <row r="63" spans="1:16" s="321" customFormat="1" ht="18" customHeight="1">
      <c r="A63" s="951"/>
      <c r="B63" s="962" t="s">
        <v>438</v>
      </c>
      <c r="C63" s="970" t="s">
        <v>439</v>
      </c>
      <c r="D63" s="971"/>
      <c r="E63" s="313" t="str">
        <f>IF('④別表６（エネ管工場等）'!F74="","",ROUND('④別表６（エネ管工場等）'!F74,0))</f>
        <v/>
      </c>
      <c r="F63" s="52" t="s">
        <v>28</v>
      </c>
      <c r="G63" s="53" t="str">
        <f>IF(E63="","",ROUND(E63,0))</f>
        <v/>
      </c>
      <c r="H63" s="297" t="s">
        <v>510</v>
      </c>
      <c r="I63" s="52" t="s">
        <v>29</v>
      </c>
      <c r="J63" s="3"/>
      <c r="K63" s="322"/>
      <c r="L63" s="319"/>
      <c r="M63" s="327"/>
      <c r="N63" s="324"/>
      <c r="O63" s="322"/>
      <c r="P63" s="322"/>
    </row>
    <row r="64" spans="1:16" s="321" customFormat="1" ht="18" customHeight="1">
      <c r="A64" s="951"/>
      <c r="B64" s="956"/>
      <c r="C64" s="970" t="s">
        <v>440</v>
      </c>
      <c r="D64" s="971"/>
      <c r="E64" s="313" t="str">
        <f>IF('④別表６（エネ管工場等）'!F75="","",ROUND('④別表６（エネ管工場等）'!F75,0))</f>
        <v/>
      </c>
      <c r="F64" s="52" t="s">
        <v>28</v>
      </c>
      <c r="G64" s="53" t="str">
        <f>IF(E64="","",ROUND(E64,0))</f>
        <v/>
      </c>
      <c r="H64" s="297" t="s">
        <v>510</v>
      </c>
      <c r="I64" s="52" t="s">
        <v>29</v>
      </c>
      <c r="J64" s="3"/>
      <c r="K64" s="322"/>
      <c r="L64" s="319"/>
      <c r="M64" s="327"/>
      <c r="N64" s="324"/>
      <c r="O64" s="322"/>
      <c r="P64" s="322"/>
    </row>
    <row r="65" spans="1:16" s="321" customFormat="1" ht="18" customHeight="1">
      <c r="A65" s="951"/>
      <c r="B65" s="956"/>
      <c r="C65" s="970" t="s">
        <v>441</v>
      </c>
      <c r="D65" s="971"/>
      <c r="E65" s="313" t="str">
        <f>IF('④別表６（エネ管工場等）'!F76="","",ROUND('④別表６（エネ管工場等）'!F76,0))</f>
        <v/>
      </c>
      <c r="F65" s="52" t="s">
        <v>28</v>
      </c>
      <c r="G65" s="53" t="str">
        <f>IF(E65="","",ROUND(E65,0))</f>
        <v/>
      </c>
      <c r="H65" s="297" t="s">
        <v>510</v>
      </c>
      <c r="I65" s="52" t="s">
        <v>29</v>
      </c>
      <c r="J65" s="3"/>
      <c r="K65" s="322"/>
      <c r="L65" s="319"/>
      <c r="M65" s="327"/>
      <c r="N65" s="324"/>
      <c r="O65" s="322"/>
      <c r="P65" s="322"/>
    </row>
    <row r="66" spans="1:16" s="321" customFormat="1" ht="18" customHeight="1">
      <c r="A66" s="951"/>
      <c r="B66" s="956"/>
      <c r="C66" s="970" t="s">
        <v>511</v>
      </c>
      <c r="D66" s="971"/>
      <c r="E66" s="313" t="str">
        <f>IF('④別表６（エネ管工場等）'!F77="","",ROUND('④別表６（エネ管工場等）'!F77,0))</f>
        <v/>
      </c>
      <c r="F66" s="52" t="s">
        <v>28</v>
      </c>
      <c r="G66" s="53" t="str">
        <f>IF(E66="","",ROUND(E66,0))</f>
        <v/>
      </c>
      <c r="H66" s="297" t="s">
        <v>510</v>
      </c>
      <c r="I66" s="52" t="s">
        <v>29</v>
      </c>
      <c r="J66" s="3"/>
      <c r="K66" s="322"/>
      <c r="L66" s="319"/>
      <c r="M66" s="327"/>
      <c r="N66" s="324"/>
      <c r="O66" s="322"/>
      <c r="P66" s="322"/>
    </row>
    <row r="67" spans="1:16" s="321" customFormat="1" ht="18" customHeight="1">
      <c r="A67" s="951"/>
      <c r="B67" s="957"/>
      <c r="C67" s="299" t="s">
        <v>322</v>
      </c>
      <c r="D67" s="299" t="str">
        <f>IF('④別表６（エネ管工場等）'!E78="","",'④別表６（エネ管工場等）'!E78)</f>
        <v/>
      </c>
      <c r="E67" s="313" t="str">
        <f>IF('④別表６（エネ管工場等）'!F78="","",ROUND('④別表６（エネ管工場等）'!F78,0))</f>
        <v/>
      </c>
      <c r="F67" s="52" t="s">
        <v>28</v>
      </c>
      <c r="G67" s="53" t="str">
        <f>IF(E67="","",ROUND(E67*H67,0))</f>
        <v/>
      </c>
      <c r="H67" s="335"/>
      <c r="I67" s="63" t="s">
        <v>29</v>
      </c>
      <c r="J67" s="3"/>
      <c r="K67" s="322"/>
      <c r="L67" s="319"/>
      <c r="M67" s="327"/>
      <c r="N67" s="324"/>
      <c r="O67" s="322"/>
      <c r="P67" s="322"/>
    </row>
    <row r="68" spans="1:16" s="321" customFormat="1" ht="18" customHeight="1">
      <c r="A68" s="952"/>
      <c r="B68" s="943" t="s">
        <v>320</v>
      </c>
      <c r="C68" s="946"/>
      <c r="D68" s="947"/>
      <c r="E68" s="55"/>
      <c r="F68" s="55"/>
      <c r="G68" s="53" t="str">
        <f>IF(SUM(G58:G67)=0,"",SUM(G58:G67))</f>
        <v/>
      </c>
      <c r="H68" s="56"/>
      <c r="I68" s="57"/>
      <c r="J68" s="3"/>
      <c r="K68" s="322"/>
      <c r="L68" s="322"/>
      <c r="M68" s="322"/>
      <c r="N68" s="322"/>
      <c r="O68" s="322"/>
      <c r="P68" s="322"/>
    </row>
    <row r="69" spans="1:16" s="321" customFormat="1" ht="21.75" customHeight="1">
      <c r="A69" s="950" t="s">
        <v>33</v>
      </c>
      <c r="B69" s="953" t="s">
        <v>449</v>
      </c>
      <c r="C69" s="954"/>
      <c r="D69" s="955"/>
      <c r="E69" s="313" t="str">
        <f>IF('④別表６（エネ管工場等）'!F84="","",ROUND('④別表６（エネ管工場等）'!F84,0))</f>
        <v/>
      </c>
      <c r="F69" s="52" t="s">
        <v>75</v>
      </c>
      <c r="G69" s="53" t="str">
        <f t="shared" ref="G69:G78" si="3">IF(E69="","",ROUND(E69*H69,0))</f>
        <v/>
      </c>
      <c r="H69" s="54">
        <v>8.64</v>
      </c>
      <c r="I69" s="52" t="s">
        <v>76</v>
      </c>
      <c r="J69" s="3"/>
      <c r="K69" s="322"/>
      <c r="L69" s="322"/>
      <c r="M69" s="322"/>
      <c r="N69" s="322"/>
      <c r="O69" s="322"/>
      <c r="P69" s="322"/>
    </row>
    <row r="70" spans="1:16" s="321" customFormat="1" ht="21.75" customHeight="1">
      <c r="A70" s="951"/>
      <c r="B70" s="956" t="s">
        <v>453</v>
      </c>
      <c r="C70" s="958" t="s">
        <v>454</v>
      </c>
      <c r="D70" s="959"/>
      <c r="E70" s="313" t="str">
        <f>IF('④別表６（エネ管工場等）'!F91="","",ROUND('④別表６（エネ管工場等）'!F91,0))</f>
        <v/>
      </c>
      <c r="F70" s="52" t="s">
        <v>75</v>
      </c>
      <c r="G70" s="53" t="str">
        <f t="shared" si="3"/>
        <v/>
      </c>
      <c r="H70" s="54">
        <v>3.6</v>
      </c>
      <c r="I70" s="52" t="s">
        <v>76</v>
      </c>
      <c r="J70" s="3"/>
      <c r="K70" s="322"/>
      <c r="L70" s="322"/>
      <c r="M70" s="322"/>
      <c r="N70" s="322"/>
      <c r="O70" s="322"/>
      <c r="P70" s="322"/>
    </row>
    <row r="71" spans="1:16" s="321" customFormat="1" ht="21.75" customHeight="1">
      <c r="A71" s="951"/>
      <c r="B71" s="956"/>
      <c r="C71" s="960" t="s">
        <v>512</v>
      </c>
      <c r="D71" s="961"/>
      <c r="E71" s="313" t="str">
        <f>IF('④別表６（エネ管工場等）'!F92="","",ROUND('④別表６（エネ管工場等）'!F92,0))</f>
        <v/>
      </c>
      <c r="F71" s="52" t="s">
        <v>75</v>
      </c>
      <c r="G71" s="53" t="str">
        <f t="shared" si="3"/>
        <v/>
      </c>
      <c r="H71" s="54">
        <v>3.6</v>
      </c>
      <c r="I71" s="52" t="s">
        <v>76</v>
      </c>
      <c r="J71" s="3"/>
      <c r="K71" s="322"/>
      <c r="L71" s="322"/>
      <c r="M71" s="322"/>
      <c r="N71" s="322"/>
      <c r="O71" s="322"/>
      <c r="P71" s="322"/>
    </row>
    <row r="72" spans="1:16" s="321" customFormat="1" ht="21.75" customHeight="1">
      <c r="A72" s="951"/>
      <c r="B72" s="956"/>
      <c r="C72" s="953" t="s">
        <v>513</v>
      </c>
      <c r="D72" s="955"/>
      <c r="E72" s="313" t="str">
        <f>IF('④別表６（エネ管工場等）'!F93="","",ROUND('④別表６（エネ管工場等）'!F93,0))</f>
        <v/>
      </c>
      <c r="F72" s="52" t="s">
        <v>75</v>
      </c>
      <c r="G72" s="53" t="str">
        <f t="shared" ref="G72" si="4">IF(E72="","",ROUND(E72*H72,0))</f>
        <v/>
      </c>
      <c r="H72" s="54">
        <v>8.64</v>
      </c>
      <c r="I72" s="52" t="s">
        <v>76</v>
      </c>
      <c r="J72" s="3"/>
      <c r="K72" s="322"/>
      <c r="L72" s="322"/>
      <c r="M72" s="322"/>
      <c r="N72" s="322"/>
      <c r="O72" s="322"/>
      <c r="P72" s="322"/>
    </row>
    <row r="73" spans="1:16" s="321" customFormat="1" ht="21.75" customHeight="1">
      <c r="A73" s="951"/>
      <c r="B73" s="957"/>
      <c r="C73" s="298" t="s">
        <v>437</v>
      </c>
      <c r="D73" s="331" t="str">
        <f>IF('④別表６（エネ管工場等）'!E94="","",'④別表６（エネ管工場等）'!E94)</f>
        <v/>
      </c>
      <c r="E73" s="313" t="str">
        <f>IF('④別表６（エネ管工場等）'!F94="","",ROUND('④別表６（エネ管工場等）'!F94,0))</f>
        <v/>
      </c>
      <c r="F73" s="52" t="s">
        <v>75</v>
      </c>
      <c r="G73" s="53" t="str">
        <f t="shared" si="3"/>
        <v/>
      </c>
      <c r="H73" s="336"/>
      <c r="I73" s="63" t="s">
        <v>516</v>
      </c>
      <c r="J73" s="3"/>
      <c r="K73" s="322"/>
      <c r="L73" s="322"/>
      <c r="M73" s="322"/>
      <c r="N73" s="322"/>
      <c r="O73" s="322"/>
      <c r="P73" s="322"/>
    </row>
    <row r="74" spans="1:16" s="321" customFormat="1" ht="18" customHeight="1">
      <c r="A74" s="951"/>
      <c r="B74" s="962" t="s">
        <v>461</v>
      </c>
      <c r="C74" s="941" t="s">
        <v>462</v>
      </c>
      <c r="D74" s="941"/>
      <c r="E74" s="313" t="str">
        <f>IF('④別表６（エネ管工場等）'!F95="","",ROUND('④別表６（エネ管工場等）'!F95,0))</f>
        <v/>
      </c>
      <c r="F74" s="52" t="s">
        <v>75</v>
      </c>
      <c r="G74" s="53" t="str">
        <f t="shared" si="3"/>
        <v/>
      </c>
      <c r="H74" s="54">
        <v>3.6</v>
      </c>
      <c r="I74" s="52" t="s">
        <v>76</v>
      </c>
      <c r="J74" s="3"/>
      <c r="K74" s="322"/>
      <c r="L74" s="322"/>
      <c r="M74" s="322"/>
      <c r="N74" s="322"/>
      <c r="O74" s="322"/>
      <c r="P74" s="322"/>
    </row>
    <row r="75" spans="1:16" s="321" customFormat="1" ht="18" customHeight="1">
      <c r="A75" s="951"/>
      <c r="B75" s="956"/>
      <c r="C75" s="941" t="s">
        <v>463</v>
      </c>
      <c r="D75" s="941"/>
      <c r="E75" s="313" t="str">
        <f>IF('④別表６（エネ管工場等）'!F96="","",ROUND('④別表６（エネ管工場等）'!F96,0))</f>
        <v/>
      </c>
      <c r="F75" s="52" t="s">
        <v>75</v>
      </c>
      <c r="G75" s="53" t="str">
        <f t="shared" si="3"/>
        <v/>
      </c>
      <c r="H75" s="54">
        <v>3.6</v>
      </c>
      <c r="I75" s="52" t="s">
        <v>76</v>
      </c>
      <c r="J75" s="3"/>
      <c r="K75" s="322"/>
      <c r="L75" s="322"/>
      <c r="M75" s="322"/>
      <c r="N75" s="322"/>
      <c r="O75" s="322"/>
      <c r="P75" s="322"/>
    </row>
    <row r="76" spans="1:16" s="321" customFormat="1" ht="18" customHeight="1">
      <c r="A76" s="951"/>
      <c r="B76" s="956"/>
      <c r="C76" s="941" t="s">
        <v>439</v>
      </c>
      <c r="D76" s="941"/>
      <c r="E76" s="313" t="str">
        <f>IF('④別表６（エネ管工場等）'!F97="","",ROUND('④別表６（エネ管工場等）'!F97,0))</f>
        <v/>
      </c>
      <c r="F76" s="52" t="s">
        <v>75</v>
      </c>
      <c r="G76" s="53" t="str">
        <f t="shared" si="3"/>
        <v/>
      </c>
      <c r="H76" s="54">
        <v>3.6</v>
      </c>
      <c r="I76" s="52" t="s">
        <v>76</v>
      </c>
      <c r="J76" s="3"/>
      <c r="K76" s="322"/>
      <c r="L76" s="322"/>
      <c r="M76" s="322"/>
      <c r="N76" s="322"/>
      <c r="O76" s="322"/>
      <c r="P76" s="322"/>
    </row>
    <row r="77" spans="1:16" s="321" customFormat="1" ht="18" customHeight="1">
      <c r="A77" s="951"/>
      <c r="B77" s="956"/>
      <c r="C77" s="941" t="s">
        <v>464</v>
      </c>
      <c r="D77" s="941"/>
      <c r="E77" s="313" t="str">
        <f>IF('④別表６（エネ管工場等）'!F98="","",ROUND('④別表６（エネ管工場等）'!F98,0))</f>
        <v/>
      </c>
      <c r="F77" s="52" t="s">
        <v>75</v>
      </c>
      <c r="G77" s="53" t="str">
        <f t="shared" si="3"/>
        <v/>
      </c>
      <c r="H77" s="54">
        <v>3.6</v>
      </c>
      <c r="I77" s="52" t="s">
        <v>76</v>
      </c>
      <c r="J77" s="3"/>
      <c r="K77" s="322"/>
      <c r="L77" s="322"/>
      <c r="M77" s="322"/>
      <c r="N77" s="322"/>
      <c r="O77" s="322"/>
      <c r="P77" s="322"/>
    </row>
    <row r="78" spans="1:16" s="321" customFormat="1" ht="18" customHeight="1">
      <c r="A78" s="951"/>
      <c r="B78" s="957"/>
      <c r="C78" s="942" t="s">
        <v>465</v>
      </c>
      <c r="D78" s="942"/>
      <c r="E78" s="313" t="str">
        <f>IF('④別表６（エネ管工場等）'!F99="","",ROUND('④別表６（エネ管工場等）'!F99,0))</f>
        <v/>
      </c>
      <c r="F78" s="52" t="s">
        <v>75</v>
      </c>
      <c r="G78" s="53" t="str">
        <f t="shared" si="3"/>
        <v/>
      </c>
      <c r="H78" s="54">
        <v>3.6</v>
      </c>
      <c r="I78" s="52" t="s">
        <v>76</v>
      </c>
      <c r="J78" s="3"/>
      <c r="K78" s="322"/>
      <c r="L78" s="322"/>
      <c r="M78" s="322"/>
      <c r="N78" s="322"/>
      <c r="O78" s="322"/>
      <c r="P78" s="322"/>
    </row>
    <row r="79" spans="1:16" s="321" customFormat="1" ht="18" customHeight="1" thickBot="1">
      <c r="A79" s="952"/>
      <c r="B79" s="943" t="s">
        <v>443</v>
      </c>
      <c r="C79" s="944"/>
      <c r="D79" s="945"/>
      <c r="E79" s="55"/>
      <c r="F79" s="55"/>
      <c r="G79" s="58" t="str">
        <f>IF(SUM(G69:G78)=0,"",SUM(G69:G78))</f>
        <v/>
      </c>
      <c r="H79" s="56"/>
      <c r="I79" s="57"/>
      <c r="J79" s="3"/>
      <c r="K79" s="322"/>
      <c r="L79" s="322"/>
      <c r="M79" s="322"/>
      <c r="N79" s="322"/>
      <c r="O79" s="322"/>
      <c r="P79" s="322"/>
    </row>
    <row r="80" spans="1:16" s="321" customFormat="1" ht="18" customHeight="1" thickBot="1">
      <c r="A80" s="943" t="s">
        <v>514</v>
      </c>
      <c r="B80" s="946"/>
      <c r="C80" s="946"/>
      <c r="D80" s="946"/>
      <c r="E80" s="947"/>
      <c r="F80" s="59"/>
      <c r="G80" s="60" t="str">
        <f>IF(SUM(G38,G57,G68,G79)=0,"",SUM(G38,G57,G68,G79))</f>
        <v/>
      </c>
      <c r="H80" s="61"/>
      <c r="I80" s="57"/>
      <c r="J80" s="3"/>
      <c r="K80" s="322"/>
      <c r="L80" s="322"/>
      <c r="M80" s="322"/>
      <c r="N80" s="322"/>
      <c r="O80" s="322"/>
      <c r="P80" s="322"/>
    </row>
    <row r="81" spans="1:16" s="321" customFormat="1" ht="18" customHeight="1" thickBot="1">
      <c r="A81" s="3"/>
      <c r="B81" s="3"/>
      <c r="C81" s="3"/>
      <c r="D81" s="3"/>
      <c r="E81" s="3"/>
      <c r="F81" s="3"/>
      <c r="G81" s="3"/>
      <c r="H81" s="3"/>
      <c r="I81" s="3"/>
      <c r="J81" s="3"/>
      <c r="K81" s="322"/>
      <c r="L81" s="322"/>
      <c r="M81" s="322"/>
      <c r="N81" s="322"/>
      <c r="O81" s="322"/>
      <c r="P81" s="322"/>
    </row>
    <row r="82" spans="1:16" s="321" customFormat="1" ht="18" customHeight="1" thickBot="1">
      <c r="A82" s="948" t="s">
        <v>515</v>
      </c>
      <c r="B82" s="949"/>
      <c r="C82" s="949"/>
      <c r="D82" s="949"/>
      <c r="E82" s="949"/>
      <c r="F82" s="949"/>
      <c r="G82" s="11" t="str">
        <f>IF(G80="","",G80*0.0258)</f>
        <v/>
      </c>
      <c r="H82" s="3"/>
      <c r="I82" s="3"/>
      <c r="J82" s="3"/>
      <c r="K82" s="322"/>
      <c r="L82" s="322"/>
      <c r="M82" s="322"/>
      <c r="N82" s="322"/>
      <c r="O82" s="322"/>
      <c r="P82" s="322"/>
    </row>
    <row r="83" spans="1:16">
      <c r="A83" s="2"/>
      <c r="B83" s="2"/>
      <c r="C83" s="2"/>
      <c r="D83" s="2"/>
      <c r="E83" s="2"/>
      <c r="F83" s="2"/>
      <c r="G83" s="2"/>
      <c r="H83" s="2"/>
      <c r="I83" s="2"/>
      <c r="J83" s="2"/>
      <c r="K83" s="329"/>
      <c r="L83" s="329"/>
      <c r="M83" s="329"/>
      <c r="N83" s="329"/>
      <c r="O83" s="329"/>
      <c r="P83" s="329"/>
    </row>
    <row r="84" spans="1:16">
      <c r="A84" s="2"/>
      <c r="B84" s="2"/>
      <c r="C84" s="2"/>
      <c r="D84" s="2"/>
      <c r="E84" s="2"/>
      <c r="F84" s="2"/>
      <c r="G84" s="2"/>
      <c r="H84" s="2"/>
      <c r="I84" s="2"/>
      <c r="J84" s="2"/>
      <c r="K84" s="329"/>
      <c r="L84" s="329"/>
      <c r="M84" s="329"/>
      <c r="N84" s="329"/>
      <c r="O84" s="329"/>
      <c r="P84" s="329"/>
    </row>
    <row r="85" spans="1:16" ht="4" customHeight="1">
      <c r="A85" s="2"/>
      <c r="B85" s="2"/>
      <c r="C85" s="2"/>
      <c r="D85" s="2"/>
      <c r="E85" s="2"/>
      <c r="F85" s="2"/>
      <c r="G85" s="2"/>
      <c r="H85" s="2"/>
      <c r="I85" s="2"/>
      <c r="J85" s="2"/>
      <c r="K85" s="329"/>
      <c r="L85" s="329"/>
      <c r="M85" s="329"/>
      <c r="N85" s="329"/>
      <c r="O85" s="329"/>
      <c r="P85" s="329"/>
    </row>
    <row r="86" spans="1:16" ht="4" customHeight="1">
      <c r="A86" s="2"/>
      <c r="B86" s="2"/>
      <c r="C86" s="2"/>
      <c r="D86" s="2"/>
      <c r="E86" s="2"/>
      <c r="F86" s="2"/>
      <c r="G86" s="2"/>
      <c r="H86" s="2"/>
      <c r="I86" s="2"/>
      <c r="J86" s="2"/>
      <c r="K86" s="329"/>
      <c r="L86" s="329"/>
      <c r="M86" s="329"/>
      <c r="N86" s="329"/>
      <c r="O86" s="329"/>
      <c r="P86" s="329"/>
    </row>
    <row r="87" spans="1:16" ht="4" customHeight="1">
      <c r="A87" s="2"/>
      <c r="B87" s="2"/>
      <c r="C87" s="2"/>
      <c r="D87" s="2"/>
      <c r="E87" s="2"/>
      <c r="F87" s="2"/>
      <c r="G87" s="2"/>
      <c r="H87" s="2"/>
      <c r="I87" s="2"/>
      <c r="J87" s="2"/>
      <c r="K87" s="329"/>
      <c r="L87" s="329"/>
      <c r="M87" s="329"/>
      <c r="N87" s="329"/>
      <c r="O87" s="329"/>
      <c r="P87" s="329"/>
    </row>
    <row r="88" spans="1:16" ht="4" customHeight="1">
      <c r="A88" s="2"/>
      <c r="B88" s="2"/>
      <c r="C88" s="2"/>
      <c r="D88" s="2"/>
      <c r="E88" s="2"/>
      <c r="F88" s="2"/>
      <c r="G88" s="2"/>
      <c r="H88" s="2"/>
      <c r="I88" s="2"/>
      <c r="J88" s="2"/>
      <c r="K88" s="329"/>
      <c r="L88" s="329"/>
      <c r="M88" s="329"/>
      <c r="N88" s="329"/>
      <c r="O88" s="329"/>
      <c r="P88" s="329"/>
    </row>
    <row r="89" spans="1:16" ht="4" customHeight="1">
      <c r="A89" s="2"/>
      <c r="B89" s="2"/>
      <c r="C89" s="2"/>
      <c r="D89" s="2"/>
      <c r="E89" s="2"/>
      <c r="F89" s="2"/>
      <c r="G89" s="2"/>
      <c r="H89" s="2"/>
      <c r="I89" s="2"/>
      <c r="J89" s="2"/>
      <c r="K89" s="329"/>
      <c r="L89" s="329"/>
      <c r="M89" s="329"/>
      <c r="N89" s="329"/>
      <c r="O89" s="329"/>
      <c r="P89" s="329"/>
    </row>
    <row r="90" spans="1:16" ht="4" customHeight="1">
      <c r="A90" s="2"/>
      <c r="B90" s="2"/>
      <c r="C90" s="2"/>
      <c r="D90" s="2"/>
      <c r="E90" s="2"/>
      <c r="F90" s="2"/>
      <c r="G90" s="2"/>
      <c r="H90" s="2"/>
      <c r="I90" s="2"/>
      <c r="J90" s="2"/>
      <c r="K90" s="329"/>
      <c r="L90" s="329"/>
      <c r="M90" s="329"/>
      <c r="N90" s="329"/>
      <c r="O90" s="329"/>
      <c r="P90" s="329"/>
    </row>
    <row r="91" spans="1:16" ht="4" customHeight="1">
      <c r="A91" s="2"/>
      <c r="B91" s="2"/>
      <c r="C91" s="2"/>
      <c r="D91" s="2"/>
      <c r="E91" s="2"/>
      <c r="F91" s="2"/>
      <c r="G91" s="2"/>
      <c r="H91" s="2"/>
      <c r="I91" s="2"/>
      <c r="J91" s="2"/>
      <c r="K91" s="329"/>
      <c r="L91" s="329"/>
      <c r="M91" s="329"/>
      <c r="N91" s="329"/>
      <c r="O91" s="329"/>
      <c r="P91" s="329"/>
    </row>
    <row r="92" spans="1:16" ht="4" customHeight="1">
      <c r="A92" s="2"/>
      <c r="B92" s="2"/>
      <c r="C92" s="2"/>
      <c r="D92" s="2"/>
      <c r="E92" s="2"/>
      <c r="F92" s="2"/>
      <c r="G92" s="2"/>
      <c r="H92" s="2"/>
      <c r="I92" s="2"/>
      <c r="J92" s="2"/>
      <c r="K92" s="329"/>
      <c r="L92" s="329"/>
      <c r="M92" s="329"/>
      <c r="N92" s="329"/>
      <c r="O92" s="329"/>
      <c r="P92" s="329"/>
    </row>
    <row r="93" spans="1:16" ht="4" customHeight="1">
      <c r="A93" s="2"/>
      <c r="B93" s="2"/>
      <c r="C93" s="2"/>
      <c r="D93" s="2"/>
      <c r="E93" s="2"/>
      <c r="F93" s="2"/>
      <c r="G93" s="2"/>
      <c r="H93" s="2"/>
      <c r="I93" s="2"/>
      <c r="J93" s="2"/>
      <c r="K93" s="329"/>
      <c r="L93" s="329"/>
      <c r="M93" s="329"/>
      <c r="N93" s="329"/>
      <c r="O93" s="329"/>
      <c r="P93" s="329"/>
    </row>
    <row r="94" spans="1:16" ht="4" customHeight="1">
      <c r="A94" s="2"/>
      <c r="B94" s="2"/>
      <c r="C94" s="2"/>
      <c r="D94" s="2"/>
      <c r="E94" s="2"/>
      <c r="F94" s="2"/>
      <c r="G94" s="2"/>
      <c r="H94" s="2"/>
      <c r="I94" s="2"/>
      <c r="J94" s="2"/>
      <c r="K94" s="329"/>
      <c r="L94" s="329"/>
      <c r="M94" s="329"/>
      <c r="N94" s="329"/>
      <c r="O94" s="329"/>
      <c r="P94" s="329"/>
    </row>
    <row r="95" spans="1:16" ht="4" customHeight="1">
      <c r="A95" s="2"/>
      <c r="B95" s="2"/>
      <c r="C95" s="2"/>
      <c r="D95" s="2"/>
      <c r="E95" s="2"/>
      <c r="F95" s="2"/>
      <c r="G95" s="2"/>
      <c r="H95" s="2"/>
      <c r="I95" s="2"/>
      <c r="J95" s="2"/>
      <c r="K95" s="329"/>
      <c r="L95" s="329"/>
      <c r="M95" s="329"/>
      <c r="N95" s="329"/>
      <c r="O95" s="329"/>
      <c r="P95" s="329"/>
    </row>
    <row r="96" spans="1:16" ht="4" customHeight="1">
      <c r="A96" s="2"/>
      <c r="B96" s="2"/>
      <c r="C96" s="2"/>
      <c r="D96" s="2"/>
      <c r="E96" s="2"/>
      <c r="F96" s="2"/>
      <c r="G96" s="2"/>
      <c r="H96" s="2"/>
      <c r="I96" s="2"/>
      <c r="J96" s="2"/>
      <c r="K96" s="329"/>
      <c r="L96" s="329"/>
      <c r="M96" s="329"/>
      <c r="N96" s="329"/>
      <c r="O96" s="329"/>
      <c r="P96" s="329"/>
    </row>
    <row r="97" spans="1:16" ht="4" customHeight="1">
      <c r="A97" s="2"/>
      <c r="B97" s="2"/>
      <c r="C97" s="2"/>
      <c r="D97" s="2"/>
      <c r="E97" s="2"/>
      <c r="F97" s="2"/>
      <c r="G97" s="2"/>
      <c r="H97" s="2"/>
      <c r="I97" s="2"/>
      <c r="J97" s="2"/>
      <c r="K97" s="329"/>
      <c r="L97" s="329"/>
      <c r="M97" s="329"/>
      <c r="N97" s="329"/>
      <c r="O97" s="329"/>
      <c r="P97" s="329"/>
    </row>
    <row r="98" spans="1:16" ht="4" customHeight="1">
      <c r="A98" s="2"/>
      <c r="B98" s="2"/>
      <c r="C98" s="2"/>
      <c r="D98" s="2"/>
      <c r="E98" s="2"/>
      <c r="F98" s="2"/>
      <c r="G98" s="2"/>
      <c r="H98" s="2"/>
      <c r="I98" s="2"/>
      <c r="J98" s="2"/>
      <c r="K98" s="329"/>
      <c r="L98" s="329"/>
      <c r="M98" s="329"/>
      <c r="N98" s="329"/>
      <c r="O98" s="329"/>
      <c r="P98" s="329"/>
    </row>
    <row r="99" spans="1:16" ht="4" customHeight="1">
      <c r="A99" s="2"/>
      <c r="B99" s="2"/>
      <c r="C99" s="2"/>
      <c r="D99" s="2"/>
      <c r="E99" s="2"/>
      <c r="F99" s="2"/>
      <c r="G99" s="2"/>
      <c r="H99" s="2"/>
      <c r="I99" s="2"/>
      <c r="J99" s="2"/>
      <c r="K99" s="329"/>
      <c r="L99" s="329"/>
      <c r="M99" s="329"/>
      <c r="N99" s="329"/>
      <c r="O99" s="329"/>
      <c r="P99" s="329"/>
    </row>
    <row r="100" spans="1:16" ht="4" customHeight="1">
      <c r="A100" s="2"/>
      <c r="B100" s="2"/>
      <c r="C100" s="2"/>
      <c r="D100" s="2"/>
      <c r="E100" s="2"/>
      <c r="F100" s="2"/>
      <c r="G100" s="2"/>
      <c r="H100" s="2"/>
      <c r="I100" s="2"/>
      <c r="J100" s="2"/>
      <c r="K100" s="329"/>
      <c r="L100" s="329"/>
      <c r="M100" s="329"/>
      <c r="N100" s="329"/>
      <c r="O100" s="329"/>
      <c r="P100" s="329"/>
    </row>
    <row r="101" spans="1:16" ht="4" customHeight="1">
      <c r="A101" s="2"/>
      <c r="B101" s="2"/>
      <c r="C101" s="2"/>
      <c r="D101" s="2"/>
      <c r="E101" s="2"/>
      <c r="F101" s="2"/>
      <c r="G101" s="2"/>
      <c r="H101" s="2"/>
      <c r="I101" s="2"/>
      <c r="J101" s="2"/>
      <c r="K101" s="329"/>
      <c r="L101" s="329"/>
      <c r="M101" s="329"/>
      <c r="N101" s="329"/>
      <c r="O101" s="329"/>
      <c r="P101" s="329"/>
    </row>
    <row r="102" spans="1:16" ht="4" customHeight="1">
      <c r="A102" s="2"/>
      <c r="B102" s="2"/>
      <c r="C102" s="2"/>
      <c r="D102" s="2"/>
      <c r="E102" s="2"/>
      <c r="F102" s="2"/>
      <c r="G102" s="2"/>
      <c r="H102" s="2"/>
      <c r="I102" s="2"/>
      <c r="J102" s="2"/>
      <c r="K102" s="329"/>
      <c r="L102" s="329"/>
      <c r="M102" s="329"/>
      <c r="N102" s="329"/>
      <c r="O102" s="329"/>
      <c r="P102" s="329"/>
    </row>
    <row r="103" spans="1:16" ht="4" customHeight="1">
      <c r="A103" s="2"/>
      <c r="B103" s="2"/>
      <c r="C103" s="2"/>
      <c r="D103" s="2"/>
      <c r="E103" s="2"/>
      <c r="F103" s="2"/>
      <c r="G103" s="2"/>
      <c r="H103" s="2"/>
      <c r="I103" s="2"/>
      <c r="J103" s="2"/>
      <c r="K103" s="329"/>
      <c r="L103" s="329"/>
      <c r="M103" s="329"/>
      <c r="N103" s="329"/>
      <c r="O103" s="329"/>
      <c r="P103" s="329"/>
    </row>
    <row r="104" spans="1:16" ht="4" customHeight="1">
      <c r="A104" s="2"/>
      <c r="B104" s="2"/>
      <c r="C104" s="2"/>
      <c r="D104" s="2"/>
      <c r="E104" s="2"/>
      <c r="F104" s="2"/>
      <c r="G104" s="2"/>
      <c r="H104" s="2"/>
      <c r="I104" s="2"/>
      <c r="J104" s="2"/>
      <c r="K104" s="329"/>
      <c r="L104" s="329"/>
      <c r="M104" s="329"/>
      <c r="N104" s="329"/>
      <c r="O104" s="329"/>
      <c r="P104" s="329"/>
    </row>
    <row r="105" spans="1:16" ht="4" customHeight="1">
      <c r="A105" s="2"/>
      <c r="B105" s="2"/>
      <c r="C105" s="2"/>
      <c r="D105" s="2"/>
      <c r="E105" s="2"/>
      <c r="F105" s="2"/>
      <c r="G105" s="2"/>
      <c r="H105" s="2"/>
      <c r="I105" s="2"/>
      <c r="J105" s="2"/>
      <c r="K105" s="329"/>
      <c r="L105" s="329"/>
      <c r="M105" s="329"/>
      <c r="N105" s="329"/>
      <c r="O105" s="329"/>
      <c r="P105" s="329"/>
    </row>
    <row r="106" spans="1:16" ht="4" customHeight="1">
      <c r="A106" s="2"/>
      <c r="B106" s="2"/>
      <c r="C106" s="2"/>
      <c r="D106" s="2"/>
      <c r="E106" s="2"/>
      <c r="F106" s="2"/>
      <c r="G106" s="2"/>
      <c r="H106" s="2"/>
      <c r="I106" s="2"/>
      <c r="J106" s="2"/>
      <c r="K106" s="329"/>
      <c r="L106" s="329"/>
      <c r="M106" s="329"/>
      <c r="N106" s="329"/>
      <c r="O106" s="329"/>
      <c r="P106" s="329"/>
    </row>
    <row r="107" spans="1:16" ht="4" customHeight="1">
      <c r="A107" s="2"/>
      <c r="B107" s="2"/>
      <c r="C107" s="2"/>
      <c r="D107" s="2"/>
      <c r="E107" s="2"/>
      <c r="F107" s="2"/>
      <c r="G107" s="2"/>
      <c r="H107" s="2"/>
      <c r="I107" s="2"/>
      <c r="J107" s="2"/>
      <c r="K107" s="329"/>
      <c r="L107" s="329"/>
      <c r="M107" s="329"/>
      <c r="N107" s="329"/>
      <c r="O107" s="329"/>
      <c r="P107" s="329"/>
    </row>
    <row r="108" spans="1:16" ht="14">
      <c r="A108" s="65" t="s">
        <v>299</v>
      </c>
      <c r="B108" s="34"/>
      <c r="C108" s="34"/>
      <c r="D108" s="34"/>
      <c r="E108" s="34"/>
      <c r="F108" s="34"/>
      <c r="G108" s="34"/>
      <c r="H108" s="34"/>
      <c r="I108" s="34"/>
      <c r="J108" s="34"/>
    </row>
    <row r="109" spans="1:16" ht="14">
      <c r="A109" s="65"/>
      <c r="B109" s="34"/>
      <c r="C109" s="34"/>
      <c r="D109" s="34"/>
      <c r="E109" s="34"/>
      <c r="F109" s="34"/>
      <c r="G109" s="34"/>
      <c r="H109" s="34"/>
      <c r="I109" s="34"/>
      <c r="J109" s="34"/>
    </row>
    <row r="110" spans="1:16" ht="18.5" customHeight="1">
      <c r="A110" s="66" t="s">
        <v>343</v>
      </c>
      <c r="B110" s="312">
        <f>IF(①基本情報!D8="","",①基本情報!D8)</f>
        <v>6</v>
      </c>
      <c r="C110" s="67" t="s">
        <v>244</v>
      </c>
      <c r="D110" s="67"/>
      <c r="E110" s="66" t="s">
        <v>87</v>
      </c>
      <c r="F110" s="979" t="str">
        <f>IF('③（別紙１）事業所一覧'!B8="","",IF(①基本情報!$C$4='③（別紙１）事業所一覧'!B8,'③（別紙１）事業所一覧'!B8,CONCATENATE(①基本情報!$C$4," ",'③（別紙１）事業所一覧'!B8)))</f>
        <v/>
      </c>
      <c r="G110" s="980"/>
      <c r="H110" s="980"/>
      <c r="I110" s="981"/>
      <c r="J110" s="287"/>
    </row>
    <row r="111" spans="1:16" ht="14">
      <c r="A111" s="67"/>
      <c r="B111" s="288"/>
      <c r="C111" s="288"/>
      <c r="D111" s="289"/>
      <c r="E111" s="290"/>
      <c r="F111" s="289"/>
      <c r="G111" s="289"/>
      <c r="H111" s="289"/>
      <c r="I111" s="289"/>
      <c r="J111" s="291"/>
    </row>
    <row r="112" spans="1:16" ht="16.5" customHeight="1">
      <c r="A112" s="974" t="s">
        <v>0</v>
      </c>
      <c r="B112" s="974"/>
      <c r="C112" s="974"/>
      <c r="D112" s="974"/>
      <c r="E112" s="943" t="s">
        <v>1</v>
      </c>
      <c r="F112" s="946"/>
      <c r="G112" s="947"/>
      <c r="H112" s="943" t="s">
        <v>2</v>
      </c>
      <c r="I112" s="947"/>
      <c r="J112" s="5"/>
    </row>
    <row r="113" spans="1:10" ht="16.5" customHeight="1">
      <c r="A113" s="974"/>
      <c r="B113" s="974"/>
      <c r="C113" s="974"/>
      <c r="D113" s="974"/>
      <c r="E113" s="333" t="s">
        <v>3</v>
      </c>
      <c r="F113" s="974" t="s">
        <v>69</v>
      </c>
      <c r="G113" s="333" t="s">
        <v>4</v>
      </c>
      <c r="H113" s="333" t="s">
        <v>3</v>
      </c>
      <c r="I113" s="974" t="s">
        <v>69</v>
      </c>
      <c r="J113" s="3"/>
    </row>
    <row r="114" spans="1:10" ht="16.5" customHeight="1">
      <c r="A114" s="974"/>
      <c r="B114" s="974"/>
      <c r="C114" s="974"/>
      <c r="D114" s="974"/>
      <c r="E114" s="332" t="s">
        <v>70</v>
      </c>
      <c r="F114" s="974"/>
      <c r="G114" s="332" t="s">
        <v>72</v>
      </c>
      <c r="H114" s="332" t="s">
        <v>71</v>
      </c>
      <c r="I114" s="974"/>
      <c r="J114" s="3"/>
    </row>
    <row r="115" spans="1:10" ht="16.5" customHeight="1">
      <c r="A115" s="950" t="s">
        <v>392</v>
      </c>
      <c r="B115" s="975" t="s">
        <v>91</v>
      </c>
      <c r="C115" s="975"/>
      <c r="D115" s="975"/>
      <c r="E115" s="313" t="str">
        <f>IF('④別表６（エネ管工場等）'!F115="","",ROUND('④別表６（エネ管工場等）'!F115,0))</f>
        <v/>
      </c>
      <c r="F115" s="52" t="s">
        <v>95</v>
      </c>
      <c r="G115" s="53" t="str">
        <f>IF(E115="","",ROUND(E115*H115,0))</f>
        <v/>
      </c>
      <c r="H115" s="54">
        <v>38.299999999999997</v>
      </c>
      <c r="I115" s="52" t="s">
        <v>382</v>
      </c>
      <c r="J115" s="3"/>
    </row>
    <row r="116" spans="1:10" ht="16.5" customHeight="1">
      <c r="A116" s="951"/>
      <c r="B116" s="969" t="s">
        <v>6</v>
      </c>
      <c r="C116" s="969"/>
      <c r="D116" s="969"/>
      <c r="E116" s="313" t="str">
        <f>IF('④別表６（エネ管工場等）'!F116="","",ROUND('④別表６（エネ管工場等）'!F116,0))</f>
        <v/>
      </c>
      <c r="F116" s="52" t="s">
        <v>95</v>
      </c>
      <c r="G116" s="53" t="str">
        <f t="shared" ref="G116:G138" si="5">IF(E116="","",ROUND(E116*H116,0))</f>
        <v/>
      </c>
      <c r="H116" s="54">
        <v>34.799999999999997</v>
      </c>
      <c r="I116" s="52" t="s">
        <v>382</v>
      </c>
      <c r="J116" s="3"/>
    </row>
    <row r="117" spans="1:10" ht="16.5" customHeight="1">
      <c r="A117" s="951"/>
      <c r="B117" s="969" t="s">
        <v>73</v>
      </c>
      <c r="C117" s="969"/>
      <c r="D117" s="969"/>
      <c r="E117" s="313" t="str">
        <f>IF('④別表６（エネ管工場等）'!F117="","",ROUND('④別表６（エネ管工場等）'!F117,0))</f>
        <v/>
      </c>
      <c r="F117" s="52" t="s">
        <v>95</v>
      </c>
      <c r="G117" s="53" t="str">
        <f t="shared" si="5"/>
        <v/>
      </c>
      <c r="H117" s="54">
        <v>33.4</v>
      </c>
      <c r="I117" s="52" t="s">
        <v>382</v>
      </c>
      <c r="J117" s="3"/>
    </row>
    <row r="118" spans="1:10" ht="16.5" customHeight="1">
      <c r="A118" s="951"/>
      <c r="B118" s="969" t="s">
        <v>7</v>
      </c>
      <c r="C118" s="969"/>
      <c r="D118" s="969"/>
      <c r="E118" s="313" t="str">
        <f>IF('④別表６（エネ管工場等）'!F118="","",ROUND('④別表６（エネ管工場等）'!F118,0))</f>
        <v/>
      </c>
      <c r="F118" s="52" t="s">
        <v>95</v>
      </c>
      <c r="G118" s="53" t="str">
        <f t="shared" si="5"/>
        <v/>
      </c>
      <c r="H118" s="54">
        <v>33.299999999999997</v>
      </c>
      <c r="I118" s="52" t="s">
        <v>382</v>
      </c>
      <c r="J118" s="3"/>
    </row>
    <row r="119" spans="1:10" ht="16.5" customHeight="1">
      <c r="A119" s="951"/>
      <c r="B119" s="953" t="s">
        <v>395</v>
      </c>
      <c r="C119" s="954"/>
      <c r="D119" s="955"/>
      <c r="E119" s="313" t="str">
        <f>IF('④別表６（エネ管工場等）'!F119="","",ROUND('④別表６（エネ管工場等）'!F119,0))</f>
        <v/>
      </c>
      <c r="F119" s="52" t="s">
        <v>95</v>
      </c>
      <c r="G119" s="53" t="str">
        <f t="shared" si="5"/>
        <v/>
      </c>
      <c r="H119" s="54">
        <v>36.299999999999997</v>
      </c>
      <c r="I119" s="52" t="s">
        <v>394</v>
      </c>
      <c r="J119" s="3"/>
    </row>
    <row r="120" spans="1:10" ht="16.5" customHeight="1">
      <c r="A120" s="951"/>
      <c r="B120" s="969" t="s">
        <v>8</v>
      </c>
      <c r="C120" s="969"/>
      <c r="D120" s="969"/>
      <c r="E120" s="313" t="str">
        <f>IF('④別表６（エネ管工場等）'!F120="","",ROUND('④別表６（エネ管工場等）'!F120,0))</f>
        <v/>
      </c>
      <c r="F120" s="52" t="s">
        <v>95</v>
      </c>
      <c r="G120" s="53" t="str">
        <f t="shared" si="5"/>
        <v/>
      </c>
      <c r="H120" s="54">
        <v>36.5</v>
      </c>
      <c r="I120" s="52" t="s">
        <v>382</v>
      </c>
      <c r="J120" s="3"/>
    </row>
    <row r="121" spans="1:10" ht="16.5" customHeight="1">
      <c r="A121" s="951"/>
      <c r="B121" s="969" t="s">
        <v>9</v>
      </c>
      <c r="C121" s="969"/>
      <c r="D121" s="969"/>
      <c r="E121" s="313" t="str">
        <f>IF('④別表６（エネ管工場等）'!F121="","",ROUND('④別表６（エネ管工場等）'!F121,0))</f>
        <v/>
      </c>
      <c r="F121" s="52" t="s">
        <v>95</v>
      </c>
      <c r="G121" s="53" t="str">
        <f t="shared" si="5"/>
        <v/>
      </c>
      <c r="H121" s="62">
        <v>38</v>
      </c>
      <c r="I121" s="52" t="s">
        <v>382</v>
      </c>
      <c r="J121" s="3"/>
    </row>
    <row r="122" spans="1:10" ht="16.5" customHeight="1">
      <c r="A122" s="951"/>
      <c r="B122" s="969" t="s">
        <v>10</v>
      </c>
      <c r="C122" s="969"/>
      <c r="D122" s="969"/>
      <c r="E122" s="313" t="str">
        <f>IF('④別表６（エネ管工場等）'!F122="","",ROUND('④別表６（エネ管工場等）'!F122,0))</f>
        <v/>
      </c>
      <c r="F122" s="52" t="s">
        <v>95</v>
      </c>
      <c r="G122" s="53" t="str">
        <f t="shared" si="5"/>
        <v/>
      </c>
      <c r="H122" s="54">
        <v>38.9</v>
      </c>
      <c r="I122" s="52" t="s">
        <v>382</v>
      </c>
      <c r="J122" s="3"/>
    </row>
    <row r="123" spans="1:10" ht="16.5" customHeight="1">
      <c r="A123" s="951"/>
      <c r="B123" s="969" t="s">
        <v>11</v>
      </c>
      <c r="C123" s="969"/>
      <c r="D123" s="969"/>
      <c r="E123" s="313" t="str">
        <f>IF('④別表６（エネ管工場等）'!F123="","",ROUND('④別表６（エネ管工場等）'!F123,0))</f>
        <v/>
      </c>
      <c r="F123" s="52" t="s">
        <v>95</v>
      </c>
      <c r="G123" s="53" t="str">
        <f t="shared" si="5"/>
        <v/>
      </c>
      <c r="H123" s="54">
        <v>41.8</v>
      </c>
      <c r="I123" s="52" t="s">
        <v>382</v>
      </c>
      <c r="J123" s="3"/>
    </row>
    <row r="124" spans="1:10" ht="16.5" customHeight="1">
      <c r="A124" s="951"/>
      <c r="B124" s="969" t="s">
        <v>12</v>
      </c>
      <c r="C124" s="969"/>
      <c r="D124" s="969"/>
      <c r="E124" s="313" t="str">
        <f>IF('④別表６（エネ管工場等）'!F124="","",ROUND('④別表６（エネ管工場等）'!F124,0))</f>
        <v/>
      </c>
      <c r="F124" s="52" t="s">
        <v>13</v>
      </c>
      <c r="G124" s="53" t="str">
        <f t="shared" si="5"/>
        <v/>
      </c>
      <c r="H124" s="62">
        <v>40</v>
      </c>
      <c r="I124" s="52" t="s">
        <v>14</v>
      </c>
      <c r="J124" s="3"/>
    </row>
    <row r="125" spans="1:10" ht="16.5" customHeight="1">
      <c r="A125" s="951"/>
      <c r="B125" s="969" t="s">
        <v>15</v>
      </c>
      <c r="C125" s="969"/>
      <c r="D125" s="969"/>
      <c r="E125" s="313" t="str">
        <f>IF('④別表６（エネ管工場等）'!F125="","",ROUND('④別表６（エネ管工場等）'!F125,0))</f>
        <v/>
      </c>
      <c r="F125" s="52" t="s">
        <v>13</v>
      </c>
      <c r="G125" s="53" t="str">
        <f t="shared" si="5"/>
        <v/>
      </c>
      <c r="H125" s="54">
        <v>34.1</v>
      </c>
      <c r="I125" s="52" t="s">
        <v>14</v>
      </c>
      <c r="J125" s="3"/>
    </row>
    <row r="126" spans="1:10" ht="16.5" customHeight="1">
      <c r="A126" s="951"/>
      <c r="B126" s="969" t="s">
        <v>16</v>
      </c>
      <c r="C126" s="972" t="s">
        <v>17</v>
      </c>
      <c r="D126" s="973"/>
      <c r="E126" s="313" t="str">
        <f>IF('④別表６（エネ管工場等）'!F126="","",ROUND('④別表６（エネ管工場等）'!F126,0))</f>
        <v/>
      </c>
      <c r="F126" s="52" t="s">
        <v>13</v>
      </c>
      <c r="G126" s="53" t="str">
        <f t="shared" si="5"/>
        <v/>
      </c>
      <c r="H126" s="54">
        <v>50.1</v>
      </c>
      <c r="I126" s="52" t="s">
        <v>396</v>
      </c>
      <c r="J126" s="3"/>
    </row>
    <row r="127" spans="1:10" ht="16.5" customHeight="1">
      <c r="A127" s="951"/>
      <c r="B127" s="969"/>
      <c r="C127" s="972" t="s">
        <v>18</v>
      </c>
      <c r="D127" s="973"/>
      <c r="E127" s="313" t="str">
        <f>IF('④別表６（エネ管工場等）'!F127="","",ROUND('④別表６（エネ管工場等）'!F127,0))</f>
        <v/>
      </c>
      <c r="F127" s="52" t="s">
        <v>54</v>
      </c>
      <c r="G127" s="53" t="str">
        <f t="shared" si="5"/>
        <v/>
      </c>
      <c r="H127" s="54">
        <v>46.1</v>
      </c>
      <c r="I127" s="52" t="s">
        <v>63</v>
      </c>
      <c r="J127" s="3"/>
    </row>
    <row r="128" spans="1:10" ht="16.5" customHeight="1">
      <c r="A128" s="951"/>
      <c r="B128" s="976" t="s">
        <v>484</v>
      </c>
      <c r="C128" s="972" t="s">
        <v>19</v>
      </c>
      <c r="D128" s="973"/>
      <c r="E128" s="313" t="str">
        <f>IF('④別表６（エネ管工場等）'!F128="","",ROUND('④別表６（エネ管工場等）'!F128,0))</f>
        <v/>
      </c>
      <c r="F128" s="52" t="s">
        <v>13</v>
      </c>
      <c r="G128" s="53" t="str">
        <f t="shared" si="5"/>
        <v/>
      </c>
      <c r="H128" s="54">
        <v>54.7</v>
      </c>
      <c r="I128" s="52" t="s">
        <v>74</v>
      </c>
      <c r="J128" s="3"/>
    </row>
    <row r="129" spans="1:10" ht="16.5" customHeight="1">
      <c r="A129" s="951"/>
      <c r="B129" s="976"/>
      <c r="C129" s="977" t="s">
        <v>326</v>
      </c>
      <c r="D129" s="978"/>
      <c r="E129" s="313" t="str">
        <f>IF('④別表６（エネ管工場等）'!F129="","",ROUND('④別表６（エネ管工場等）'!F129,0))</f>
        <v/>
      </c>
      <c r="F129" s="52" t="s">
        <v>54</v>
      </c>
      <c r="G129" s="53" t="str">
        <f t="shared" si="5"/>
        <v/>
      </c>
      <c r="H129" s="54">
        <v>38.4</v>
      </c>
      <c r="I129" s="52" t="s">
        <v>63</v>
      </c>
      <c r="J129" s="3"/>
    </row>
    <row r="130" spans="1:10" ht="16.5" customHeight="1">
      <c r="A130" s="951"/>
      <c r="B130" s="969" t="s">
        <v>20</v>
      </c>
      <c r="C130" s="972" t="s">
        <v>485</v>
      </c>
      <c r="D130" s="973"/>
      <c r="E130" s="313" t="str">
        <f>IF('④別表６（エネ管工場等）'!F130="","",ROUND('④別表６（エネ管工場等）'!F130,0))</f>
        <v/>
      </c>
      <c r="F130" s="52" t="s">
        <v>13</v>
      </c>
      <c r="G130" s="53" t="str">
        <f t="shared" si="5"/>
        <v/>
      </c>
      <c r="H130" s="62">
        <v>28.7</v>
      </c>
      <c r="I130" s="52" t="s">
        <v>14</v>
      </c>
      <c r="J130" s="3"/>
    </row>
    <row r="131" spans="1:10" ht="16.5" customHeight="1">
      <c r="A131" s="951"/>
      <c r="B131" s="969"/>
      <c r="C131" s="972" t="s">
        <v>486</v>
      </c>
      <c r="D131" s="973"/>
      <c r="E131" s="313" t="str">
        <f>IF('④別表６（エネ管工場等）'!F131="","",ROUND('④別表６（エネ管工場等）'!F131,0))</f>
        <v/>
      </c>
      <c r="F131" s="52" t="s">
        <v>13</v>
      </c>
      <c r="G131" s="53" t="str">
        <f t="shared" si="5"/>
        <v/>
      </c>
      <c r="H131" s="62">
        <v>28.9</v>
      </c>
      <c r="I131" s="52" t="s">
        <v>14</v>
      </c>
      <c r="J131" s="3"/>
    </row>
    <row r="132" spans="1:10" ht="16.5" customHeight="1">
      <c r="A132" s="951"/>
      <c r="B132" s="969"/>
      <c r="C132" s="972" t="s">
        <v>487</v>
      </c>
      <c r="D132" s="973"/>
      <c r="E132" s="313" t="str">
        <f>IF('④別表６（エネ管工場等）'!F132="","",ROUND('④別表６（エネ管工場等）'!F132,0))</f>
        <v/>
      </c>
      <c r="F132" s="52" t="s">
        <v>13</v>
      </c>
      <c r="G132" s="53" t="str">
        <f t="shared" si="5"/>
        <v/>
      </c>
      <c r="H132" s="62">
        <v>28.3</v>
      </c>
      <c r="I132" s="52" t="s">
        <v>14</v>
      </c>
      <c r="J132" s="3"/>
    </row>
    <row r="133" spans="1:10" ht="16.5" customHeight="1">
      <c r="A133" s="951"/>
      <c r="B133" s="969"/>
      <c r="C133" s="972" t="s">
        <v>401</v>
      </c>
      <c r="D133" s="973"/>
      <c r="E133" s="313" t="str">
        <f>IF('④別表６（エネ管工場等）'!F133="","",ROUND('④別表６（エネ管工場等）'!F133,0))</f>
        <v/>
      </c>
      <c r="F133" s="52" t="s">
        <v>13</v>
      </c>
      <c r="G133" s="53" t="str">
        <f t="shared" si="5"/>
        <v/>
      </c>
      <c r="H133" s="54">
        <v>26.1</v>
      </c>
      <c r="I133" s="52" t="s">
        <v>14</v>
      </c>
      <c r="J133" s="3"/>
    </row>
    <row r="134" spans="1:10" ht="16.5" customHeight="1">
      <c r="A134" s="951"/>
      <c r="B134" s="969"/>
      <c r="C134" s="972" t="s">
        <v>488</v>
      </c>
      <c r="D134" s="973"/>
      <c r="E134" s="313" t="str">
        <f>IF('④別表６（エネ管工場等）'!F134="","",ROUND('④別表６（エネ管工場等）'!F134,0))</f>
        <v/>
      </c>
      <c r="F134" s="52" t="s">
        <v>13</v>
      </c>
      <c r="G134" s="53" t="str">
        <f t="shared" si="5"/>
        <v/>
      </c>
      <c r="H134" s="54">
        <v>24.2</v>
      </c>
      <c r="I134" s="52" t="s">
        <v>14</v>
      </c>
      <c r="J134" s="3"/>
    </row>
    <row r="135" spans="1:10" ht="16.5" customHeight="1">
      <c r="A135" s="951"/>
      <c r="B135" s="969"/>
      <c r="C135" s="972" t="s">
        <v>403</v>
      </c>
      <c r="D135" s="973"/>
      <c r="E135" s="313" t="str">
        <f>IF('④別表６（エネ管工場等）'!F135="","",ROUND('④別表６（エネ管工場等）'!F135,0))</f>
        <v/>
      </c>
      <c r="F135" s="52" t="s">
        <v>13</v>
      </c>
      <c r="G135" s="53" t="str">
        <f t="shared" si="5"/>
        <v/>
      </c>
      <c r="H135" s="54">
        <v>27.8</v>
      </c>
      <c r="I135" s="52" t="s">
        <v>14</v>
      </c>
      <c r="J135" s="3"/>
    </row>
    <row r="136" spans="1:10" ht="16.5" customHeight="1">
      <c r="A136" s="951"/>
      <c r="B136" s="969" t="s">
        <v>21</v>
      </c>
      <c r="C136" s="969"/>
      <c r="D136" s="969"/>
      <c r="E136" s="313" t="str">
        <f>IF('④別表６（エネ管工場等）'!F136="","",ROUND('④別表６（エネ管工場等）'!F136,0))</f>
        <v/>
      </c>
      <c r="F136" s="52" t="s">
        <v>13</v>
      </c>
      <c r="G136" s="53" t="str">
        <f t="shared" si="5"/>
        <v/>
      </c>
      <c r="H136" s="62">
        <v>29</v>
      </c>
      <c r="I136" s="52" t="s">
        <v>14</v>
      </c>
      <c r="J136" s="3"/>
    </row>
    <row r="137" spans="1:10" ht="16.5" customHeight="1">
      <c r="A137" s="951"/>
      <c r="B137" s="969" t="s">
        <v>22</v>
      </c>
      <c r="C137" s="969"/>
      <c r="D137" s="969"/>
      <c r="E137" s="313" t="str">
        <f>IF('④別表６（エネ管工場等）'!F137="","",ROUND('④別表６（エネ管工場等）'!F137,0))</f>
        <v/>
      </c>
      <c r="F137" s="52" t="s">
        <v>13</v>
      </c>
      <c r="G137" s="53" t="str">
        <f t="shared" si="5"/>
        <v/>
      </c>
      <c r="H137" s="54">
        <v>37.299999999999997</v>
      </c>
      <c r="I137" s="52" t="s">
        <v>14</v>
      </c>
      <c r="J137" s="3"/>
    </row>
    <row r="138" spans="1:10" ht="16.5" customHeight="1">
      <c r="A138" s="951"/>
      <c r="B138" s="969" t="s">
        <v>23</v>
      </c>
      <c r="C138" s="969"/>
      <c r="D138" s="969"/>
      <c r="E138" s="313" t="str">
        <f>IF('④別表６（エネ管工場等）'!F138="","",ROUND('④別表６（エネ管工場等）'!F138,0))</f>
        <v/>
      </c>
      <c r="F138" s="52" t="s">
        <v>54</v>
      </c>
      <c r="G138" s="53" t="str">
        <f t="shared" si="5"/>
        <v/>
      </c>
      <c r="H138" s="54">
        <v>18.399999999999999</v>
      </c>
      <c r="I138" s="52" t="s">
        <v>63</v>
      </c>
      <c r="J138" s="3"/>
    </row>
    <row r="139" spans="1:10" ht="16.5" customHeight="1">
      <c r="A139" s="951"/>
      <c r="B139" s="969" t="s">
        <v>24</v>
      </c>
      <c r="C139" s="969"/>
      <c r="D139" s="969"/>
      <c r="E139" s="313" t="str">
        <f>IF('④別表６（エネ管工場等）'!F139="","",ROUND('④別表６（エネ管工場等）'!F139,0))</f>
        <v/>
      </c>
      <c r="F139" s="52" t="s">
        <v>54</v>
      </c>
      <c r="G139" s="53" t="str">
        <f>IF(E139="","",ROUND(E139*H139,0))</f>
        <v/>
      </c>
      <c r="H139" s="54">
        <v>3.23</v>
      </c>
      <c r="I139" s="52" t="s">
        <v>63</v>
      </c>
      <c r="J139" s="3"/>
    </row>
    <row r="140" spans="1:10" ht="16.5" customHeight="1">
      <c r="A140" s="951"/>
      <c r="B140" s="953" t="s">
        <v>489</v>
      </c>
      <c r="C140" s="954"/>
      <c r="D140" s="955"/>
      <c r="E140" s="313" t="str">
        <f>IF('④別表６（エネ管工場等）'!F140="","",ROUND('④別表６（エネ管工場等）'!F140,0))</f>
        <v/>
      </c>
      <c r="F140" s="52" t="s">
        <v>54</v>
      </c>
      <c r="G140" s="53" t="str">
        <f>IF(E140="","",ROUND(E140*H140,0))</f>
        <v/>
      </c>
      <c r="H140" s="54">
        <v>3.45</v>
      </c>
      <c r="I140" s="52" t="s">
        <v>63</v>
      </c>
      <c r="J140" s="3"/>
    </row>
    <row r="141" spans="1:10" ht="16.5" customHeight="1">
      <c r="A141" s="951"/>
      <c r="B141" s="969" t="s">
        <v>25</v>
      </c>
      <c r="C141" s="969"/>
      <c r="D141" s="969"/>
      <c r="E141" s="313" t="str">
        <f>IF('④別表６（エネ管工場等）'!F141="","",ROUND('④別表６（エネ管工場等）'!F141,0))</f>
        <v/>
      </c>
      <c r="F141" s="52" t="s">
        <v>54</v>
      </c>
      <c r="G141" s="53" t="str">
        <f t="shared" ref="G141" si="6">IF(E141="","",ROUND(E141*H141,0))</f>
        <v/>
      </c>
      <c r="H141" s="54">
        <v>7.53</v>
      </c>
      <c r="I141" s="52" t="s">
        <v>63</v>
      </c>
      <c r="J141" s="3"/>
    </row>
    <row r="142" spans="1:10" ht="16.5" customHeight="1">
      <c r="A142" s="951"/>
      <c r="B142" s="953" t="s">
        <v>26</v>
      </c>
      <c r="C142" s="954"/>
      <c r="D142" s="955"/>
      <c r="E142" s="313" t="str">
        <f>IF('④別表６（エネ管工場等）'!F148="","",ROUND('④別表６（エネ管工場等）'!F148,0))</f>
        <v/>
      </c>
      <c r="F142" s="52" t="s">
        <v>54</v>
      </c>
      <c r="G142" s="53" t="str">
        <f>IF(E142="","",ROUND(E142*H142,0))</f>
        <v/>
      </c>
      <c r="H142" s="334">
        <v>46</v>
      </c>
      <c r="I142" s="52" t="s">
        <v>63</v>
      </c>
      <c r="J142" s="3"/>
    </row>
    <row r="143" spans="1:10" ht="16.5" customHeight="1">
      <c r="A143" s="951"/>
      <c r="B143" s="969" t="s">
        <v>490</v>
      </c>
      <c r="C143" s="970" t="str">
        <f>IF('④別表６（エネ管工場等）'!C142="","",'④別表６（エネ管工場等）'!C142)</f>
        <v/>
      </c>
      <c r="D143" s="971"/>
      <c r="E143" s="313" t="str">
        <f>IF('④別表６（エネ管工場等）'!F142="","",ROUND('④別表６（エネ管工場等）'!F142,0))</f>
        <v/>
      </c>
      <c r="F143" s="337" t="str">
        <f>IF('④別表６（エネ管工場等）'!G142="","",'④別表６（エネ管工場等）'!G142)</f>
        <v/>
      </c>
      <c r="G143" s="53" t="str">
        <f>IF(E143="","",ROUND(E143*H143,0))</f>
        <v/>
      </c>
      <c r="H143" s="296" t="str">
        <f>IF('④別表６（エネ管工場等）'!P142="","",'④別表６（エネ管工場等）'!P142)</f>
        <v/>
      </c>
      <c r="I143" s="338" t="str">
        <f>IF('④別表６（エネ管工場等）'!Q142="","",'④別表６（エネ管工場等）'!Q142)</f>
        <v/>
      </c>
      <c r="J143" s="3"/>
    </row>
    <row r="144" spans="1:10" ht="16.5" customHeight="1">
      <c r="A144" s="951"/>
      <c r="B144" s="969"/>
      <c r="C144" s="970" t="str">
        <f>IF('④別表６（エネ管工場等）'!C143="","",'④別表６（エネ管工場等）'!C143)</f>
        <v/>
      </c>
      <c r="D144" s="971"/>
      <c r="E144" s="313" t="str">
        <f>IF('④別表６（エネ管工場等）'!F143="","",ROUND('④別表６（エネ管工場等）'!F143,0))</f>
        <v/>
      </c>
      <c r="F144" s="337" t="str">
        <f>IF('④別表６（エネ管工場等）'!G143="","",'④別表６（エネ管工場等）'!G143)</f>
        <v/>
      </c>
      <c r="G144" s="53" t="str">
        <f t="shared" ref="G144" si="7">IF(E144="","",ROUND(E144*H144,0))</f>
        <v/>
      </c>
      <c r="H144" s="296" t="str">
        <f>IF('④別表６（エネ管工場等）'!P143="","",'④別表６（エネ管工場等）'!P143)</f>
        <v/>
      </c>
      <c r="I144" s="338" t="str">
        <f>IF('④別表６（エネ管工場等）'!Q143="","",'④別表６（エネ管工場等）'!Q143)</f>
        <v/>
      </c>
      <c r="J144" s="3"/>
    </row>
    <row r="145" spans="1:10" ht="16.5" customHeight="1">
      <c r="A145" s="952"/>
      <c r="B145" s="943" t="s">
        <v>491</v>
      </c>
      <c r="C145" s="946"/>
      <c r="D145" s="947"/>
      <c r="E145" s="292"/>
      <c r="F145" s="293"/>
      <c r="G145" s="53" t="str">
        <f>IF(SUM(G115:G144)=0,"",SUM(G115:G144))</f>
        <v/>
      </c>
      <c r="H145" s="294"/>
      <c r="I145" s="295"/>
      <c r="J145" s="3"/>
    </row>
    <row r="146" spans="1:10" ht="16.5" customHeight="1">
      <c r="A146" s="950" t="s">
        <v>412</v>
      </c>
      <c r="B146" s="953" t="s">
        <v>492</v>
      </c>
      <c r="C146" s="954"/>
      <c r="D146" s="955"/>
      <c r="E146" s="313" t="str">
        <f>IF('④別表６（エネ管工場等）'!F153="","",ROUND('④別表６（エネ管工場等）'!F153,0))</f>
        <v/>
      </c>
      <c r="F146" s="68" t="s">
        <v>493</v>
      </c>
      <c r="G146" s="53" t="str">
        <f>IF(E146="","",ROUND(E146*H146,0))</f>
        <v/>
      </c>
      <c r="H146" s="296">
        <v>13.6</v>
      </c>
      <c r="I146" s="52" t="s">
        <v>14</v>
      </c>
      <c r="J146" s="3"/>
    </row>
    <row r="147" spans="1:10" ht="16.5" customHeight="1">
      <c r="A147" s="951"/>
      <c r="B147" s="953" t="s">
        <v>494</v>
      </c>
      <c r="C147" s="954"/>
      <c r="D147" s="955"/>
      <c r="E147" s="313" t="str">
        <f>IF('④別表６（エネ管工場等）'!F154="","",ROUND('④別表６（エネ管工場等）'!F154,0))</f>
        <v/>
      </c>
      <c r="F147" s="68" t="s">
        <v>493</v>
      </c>
      <c r="G147" s="53" t="str">
        <f>IF(E147="","",ROUND(E147*H147,0))</f>
        <v/>
      </c>
      <c r="H147" s="296">
        <v>13.2</v>
      </c>
      <c r="I147" s="52" t="s">
        <v>14</v>
      </c>
      <c r="J147" s="3"/>
    </row>
    <row r="148" spans="1:10" ht="16.5" customHeight="1">
      <c r="A148" s="951"/>
      <c r="B148" s="953" t="s">
        <v>495</v>
      </c>
      <c r="C148" s="954"/>
      <c r="D148" s="955"/>
      <c r="E148" s="313" t="str">
        <f>IF('④別表６（エネ管工場等）'!F155="","",ROUND('④別表６（エネ管工場等）'!F155,0))</f>
        <v/>
      </c>
      <c r="F148" s="68" t="s">
        <v>493</v>
      </c>
      <c r="G148" s="53" t="str">
        <f>IF(E148="","",ROUND(E148*H148,0))</f>
        <v/>
      </c>
      <c r="H148" s="296">
        <v>17.100000000000001</v>
      </c>
      <c r="I148" s="52" t="s">
        <v>14</v>
      </c>
      <c r="J148" s="3"/>
    </row>
    <row r="149" spans="1:10" ht="16.5" customHeight="1">
      <c r="A149" s="951"/>
      <c r="B149" s="953" t="s">
        <v>496</v>
      </c>
      <c r="C149" s="954"/>
      <c r="D149" s="955"/>
      <c r="E149" s="313" t="str">
        <f>IF('④別表６（エネ管工場等）'!F156="","",ROUND('④別表６（エネ管工場等）'!F156,0))</f>
        <v/>
      </c>
      <c r="F149" s="68" t="s">
        <v>95</v>
      </c>
      <c r="G149" s="53" t="str">
        <f t="shared" ref="G149" si="8">IF(E149="","",ROUND(E149*H149,0))</f>
        <v/>
      </c>
      <c r="H149" s="296">
        <v>23.4</v>
      </c>
      <c r="I149" s="52" t="s">
        <v>382</v>
      </c>
      <c r="J149" s="3"/>
    </row>
    <row r="150" spans="1:10" ht="16.5" customHeight="1">
      <c r="A150" s="951"/>
      <c r="B150" s="953" t="s">
        <v>497</v>
      </c>
      <c r="C150" s="954"/>
      <c r="D150" s="955"/>
      <c r="E150" s="313" t="str">
        <f>IF('④別表６（エネ管工場等）'!F157="","",ROUND('④別表６（エネ管工場等）'!F157,0))</f>
        <v/>
      </c>
      <c r="F150" s="68" t="s">
        <v>95</v>
      </c>
      <c r="G150" s="53" t="str">
        <f>IF(E150="","",ROUND(E150*H150,0))</f>
        <v/>
      </c>
      <c r="H150" s="296">
        <v>35.6</v>
      </c>
      <c r="I150" s="52" t="s">
        <v>382</v>
      </c>
      <c r="J150" s="3"/>
    </row>
    <row r="151" spans="1:10" ht="16.5" customHeight="1">
      <c r="A151" s="951"/>
      <c r="B151" s="953" t="s">
        <v>498</v>
      </c>
      <c r="C151" s="954"/>
      <c r="D151" s="955"/>
      <c r="E151" s="313" t="str">
        <f>IF('④別表６（エネ管工場等）'!F158="","",ROUND('④別表６（エネ管工場等）'!F158,0))</f>
        <v/>
      </c>
      <c r="F151" s="52" t="s">
        <v>54</v>
      </c>
      <c r="G151" s="53" t="str">
        <f t="shared" ref="G151:G163" si="9">IF(E151="","",ROUND(E151*H151,0))</f>
        <v/>
      </c>
      <c r="H151" s="296">
        <v>21.2</v>
      </c>
      <c r="I151" s="52" t="s">
        <v>63</v>
      </c>
      <c r="J151" s="3"/>
    </row>
    <row r="152" spans="1:10" ht="16.5" customHeight="1">
      <c r="A152" s="951"/>
      <c r="B152" s="953" t="s">
        <v>499</v>
      </c>
      <c r="C152" s="954"/>
      <c r="D152" s="955"/>
      <c r="E152" s="313" t="str">
        <f>IF('④別表６（エネ管工場等）'!F159="","",ROUND('④別表６（エネ管工場等）'!F159,0))</f>
        <v/>
      </c>
      <c r="F152" s="52" t="s">
        <v>13</v>
      </c>
      <c r="G152" s="53" t="str">
        <f t="shared" si="9"/>
        <v/>
      </c>
      <c r="H152" s="296">
        <v>13.2</v>
      </c>
      <c r="I152" s="52" t="s">
        <v>14</v>
      </c>
      <c r="J152" s="3"/>
    </row>
    <row r="153" spans="1:10" ht="16.5" customHeight="1">
      <c r="A153" s="951"/>
      <c r="B153" s="953" t="s">
        <v>500</v>
      </c>
      <c r="C153" s="954"/>
      <c r="D153" s="955"/>
      <c r="E153" s="313" t="str">
        <f>IF('④別表６（エネ管工場等）'!F160="","",ROUND('④別表６（エネ管工場等）'!F160,0))</f>
        <v/>
      </c>
      <c r="F153" s="52" t="s">
        <v>13</v>
      </c>
      <c r="G153" s="53" t="str">
        <f t="shared" si="9"/>
        <v/>
      </c>
      <c r="H153" s="296">
        <v>18</v>
      </c>
      <c r="I153" s="52" t="s">
        <v>14</v>
      </c>
      <c r="J153" s="3"/>
    </row>
    <row r="154" spans="1:10" ht="16.5" customHeight="1">
      <c r="A154" s="951"/>
      <c r="B154" s="953" t="s">
        <v>501</v>
      </c>
      <c r="C154" s="954"/>
      <c r="D154" s="955"/>
      <c r="E154" s="313" t="str">
        <f>IF('④別表６（エネ管工場等）'!F161="","",ROUND('④別表６（エネ管工場等）'!F161,0))</f>
        <v/>
      </c>
      <c r="F154" s="52" t="s">
        <v>13</v>
      </c>
      <c r="G154" s="53" t="str">
        <f t="shared" si="9"/>
        <v/>
      </c>
      <c r="H154" s="296">
        <v>26.9</v>
      </c>
      <c r="I154" s="52" t="s">
        <v>14</v>
      </c>
      <c r="J154" s="3"/>
    </row>
    <row r="155" spans="1:10" ht="16.5" customHeight="1">
      <c r="A155" s="951"/>
      <c r="B155" s="953" t="s">
        <v>502</v>
      </c>
      <c r="C155" s="954"/>
      <c r="D155" s="955"/>
      <c r="E155" s="313" t="str">
        <f>IF('④別表６（エネ管工場等）'!F162="","",ROUND('④別表６（エネ管工場等）'!F162,0))</f>
        <v/>
      </c>
      <c r="F155" s="52" t="s">
        <v>13</v>
      </c>
      <c r="G155" s="53" t="str">
        <f t="shared" si="9"/>
        <v/>
      </c>
      <c r="H155" s="296">
        <v>33.200000000000003</v>
      </c>
      <c r="I155" s="52" t="s">
        <v>14</v>
      </c>
      <c r="J155" s="3"/>
    </row>
    <row r="156" spans="1:10" ht="16.5" customHeight="1">
      <c r="A156" s="951"/>
      <c r="B156" s="953" t="s">
        <v>503</v>
      </c>
      <c r="C156" s="954"/>
      <c r="D156" s="955"/>
      <c r="E156" s="313" t="str">
        <f>IF(SUM('④別表６（エネ管工場等）'!F163,'④別表６（エネ管工場等）'!F164)=0,"",ROUND((SUM('④別表６（エネ管工場等）'!F163,'④別表６（エネ管工場等）'!F164)),0))</f>
        <v/>
      </c>
      <c r="F156" s="52" t="s">
        <v>13</v>
      </c>
      <c r="G156" s="53" t="str">
        <f t="shared" si="9"/>
        <v/>
      </c>
      <c r="H156" s="296">
        <v>29.3</v>
      </c>
      <c r="I156" s="52" t="s">
        <v>14</v>
      </c>
      <c r="J156" s="3"/>
    </row>
    <row r="157" spans="1:10" ht="16.5" customHeight="1">
      <c r="A157" s="951"/>
      <c r="B157" s="953" t="s">
        <v>504</v>
      </c>
      <c r="C157" s="954"/>
      <c r="D157" s="955"/>
      <c r="E157" s="313" t="str">
        <f>IF('④別表６（エネ管工場等）'!F165="","",ROUND('④別表６（エネ管工場等）'!F165,0))</f>
        <v/>
      </c>
      <c r="F157" s="68" t="s">
        <v>95</v>
      </c>
      <c r="G157" s="53" t="str">
        <f t="shared" si="9"/>
        <v/>
      </c>
      <c r="H157" s="296">
        <v>40.200000000000003</v>
      </c>
      <c r="I157" s="52" t="s">
        <v>382</v>
      </c>
      <c r="J157" s="3"/>
    </row>
    <row r="158" spans="1:10" ht="16.5" customHeight="1">
      <c r="A158" s="951"/>
      <c r="B158" s="963" t="s">
        <v>426</v>
      </c>
      <c r="C158" s="964"/>
      <c r="D158" s="965"/>
      <c r="E158" s="313" t="str">
        <f>IF('④別表６（エネ管工場等）'!F166="","",ROUND('④別表６（エネ管工場等）'!F166,0))</f>
        <v/>
      </c>
      <c r="F158" s="52" t="s">
        <v>54</v>
      </c>
      <c r="G158" s="53" t="str">
        <f t="shared" si="9"/>
        <v/>
      </c>
      <c r="H158" s="296">
        <v>21.2</v>
      </c>
      <c r="I158" s="52" t="s">
        <v>63</v>
      </c>
      <c r="J158" s="3"/>
    </row>
    <row r="159" spans="1:10" ht="16.5" customHeight="1">
      <c r="A159" s="951"/>
      <c r="B159" s="953" t="s">
        <v>505</v>
      </c>
      <c r="C159" s="954"/>
      <c r="D159" s="955"/>
      <c r="E159" s="313" t="str">
        <f>IF('④別表６（エネ管工場等）'!F167="","",ROUND('④別表６（エネ管工場等）'!F167,0))</f>
        <v/>
      </c>
      <c r="F159" s="68" t="s">
        <v>13</v>
      </c>
      <c r="G159" s="53" t="str">
        <f t="shared" si="9"/>
        <v/>
      </c>
      <c r="H159" s="296">
        <v>17.100000000000001</v>
      </c>
      <c r="I159" s="52" t="s">
        <v>14</v>
      </c>
      <c r="J159" s="3"/>
    </row>
    <row r="160" spans="1:10" ht="16.5" customHeight="1">
      <c r="A160" s="951"/>
      <c r="B160" s="953" t="s">
        <v>506</v>
      </c>
      <c r="C160" s="954"/>
      <c r="D160" s="955"/>
      <c r="E160" s="313" t="str">
        <f>IF('④別表６（エネ管工場等）'!F168="","",ROUND('④別表６（エネ管工場等）'!F168,0))</f>
        <v/>
      </c>
      <c r="F160" s="68" t="s">
        <v>13</v>
      </c>
      <c r="G160" s="53" t="str">
        <f t="shared" si="9"/>
        <v/>
      </c>
      <c r="H160" s="296">
        <v>142</v>
      </c>
      <c r="I160" s="52" t="s">
        <v>14</v>
      </c>
      <c r="J160" s="3"/>
    </row>
    <row r="161" spans="1:10" ht="16.5" customHeight="1">
      <c r="A161" s="951"/>
      <c r="B161" s="953" t="s">
        <v>507</v>
      </c>
      <c r="C161" s="954"/>
      <c r="D161" s="955"/>
      <c r="E161" s="313" t="str">
        <f>IF('④別表６（エネ管工場等）'!F169="","",ROUND('④別表６（エネ管工場等）'!F169,0))</f>
        <v/>
      </c>
      <c r="F161" s="68" t="s">
        <v>13</v>
      </c>
      <c r="G161" s="53" t="str">
        <f t="shared" si="9"/>
        <v/>
      </c>
      <c r="H161" s="296">
        <v>22.5</v>
      </c>
      <c r="I161" s="52" t="s">
        <v>14</v>
      </c>
      <c r="J161" s="3"/>
    </row>
    <row r="162" spans="1:10" ht="16.5" customHeight="1">
      <c r="A162" s="951"/>
      <c r="B162" s="966" t="s">
        <v>508</v>
      </c>
      <c r="C162" s="967" t="str">
        <f>IF('④別表６（エネ管工場等）'!D170="","",'④別表６（エネ管工場等）'!D170)</f>
        <v/>
      </c>
      <c r="D162" s="968"/>
      <c r="E162" s="313" t="str">
        <f>IF('④別表６（エネ管工場等）'!F170="","",ROUND('④別表６（エネ管工場等）'!F170,0))</f>
        <v/>
      </c>
      <c r="F162" s="68" t="str">
        <f>IF('④別表６（エネ管工場等）'!G170="","",'④別表６（エネ管工場等）'!G170)</f>
        <v/>
      </c>
      <c r="G162" s="53" t="str">
        <f t="shared" si="9"/>
        <v/>
      </c>
      <c r="H162" s="296" t="str">
        <f>IF('④別表６（エネ管工場等）'!P170="","",'④別表６（エネ管工場等）'!P170)</f>
        <v/>
      </c>
      <c r="I162" s="338" t="str">
        <f>IF('④別表６（エネ管工場等）'!Q170="","",'④別表６（エネ管工場等）'!Q170)</f>
        <v/>
      </c>
      <c r="J162" s="3"/>
    </row>
    <row r="163" spans="1:10" ht="16.5" customHeight="1">
      <c r="A163" s="951"/>
      <c r="B163" s="919"/>
      <c r="C163" s="967" t="str">
        <f>IF('④別表６（エネ管工場等）'!D171="","",'④別表６（エネ管工場等）'!D171)</f>
        <v/>
      </c>
      <c r="D163" s="968"/>
      <c r="E163" s="313" t="str">
        <f>IF('④別表６（エネ管工場等）'!F171="","",ROUND('④別表６（エネ管工場等）'!F171,0))</f>
        <v/>
      </c>
      <c r="F163" s="68" t="str">
        <f>IF('④別表６（エネ管工場等）'!G171="","",'④別表６（エネ管工場等）'!G171)</f>
        <v/>
      </c>
      <c r="G163" s="53" t="str">
        <f t="shared" si="9"/>
        <v/>
      </c>
      <c r="H163" s="296" t="str">
        <f>IF('④別表６（エネ管工場等）'!P171="","",'④別表６（エネ管工場等）'!P171)</f>
        <v/>
      </c>
      <c r="I163" s="338" t="str">
        <f>IF('④別表６（エネ管工場等）'!Q171="","",'④別表６（エネ管工場等）'!Q171)</f>
        <v/>
      </c>
      <c r="J163" s="3"/>
    </row>
    <row r="164" spans="1:10" ht="16.5" customHeight="1">
      <c r="A164" s="952"/>
      <c r="B164" s="943" t="s">
        <v>43</v>
      </c>
      <c r="C164" s="946"/>
      <c r="D164" s="947"/>
      <c r="E164" s="292"/>
      <c r="F164" s="293"/>
      <c r="G164" s="53" t="str">
        <f>IF(SUM(G146:G163)=0,"",SUM(G146:G163))</f>
        <v/>
      </c>
      <c r="H164" s="294"/>
      <c r="I164" s="295"/>
      <c r="J164" s="3"/>
    </row>
    <row r="165" spans="1:10" ht="16.5" customHeight="1">
      <c r="A165" s="951" t="s">
        <v>509</v>
      </c>
      <c r="B165" s="962" t="s">
        <v>435</v>
      </c>
      <c r="C165" s="953" t="s">
        <v>27</v>
      </c>
      <c r="D165" s="955"/>
      <c r="E165" s="313" t="str">
        <f>IF('④別表６（エネ管工場等）'!F176="","",ROUND('④別表６（エネ管工場等）'!F176,0))</f>
        <v/>
      </c>
      <c r="F165" s="52" t="s">
        <v>28</v>
      </c>
      <c r="G165" s="53" t="str">
        <f>IF(E165="","",ROUND(E165*H165,0))</f>
        <v/>
      </c>
      <c r="H165" s="335">
        <v>1.17</v>
      </c>
      <c r="I165" s="52" t="s">
        <v>29</v>
      </c>
      <c r="J165" s="3"/>
    </row>
    <row r="166" spans="1:10" ht="16.5" customHeight="1">
      <c r="A166" s="951"/>
      <c r="B166" s="956"/>
      <c r="C166" s="953" t="s">
        <v>30</v>
      </c>
      <c r="D166" s="955"/>
      <c r="E166" s="313" t="str">
        <f>IF('④別表６（エネ管工場等）'!F177="","",ROUND('④別表６（エネ管工場等）'!F177,0))</f>
        <v/>
      </c>
      <c r="F166" s="52" t="s">
        <v>28</v>
      </c>
      <c r="G166" s="53" t="str">
        <f>IF(E166="","",ROUND(E166*H166,0))</f>
        <v/>
      </c>
      <c r="H166" s="335">
        <v>1.19</v>
      </c>
      <c r="I166" s="52" t="s">
        <v>29</v>
      </c>
      <c r="J166" s="3"/>
    </row>
    <row r="167" spans="1:10" ht="16.5" customHeight="1">
      <c r="A167" s="951"/>
      <c r="B167" s="956"/>
      <c r="C167" s="953" t="s">
        <v>31</v>
      </c>
      <c r="D167" s="955"/>
      <c r="E167" s="313" t="str">
        <f>IF('④別表６（エネ管工場等）'!F178="","",ROUND('④別表６（エネ管工場等）'!F178,0))</f>
        <v/>
      </c>
      <c r="F167" s="52" t="s">
        <v>28</v>
      </c>
      <c r="G167" s="53" t="str">
        <f>IF(E167="","",ROUND(E167*H167,0))</f>
        <v/>
      </c>
      <c r="H167" s="335">
        <v>1.19</v>
      </c>
      <c r="I167" s="52" t="s">
        <v>29</v>
      </c>
      <c r="J167" s="3"/>
    </row>
    <row r="168" spans="1:10" ht="16.5" customHeight="1">
      <c r="A168" s="951"/>
      <c r="B168" s="956"/>
      <c r="C168" s="953" t="s">
        <v>32</v>
      </c>
      <c r="D168" s="955"/>
      <c r="E168" s="313" t="str">
        <f>IF('④別表６（エネ管工場等）'!F179="","",ROUND('④別表６（エネ管工場等）'!F179,0))</f>
        <v/>
      </c>
      <c r="F168" s="52" t="s">
        <v>28</v>
      </c>
      <c r="G168" s="53" t="str">
        <f>IF(E168="","",ROUND(E168*H168,0))</f>
        <v/>
      </c>
      <c r="H168" s="335">
        <v>1.19</v>
      </c>
      <c r="I168" s="52" t="s">
        <v>29</v>
      </c>
      <c r="J168" s="3"/>
    </row>
    <row r="169" spans="1:10" ht="16.5" customHeight="1">
      <c r="A169" s="951"/>
      <c r="B169" s="957"/>
      <c r="C169" s="330" t="s">
        <v>322</v>
      </c>
      <c r="D169" s="299" t="str">
        <f>IF('④別表６（エネ管工場等）'!E180="","",'④別表６（エネ管工場等）'!E180)</f>
        <v/>
      </c>
      <c r="E169" s="313" t="str">
        <f>IF('④別表６（エネ管工場等）'!F180="","",ROUND('④別表６（エネ管工場等）'!F180,0))</f>
        <v/>
      </c>
      <c r="F169" s="52" t="s">
        <v>28</v>
      </c>
      <c r="G169" s="53" t="str">
        <f>IF(E169="","",ROUND(E169*H169,0))</f>
        <v/>
      </c>
      <c r="H169" s="335"/>
      <c r="I169" s="314" t="s">
        <v>29</v>
      </c>
      <c r="J169" s="3"/>
    </row>
    <row r="170" spans="1:10" ht="16.5" customHeight="1">
      <c r="A170" s="951"/>
      <c r="B170" s="962" t="s">
        <v>438</v>
      </c>
      <c r="C170" s="953" t="s">
        <v>439</v>
      </c>
      <c r="D170" s="955"/>
      <c r="E170" s="313" t="str">
        <f>IF('④別表６（エネ管工場等）'!F181="","",ROUND('④別表６（エネ管工場等）'!F181,0))</f>
        <v/>
      </c>
      <c r="F170" s="52" t="s">
        <v>28</v>
      </c>
      <c r="G170" s="53" t="str">
        <f>IF(E170="","",ROUND(E170,0))</f>
        <v/>
      </c>
      <c r="H170" s="297" t="s">
        <v>510</v>
      </c>
      <c r="I170" s="52" t="s">
        <v>29</v>
      </c>
      <c r="J170" s="3"/>
    </row>
    <row r="171" spans="1:10" ht="16.5" customHeight="1">
      <c r="A171" s="951"/>
      <c r="B171" s="956"/>
      <c r="C171" s="953" t="s">
        <v>440</v>
      </c>
      <c r="D171" s="955"/>
      <c r="E171" s="313" t="str">
        <f>IF('④別表６（エネ管工場等）'!F182="","",ROUND('④別表６（エネ管工場等）'!F182,0))</f>
        <v/>
      </c>
      <c r="F171" s="52" t="s">
        <v>28</v>
      </c>
      <c r="G171" s="53" t="str">
        <f>IF(E171="","",ROUND(E171,0))</f>
        <v/>
      </c>
      <c r="H171" s="297" t="s">
        <v>510</v>
      </c>
      <c r="I171" s="52" t="s">
        <v>29</v>
      </c>
      <c r="J171" s="3"/>
    </row>
    <row r="172" spans="1:10" ht="16.5" customHeight="1">
      <c r="A172" s="951"/>
      <c r="B172" s="956"/>
      <c r="C172" s="953" t="s">
        <v>441</v>
      </c>
      <c r="D172" s="955"/>
      <c r="E172" s="313" t="str">
        <f>IF('④別表６（エネ管工場等）'!F183="","",ROUND('④別表６（エネ管工場等）'!F183,0))</f>
        <v/>
      </c>
      <c r="F172" s="52" t="s">
        <v>28</v>
      </c>
      <c r="G172" s="53" t="str">
        <f>IF(E172="","",ROUND(E172,0))</f>
        <v/>
      </c>
      <c r="H172" s="297" t="s">
        <v>510</v>
      </c>
      <c r="I172" s="52" t="s">
        <v>29</v>
      </c>
      <c r="J172" s="3"/>
    </row>
    <row r="173" spans="1:10" ht="16.5" customHeight="1">
      <c r="A173" s="951"/>
      <c r="B173" s="956"/>
      <c r="C173" s="953" t="s">
        <v>511</v>
      </c>
      <c r="D173" s="955"/>
      <c r="E173" s="313" t="str">
        <f>IF('④別表６（エネ管工場等）'!F184="","",ROUND('④別表６（エネ管工場等）'!F184,0))</f>
        <v/>
      </c>
      <c r="F173" s="52" t="s">
        <v>28</v>
      </c>
      <c r="G173" s="53" t="str">
        <f>IF(E173="","",ROUND(E173,0))</f>
        <v/>
      </c>
      <c r="H173" s="297" t="s">
        <v>510</v>
      </c>
      <c r="I173" s="52" t="s">
        <v>29</v>
      </c>
      <c r="J173" s="3"/>
    </row>
    <row r="174" spans="1:10" ht="16.5" customHeight="1">
      <c r="A174" s="951"/>
      <c r="B174" s="957"/>
      <c r="C174" s="330" t="s">
        <v>322</v>
      </c>
      <c r="D174" s="299" t="str">
        <f>IF('④別表６（エネ管工場等）'!E185="","",'④別表６（エネ管工場等）'!E185)</f>
        <v/>
      </c>
      <c r="E174" s="313" t="str">
        <f>IF('④別表６（エネ管工場等）'!F185="","",ROUND('④別表６（エネ管工場等）'!F185,0))</f>
        <v/>
      </c>
      <c r="F174" s="52" t="s">
        <v>28</v>
      </c>
      <c r="G174" s="53" t="str">
        <f>IF(E174="","",ROUND(E174*H174,0))</f>
        <v/>
      </c>
      <c r="H174" s="335"/>
      <c r="I174" s="63" t="s">
        <v>29</v>
      </c>
      <c r="J174" s="3"/>
    </row>
    <row r="175" spans="1:10" ht="16.5" customHeight="1">
      <c r="A175" s="952"/>
      <c r="B175" s="943" t="s">
        <v>320</v>
      </c>
      <c r="C175" s="946"/>
      <c r="D175" s="947"/>
      <c r="E175" s="300"/>
      <c r="F175" s="55"/>
      <c r="G175" s="53" t="str">
        <f>IF(SUM(G165:G174)=0,"",SUM(G165:G174))</f>
        <v/>
      </c>
      <c r="H175" s="56"/>
      <c r="I175" s="57"/>
      <c r="J175" s="3"/>
    </row>
    <row r="176" spans="1:10" ht="16.5" customHeight="1">
      <c r="A176" s="950" t="s">
        <v>33</v>
      </c>
      <c r="B176" s="953" t="s">
        <v>449</v>
      </c>
      <c r="C176" s="954"/>
      <c r="D176" s="955"/>
      <c r="E176" s="313" t="str">
        <f>IF('④別表６（エネ管工場等）'!F191="","",ROUND('④別表６（エネ管工場等）'!F191,0))</f>
        <v/>
      </c>
      <c r="F176" s="52" t="s">
        <v>75</v>
      </c>
      <c r="G176" s="53" t="str">
        <f t="shared" ref="G176:G185" si="10">IF(E176="","",ROUND(E176*H176,0))</f>
        <v/>
      </c>
      <c r="H176" s="54">
        <v>8.64</v>
      </c>
      <c r="I176" s="52" t="s">
        <v>76</v>
      </c>
      <c r="J176" s="3"/>
    </row>
    <row r="177" spans="1:10" ht="16.5" customHeight="1">
      <c r="A177" s="951"/>
      <c r="B177" s="956" t="s">
        <v>453</v>
      </c>
      <c r="C177" s="958" t="s">
        <v>454</v>
      </c>
      <c r="D177" s="959"/>
      <c r="E177" s="313" t="str">
        <f>IF('④別表６（エネ管工場等）'!F198="","",ROUND('④別表６（エネ管工場等）'!F198,0))</f>
        <v/>
      </c>
      <c r="F177" s="52" t="s">
        <v>75</v>
      </c>
      <c r="G177" s="53" t="str">
        <f t="shared" si="10"/>
        <v/>
      </c>
      <c r="H177" s="54">
        <v>3.6</v>
      </c>
      <c r="I177" s="52" t="s">
        <v>76</v>
      </c>
      <c r="J177" s="3"/>
    </row>
    <row r="178" spans="1:10" ht="16.5" customHeight="1">
      <c r="A178" s="951"/>
      <c r="B178" s="956"/>
      <c r="C178" s="960" t="s">
        <v>512</v>
      </c>
      <c r="D178" s="961"/>
      <c r="E178" s="313" t="str">
        <f>IF('④別表６（エネ管工場等）'!F199="","",ROUND('④別表６（エネ管工場等）'!F199,0))</f>
        <v/>
      </c>
      <c r="F178" s="52" t="s">
        <v>75</v>
      </c>
      <c r="G178" s="53" t="str">
        <f t="shared" si="10"/>
        <v/>
      </c>
      <c r="H178" s="54">
        <v>3.6</v>
      </c>
      <c r="I178" s="52" t="s">
        <v>76</v>
      </c>
      <c r="J178" s="3"/>
    </row>
    <row r="179" spans="1:10" ht="16.5" customHeight="1">
      <c r="A179" s="951"/>
      <c r="B179" s="956"/>
      <c r="C179" s="953" t="s">
        <v>513</v>
      </c>
      <c r="D179" s="955"/>
      <c r="E179" s="313" t="str">
        <f>IF('④別表６（エネ管工場等）'!F200="","",ROUND('④別表６（エネ管工場等）'!F200,0))</f>
        <v/>
      </c>
      <c r="F179" s="52" t="s">
        <v>75</v>
      </c>
      <c r="G179" s="53" t="str">
        <f t="shared" si="10"/>
        <v/>
      </c>
      <c r="H179" s="54">
        <v>8.64</v>
      </c>
      <c r="I179" s="52" t="s">
        <v>76</v>
      </c>
      <c r="J179" s="3"/>
    </row>
    <row r="180" spans="1:10" ht="16.5" customHeight="1">
      <c r="A180" s="951"/>
      <c r="B180" s="957"/>
      <c r="C180" s="298" t="s">
        <v>437</v>
      </c>
      <c r="D180" s="331" t="str">
        <f>IF('④別表６（エネ管工場等）'!E201="","",'④別表６（エネ管工場等）'!E201)</f>
        <v/>
      </c>
      <c r="E180" s="313" t="str">
        <f>IF('④別表６（エネ管工場等）'!F201="","",ROUND('④別表６（エネ管工場等）'!F201,0))</f>
        <v/>
      </c>
      <c r="F180" s="52" t="s">
        <v>75</v>
      </c>
      <c r="G180" s="53" t="str">
        <f t="shared" si="10"/>
        <v/>
      </c>
      <c r="H180" s="335"/>
      <c r="I180" s="63" t="s">
        <v>516</v>
      </c>
      <c r="J180" s="3"/>
    </row>
    <row r="181" spans="1:10" ht="16.5" customHeight="1">
      <c r="A181" s="951"/>
      <c r="B181" s="962" t="s">
        <v>461</v>
      </c>
      <c r="C181" s="941" t="s">
        <v>462</v>
      </c>
      <c r="D181" s="941"/>
      <c r="E181" s="313" t="str">
        <f>IF('④別表６（エネ管工場等）'!F202="","",ROUND('④別表６（エネ管工場等）'!F202,0))</f>
        <v/>
      </c>
      <c r="F181" s="52" t="s">
        <v>75</v>
      </c>
      <c r="G181" s="53" t="str">
        <f t="shared" si="10"/>
        <v/>
      </c>
      <c r="H181" s="54">
        <v>3.6</v>
      </c>
      <c r="I181" s="52" t="s">
        <v>76</v>
      </c>
      <c r="J181" s="3"/>
    </row>
    <row r="182" spans="1:10" ht="16.5" customHeight="1">
      <c r="A182" s="951"/>
      <c r="B182" s="956"/>
      <c r="C182" s="941" t="s">
        <v>463</v>
      </c>
      <c r="D182" s="941"/>
      <c r="E182" s="313" t="str">
        <f>IF('④別表６（エネ管工場等）'!F203="","",ROUND('④別表６（エネ管工場等）'!F203,0))</f>
        <v/>
      </c>
      <c r="F182" s="52" t="s">
        <v>75</v>
      </c>
      <c r="G182" s="53" t="str">
        <f t="shared" si="10"/>
        <v/>
      </c>
      <c r="H182" s="54">
        <v>3.6</v>
      </c>
      <c r="I182" s="52" t="s">
        <v>76</v>
      </c>
      <c r="J182" s="3"/>
    </row>
    <row r="183" spans="1:10" ht="16.5" customHeight="1">
      <c r="A183" s="951"/>
      <c r="B183" s="956"/>
      <c r="C183" s="941" t="s">
        <v>439</v>
      </c>
      <c r="D183" s="941"/>
      <c r="E183" s="313" t="str">
        <f>IF('④別表６（エネ管工場等）'!F204="","",ROUND('④別表６（エネ管工場等）'!F204,0))</f>
        <v/>
      </c>
      <c r="F183" s="52" t="s">
        <v>75</v>
      </c>
      <c r="G183" s="53" t="str">
        <f t="shared" si="10"/>
        <v/>
      </c>
      <c r="H183" s="54">
        <v>3.6</v>
      </c>
      <c r="I183" s="52" t="s">
        <v>76</v>
      </c>
      <c r="J183" s="3"/>
    </row>
    <row r="184" spans="1:10" ht="16.5" customHeight="1">
      <c r="A184" s="951"/>
      <c r="B184" s="956"/>
      <c r="C184" s="941" t="s">
        <v>464</v>
      </c>
      <c r="D184" s="941"/>
      <c r="E184" s="313" t="str">
        <f>IF('④別表６（エネ管工場等）'!F205="","",ROUND('④別表６（エネ管工場等）'!F205,0))</f>
        <v/>
      </c>
      <c r="F184" s="52" t="s">
        <v>75</v>
      </c>
      <c r="G184" s="53" t="str">
        <f t="shared" si="10"/>
        <v/>
      </c>
      <c r="H184" s="54">
        <v>3.6</v>
      </c>
      <c r="I184" s="52" t="s">
        <v>76</v>
      </c>
      <c r="J184" s="3"/>
    </row>
    <row r="185" spans="1:10" ht="16.5" customHeight="1">
      <c r="A185" s="951"/>
      <c r="B185" s="957"/>
      <c r="C185" s="942" t="s">
        <v>465</v>
      </c>
      <c r="D185" s="942"/>
      <c r="E185" s="313" t="str">
        <f>IF('④別表６（エネ管工場等）'!F206="","",ROUND('④別表６（エネ管工場等）'!F206,0))</f>
        <v/>
      </c>
      <c r="F185" s="52" t="s">
        <v>75</v>
      </c>
      <c r="G185" s="53" t="str">
        <f t="shared" si="10"/>
        <v/>
      </c>
      <c r="H185" s="54">
        <v>3.6</v>
      </c>
      <c r="I185" s="52" t="s">
        <v>76</v>
      </c>
      <c r="J185" s="3"/>
    </row>
    <row r="186" spans="1:10" ht="16.5" customHeight="1" thickBot="1">
      <c r="A186" s="952"/>
      <c r="B186" s="943" t="s">
        <v>443</v>
      </c>
      <c r="C186" s="944"/>
      <c r="D186" s="945"/>
      <c r="E186" s="55"/>
      <c r="F186" s="55"/>
      <c r="G186" s="58" t="str">
        <f>IF(SUM(G176:G185)=0,"",SUM(G176:G185))</f>
        <v/>
      </c>
      <c r="H186" s="56"/>
      <c r="I186" s="57"/>
      <c r="J186" s="3"/>
    </row>
    <row r="187" spans="1:10" ht="16.5" customHeight="1" thickBot="1">
      <c r="A187" s="943" t="s">
        <v>514</v>
      </c>
      <c r="B187" s="946"/>
      <c r="C187" s="946"/>
      <c r="D187" s="946"/>
      <c r="E187" s="947"/>
      <c r="F187" s="59"/>
      <c r="G187" s="60" t="str">
        <f>IF(SUM(G145,G164,G175,G186)=0,"",SUM(G145,G164,G175,G186))</f>
        <v/>
      </c>
      <c r="H187" s="61"/>
      <c r="I187" s="57"/>
      <c r="J187" s="3"/>
    </row>
    <row r="188" spans="1:10" ht="16.5" customHeight="1" thickBot="1">
      <c r="A188" s="3"/>
      <c r="B188" s="3"/>
      <c r="C188" s="3"/>
      <c r="D188" s="3"/>
      <c r="E188" s="3"/>
      <c r="F188" s="3"/>
      <c r="G188" s="3"/>
      <c r="H188" s="3"/>
      <c r="I188" s="3"/>
      <c r="J188" s="3"/>
    </row>
    <row r="189" spans="1:10" ht="16.5" customHeight="1" thickBot="1">
      <c r="A189" s="948" t="s">
        <v>515</v>
      </c>
      <c r="B189" s="949"/>
      <c r="C189" s="949"/>
      <c r="D189" s="949"/>
      <c r="E189" s="949"/>
      <c r="F189" s="949"/>
      <c r="G189" s="11" t="str">
        <f>IF(G187="","",G187*0.0258)</f>
        <v/>
      </c>
      <c r="H189" s="3"/>
      <c r="I189" s="3"/>
      <c r="J189" s="3"/>
    </row>
    <row r="190" spans="1:10">
      <c r="A190" s="2"/>
      <c r="B190" s="2"/>
      <c r="C190" s="2"/>
      <c r="D190" s="2"/>
      <c r="E190" s="2"/>
      <c r="F190" s="2"/>
      <c r="G190" s="2"/>
      <c r="H190" s="2"/>
      <c r="I190" s="2"/>
      <c r="J190" s="2"/>
    </row>
    <row r="191" spans="1:10" ht="4" customHeight="1">
      <c r="A191" s="2"/>
      <c r="B191" s="2"/>
      <c r="C191" s="2"/>
      <c r="D191" s="2"/>
      <c r="E191" s="2"/>
      <c r="F191" s="2"/>
      <c r="G191" s="2"/>
      <c r="H191" s="2"/>
      <c r="I191" s="2"/>
      <c r="J191" s="2"/>
    </row>
    <row r="192" spans="1:10" ht="4" customHeight="1">
      <c r="A192" s="2"/>
      <c r="B192" s="2"/>
      <c r="C192" s="2"/>
      <c r="D192" s="2"/>
      <c r="E192" s="2"/>
      <c r="F192" s="2"/>
      <c r="G192" s="2"/>
      <c r="H192" s="2"/>
      <c r="I192" s="2"/>
      <c r="J192" s="2"/>
    </row>
    <row r="193" spans="1:10" ht="4" customHeight="1">
      <c r="A193" s="2"/>
      <c r="B193" s="2"/>
      <c r="C193" s="2"/>
      <c r="D193" s="2"/>
      <c r="E193" s="2"/>
      <c r="F193" s="2"/>
      <c r="G193" s="2"/>
      <c r="H193" s="2"/>
      <c r="I193" s="2"/>
      <c r="J193" s="2"/>
    </row>
    <row r="194" spans="1:10" ht="4" customHeight="1">
      <c r="A194" s="2"/>
      <c r="B194" s="2"/>
      <c r="C194" s="2"/>
      <c r="D194" s="2"/>
      <c r="E194" s="2"/>
      <c r="F194" s="2"/>
      <c r="G194" s="2"/>
      <c r="H194" s="2"/>
      <c r="I194" s="2"/>
      <c r="J194" s="2"/>
    </row>
    <row r="195" spans="1:10" ht="4" customHeight="1">
      <c r="A195" s="2"/>
      <c r="B195" s="2"/>
      <c r="C195" s="2"/>
      <c r="D195" s="2"/>
      <c r="E195" s="2"/>
      <c r="F195" s="2"/>
      <c r="G195" s="2"/>
      <c r="H195" s="2"/>
      <c r="I195" s="2"/>
      <c r="J195" s="2"/>
    </row>
    <row r="196" spans="1:10" ht="4" customHeight="1">
      <c r="A196" s="2"/>
      <c r="B196" s="2"/>
      <c r="C196" s="2"/>
      <c r="D196" s="2"/>
      <c r="E196" s="2"/>
      <c r="F196" s="2"/>
      <c r="G196" s="2"/>
      <c r="H196" s="2"/>
      <c r="I196" s="2"/>
      <c r="J196" s="2"/>
    </row>
    <row r="197" spans="1:10" ht="4" customHeight="1">
      <c r="A197" s="2"/>
      <c r="B197" s="2"/>
      <c r="C197" s="2"/>
      <c r="D197" s="2"/>
      <c r="E197" s="2"/>
      <c r="F197" s="2"/>
      <c r="G197" s="2"/>
      <c r="H197" s="2"/>
      <c r="I197" s="2"/>
      <c r="J197" s="2"/>
    </row>
    <row r="198" spans="1:10" ht="4" customHeight="1">
      <c r="A198" s="2"/>
      <c r="B198" s="2"/>
      <c r="C198" s="2"/>
      <c r="D198" s="2"/>
      <c r="E198" s="2"/>
      <c r="F198" s="2"/>
      <c r="G198" s="2"/>
      <c r="H198" s="2"/>
      <c r="I198" s="2"/>
      <c r="J198" s="2"/>
    </row>
    <row r="199" spans="1:10" ht="4" customHeight="1">
      <c r="A199" s="2"/>
      <c r="B199" s="2"/>
      <c r="C199" s="2"/>
      <c r="D199" s="2"/>
      <c r="E199" s="2"/>
      <c r="F199" s="2"/>
      <c r="G199" s="2"/>
      <c r="H199" s="2"/>
      <c r="I199" s="2"/>
      <c r="J199" s="2"/>
    </row>
    <row r="200" spans="1:10" ht="4" customHeight="1">
      <c r="A200" s="2"/>
      <c r="B200" s="2"/>
      <c r="C200" s="2"/>
      <c r="D200" s="2"/>
      <c r="E200" s="2"/>
      <c r="F200" s="2"/>
      <c r="G200" s="2"/>
      <c r="H200" s="2"/>
      <c r="I200" s="2"/>
      <c r="J200" s="2"/>
    </row>
    <row r="201" spans="1:10" ht="4" customHeight="1">
      <c r="A201" s="2"/>
      <c r="B201" s="2"/>
      <c r="C201" s="2"/>
      <c r="D201" s="2"/>
      <c r="E201" s="2"/>
      <c r="F201" s="2"/>
      <c r="G201" s="2"/>
      <c r="H201" s="2"/>
      <c r="I201" s="2"/>
      <c r="J201" s="2"/>
    </row>
    <row r="202" spans="1:10" ht="4" customHeight="1">
      <c r="A202" s="2"/>
      <c r="B202" s="2"/>
      <c r="C202" s="2"/>
      <c r="D202" s="2"/>
      <c r="E202" s="2"/>
      <c r="F202" s="2"/>
      <c r="G202" s="2"/>
      <c r="H202" s="2"/>
      <c r="I202" s="2"/>
      <c r="J202" s="2"/>
    </row>
    <row r="203" spans="1:10" ht="4" customHeight="1">
      <c r="A203" s="2"/>
      <c r="B203" s="2"/>
      <c r="C203" s="2"/>
      <c r="D203" s="2"/>
      <c r="E203" s="2"/>
      <c r="F203" s="2"/>
      <c r="G203" s="2"/>
      <c r="H203" s="2"/>
      <c r="I203" s="2"/>
      <c r="J203" s="2"/>
    </row>
    <row r="204" spans="1:10" ht="4" customHeight="1">
      <c r="A204" s="2"/>
      <c r="B204" s="2"/>
      <c r="C204" s="2"/>
      <c r="D204" s="2"/>
      <c r="E204" s="2"/>
      <c r="F204" s="2"/>
      <c r="G204" s="2"/>
      <c r="H204" s="2"/>
      <c r="I204" s="2"/>
      <c r="J204" s="2"/>
    </row>
    <row r="205" spans="1:10" ht="4" customHeight="1">
      <c r="A205" s="2"/>
      <c r="B205" s="2"/>
      <c r="C205" s="2"/>
      <c r="D205" s="2"/>
      <c r="E205" s="2"/>
      <c r="F205" s="2"/>
      <c r="G205" s="2"/>
      <c r="H205" s="2"/>
      <c r="I205" s="2"/>
      <c r="J205" s="2"/>
    </row>
    <row r="206" spans="1:10" ht="4" customHeight="1">
      <c r="A206" s="2"/>
      <c r="B206" s="2"/>
      <c r="C206" s="2"/>
      <c r="D206" s="2"/>
      <c r="E206" s="2"/>
      <c r="F206" s="2"/>
      <c r="G206" s="2"/>
      <c r="H206" s="2"/>
      <c r="I206" s="2"/>
      <c r="J206" s="2"/>
    </row>
    <row r="207" spans="1:10" ht="4" customHeight="1">
      <c r="A207" s="2"/>
      <c r="B207" s="2"/>
      <c r="C207" s="2"/>
      <c r="D207" s="2"/>
      <c r="E207" s="2"/>
      <c r="F207" s="2"/>
      <c r="G207" s="2"/>
      <c r="H207" s="2"/>
      <c r="I207" s="2"/>
      <c r="J207" s="2"/>
    </row>
    <row r="208" spans="1:10" ht="4" customHeight="1">
      <c r="A208" s="2"/>
      <c r="B208" s="2"/>
      <c r="C208" s="2"/>
      <c r="D208" s="2"/>
      <c r="E208" s="2"/>
      <c r="F208" s="2"/>
      <c r="G208" s="2"/>
      <c r="H208" s="2"/>
      <c r="I208" s="2"/>
      <c r="J208" s="2"/>
    </row>
    <row r="209" spans="1:10" ht="4" customHeight="1">
      <c r="A209" s="2"/>
      <c r="B209" s="2"/>
      <c r="C209" s="2"/>
      <c r="D209" s="2"/>
      <c r="E209" s="2"/>
      <c r="F209" s="2"/>
      <c r="G209" s="2"/>
      <c r="H209" s="2"/>
      <c r="I209" s="2"/>
      <c r="J209" s="2"/>
    </row>
    <row r="210" spans="1:10" ht="4" customHeight="1">
      <c r="A210" s="2"/>
      <c r="B210" s="2"/>
      <c r="C210" s="2"/>
      <c r="D210" s="2"/>
      <c r="E210" s="2"/>
      <c r="F210" s="2"/>
      <c r="G210" s="2"/>
      <c r="H210" s="2"/>
      <c r="I210" s="2"/>
      <c r="J210" s="2"/>
    </row>
    <row r="211" spans="1:10" ht="4" customHeight="1">
      <c r="A211" s="2"/>
      <c r="B211" s="2"/>
      <c r="C211" s="2"/>
      <c r="D211" s="2"/>
      <c r="E211" s="2"/>
      <c r="F211" s="2"/>
      <c r="G211" s="2"/>
      <c r="H211" s="2"/>
      <c r="I211" s="2"/>
      <c r="J211" s="2"/>
    </row>
    <row r="212" spans="1:10" ht="4" customHeight="1">
      <c r="A212" s="2"/>
      <c r="B212" s="2"/>
      <c r="C212" s="2"/>
      <c r="D212" s="2"/>
      <c r="E212" s="2"/>
      <c r="F212" s="2"/>
      <c r="G212" s="2"/>
      <c r="H212" s="2"/>
      <c r="I212" s="2"/>
      <c r="J212" s="2"/>
    </row>
    <row r="213" spans="1:10" ht="4" customHeight="1">
      <c r="A213" s="2"/>
      <c r="B213" s="2"/>
      <c r="C213" s="2"/>
      <c r="D213" s="2"/>
      <c r="E213" s="2"/>
      <c r="F213" s="2"/>
      <c r="G213" s="2"/>
      <c r="H213" s="2"/>
      <c r="I213" s="2"/>
      <c r="J213" s="2"/>
    </row>
    <row r="214" spans="1:10" ht="4" customHeight="1">
      <c r="A214" s="2"/>
      <c r="B214" s="2"/>
      <c r="C214" s="2"/>
      <c r="D214" s="2"/>
      <c r="E214" s="2"/>
      <c r="F214" s="2"/>
      <c r="G214" s="2"/>
      <c r="H214" s="2"/>
      <c r="I214" s="2"/>
      <c r="J214" s="2"/>
    </row>
    <row r="215" spans="1:10" ht="14">
      <c r="A215" s="65" t="s">
        <v>299</v>
      </c>
      <c r="B215" s="34"/>
      <c r="C215" s="34"/>
      <c r="D215" s="34"/>
      <c r="E215" s="34"/>
      <c r="F215" s="34"/>
      <c r="G215" s="34"/>
      <c r="H215" s="34"/>
      <c r="I215" s="34"/>
      <c r="J215" s="34"/>
    </row>
    <row r="216" spans="1:10" ht="14">
      <c r="A216" s="65"/>
      <c r="B216" s="34"/>
      <c r="C216" s="34"/>
      <c r="D216" s="34"/>
      <c r="E216" s="34"/>
      <c r="F216" s="34"/>
      <c r="G216" s="34"/>
      <c r="H216" s="34"/>
      <c r="I216" s="34"/>
      <c r="J216" s="34"/>
    </row>
    <row r="217" spans="1:10" ht="18" customHeight="1">
      <c r="A217" s="66" t="s">
        <v>343</v>
      </c>
      <c r="B217" s="312">
        <f>IF(①基本情報!D8="","",①基本情報!D8)</f>
        <v>6</v>
      </c>
      <c r="C217" s="67" t="s">
        <v>244</v>
      </c>
      <c r="D217" s="67"/>
      <c r="E217" s="66" t="s">
        <v>87</v>
      </c>
      <c r="F217" s="979" t="str">
        <f>IF('③（別紙１）事業所一覧'!B9="","",IF(①基本情報!$C$4='③（別紙１）事業所一覧'!B9,'③（別紙１）事業所一覧'!B9,CONCATENATE(①基本情報!$C$4," ",'③（別紙１）事業所一覧'!B9)))</f>
        <v/>
      </c>
      <c r="G217" s="980"/>
      <c r="H217" s="980"/>
      <c r="I217" s="981"/>
      <c r="J217" s="287"/>
    </row>
    <row r="218" spans="1:10" ht="18" customHeight="1">
      <c r="A218" s="67"/>
      <c r="B218" s="288"/>
      <c r="C218" s="288"/>
      <c r="D218" s="289"/>
      <c r="E218" s="290"/>
      <c r="F218" s="289"/>
      <c r="G218" s="289"/>
      <c r="H218" s="289"/>
      <c r="I218" s="289"/>
      <c r="J218" s="291"/>
    </row>
    <row r="219" spans="1:10" ht="18" customHeight="1">
      <c r="A219" s="974" t="s">
        <v>0</v>
      </c>
      <c r="B219" s="974"/>
      <c r="C219" s="974"/>
      <c r="D219" s="974"/>
      <c r="E219" s="943" t="s">
        <v>1</v>
      </c>
      <c r="F219" s="946"/>
      <c r="G219" s="947"/>
      <c r="H219" s="943" t="s">
        <v>2</v>
      </c>
      <c r="I219" s="947"/>
      <c r="J219" s="5"/>
    </row>
    <row r="220" spans="1:10" ht="18" customHeight="1">
      <c r="A220" s="974"/>
      <c r="B220" s="974"/>
      <c r="C220" s="974"/>
      <c r="D220" s="974"/>
      <c r="E220" s="333" t="s">
        <v>3</v>
      </c>
      <c r="F220" s="974" t="s">
        <v>69</v>
      </c>
      <c r="G220" s="333" t="s">
        <v>4</v>
      </c>
      <c r="H220" s="333" t="s">
        <v>3</v>
      </c>
      <c r="I220" s="974" t="s">
        <v>69</v>
      </c>
      <c r="J220" s="3"/>
    </row>
    <row r="221" spans="1:10" ht="18" customHeight="1">
      <c r="A221" s="974"/>
      <c r="B221" s="974"/>
      <c r="C221" s="974"/>
      <c r="D221" s="974"/>
      <c r="E221" s="332" t="s">
        <v>70</v>
      </c>
      <c r="F221" s="974"/>
      <c r="G221" s="332" t="s">
        <v>72</v>
      </c>
      <c r="H221" s="332" t="s">
        <v>71</v>
      </c>
      <c r="I221" s="974"/>
      <c r="J221" s="3"/>
    </row>
    <row r="222" spans="1:10" ht="18" customHeight="1">
      <c r="A222" s="950" t="s">
        <v>392</v>
      </c>
      <c r="B222" s="975" t="s">
        <v>91</v>
      </c>
      <c r="C222" s="975"/>
      <c r="D222" s="975"/>
      <c r="E222" s="313" t="str">
        <f>IF('④別表６（エネ管工場等）'!F222="","",ROUND('④別表６（エネ管工場等）'!F222,0))</f>
        <v/>
      </c>
      <c r="F222" s="52" t="s">
        <v>95</v>
      </c>
      <c r="G222" s="53" t="str">
        <f>IF(E222="","",ROUND(E222*H222,0))</f>
        <v/>
      </c>
      <c r="H222" s="54">
        <v>38.299999999999997</v>
      </c>
      <c r="I222" s="52" t="s">
        <v>382</v>
      </c>
      <c r="J222" s="3"/>
    </row>
    <row r="223" spans="1:10" ht="18" customHeight="1">
      <c r="A223" s="951"/>
      <c r="B223" s="969" t="s">
        <v>6</v>
      </c>
      <c r="C223" s="969"/>
      <c r="D223" s="969"/>
      <c r="E223" s="313" t="str">
        <f>IF('④別表６（エネ管工場等）'!F223="","",ROUND('④別表６（エネ管工場等）'!F223,0))</f>
        <v/>
      </c>
      <c r="F223" s="52" t="s">
        <v>95</v>
      </c>
      <c r="G223" s="53" t="str">
        <f t="shared" ref="G223:G245" si="11">IF(E223="","",ROUND(E223*H223,0))</f>
        <v/>
      </c>
      <c r="H223" s="54">
        <v>34.799999999999997</v>
      </c>
      <c r="I223" s="52" t="s">
        <v>382</v>
      </c>
      <c r="J223" s="3"/>
    </row>
    <row r="224" spans="1:10" ht="18" customHeight="1">
      <c r="A224" s="951"/>
      <c r="B224" s="969" t="s">
        <v>73</v>
      </c>
      <c r="C224" s="969"/>
      <c r="D224" s="969"/>
      <c r="E224" s="313" t="str">
        <f>IF('④別表６（エネ管工場等）'!F224="","",ROUND('④別表６（エネ管工場等）'!F224,0))</f>
        <v/>
      </c>
      <c r="F224" s="52" t="s">
        <v>95</v>
      </c>
      <c r="G224" s="53" t="str">
        <f t="shared" si="11"/>
        <v/>
      </c>
      <c r="H224" s="54">
        <v>33.4</v>
      </c>
      <c r="I224" s="52" t="s">
        <v>382</v>
      </c>
      <c r="J224" s="3"/>
    </row>
    <row r="225" spans="1:10" ht="18" customHeight="1">
      <c r="A225" s="951"/>
      <c r="B225" s="969" t="s">
        <v>7</v>
      </c>
      <c r="C225" s="969"/>
      <c r="D225" s="969"/>
      <c r="E225" s="313" t="str">
        <f>IF('④別表６（エネ管工場等）'!F225="","",ROUND('④別表６（エネ管工場等）'!F225,0))</f>
        <v/>
      </c>
      <c r="F225" s="52" t="s">
        <v>95</v>
      </c>
      <c r="G225" s="53" t="str">
        <f t="shared" si="11"/>
        <v/>
      </c>
      <c r="H225" s="54">
        <v>33.299999999999997</v>
      </c>
      <c r="I225" s="52" t="s">
        <v>382</v>
      </c>
      <c r="J225" s="3"/>
    </row>
    <row r="226" spans="1:10" ht="18" customHeight="1">
      <c r="A226" s="951"/>
      <c r="B226" s="953" t="s">
        <v>395</v>
      </c>
      <c r="C226" s="954"/>
      <c r="D226" s="955"/>
      <c r="E226" s="313" t="str">
        <f>IF('④別表６（エネ管工場等）'!F226="","",ROUND('④別表６（エネ管工場等）'!F226,0))</f>
        <v/>
      </c>
      <c r="F226" s="52" t="s">
        <v>95</v>
      </c>
      <c r="G226" s="53" t="str">
        <f t="shared" si="11"/>
        <v/>
      </c>
      <c r="H226" s="54">
        <v>36.299999999999997</v>
      </c>
      <c r="I226" s="52" t="s">
        <v>394</v>
      </c>
      <c r="J226" s="3"/>
    </row>
    <row r="227" spans="1:10" ht="18" customHeight="1">
      <c r="A227" s="951"/>
      <c r="B227" s="969" t="s">
        <v>8</v>
      </c>
      <c r="C227" s="969"/>
      <c r="D227" s="969"/>
      <c r="E227" s="313" t="str">
        <f>IF('④別表６（エネ管工場等）'!F227="","",ROUND('④別表６（エネ管工場等）'!F227,0))</f>
        <v/>
      </c>
      <c r="F227" s="52" t="s">
        <v>95</v>
      </c>
      <c r="G227" s="53" t="str">
        <f t="shared" si="11"/>
        <v/>
      </c>
      <c r="H227" s="54">
        <v>36.5</v>
      </c>
      <c r="I227" s="52" t="s">
        <v>382</v>
      </c>
      <c r="J227" s="3"/>
    </row>
    <row r="228" spans="1:10" ht="18" customHeight="1">
      <c r="A228" s="951"/>
      <c r="B228" s="969" t="s">
        <v>9</v>
      </c>
      <c r="C228" s="969"/>
      <c r="D228" s="969"/>
      <c r="E228" s="313" t="str">
        <f>IF('④別表６（エネ管工場等）'!F228="","",ROUND('④別表６（エネ管工場等）'!F228,0))</f>
        <v/>
      </c>
      <c r="F228" s="52" t="s">
        <v>95</v>
      </c>
      <c r="G228" s="53" t="str">
        <f t="shared" si="11"/>
        <v/>
      </c>
      <c r="H228" s="62">
        <v>38</v>
      </c>
      <c r="I228" s="52" t="s">
        <v>382</v>
      </c>
      <c r="J228" s="3"/>
    </row>
    <row r="229" spans="1:10" ht="18" customHeight="1">
      <c r="A229" s="951"/>
      <c r="B229" s="969" t="s">
        <v>10</v>
      </c>
      <c r="C229" s="969"/>
      <c r="D229" s="969"/>
      <c r="E229" s="313" t="str">
        <f>IF('④別表６（エネ管工場等）'!F229="","",ROUND('④別表６（エネ管工場等）'!F229,0))</f>
        <v/>
      </c>
      <c r="F229" s="52" t="s">
        <v>95</v>
      </c>
      <c r="G229" s="53" t="str">
        <f t="shared" si="11"/>
        <v/>
      </c>
      <c r="H229" s="54">
        <v>38.9</v>
      </c>
      <c r="I229" s="52" t="s">
        <v>382</v>
      </c>
      <c r="J229" s="3"/>
    </row>
    <row r="230" spans="1:10" ht="18" customHeight="1">
      <c r="A230" s="951"/>
      <c r="B230" s="969" t="s">
        <v>11</v>
      </c>
      <c r="C230" s="969"/>
      <c r="D230" s="969"/>
      <c r="E230" s="313" t="str">
        <f>IF('④別表６（エネ管工場等）'!F230="","",ROUND('④別表６（エネ管工場等）'!F230,0))</f>
        <v/>
      </c>
      <c r="F230" s="52" t="s">
        <v>95</v>
      </c>
      <c r="G230" s="53" t="str">
        <f t="shared" si="11"/>
        <v/>
      </c>
      <c r="H230" s="54">
        <v>41.8</v>
      </c>
      <c r="I230" s="52" t="s">
        <v>382</v>
      </c>
      <c r="J230" s="3"/>
    </row>
    <row r="231" spans="1:10" ht="18" customHeight="1">
      <c r="A231" s="951"/>
      <c r="B231" s="969" t="s">
        <v>12</v>
      </c>
      <c r="C231" s="969"/>
      <c r="D231" s="969"/>
      <c r="E231" s="313" t="str">
        <f>IF('④別表６（エネ管工場等）'!F231="","",ROUND('④別表６（エネ管工場等）'!F231,0))</f>
        <v/>
      </c>
      <c r="F231" s="52" t="s">
        <v>13</v>
      </c>
      <c r="G231" s="53" t="str">
        <f t="shared" si="11"/>
        <v/>
      </c>
      <c r="H231" s="62">
        <v>40</v>
      </c>
      <c r="I231" s="52" t="s">
        <v>14</v>
      </c>
      <c r="J231" s="3"/>
    </row>
    <row r="232" spans="1:10" ht="18" customHeight="1">
      <c r="A232" s="951"/>
      <c r="B232" s="969" t="s">
        <v>15</v>
      </c>
      <c r="C232" s="969"/>
      <c r="D232" s="969"/>
      <c r="E232" s="313" t="str">
        <f>IF('④別表６（エネ管工場等）'!F232="","",ROUND('④別表６（エネ管工場等）'!F232,0))</f>
        <v/>
      </c>
      <c r="F232" s="52" t="s">
        <v>13</v>
      </c>
      <c r="G232" s="53" t="str">
        <f t="shared" si="11"/>
        <v/>
      </c>
      <c r="H232" s="54">
        <v>34.1</v>
      </c>
      <c r="I232" s="52" t="s">
        <v>14</v>
      </c>
      <c r="J232" s="3"/>
    </row>
    <row r="233" spans="1:10" ht="18" customHeight="1">
      <c r="A233" s="951"/>
      <c r="B233" s="969" t="s">
        <v>16</v>
      </c>
      <c r="C233" s="972" t="s">
        <v>17</v>
      </c>
      <c r="D233" s="973"/>
      <c r="E233" s="313" t="str">
        <f>IF('④別表６（エネ管工場等）'!F233="","",ROUND('④別表６（エネ管工場等）'!F233,0))</f>
        <v/>
      </c>
      <c r="F233" s="52" t="s">
        <v>13</v>
      </c>
      <c r="G233" s="53" t="str">
        <f t="shared" si="11"/>
        <v/>
      </c>
      <c r="H233" s="54">
        <v>50.1</v>
      </c>
      <c r="I233" s="52" t="s">
        <v>396</v>
      </c>
      <c r="J233" s="3"/>
    </row>
    <row r="234" spans="1:10" ht="18" customHeight="1">
      <c r="A234" s="951"/>
      <c r="B234" s="969"/>
      <c r="C234" s="972" t="s">
        <v>18</v>
      </c>
      <c r="D234" s="973"/>
      <c r="E234" s="313" t="str">
        <f>IF('④別表６（エネ管工場等）'!F234="","",ROUND('④別表６（エネ管工場等）'!F234,0))</f>
        <v/>
      </c>
      <c r="F234" s="52" t="s">
        <v>54</v>
      </c>
      <c r="G234" s="53" t="str">
        <f t="shared" si="11"/>
        <v/>
      </c>
      <c r="H234" s="54">
        <v>46.1</v>
      </c>
      <c r="I234" s="52" t="s">
        <v>63</v>
      </c>
      <c r="J234" s="3"/>
    </row>
    <row r="235" spans="1:10" ht="18" customHeight="1">
      <c r="A235" s="951"/>
      <c r="B235" s="976" t="s">
        <v>484</v>
      </c>
      <c r="C235" s="972" t="s">
        <v>19</v>
      </c>
      <c r="D235" s="973"/>
      <c r="E235" s="313" t="str">
        <f>IF('④別表６（エネ管工場等）'!F235="","",ROUND('④別表６（エネ管工場等）'!F235,0))</f>
        <v/>
      </c>
      <c r="F235" s="52" t="s">
        <v>13</v>
      </c>
      <c r="G235" s="53" t="str">
        <f t="shared" si="11"/>
        <v/>
      </c>
      <c r="H235" s="54">
        <v>54.7</v>
      </c>
      <c r="I235" s="52" t="s">
        <v>74</v>
      </c>
      <c r="J235" s="3"/>
    </row>
    <row r="236" spans="1:10" ht="18" customHeight="1">
      <c r="A236" s="951"/>
      <c r="B236" s="976"/>
      <c r="C236" s="977" t="s">
        <v>326</v>
      </c>
      <c r="D236" s="978"/>
      <c r="E236" s="313" t="str">
        <f>IF('④別表６（エネ管工場等）'!F236="","",ROUND('④別表６（エネ管工場等）'!F236,0))</f>
        <v/>
      </c>
      <c r="F236" s="52" t="s">
        <v>54</v>
      </c>
      <c r="G236" s="53" t="str">
        <f t="shared" si="11"/>
        <v/>
      </c>
      <c r="H236" s="54">
        <v>38.4</v>
      </c>
      <c r="I236" s="52" t="s">
        <v>63</v>
      </c>
      <c r="J236" s="3"/>
    </row>
    <row r="237" spans="1:10" ht="18" customHeight="1">
      <c r="A237" s="951"/>
      <c r="B237" s="969" t="s">
        <v>20</v>
      </c>
      <c r="C237" s="972" t="s">
        <v>485</v>
      </c>
      <c r="D237" s="973"/>
      <c r="E237" s="313" t="str">
        <f>IF('④別表６（エネ管工場等）'!F237="","",ROUND('④別表６（エネ管工場等）'!F237,0))</f>
        <v/>
      </c>
      <c r="F237" s="52" t="s">
        <v>13</v>
      </c>
      <c r="G237" s="53" t="str">
        <f t="shared" si="11"/>
        <v/>
      </c>
      <c r="H237" s="62">
        <v>28.7</v>
      </c>
      <c r="I237" s="52" t="s">
        <v>14</v>
      </c>
      <c r="J237" s="3"/>
    </row>
    <row r="238" spans="1:10" ht="18" customHeight="1">
      <c r="A238" s="951"/>
      <c r="B238" s="969"/>
      <c r="C238" s="972" t="s">
        <v>486</v>
      </c>
      <c r="D238" s="973"/>
      <c r="E238" s="313" t="str">
        <f>IF('④別表６（エネ管工場等）'!F238="","",ROUND('④別表６（エネ管工場等）'!F238,0))</f>
        <v/>
      </c>
      <c r="F238" s="52" t="s">
        <v>13</v>
      </c>
      <c r="G238" s="53" t="str">
        <f t="shared" si="11"/>
        <v/>
      </c>
      <c r="H238" s="62">
        <v>28.9</v>
      </c>
      <c r="I238" s="52" t="s">
        <v>14</v>
      </c>
      <c r="J238" s="3"/>
    </row>
    <row r="239" spans="1:10" ht="18" customHeight="1">
      <c r="A239" s="951"/>
      <c r="B239" s="969"/>
      <c r="C239" s="972" t="s">
        <v>487</v>
      </c>
      <c r="D239" s="973"/>
      <c r="E239" s="313" t="str">
        <f>IF('④別表６（エネ管工場等）'!F239="","",ROUND('④別表６（エネ管工場等）'!F239,0))</f>
        <v/>
      </c>
      <c r="F239" s="52" t="s">
        <v>13</v>
      </c>
      <c r="G239" s="53" t="str">
        <f t="shared" si="11"/>
        <v/>
      </c>
      <c r="H239" s="62">
        <v>28.3</v>
      </c>
      <c r="I239" s="52" t="s">
        <v>14</v>
      </c>
      <c r="J239" s="3"/>
    </row>
    <row r="240" spans="1:10" ht="18" customHeight="1">
      <c r="A240" s="951"/>
      <c r="B240" s="969"/>
      <c r="C240" s="972" t="s">
        <v>401</v>
      </c>
      <c r="D240" s="973"/>
      <c r="E240" s="313" t="str">
        <f>IF('④別表６（エネ管工場等）'!F240="","",ROUND('④別表６（エネ管工場等）'!F240,0))</f>
        <v/>
      </c>
      <c r="F240" s="52" t="s">
        <v>13</v>
      </c>
      <c r="G240" s="53" t="str">
        <f t="shared" si="11"/>
        <v/>
      </c>
      <c r="H240" s="54">
        <v>26.1</v>
      </c>
      <c r="I240" s="52" t="s">
        <v>14</v>
      </c>
      <c r="J240" s="3"/>
    </row>
    <row r="241" spans="1:10" ht="18" customHeight="1">
      <c r="A241" s="951"/>
      <c r="B241" s="969"/>
      <c r="C241" s="972" t="s">
        <v>488</v>
      </c>
      <c r="D241" s="973"/>
      <c r="E241" s="313" t="str">
        <f>IF('④別表６（エネ管工場等）'!F241="","",ROUND('④別表６（エネ管工場等）'!F241,0))</f>
        <v/>
      </c>
      <c r="F241" s="52" t="s">
        <v>13</v>
      </c>
      <c r="G241" s="53" t="str">
        <f t="shared" si="11"/>
        <v/>
      </c>
      <c r="H241" s="54">
        <v>24.2</v>
      </c>
      <c r="I241" s="52" t="s">
        <v>14</v>
      </c>
      <c r="J241" s="3"/>
    </row>
    <row r="242" spans="1:10" ht="18" customHeight="1">
      <c r="A242" s="951"/>
      <c r="B242" s="969"/>
      <c r="C242" s="972" t="s">
        <v>403</v>
      </c>
      <c r="D242" s="973"/>
      <c r="E242" s="313" t="str">
        <f>IF('④別表６（エネ管工場等）'!F242="","",ROUND('④別表６（エネ管工場等）'!F242,0))</f>
        <v/>
      </c>
      <c r="F242" s="52" t="s">
        <v>13</v>
      </c>
      <c r="G242" s="53" t="str">
        <f t="shared" si="11"/>
        <v/>
      </c>
      <c r="H242" s="54">
        <v>27.8</v>
      </c>
      <c r="I242" s="52" t="s">
        <v>14</v>
      </c>
      <c r="J242" s="3"/>
    </row>
    <row r="243" spans="1:10" ht="18" customHeight="1">
      <c r="A243" s="951"/>
      <c r="B243" s="969" t="s">
        <v>21</v>
      </c>
      <c r="C243" s="969"/>
      <c r="D243" s="969"/>
      <c r="E243" s="313" t="str">
        <f>IF('④別表６（エネ管工場等）'!F243="","",ROUND('④別表６（エネ管工場等）'!F243,0))</f>
        <v/>
      </c>
      <c r="F243" s="52" t="s">
        <v>13</v>
      </c>
      <c r="G243" s="53" t="str">
        <f t="shared" si="11"/>
        <v/>
      </c>
      <c r="H243" s="62">
        <v>29</v>
      </c>
      <c r="I243" s="52" t="s">
        <v>14</v>
      </c>
      <c r="J243" s="3"/>
    </row>
    <row r="244" spans="1:10" ht="18" customHeight="1">
      <c r="A244" s="951"/>
      <c r="B244" s="969" t="s">
        <v>22</v>
      </c>
      <c r="C244" s="969"/>
      <c r="D244" s="969"/>
      <c r="E244" s="313" t="str">
        <f>IF('④別表６（エネ管工場等）'!F244="","",ROUND('④別表６（エネ管工場等）'!F244,0))</f>
        <v/>
      </c>
      <c r="F244" s="52" t="s">
        <v>13</v>
      </c>
      <c r="G244" s="53" t="str">
        <f t="shared" si="11"/>
        <v/>
      </c>
      <c r="H244" s="54">
        <v>37.299999999999997</v>
      </c>
      <c r="I244" s="52" t="s">
        <v>14</v>
      </c>
      <c r="J244" s="3"/>
    </row>
    <row r="245" spans="1:10" ht="18" customHeight="1">
      <c r="A245" s="951"/>
      <c r="B245" s="969" t="s">
        <v>23</v>
      </c>
      <c r="C245" s="969"/>
      <c r="D245" s="969"/>
      <c r="E245" s="313" t="str">
        <f>IF('④別表６（エネ管工場等）'!F245="","",ROUND('④別表６（エネ管工場等）'!F245,0))</f>
        <v/>
      </c>
      <c r="F245" s="52" t="s">
        <v>54</v>
      </c>
      <c r="G245" s="53" t="str">
        <f t="shared" si="11"/>
        <v/>
      </c>
      <c r="H245" s="54">
        <v>18.399999999999999</v>
      </c>
      <c r="I245" s="52" t="s">
        <v>63</v>
      </c>
      <c r="J245" s="3"/>
    </row>
    <row r="246" spans="1:10" ht="18" customHeight="1">
      <c r="A246" s="951"/>
      <c r="B246" s="969" t="s">
        <v>24</v>
      </c>
      <c r="C246" s="969"/>
      <c r="D246" s="969"/>
      <c r="E246" s="313" t="str">
        <f>IF('④別表６（エネ管工場等）'!F246="","",ROUND('④別表６（エネ管工場等）'!F246,0))</f>
        <v/>
      </c>
      <c r="F246" s="52" t="s">
        <v>54</v>
      </c>
      <c r="G246" s="53" t="str">
        <f>IF(E246="","",ROUND(E246*H246,0))</f>
        <v/>
      </c>
      <c r="H246" s="54">
        <v>3.23</v>
      </c>
      <c r="I246" s="52" t="s">
        <v>63</v>
      </c>
      <c r="J246" s="3"/>
    </row>
    <row r="247" spans="1:10" ht="18" customHeight="1">
      <c r="A247" s="951"/>
      <c r="B247" s="953" t="s">
        <v>489</v>
      </c>
      <c r="C247" s="954"/>
      <c r="D247" s="955"/>
      <c r="E247" s="313" t="str">
        <f>IF('④別表６（エネ管工場等）'!F247="","",ROUND('④別表６（エネ管工場等）'!F247,0))</f>
        <v/>
      </c>
      <c r="F247" s="52" t="s">
        <v>54</v>
      </c>
      <c r="G247" s="53" t="str">
        <f>IF(E247="","",ROUND(E247*H247,0))</f>
        <v/>
      </c>
      <c r="H247" s="54">
        <v>3.45</v>
      </c>
      <c r="I247" s="52" t="s">
        <v>63</v>
      </c>
      <c r="J247" s="3"/>
    </row>
    <row r="248" spans="1:10" ht="18" customHeight="1">
      <c r="A248" s="951"/>
      <c r="B248" s="969" t="s">
        <v>25</v>
      </c>
      <c r="C248" s="969"/>
      <c r="D248" s="969"/>
      <c r="E248" s="313" t="str">
        <f>IF('④別表６（エネ管工場等）'!F248="","",ROUND('④別表６（エネ管工場等）'!F248,0))</f>
        <v/>
      </c>
      <c r="F248" s="52" t="s">
        <v>54</v>
      </c>
      <c r="G248" s="53" t="str">
        <f t="shared" ref="G248" si="12">IF(E248="","",ROUND(E248*H248,0))</f>
        <v/>
      </c>
      <c r="H248" s="54">
        <v>7.53</v>
      </c>
      <c r="I248" s="52" t="s">
        <v>63</v>
      </c>
      <c r="J248" s="3"/>
    </row>
    <row r="249" spans="1:10" ht="18" customHeight="1">
      <c r="A249" s="951"/>
      <c r="B249" s="953" t="s">
        <v>26</v>
      </c>
      <c r="C249" s="954"/>
      <c r="D249" s="955"/>
      <c r="E249" s="313" t="str">
        <f>IF('④別表６（エネ管工場等）'!F255="","",ROUND('④別表６（エネ管工場等）'!F255,0))</f>
        <v/>
      </c>
      <c r="F249" s="52" t="s">
        <v>54</v>
      </c>
      <c r="G249" s="53" t="str">
        <f>IF(E249="","",ROUND(E249*H249,0))</f>
        <v/>
      </c>
      <c r="H249" s="334">
        <v>46</v>
      </c>
      <c r="I249" s="52" t="s">
        <v>63</v>
      </c>
      <c r="J249" s="3"/>
    </row>
    <row r="250" spans="1:10" ht="18" customHeight="1">
      <c r="A250" s="951"/>
      <c r="B250" s="969" t="s">
        <v>490</v>
      </c>
      <c r="C250" s="970" t="str">
        <f>IF('④別表６（エネ管工場等）'!C249="","",'④別表６（エネ管工場等）'!C249)</f>
        <v/>
      </c>
      <c r="D250" s="971"/>
      <c r="E250" s="313" t="str">
        <f>IF('④別表６（エネ管工場等）'!F249="","",ROUND('④別表６（エネ管工場等）'!F249,0))</f>
        <v/>
      </c>
      <c r="F250" s="337" t="str">
        <f>IF('④別表６（エネ管工場等）'!G249="","",'④別表６（エネ管工場等）'!G249)</f>
        <v/>
      </c>
      <c r="G250" s="53" t="str">
        <f>IF(E250="","",ROUND(E250*H250,0))</f>
        <v/>
      </c>
      <c r="H250" s="296" t="str">
        <f>IF('④別表６（エネ管工場等）'!P249="","",'④別表６（エネ管工場等）'!P249)</f>
        <v/>
      </c>
      <c r="I250" s="338" t="str">
        <f>IF('④別表６（エネ管工場等）'!Q249="","",'④別表６（エネ管工場等）'!Q249)</f>
        <v/>
      </c>
      <c r="J250" s="3"/>
    </row>
    <row r="251" spans="1:10" ht="18" customHeight="1">
      <c r="A251" s="951"/>
      <c r="B251" s="969"/>
      <c r="C251" s="970" t="str">
        <f>IF('④別表６（エネ管工場等）'!C250="","",'④別表６（エネ管工場等）'!C250)</f>
        <v/>
      </c>
      <c r="D251" s="971"/>
      <c r="E251" s="313" t="str">
        <f>IF('④別表６（エネ管工場等）'!F250="","",ROUND('④別表６（エネ管工場等）'!F250,0))</f>
        <v/>
      </c>
      <c r="F251" s="337" t="str">
        <f>IF('④別表６（エネ管工場等）'!G250="","",'④別表６（エネ管工場等）'!G250)</f>
        <v/>
      </c>
      <c r="G251" s="53" t="str">
        <f t="shared" ref="G251" si="13">IF(E251="","",ROUND(E251*H251,0))</f>
        <v/>
      </c>
      <c r="H251" s="296" t="str">
        <f>IF('④別表６（エネ管工場等）'!P250="","",'④別表６（エネ管工場等）'!P250)</f>
        <v/>
      </c>
      <c r="I251" s="338" t="str">
        <f>IF('④別表６（エネ管工場等）'!Q250="","",'④別表６（エネ管工場等）'!Q250)</f>
        <v/>
      </c>
      <c r="J251" s="3"/>
    </row>
    <row r="252" spans="1:10" ht="18" customHeight="1">
      <c r="A252" s="952"/>
      <c r="B252" s="943" t="s">
        <v>491</v>
      </c>
      <c r="C252" s="946"/>
      <c r="D252" s="947"/>
      <c r="E252" s="292"/>
      <c r="F252" s="293"/>
      <c r="G252" s="53" t="str">
        <f>IF(SUM(G222:G251)=0,"",SUM(G222:G251))</f>
        <v/>
      </c>
      <c r="H252" s="294"/>
      <c r="I252" s="295"/>
      <c r="J252" s="3"/>
    </row>
    <row r="253" spans="1:10" ht="18" customHeight="1">
      <c r="A253" s="950" t="s">
        <v>412</v>
      </c>
      <c r="B253" s="953" t="s">
        <v>492</v>
      </c>
      <c r="C253" s="954"/>
      <c r="D253" s="955"/>
      <c r="E253" s="313" t="str">
        <f>IF('④別表６（エネ管工場等）'!F260="","",ROUND('④別表６（エネ管工場等）'!F260,0))</f>
        <v/>
      </c>
      <c r="F253" s="68" t="s">
        <v>493</v>
      </c>
      <c r="G253" s="53" t="str">
        <f>IF(E253="","",ROUND(E253*H253,0))</f>
        <v/>
      </c>
      <c r="H253" s="296">
        <v>13.6</v>
      </c>
      <c r="I253" s="52" t="s">
        <v>14</v>
      </c>
      <c r="J253" s="3"/>
    </row>
    <row r="254" spans="1:10" ht="18" customHeight="1">
      <c r="A254" s="951"/>
      <c r="B254" s="953" t="s">
        <v>494</v>
      </c>
      <c r="C254" s="954"/>
      <c r="D254" s="955"/>
      <c r="E254" s="313" t="str">
        <f>IF('④別表６（エネ管工場等）'!F261="","",ROUND('④別表６（エネ管工場等）'!F261,0))</f>
        <v/>
      </c>
      <c r="F254" s="68" t="s">
        <v>493</v>
      </c>
      <c r="G254" s="53" t="str">
        <f>IF(E254="","",ROUND(E254*H254,0))</f>
        <v/>
      </c>
      <c r="H254" s="296">
        <v>13.2</v>
      </c>
      <c r="I254" s="52" t="s">
        <v>14</v>
      </c>
      <c r="J254" s="3"/>
    </row>
    <row r="255" spans="1:10" ht="18" customHeight="1">
      <c r="A255" s="951"/>
      <c r="B255" s="953" t="s">
        <v>495</v>
      </c>
      <c r="C255" s="954"/>
      <c r="D255" s="955"/>
      <c r="E255" s="313" t="str">
        <f>IF('④別表６（エネ管工場等）'!F262="","",ROUND('④別表６（エネ管工場等）'!F262,0))</f>
        <v/>
      </c>
      <c r="F255" s="68" t="s">
        <v>493</v>
      </c>
      <c r="G255" s="53" t="str">
        <f>IF(E255="","",ROUND(E255*H255,0))</f>
        <v/>
      </c>
      <c r="H255" s="296">
        <v>17.100000000000001</v>
      </c>
      <c r="I255" s="52" t="s">
        <v>14</v>
      </c>
      <c r="J255" s="3"/>
    </row>
    <row r="256" spans="1:10" ht="18" customHeight="1">
      <c r="A256" s="951"/>
      <c r="B256" s="953" t="s">
        <v>496</v>
      </c>
      <c r="C256" s="954"/>
      <c r="D256" s="955"/>
      <c r="E256" s="313" t="str">
        <f>IF('④別表６（エネ管工場等）'!F263="","",ROUND('④別表６（エネ管工場等）'!F263,0))</f>
        <v/>
      </c>
      <c r="F256" s="68" t="s">
        <v>95</v>
      </c>
      <c r="G256" s="53" t="str">
        <f t="shared" ref="G256" si="14">IF(E256="","",ROUND(E256*H256,0))</f>
        <v/>
      </c>
      <c r="H256" s="296">
        <v>23.4</v>
      </c>
      <c r="I256" s="52" t="s">
        <v>382</v>
      </c>
      <c r="J256" s="3"/>
    </row>
    <row r="257" spans="1:10" ht="18" customHeight="1">
      <c r="A257" s="951"/>
      <c r="B257" s="953" t="s">
        <v>497</v>
      </c>
      <c r="C257" s="954"/>
      <c r="D257" s="955"/>
      <c r="E257" s="313" t="str">
        <f>IF('④別表６（エネ管工場等）'!F264="","",ROUND('④別表６（エネ管工場等）'!F264,0))</f>
        <v/>
      </c>
      <c r="F257" s="68" t="s">
        <v>95</v>
      </c>
      <c r="G257" s="53" t="str">
        <f>IF(E257="","",ROUND(E257*H257,0))</f>
        <v/>
      </c>
      <c r="H257" s="296">
        <v>35.6</v>
      </c>
      <c r="I257" s="52" t="s">
        <v>382</v>
      </c>
      <c r="J257" s="3"/>
    </row>
    <row r="258" spans="1:10" ht="18" customHeight="1">
      <c r="A258" s="951"/>
      <c r="B258" s="953" t="s">
        <v>498</v>
      </c>
      <c r="C258" s="954"/>
      <c r="D258" s="955"/>
      <c r="E258" s="313" t="str">
        <f>IF('④別表６（エネ管工場等）'!F265="","",ROUND('④別表６（エネ管工場等）'!F265,0))</f>
        <v/>
      </c>
      <c r="F258" s="52" t="s">
        <v>54</v>
      </c>
      <c r="G258" s="53" t="str">
        <f t="shared" ref="G258:G270" si="15">IF(E258="","",ROUND(E258*H258,0))</f>
        <v/>
      </c>
      <c r="H258" s="296">
        <v>21.2</v>
      </c>
      <c r="I258" s="52" t="s">
        <v>63</v>
      </c>
      <c r="J258" s="3"/>
    </row>
    <row r="259" spans="1:10" ht="18" customHeight="1">
      <c r="A259" s="951"/>
      <c r="B259" s="953" t="s">
        <v>499</v>
      </c>
      <c r="C259" s="954"/>
      <c r="D259" s="955"/>
      <c r="E259" s="313" t="str">
        <f>IF('④別表６（エネ管工場等）'!F266="","",ROUND('④別表６（エネ管工場等）'!F266,0))</f>
        <v/>
      </c>
      <c r="F259" s="52" t="s">
        <v>13</v>
      </c>
      <c r="G259" s="53" t="str">
        <f t="shared" si="15"/>
        <v/>
      </c>
      <c r="H259" s="296">
        <v>13.2</v>
      </c>
      <c r="I259" s="52" t="s">
        <v>14</v>
      </c>
      <c r="J259" s="3"/>
    </row>
    <row r="260" spans="1:10" ht="18" customHeight="1">
      <c r="A260" s="951"/>
      <c r="B260" s="953" t="s">
        <v>500</v>
      </c>
      <c r="C260" s="954"/>
      <c r="D260" s="955"/>
      <c r="E260" s="313" t="str">
        <f>IF('④別表６（エネ管工場等）'!F267="","",ROUND('④別表６（エネ管工場等）'!F267,0))</f>
        <v/>
      </c>
      <c r="F260" s="52" t="s">
        <v>13</v>
      </c>
      <c r="G260" s="53" t="str">
        <f t="shared" si="15"/>
        <v/>
      </c>
      <c r="H260" s="296">
        <v>18</v>
      </c>
      <c r="I260" s="52" t="s">
        <v>14</v>
      </c>
      <c r="J260" s="3"/>
    </row>
    <row r="261" spans="1:10" ht="18" customHeight="1">
      <c r="A261" s="951"/>
      <c r="B261" s="953" t="s">
        <v>501</v>
      </c>
      <c r="C261" s="954"/>
      <c r="D261" s="955"/>
      <c r="E261" s="313" t="str">
        <f>IF('④別表６（エネ管工場等）'!F268="","",ROUND('④別表６（エネ管工場等）'!F268,0))</f>
        <v/>
      </c>
      <c r="F261" s="52" t="s">
        <v>13</v>
      </c>
      <c r="G261" s="53" t="str">
        <f t="shared" si="15"/>
        <v/>
      </c>
      <c r="H261" s="296">
        <v>26.9</v>
      </c>
      <c r="I261" s="52" t="s">
        <v>14</v>
      </c>
      <c r="J261" s="3"/>
    </row>
    <row r="262" spans="1:10" ht="18" customHeight="1">
      <c r="A262" s="951"/>
      <c r="B262" s="953" t="s">
        <v>502</v>
      </c>
      <c r="C262" s="954"/>
      <c r="D262" s="955"/>
      <c r="E262" s="313" t="str">
        <f>IF('④別表６（エネ管工場等）'!F269="","",ROUND('④別表６（エネ管工場等）'!F269,0))</f>
        <v/>
      </c>
      <c r="F262" s="52" t="s">
        <v>13</v>
      </c>
      <c r="G262" s="53" t="str">
        <f t="shared" si="15"/>
        <v/>
      </c>
      <c r="H262" s="296">
        <v>33.200000000000003</v>
      </c>
      <c r="I262" s="52" t="s">
        <v>14</v>
      </c>
      <c r="J262" s="3"/>
    </row>
    <row r="263" spans="1:10" ht="18" customHeight="1">
      <c r="A263" s="951"/>
      <c r="B263" s="953" t="s">
        <v>503</v>
      </c>
      <c r="C263" s="954"/>
      <c r="D263" s="955"/>
      <c r="E263" s="313" t="str">
        <f>IF(SUM('④別表６（エネ管工場等）'!F270,'④別表６（エネ管工場等）'!F271)=0,"",ROUND((SUM('④別表６（エネ管工場等）'!F270,'④別表６（エネ管工場等）'!F271)),0))</f>
        <v/>
      </c>
      <c r="F263" s="52" t="s">
        <v>13</v>
      </c>
      <c r="G263" s="53" t="str">
        <f t="shared" si="15"/>
        <v/>
      </c>
      <c r="H263" s="296">
        <v>29.3</v>
      </c>
      <c r="I263" s="52" t="s">
        <v>14</v>
      </c>
      <c r="J263" s="3"/>
    </row>
    <row r="264" spans="1:10" ht="18" customHeight="1">
      <c r="A264" s="951"/>
      <c r="B264" s="953" t="s">
        <v>504</v>
      </c>
      <c r="C264" s="954"/>
      <c r="D264" s="955"/>
      <c r="E264" s="313" t="str">
        <f>IF('④別表６（エネ管工場等）'!F272="","",ROUND('④別表６（エネ管工場等）'!F272,0))</f>
        <v/>
      </c>
      <c r="F264" s="68" t="s">
        <v>95</v>
      </c>
      <c r="G264" s="53" t="str">
        <f t="shared" si="15"/>
        <v/>
      </c>
      <c r="H264" s="296">
        <v>40.200000000000003</v>
      </c>
      <c r="I264" s="52" t="s">
        <v>382</v>
      </c>
      <c r="J264" s="3"/>
    </row>
    <row r="265" spans="1:10" ht="18" customHeight="1">
      <c r="A265" s="951"/>
      <c r="B265" s="963" t="s">
        <v>426</v>
      </c>
      <c r="C265" s="964"/>
      <c r="D265" s="965"/>
      <c r="E265" s="313" t="str">
        <f>IF('④別表６（エネ管工場等）'!F273="","",ROUND('④別表６（エネ管工場等）'!F273,0))</f>
        <v/>
      </c>
      <c r="F265" s="52" t="s">
        <v>54</v>
      </c>
      <c r="G265" s="53" t="str">
        <f t="shared" si="15"/>
        <v/>
      </c>
      <c r="H265" s="296">
        <v>21.2</v>
      </c>
      <c r="I265" s="52" t="s">
        <v>63</v>
      </c>
      <c r="J265" s="3"/>
    </row>
    <row r="266" spans="1:10" ht="18" customHeight="1">
      <c r="A266" s="951"/>
      <c r="B266" s="953" t="s">
        <v>505</v>
      </c>
      <c r="C266" s="954"/>
      <c r="D266" s="955"/>
      <c r="E266" s="313" t="str">
        <f>IF('④別表６（エネ管工場等）'!F274="","",ROUND('④別表６（エネ管工場等）'!F274,0))</f>
        <v/>
      </c>
      <c r="F266" s="68" t="s">
        <v>13</v>
      </c>
      <c r="G266" s="53" t="str">
        <f t="shared" si="15"/>
        <v/>
      </c>
      <c r="H266" s="296">
        <v>17.100000000000001</v>
      </c>
      <c r="I266" s="52" t="s">
        <v>14</v>
      </c>
      <c r="J266" s="3"/>
    </row>
    <row r="267" spans="1:10" ht="18" customHeight="1">
      <c r="A267" s="951"/>
      <c r="B267" s="953" t="s">
        <v>506</v>
      </c>
      <c r="C267" s="954"/>
      <c r="D267" s="955"/>
      <c r="E267" s="313" t="str">
        <f>IF('④別表６（エネ管工場等）'!F275="","",ROUND('④別表６（エネ管工場等）'!F275,0))</f>
        <v/>
      </c>
      <c r="F267" s="68" t="s">
        <v>13</v>
      </c>
      <c r="G267" s="53" t="str">
        <f t="shared" si="15"/>
        <v/>
      </c>
      <c r="H267" s="296">
        <v>142</v>
      </c>
      <c r="I267" s="52" t="s">
        <v>14</v>
      </c>
      <c r="J267" s="3"/>
    </row>
    <row r="268" spans="1:10" ht="18" customHeight="1">
      <c r="A268" s="951"/>
      <c r="B268" s="953" t="s">
        <v>507</v>
      </c>
      <c r="C268" s="954"/>
      <c r="D268" s="955"/>
      <c r="E268" s="313" t="str">
        <f>IF('④別表６（エネ管工場等）'!F276="","",ROUND('④別表６（エネ管工場等）'!F276,0))</f>
        <v/>
      </c>
      <c r="F268" s="68" t="s">
        <v>13</v>
      </c>
      <c r="G268" s="53" t="str">
        <f t="shared" si="15"/>
        <v/>
      </c>
      <c r="H268" s="296">
        <v>22.5</v>
      </c>
      <c r="I268" s="52" t="s">
        <v>14</v>
      </c>
      <c r="J268" s="3"/>
    </row>
    <row r="269" spans="1:10" ht="18" customHeight="1">
      <c r="A269" s="951"/>
      <c r="B269" s="966" t="s">
        <v>508</v>
      </c>
      <c r="C269" s="967" t="str">
        <f>IF('④別表６（エネ管工場等）'!D277="","",'④別表６（エネ管工場等）'!D277)</f>
        <v/>
      </c>
      <c r="D269" s="968"/>
      <c r="E269" s="313" t="str">
        <f>IF('④別表６（エネ管工場等）'!F277="","",ROUND('④別表６（エネ管工場等）'!F277,0))</f>
        <v/>
      </c>
      <c r="F269" s="68" t="str">
        <f>IF('④別表６（エネ管工場等）'!G277="","",'④別表６（エネ管工場等）'!G277)</f>
        <v/>
      </c>
      <c r="G269" s="53" t="str">
        <f t="shared" si="15"/>
        <v/>
      </c>
      <c r="H269" s="296" t="str">
        <f>IF('④別表６（エネ管工場等）'!P277="","",'④別表６（エネ管工場等）'!P277)</f>
        <v/>
      </c>
      <c r="I269" s="338" t="str">
        <f>IF('④別表６（エネ管工場等）'!Q277="","",'④別表６（エネ管工場等）'!Q277)</f>
        <v/>
      </c>
      <c r="J269" s="3"/>
    </row>
    <row r="270" spans="1:10" ht="18" customHeight="1">
      <c r="A270" s="951"/>
      <c r="B270" s="919"/>
      <c r="C270" s="967" t="str">
        <f>IF('④別表６（エネ管工場等）'!D278="","",'④別表６（エネ管工場等）'!D278)</f>
        <v/>
      </c>
      <c r="D270" s="968"/>
      <c r="E270" s="313" t="str">
        <f>IF('④別表６（エネ管工場等）'!F278="","",ROUND('④別表６（エネ管工場等）'!F278,0))</f>
        <v/>
      </c>
      <c r="F270" s="68" t="str">
        <f>IF('④別表６（エネ管工場等）'!G278="","",'④別表６（エネ管工場等）'!G278)</f>
        <v/>
      </c>
      <c r="G270" s="53" t="str">
        <f t="shared" si="15"/>
        <v/>
      </c>
      <c r="H270" s="296" t="str">
        <f>IF('④別表６（エネ管工場等）'!P278="","",'④別表６（エネ管工場等）'!P278)</f>
        <v/>
      </c>
      <c r="I270" s="338" t="str">
        <f>IF('④別表６（エネ管工場等）'!Q278="","",'④別表６（エネ管工場等）'!Q278)</f>
        <v/>
      </c>
      <c r="J270" s="3"/>
    </row>
    <row r="271" spans="1:10" ht="18" customHeight="1">
      <c r="A271" s="952"/>
      <c r="B271" s="943" t="s">
        <v>43</v>
      </c>
      <c r="C271" s="946"/>
      <c r="D271" s="947"/>
      <c r="E271" s="292"/>
      <c r="F271" s="293"/>
      <c r="G271" s="53" t="str">
        <f>IF(SUM(G253:G270)=0,"",SUM(G253:G270))</f>
        <v/>
      </c>
      <c r="H271" s="294"/>
      <c r="I271" s="295"/>
      <c r="J271" s="3"/>
    </row>
    <row r="272" spans="1:10" ht="18" customHeight="1">
      <c r="A272" s="951" t="s">
        <v>509</v>
      </c>
      <c r="B272" s="962" t="s">
        <v>435</v>
      </c>
      <c r="C272" s="953" t="s">
        <v>27</v>
      </c>
      <c r="D272" s="955"/>
      <c r="E272" s="313" t="str">
        <f>IF('④別表６（エネ管工場等）'!F283="","",ROUND('④別表６（エネ管工場等）'!F283,0))</f>
        <v/>
      </c>
      <c r="F272" s="52" t="s">
        <v>28</v>
      </c>
      <c r="G272" s="53" t="str">
        <f>IF(E272="","",ROUND(E272*H272,0))</f>
        <v/>
      </c>
      <c r="H272" s="335">
        <v>1.17</v>
      </c>
      <c r="I272" s="52" t="s">
        <v>29</v>
      </c>
      <c r="J272" s="3"/>
    </row>
    <row r="273" spans="1:10" ht="18" customHeight="1">
      <c r="A273" s="951"/>
      <c r="B273" s="956"/>
      <c r="C273" s="953" t="s">
        <v>30</v>
      </c>
      <c r="D273" s="955"/>
      <c r="E273" s="313" t="str">
        <f>IF('④別表６（エネ管工場等）'!F284="","",ROUND('④別表６（エネ管工場等）'!F284,0))</f>
        <v/>
      </c>
      <c r="F273" s="52" t="s">
        <v>28</v>
      </c>
      <c r="G273" s="53" t="str">
        <f>IF(E273="","",ROUND(E273*H273,0))</f>
        <v/>
      </c>
      <c r="H273" s="335">
        <v>1.19</v>
      </c>
      <c r="I273" s="52" t="s">
        <v>29</v>
      </c>
      <c r="J273" s="3"/>
    </row>
    <row r="274" spans="1:10" ht="18" customHeight="1">
      <c r="A274" s="951"/>
      <c r="B274" s="956"/>
      <c r="C274" s="953" t="s">
        <v>31</v>
      </c>
      <c r="D274" s="955"/>
      <c r="E274" s="313" t="str">
        <f>IF('④別表６（エネ管工場等）'!F285="","",ROUND('④別表６（エネ管工場等）'!F285,0))</f>
        <v/>
      </c>
      <c r="F274" s="52" t="s">
        <v>28</v>
      </c>
      <c r="G274" s="53" t="str">
        <f>IF(E274="","",ROUND(E274*H274,0))</f>
        <v/>
      </c>
      <c r="H274" s="335">
        <v>1.19</v>
      </c>
      <c r="I274" s="52" t="s">
        <v>29</v>
      </c>
      <c r="J274" s="3"/>
    </row>
    <row r="275" spans="1:10" ht="18" customHeight="1">
      <c r="A275" s="951"/>
      <c r="B275" s="956"/>
      <c r="C275" s="953" t="s">
        <v>32</v>
      </c>
      <c r="D275" s="955"/>
      <c r="E275" s="313" t="str">
        <f>IF('④別表６（エネ管工場等）'!F286="","",ROUND('④別表６（エネ管工場等）'!F286,0))</f>
        <v/>
      </c>
      <c r="F275" s="52" t="s">
        <v>28</v>
      </c>
      <c r="G275" s="53" t="str">
        <f>IF(E275="","",ROUND(E275*H275,0))</f>
        <v/>
      </c>
      <c r="H275" s="335">
        <v>1.19</v>
      </c>
      <c r="I275" s="52" t="s">
        <v>29</v>
      </c>
      <c r="J275" s="3"/>
    </row>
    <row r="276" spans="1:10" ht="18" customHeight="1">
      <c r="A276" s="951"/>
      <c r="B276" s="957"/>
      <c r="C276" s="330" t="s">
        <v>322</v>
      </c>
      <c r="D276" s="299" t="str">
        <f>IF('④別表６（エネ管工場等）'!E287="","",'④別表６（エネ管工場等）'!E287)</f>
        <v/>
      </c>
      <c r="E276" s="313" t="str">
        <f>IF('④別表６（エネ管工場等）'!F287="","",ROUND('④別表６（エネ管工場等）'!F287,0))</f>
        <v/>
      </c>
      <c r="F276" s="52" t="s">
        <v>28</v>
      </c>
      <c r="G276" s="53" t="str">
        <f>IF(E276="","",ROUND(E276*H276,0))</f>
        <v/>
      </c>
      <c r="H276" s="335"/>
      <c r="I276" s="314" t="s">
        <v>29</v>
      </c>
      <c r="J276" s="3"/>
    </row>
    <row r="277" spans="1:10" ht="18" customHeight="1">
      <c r="A277" s="951"/>
      <c r="B277" s="962" t="s">
        <v>438</v>
      </c>
      <c r="C277" s="953" t="s">
        <v>439</v>
      </c>
      <c r="D277" s="955"/>
      <c r="E277" s="313" t="str">
        <f>IF('④別表６（エネ管工場等）'!F288="","",ROUND('④別表６（エネ管工場等）'!F288,0))</f>
        <v/>
      </c>
      <c r="F277" s="52" t="s">
        <v>28</v>
      </c>
      <c r="G277" s="53" t="str">
        <f>IF(E277="","",ROUND(E277,0))</f>
        <v/>
      </c>
      <c r="H277" s="297" t="s">
        <v>510</v>
      </c>
      <c r="I277" s="52" t="s">
        <v>29</v>
      </c>
      <c r="J277" s="3"/>
    </row>
    <row r="278" spans="1:10" ht="18" customHeight="1">
      <c r="A278" s="951"/>
      <c r="B278" s="956"/>
      <c r="C278" s="953" t="s">
        <v>440</v>
      </c>
      <c r="D278" s="955"/>
      <c r="E278" s="313" t="str">
        <f>IF('④別表６（エネ管工場等）'!F289="","",ROUND('④別表６（エネ管工場等）'!F289,0))</f>
        <v/>
      </c>
      <c r="F278" s="52" t="s">
        <v>28</v>
      </c>
      <c r="G278" s="53" t="str">
        <f>IF(E278="","",ROUND(E278,0))</f>
        <v/>
      </c>
      <c r="H278" s="297" t="s">
        <v>510</v>
      </c>
      <c r="I278" s="52" t="s">
        <v>29</v>
      </c>
      <c r="J278" s="3"/>
    </row>
    <row r="279" spans="1:10" ht="18" customHeight="1">
      <c r="A279" s="951"/>
      <c r="B279" s="956"/>
      <c r="C279" s="953" t="s">
        <v>441</v>
      </c>
      <c r="D279" s="955"/>
      <c r="E279" s="313" t="str">
        <f>IF('④別表６（エネ管工場等）'!F290="","",ROUND('④別表６（エネ管工場等）'!F290,0))</f>
        <v/>
      </c>
      <c r="F279" s="52" t="s">
        <v>28</v>
      </c>
      <c r="G279" s="53" t="str">
        <f>IF(E279="","",ROUND(E279,0))</f>
        <v/>
      </c>
      <c r="H279" s="297" t="s">
        <v>510</v>
      </c>
      <c r="I279" s="52" t="s">
        <v>29</v>
      </c>
      <c r="J279" s="3"/>
    </row>
    <row r="280" spans="1:10" ht="18" customHeight="1">
      <c r="A280" s="951"/>
      <c r="B280" s="956"/>
      <c r="C280" s="953" t="s">
        <v>511</v>
      </c>
      <c r="D280" s="955"/>
      <c r="E280" s="313" t="str">
        <f>IF('④別表６（エネ管工場等）'!F291="","",ROUND('④別表６（エネ管工場等）'!F291,0))</f>
        <v/>
      </c>
      <c r="F280" s="52" t="s">
        <v>28</v>
      </c>
      <c r="G280" s="53" t="str">
        <f>IF(E280="","",ROUND(E280,0))</f>
        <v/>
      </c>
      <c r="H280" s="297" t="s">
        <v>510</v>
      </c>
      <c r="I280" s="52" t="s">
        <v>29</v>
      </c>
      <c r="J280" s="3"/>
    </row>
    <row r="281" spans="1:10" ht="18" customHeight="1">
      <c r="A281" s="951"/>
      <c r="B281" s="957"/>
      <c r="C281" s="330" t="s">
        <v>322</v>
      </c>
      <c r="D281" s="299" t="str">
        <f>IF('④別表６（エネ管工場等）'!E292="","",'④別表６（エネ管工場等）'!E292)</f>
        <v/>
      </c>
      <c r="E281" s="313" t="str">
        <f>IF('④別表６（エネ管工場等）'!F292="","",ROUND('④別表６（エネ管工場等）'!F292,0))</f>
        <v/>
      </c>
      <c r="F281" s="52" t="s">
        <v>28</v>
      </c>
      <c r="G281" s="53" t="str">
        <f>IF(E281="","",ROUND(E281*H281,0))</f>
        <v/>
      </c>
      <c r="H281" s="335"/>
      <c r="I281" s="63" t="s">
        <v>29</v>
      </c>
      <c r="J281" s="3"/>
    </row>
    <row r="282" spans="1:10" ht="18" customHeight="1">
      <c r="A282" s="952"/>
      <c r="B282" s="943" t="s">
        <v>320</v>
      </c>
      <c r="C282" s="946"/>
      <c r="D282" s="947"/>
      <c r="E282" s="55"/>
      <c r="F282" s="55"/>
      <c r="G282" s="53" t="str">
        <f>IF(SUM(G272:G281)=0,"",SUM(G272:G281))</f>
        <v/>
      </c>
      <c r="H282" s="56"/>
      <c r="I282" s="57"/>
      <c r="J282" s="3"/>
    </row>
    <row r="283" spans="1:10" ht="18" customHeight="1">
      <c r="A283" s="950" t="s">
        <v>33</v>
      </c>
      <c r="B283" s="953" t="s">
        <v>449</v>
      </c>
      <c r="C283" s="954"/>
      <c r="D283" s="955"/>
      <c r="E283" s="313" t="str">
        <f>IF('④別表６（エネ管工場等）'!F298="","",ROUND('④別表６（エネ管工場等）'!F298,0))</f>
        <v/>
      </c>
      <c r="F283" s="52" t="s">
        <v>75</v>
      </c>
      <c r="G283" s="53" t="str">
        <f t="shared" ref="G283:G292" si="16">IF(E283="","",ROUND(E283*H283,0))</f>
        <v/>
      </c>
      <c r="H283" s="54">
        <v>8.64</v>
      </c>
      <c r="I283" s="52" t="s">
        <v>76</v>
      </c>
      <c r="J283" s="3"/>
    </row>
    <row r="284" spans="1:10" ht="18" customHeight="1">
      <c r="A284" s="951"/>
      <c r="B284" s="956" t="s">
        <v>453</v>
      </c>
      <c r="C284" s="958" t="s">
        <v>454</v>
      </c>
      <c r="D284" s="959"/>
      <c r="E284" s="313" t="str">
        <f>IF('④別表６（エネ管工場等）'!F305="","",ROUND('④別表６（エネ管工場等）'!F305,0))</f>
        <v/>
      </c>
      <c r="F284" s="52" t="s">
        <v>75</v>
      </c>
      <c r="G284" s="53" t="str">
        <f t="shared" si="16"/>
        <v/>
      </c>
      <c r="H284" s="54">
        <v>3.6</v>
      </c>
      <c r="I284" s="52" t="s">
        <v>76</v>
      </c>
      <c r="J284" s="3"/>
    </row>
    <row r="285" spans="1:10" ht="18" customHeight="1">
      <c r="A285" s="951"/>
      <c r="B285" s="956"/>
      <c r="C285" s="960" t="s">
        <v>512</v>
      </c>
      <c r="D285" s="961"/>
      <c r="E285" s="313" t="str">
        <f>IF('④別表６（エネ管工場等）'!F306="","",ROUND('④別表６（エネ管工場等）'!F306,0))</f>
        <v/>
      </c>
      <c r="F285" s="52" t="s">
        <v>75</v>
      </c>
      <c r="G285" s="53" t="str">
        <f t="shared" si="16"/>
        <v/>
      </c>
      <c r="H285" s="54">
        <v>3.6</v>
      </c>
      <c r="I285" s="52" t="s">
        <v>76</v>
      </c>
      <c r="J285" s="3"/>
    </row>
    <row r="286" spans="1:10" ht="18" customHeight="1">
      <c r="A286" s="951"/>
      <c r="B286" s="956"/>
      <c r="C286" s="953" t="s">
        <v>513</v>
      </c>
      <c r="D286" s="955"/>
      <c r="E286" s="313" t="str">
        <f>IF('④別表６（エネ管工場等）'!F307="","",ROUND('④別表６（エネ管工場等）'!F307,0))</f>
        <v/>
      </c>
      <c r="F286" s="52" t="s">
        <v>75</v>
      </c>
      <c r="G286" s="53" t="str">
        <f t="shared" si="16"/>
        <v/>
      </c>
      <c r="H286" s="54">
        <v>8.64</v>
      </c>
      <c r="I286" s="52" t="s">
        <v>76</v>
      </c>
      <c r="J286" s="3"/>
    </row>
    <row r="287" spans="1:10" ht="18" customHeight="1">
      <c r="A287" s="951"/>
      <c r="B287" s="957"/>
      <c r="C287" s="298" t="s">
        <v>437</v>
      </c>
      <c r="D287" s="331" t="str">
        <f>IF('④別表６（エネ管工場等）'!E308="","",'④別表６（エネ管工場等）'!E308)</f>
        <v/>
      </c>
      <c r="E287" s="313" t="str">
        <f>IF('④別表６（エネ管工場等）'!F308="","",ROUND('④別表６（エネ管工場等）'!F308,0))</f>
        <v/>
      </c>
      <c r="F287" s="52" t="s">
        <v>75</v>
      </c>
      <c r="G287" s="53" t="str">
        <f t="shared" si="16"/>
        <v/>
      </c>
      <c r="H287" s="335"/>
      <c r="I287" s="63" t="s">
        <v>516</v>
      </c>
      <c r="J287" s="3"/>
    </row>
    <row r="288" spans="1:10" ht="18" customHeight="1">
      <c r="A288" s="951"/>
      <c r="B288" s="962" t="s">
        <v>461</v>
      </c>
      <c r="C288" s="941" t="s">
        <v>462</v>
      </c>
      <c r="D288" s="941"/>
      <c r="E288" s="313" t="str">
        <f>IF('④別表６（エネ管工場等）'!F309="","",ROUND('④別表６（エネ管工場等）'!F309,0))</f>
        <v/>
      </c>
      <c r="F288" s="52" t="s">
        <v>75</v>
      </c>
      <c r="G288" s="53" t="str">
        <f t="shared" si="16"/>
        <v/>
      </c>
      <c r="H288" s="54">
        <v>3.6</v>
      </c>
      <c r="I288" s="52" t="s">
        <v>76</v>
      </c>
      <c r="J288" s="3"/>
    </row>
    <row r="289" spans="1:10" ht="18" customHeight="1">
      <c r="A289" s="951"/>
      <c r="B289" s="956"/>
      <c r="C289" s="941" t="s">
        <v>463</v>
      </c>
      <c r="D289" s="941"/>
      <c r="E289" s="313" t="str">
        <f>IF('④別表６（エネ管工場等）'!F310="","",ROUND('④別表６（エネ管工場等）'!F310,0))</f>
        <v/>
      </c>
      <c r="F289" s="52" t="s">
        <v>75</v>
      </c>
      <c r="G289" s="53" t="str">
        <f t="shared" si="16"/>
        <v/>
      </c>
      <c r="H289" s="54">
        <v>3.6</v>
      </c>
      <c r="I289" s="52" t="s">
        <v>76</v>
      </c>
      <c r="J289" s="3"/>
    </row>
    <row r="290" spans="1:10" ht="18" customHeight="1">
      <c r="A290" s="951"/>
      <c r="B290" s="956"/>
      <c r="C290" s="941" t="s">
        <v>439</v>
      </c>
      <c r="D290" s="941"/>
      <c r="E290" s="313" t="str">
        <f>IF('④別表６（エネ管工場等）'!F311="","",ROUND('④別表６（エネ管工場等）'!F311,0))</f>
        <v/>
      </c>
      <c r="F290" s="52" t="s">
        <v>75</v>
      </c>
      <c r="G290" s="53" t="str">
        <f t="shared" si="16"/>
        <v/>
      </c>
      <c r="H290" s="54">
        <v>3.6</v>
      </c>
      <c r="I290" s="52" t="s">
        <v>76</v>
      </c>
      <c r="J290" s="3"/>
    </row>
    <row r="291" spans="1:10" ht="18" customHeight="1">
      <c r="A291" s="951"/>
      <c r="B291" s="956"/>
      <c r="C291" s="941" t="s">
        <v>464</v>
      </c>
      <c r="D291" s="941"/>
      <c r="E291" s="313" t="str">
        <f>IF('④別表６（エネ管工場等）'!F312="","",ROUND('④別表６（エネ管工場等）'!F312,0))</f>
        <v/>
      </c>
      <c r="F291" s="52" t="s">
        <v>75</v>
      </c>
      <c r="G291" s="53" t="str">
        <f t="shared" si="16"/>
        <v/>
      </c>
      <c r="H291" s="54">
        <v>3.6</v>
      </c>
      <c r="I291" s="52" t="s">
        <v>76</v>
      </c>
      <c r="J291" s="3"/>
    </row>
    <row r="292" spans="1:10" ht="18" customHeight="1">
      <c r="A292" s="951"/>
      <c r="B292" s="957"/>
      <c r="C292" s="942" t="s">
        <v>465</v>
      </c>
      <c r="D292" s="942"/>
      <c r="E292" s="313" t="str">
        <f>IF('④別表６（エネ管工場等）'!F313="","",ROUND('④別表６（エネ管工場等）'!F313,0))</f>
        <v/>
      </c>
      <c r="F292" s="52" t="s">
        <v>75</v>
      </c>
      <c r="G292" s="53" t="str">
        <f t="shared" si="16"/>
        <v/>
      </c>
      <c r="H292" s="54">
        <v>3.6</v>
      </c>
      <c r="I292" s="52" t="s">
        <v>76</v>
      </c>
      <c r="J292" s="3"/>
    </row>
    <row r="293" spans="1:10" ht="18" customHeight="1" thickBot="1">
      <c r="A293" s="952"/>
      <c r="B293" s="943" t="s">
        <v>443</v>
      </c>
      <c r="C293" s="944"/>
      <c r="D293" s="945"/>
      <c r="E293" s="55"/>
      <c r="F293" s="55"/>
      <c r="G293" s="58" t="str">
        <f>IF(SUM(G283:G292)=0,"",SUM(G283:G292))</f>
        <v/>
      </c>
      <c r="H293" s="56"/>
      <c r="I293" s="57"/>
      <c r="J293" s="3"/>
    </row>
    <row r="294" spans="1:10" ht="18" customHeight="1" thickBot="1">
      <c r="A294" s="943" t="s">
        <v>514</v>
      </c>
      <c r="B294" s="946"/>
      <c r="C294" s="946"/>
      <c r="D294" s="946"/>
      <c r="E294" s="947"/>
      <c r="F294" s="59"/>
      <c r="G294" s="60" t="str">
        <f>IF(SUM(G252,G271,G282,G293)=0,"",SUM(G252,G271,G282,G293))</f>
        <v/>
      </c>
      <c r="H294" s="61"/>
      <c r="I294" s="57"/>
      <c r="J294" s="3"/>
    </row>
    <row r="295" spans="1:10" ht="18" customHeight="1" thickBot="1">
      <c r="A295" s="3"/>
      <c r="B295" s="3"/>
      <c r="C295" s="3"/>
      <c r="D295" s="3"/>
      <c r="E295" s="3"/>
      <c r="F295" s="3"/>
      <c r="G295" s="3"/>
      <c r="H295" s="3"/>
      <c r="I295" s="3"/>
      <c r="J295" s="3"/>
    </row>
    <row r="296" spans="1:10" ht="18" customHeight="1" thickBot="1">
      <c r="A296" s="948" t="s">
        <v>515</v>
      </c>
      <c r="B296" s="949"/>
      <c r="C296" s="949"/>
      <c r="D296" s="949"/>
      <c r="E296" s="949"/>
      <c r="F296" s="949"/>
      <c r="G296" s="11" t="str">
        <f>IF(G294="","",G294*0.0258)</f>
        <v/>
      </c>
      <c r="H296" s="3"/>
      <c r="I296" s="3"/>
      <c r="J296" s="3"/>
    </row>
    <row r="297" spans="1:10">
      <c r="A297" s="2"/>
      <c r="B297" s="2"/>
      <c r="C297" s="2"/>
      <c r="D297" s="2"/>
      <c r="E297" s="2"/>
      <c r="F297" s="2"/>
      <c r="G297" s="2"/>
      <c r="H297" s="2"/>
      <c r="I297" s="2"/>
      <c r="J297" s="2"/>
    </row>
    <row r="298" spans="1:10" ht="5.15" customHeight="1">
      <c r="A298" s="2"/>
      <c r="B298" s="2"/>
      <c r="C298" s="2"/>
      <c r="D298" s="2"/>
      <c r="E298" s="2"/>
      <c r="F298" s="2"/>
      <c r="G298" s="2"/>
      <c r="H298" s="2"/>
      <c r="I298" s="2"/>
      <c r="J298" s="2"/>
    </row>
    <row r="299" spans="1:10" ht="5.15" customHeight="1">
      <c r="A299" s="2"/>
      <c r="B299" s="2"/>
      <c r="C299" s="2"/>
      <c r="D299" s="2"/>
      <c r="E299" s="2"/>
      <c r="F299" s="2"/>
      <c r="G299" s="2"/>
      <c r="H299" s="2"/>
      <c r="I299" s="2"/>
      <c r="J299" s="2"/>
    </row>
    <row r="300" spans="1:10" ht="5.15" customHeight="1">
      <c r="A300" s="2"/>
      <c r="B300" s="2"/>
      <c r="C300" s="2"/>
      <c r="D300" s="2"/>
      <c r="E300" s="2"/>
      <c r="F300" s="2"/>
      <c r="G300" s="2"/>
      <c r="H300" s="2"/>
      <c r="I300" s="2"/>
      <c r="J300" s="2"/>
    </row>
    <row r="301" spans="1:10" ht="5.15" customHeight="1">
      <c r="A301" s="2"/>
      <c r="B301" s="2"/>
      <c r="C301" s="2"/>
      <c r="D301" s="2"/>
      <c r="E301" s="2"/>
      <c r="F301" s="2"/>
      <c r="G301" s="2"/>
      <c r="H301" s="2"/>
      <c r="I301" s="2"/>
      <c r="J301" s="2"/>
    </row>
    <row r="302" spans="1:10" ht="5.15" customHeight="1">
      <c r="A302" s="2"/>
      <c r="B302" s="2"/>
      <c r="C302" s="2"/>
      <c r="D302" s="2"/>
      <c r="E302" s="2"/>
      <c r="F302" s="2"/>
      <c r="G302" s="2"/>
      <c r="H302" s="2"/>
      <c r="I302" s="2"/>
      <c r="J302" s="2"/>
    </row>
    <row r="303" spans="1:10" ht="5.15" customHeight="1">
      <c r="A303" s="2"/>
      <c r="B303" s="2"/>
      <c r="C303" s="2"/>
      <c r="D303" s="2"/>
      <c r="E303" s="2"/>
      <c r="F303" s="2"/>
      <c r="G303" s="2"/>
      <c r="H303" s="2"/>
      <c r="I303" s="2"/>
      <c r="J303" s="2"/>
    </row>
    <row r="304" spans="1:10" ht="5.15" customHeight="1">
      <c r="A304" s="2"/>
      <c r="B304" s="2"/>
      <c r="C304" s="2"/>
      <c r="D304" s="2"/>
      <c r="E304" s="2"/>
      <c r="F304" s="2"/>
      <c r="G304" s="2"/>
      <c r="H304" s="2"/>
      <c r="I304" s="2"/>
      <c r="J304" s="2"/>
    </row>
    <row r="305" spans="1:10" ht="5.15" customHeight="1">
      <c r="A305" s="2"/>
      <c r="B305" s="2"/>
      <c r="C305" s="2"/>
      <c r="D305" s="2"/>
      <c r="E305" s="2"/>
      <c r="F305" s="2"/>
      <c r="G305" s="2"/>
      <c r="H305" s="2"/>
      <c r="I305" s="2"/>
      <c r="J305" s="2"/>
    </row>
    <row r="306" spans="1:10" ht="5.15" customHeight="1">
      <c r="A306" s="2"/>
      <c r="B306" s="2"/>
      <c r="C306" s="2"/>
      <c r="D306" s="2"/>
      <c r="E306" s="2"/>
      <c r="F306" s="2"/>
      <c r="G306" s="2"/>
      <c r="H306" s="2"/>
      <c r="I306" s="2"/>
      <c r="J306" s="2"/>
    </row>
    <row r="307" spans="1:10" ht="5.15" customHeight="1">
      <c r="A307" s="2"/>
      <c r="B307" s="2"/>
      <c r="C307" s="2"/>
      <c r="D307" s="2"/>
      <c r="E307" s="2"/>
      <c r="F307" s="2"/>
      <c r="G307" s="2"/>
      <c r="H307" s="2"/>
      <c r="I307" s="2"/>
      <c r="J307" s="2"/>
    </row>
    <row r="308" spans="1:10" ht="5.15" customHeight="1">
      <c r="A308" s="2"/>
      <c r="B308" s="2"/>
      <c r="C308" s="2"/>
      <c r="D308" s="2"/>
      <c r="E308" s="2"/>
      <c r="F308" s="2"/>
      <c r="G308" s="2"/>
      <c r="H308" s="2"/>
      <c r="I308" s="2"/>
      <c r="J308" s="2"/>
    </row>
    <row r="309" spans="1:10" ht="5.15" customHeight="1">
      <c r="A309" s="2"/>
      <c r="B309" s="2"/>
      <c r="C309" s="2"/>
      <c r="D309" s="2"/>
      <c r="E309" s="2"/>
      <c r="F309" s="2"/>
      <c r="G309" s="2"/>
      <c r="H309" s="2"/>
      <c r="I309" s="2"/>
      <c r="J309" s="2"/>
    </row>
    <row r="310" spans="1:10" ht="5.15" customHeight="1">
      <c r="A310" s="2"/>
      <c r="B310" s="2"/>
      <c r="C310" s="2"/>
      <c r="D310" s="2"/>
      <c r="E310" s="2"/>
      <c r="F310" s="2"/>
      <c r="G310" s="2"/>
      <c r="H310" s="2"/>
      <c r="I310" s="2"/>
      <c r="J310" s="2"/>
    </row>
    <row r="311" spans="1:10" ht="5.15" customHeight="1">
      <c r="A311" s="2"/>
      <c r="B311" s="2"/>
      <c r="C311" s="2"/>
      <c r="D311" s="2"/>
      <c r="E311" s="2"/>
      <c r="F311" s="2"/>
      <c r="G311" s="2"/>
      <c r="H311" s="2"/>
      <c r="I311" s="2"/>
      <c r="J311" s="2"/>
    </row>
    <row r="312" spans="1:10" ht="5.15" customHeight="1">
      <c r="A312" s="2"/>
      <c r="B312" s="2"/>
      <c r="C312" s="2"/>
      <c r="D312" s="2"/>
      <c r="E312" s="2"/>
      <c r="F312" s="2"/>
      <c r="G312" s="2"/>
      <c r="H312" s="2"/>
      <c r="I312" s="2"/>
      <c r="J312" s="2"/>
    </row>
    <row r="313" spans="1:10" ht="5.15" customHeight="1">
      <c r="A313" s="2"/>
      <c r="B313" s="2"/>
      <c r="C313" s="2"/>
      <c r="D313" s="2"/>
      <c r="E313" s="2"/>
      <c r="F313" s="2"/>
      <c r="G313" s="2"/>
      <c r="H313" s="2"/>
      <c r="I313" s="2"/>
      <c r="J313" s="2"/>
    </row>
    <row r="314" spans="1:10" ht="5.15" customHeight="1">
      <c r="A314" s="2"/>
      <c r="B314" s="2"/>
      <c r="C314" s="2"/>
      <c r="D314" s="2"/>
      <c r="E314" s="2"/>
      <c r="F314" s="2"/>
      <c r="G314" s="2"/>
      <c r="H314" s="2"/>
      <c r="I314" s="2"/>
      <c r="J314" s="2"/>
    </row>
    <row r="315" spans="1:10" ht="5.15" customHeight="1">
      <c r="A315" s="2"/>
      <c r="B315" s="2"/>
      <c r="C315" s="2"/>
      <c r="D315" s="2"/>
      <c r="E315" s="2"/>
      <c r="F315" s="2"/>
      <c r="G315" s="2"/>
      <c r="H315" s="2"/>
      <c r="I315" s="2"/>
      <c r="J315" s="2"/>
    </row>
    <row r="316" spans="1:10" ht="5.15" customHeight="1">
      <c r="A316" s="2"/>
      <c r="B316" s="2"/>
      <c r="C316" s="2"/>
      <c r="D316" s="2"/>
      <c r="E316" s="2"/>
      <c r="F316" s="2"/>
      <c r="G316" s="2"/>
      <c r="H316" s="2"/>
      <c r="I316" s="2"/>
      <c r="J316" s="2"/>
    </row>
    <row r="317" spans="1:10" ht="5.15" customHeight="1">
      <c r="A317" s="2"/>
      <c r="B317" s="2"/>
      <c r="C317" s="2"/>
      <c r="D317" s="2"/>
      <c r="E317" s="2"/>
      <c r="F317" s="2"/>
      <c r="G317" s="2"/>
      <c r="H317" s="2"/>
      <c r="I317" s="2"/>
      <c r="J317" s="2"/>
    </row>
    <row r="318" spans="1:10" ht="5.15" customHeight="1">
      <c r="A318" s="2"/>
      <c r="B318" s="2"/>
      <c r="C318" s="2"/>
      <c r="D318" s="2"/>
      <c r="E318" s="2"/>
      <c r="F318" s="2"/>
      <c r="G318" s="2"/>
      <c r="H318" s="2"/>
      <c r="I318" s="2"/>
      <c r="J318" s="2"/>
    </row>
    <row r="319" spans="1:10" ht="5.15" customHeight="1">
      <c r="A319" s="2"/>
      <c r="B319" s="2"/>
      <c r="C319" s="2"/>
      <c r="D319" s="2"/>
      <c r="E319" s="2"/>
      <c r="F319" s="2"/>
      <c r="G319" s="2"/>
      <c r="H319" s="2"/>
      <c r="I319" s="2"/>
      <c r="J319" s="2"/>
    </row>
    <row r="320" spans="1:10" ht="5.15" customHeight="1">
      <c r="A320" s="2"/>
      <c r="B320" s="2"/>
      <c r="C320" s="2"/>
      <c r="D320" s="2"/>
      <c r="E320" s="2"/>
      <c r="F320" s="2"/>
      <c r="G320" s="2"/>
      <c r="H320" s="2"/>
      <c r="I320" s="2"/>
      <c r="J320" s="2"/>
    </row>
    <row r="321" spans="1:10" ht="5.15" customHeight="1">
      <c r="A321" s="2"/>
      <c r="B321" s="2"/>
      <c r="C321" s="2"/>
      <c r="D321" s="2"/>
      <c r="E321" s="2"/>
      <c r="F321" s="2"/>
      <c r="G321" s="2"/>
      <c r="H321" s="2"/>
      <c r="I321" s="2"/>
      <c r="J321" s="2"/>
    </row>
    <row r="322" spans="1:10" ht="14">
      <c r="A322" s="65" t="s">
        <v>299</v>
      </c>
      <c r="B322" s="34"/>
      <c r="C322" s="34"/>
      <c r="D322" s="34"/>
      <c r="E322" s="34"/>
      <c r="F322" s="34"/>
      <c r="G322" s="34"/>
      <c r="H322" s="34"/>
      <c r="I322" s="34"/>
      <c r="J322" s="34"/>
    </row>
    <row r="323" spans="1:10" ht="14">
      <c r="A323" s="65"/>
      <c r="B323" s="34"/>
      <c r="C323" s="34"/>
      <c r="D323" s="34"/>
      <c r="E323" s="34"/>
      <c r="F323" s="34"/>
      <c r="G323" s="34"/>
      <c r="H323" s="34"/>
      <c r="I323" s="34"/>
      <c r="J323" s="34"/>
    </row>
    <row r="324" spans="1:10" ht="17" customHeight="1">
      <c r="A324" s="66" t="s">
        <v>343</v>
      </c>
      <c r="B324" s="312">
        <f>IF(①基本情報!D8="","",①基本情報!D8)</f>
        <v>6</v>
      </c>
      <c r="C324" s="67" t="s">
        <v>244</v>
      </c>
      <c r="D324" s="67"/>
      <c r="E324" s="66" t="s">
        <v>87</v>
      </c>
      <c r="F324" s="979" t="str">
        <f>IF('③（別紙１）事業所一覧'!B10="","",IF(①基本情報!$C$4='③（別紙１）事業所一覧'!B10,'③（別紙１）事業所一覧'!B10,CONCATENATE(①基本情報!$C$4," ",'③（別紙１）事業所一覧'!B10)))</f>
        <v/>
      </c>
      <c r="G324" s="980"/>
      <c r="H324" s="980"/>
      <c r="I324" s="981"/>
      <c r="J324" s="287"/>
    </row>
    <row r="325" spans="1:10" ht="17" customHeight="1">
      <c r="A325" s="67"/>
      <c r="B325" s="288"/>
      <c r="C325" s="288"/>
      <c r="D325" s="289"/>
      <c r="E325" s="290"/>
      <c r="F325" s="289"/>
      <c r="G325" s="289"/>
      <c r="H325" s="289"/>
      <c r="I325" s="289"/>
      <c r="J325" s="291"/>
    </row>
    <row r="326" spans="1:10" ht="17" customHeight="1">
      <c r="A326" s="974" t="s">
        <v>0</v>
      </c>
      <c r="B326" s="974"/>
      <c r="C326" s="974"/>
      <c r="D326" s="974"/>
      <c r="E326" s="943" t="s">
        <v>1</v>
      </c>
      <c r="F326" s="946"/>
      <c r="G326" s="947"/>
      <c r="H326" s="943" t="s">
        <v>2</v>
      </c>
      <c r="I326" s="947"/>
      <c r="J326" s="5"/>
    </row>
    <row r="327" spans="1:10" ht="17" customHeight="1">
      <c r="A327" s="974"/>
      <c r="B327" s="974"/>
      <c r="C327" s="974"/>
      <c r="D327" s="974"/>
      <c r="E327" s="333" t="s">
        <v>3</v>
      </c>
      <c r="F327" s="974" t="s">
        <v>69</v>
      </c>
      <c r="G327" s="333" t="s">
        <v>4</v>
      </c>
      <c r="H327" s="333" t="s">
        <v>3</v>
      </c>
      <c r="I327" s="974" t="s">
        <v>69</v>
      </c>
      <c r="J327" s="3"/>
    </row>
    <row r="328" spans="1:10" ht="17" customHeight="1">
      <c r="A328" s="974"/>
      <c r="B328" s="974"/>
      <c r="C328" s="974"/>
      <c r="D328" s="974"/>
      <c r="E328" s="332" t="s">
        <v>70</v>
      </c>
      <c r="F328" s="974"/>
      <c r="G328" s="332" t="s">
        <v>72</v>
      </c>
      <c r="H328" s="332" t="s">
        <v>71</v>
      </c>
      <c r="I328" s="974"/>
      <c r="J328" s="3"/>
    </row>
    <row r="329" spans="1:10" ht="17" customHeight="1">
      <c r="A329" s="950" t="s">
        <v>392</v>
      </c>
      <c r="B329" s="975" t="s">
        <v>91</v>
      </c>
      <c r="C329" s="975"/>
      <c r="D329" s="975"/>
      <c r="E329" s="313" t="str">
        <f>IF('④別表６（エネ管工場等）'!F329="","",ROUND('④別表６（エネ管工場等）'!F329,0))</f>
        <v/>
      </c>
      <c r="F329" s="52" t="s">
        <v>95</v>
      </c>
      <c r="G329" s="53" t="str">
        <f>IF(E329="","",ROUND(E329*H329,0))</f>
        <v/>
      </c>
      <c r="H329" s="54">
        <v>38.299999999999997</v>
      </c>
      <c r="I329" s="52" t="s">
        <v>382</v>
      </c>
      <c r="J329" s="3"/>
    </row>
    <row r="330" spans="1:10" ht="17" customHeight="1">
      <c r="A330" s="951"/>
      <c r="B330" s="969" t="s">
        <v>6</v>
      </c>
      <c r="C330" s="969"/>
      <c r="D330" s="969"/>
      <c r="E330" s="313" t="str">
        <f>IF('④別表６（エネ管工場等）'!F330="","",ROUND('④別表６（エネ管工場等）'!F330,0))</f>
        <v/>
      </c>
      <c r="F330" s="52" t="s">
        <v>95</v>
      </c>
      <c r="G330" s="53" t="str">
        <f t="shared" ref="G330:G352" si="17">IF(E330="","",ROUND(E330*H330,0))</f>
        <v/>
      </c>
      <c r="H330" s="54">
        <v>34.799999999999997</v>
      </c>
      <c r="I330" s="52" t="s">
        <v>382</v>
      </c>
      <c r="J330" s="3"/>
    </row>
    <row r="331" spans="1:10" ht="17" customHeight="1">
      <c r="A331" s="951"/>
      <c r="B331" s="969" t="s">
        <v>73</v>
      </c>
      <c r="C331" s="969"/>
      <c r="D331" s="969"/>
      <c r="E331" s="313" t="str">
        <f>IF('④別表６（エネ管工場等）'!F331="","",ROUND('④別表６（エネ管工場等）'!F331,0))</f>
        <v/>
      </c>
      <c r="F331" s="52" t="s">
        <v>95</v>
      </c>
      <c r="G331" s="53" t="str">
        <f t="shared" si="17"/>
        <v/>
      </c>
      <c r="H331" s="54">
        <v>33.4</v>
      </c>
      <c r="I331" s="52" t="s">
        <v>382</v>
      </c>
      <c r="J331" s="3"/>
    </row>
    <row r="332" spans="1:10" ht="17" customHeight="1">
      <c r="A332" s="951"/>
      <c r="B332" s="969" t="s">
        <v>7</v>
      </c>
      <c r="C332" s="969"/>
      <c r="D332" s="969"/>
      <c r="E332" s="313" t="str">
        <f>IF('④別表６（エネ管工場等）'!F332="","",ROUND('④別表６（エネ管工場等）'!F332,0))</f>
        <v/>
      </c>
      <c r="F332" s="52" t="s">
        <v>95</v>
      </c>
      <c r="G332" s="53" t="str">
        <f t="shared" si="17"/>
        <v/>
      </c>
      <c r="H332" s="54">
        <v>33.299999999999997</v>
      </c>
      <c r="I332" s="52" t="s">
        <v>382</v>
      </c>
      <c r="J332" s="3"/>
    </row>
    <row r="333" spans="1:10" ht="17" customHeight="1">
      <c r="A333" s="951"/>
      <c r="B333" s="953" t="s">
        <v>395</v>
      </c>
      <c r="C333" s="954"/>
      <c r="D333" s="955"/>
      <c r="E333" s="313" t="str">
        <f>IF('④別表６（エネ管工場等）'!F333="","",ROUND('④別表６（エネ管工場等）'!F333,0))</f>
        <v/>
      </c>
      <c r="F333" s="52" t="s">
        <v>95</v>
      </c>
      <c r="G333" s="53" t="str">
        <f t="shared" si="17"/>
        <v/>
      </c>
      <c r="H333" s="54">
        <v>36.299999999999997</v>
      </c>
      <c r="I333" s="52" t="s">
        <v>394</v>
      </c>
      <c r="J333" s="3"/>
    </row>
    <row r="334" spans="1:10" ht="17" customHeight="1">
      <c r="A334" s="951"/>
      <c r="B334" s="969" t="s">
        <v>8</v>
      </c>
      <c r="C334" s="969"/>
      <c r="D334" s="969"/>
      <c r="E334" s="313" t="str">
        <f>IF('④別表６（エネ管工場等）'!F334="","",ROUND('④別表６（エネ管工場等）'!F334,0))</f>
        <v/>
      </c>
      <c r="F334" s="52" t="s">
        <v>95</v>
      </c>
      <c r="G334" s="53" t="str">
        <f t="shared" si="17"/>
        <v/>
      </c>
      <c r="H334" s="54">
        <v>36.5</v>
      </c>
      <c r="I334" s="52" t="s">
        <v>382</v>
      </c>
      <c r="J334" s="3"/>
    </row>
    <row r="335" spans="1:10" ht="17" customHeight="1">
      <c r="A335" s="951"/>
      <c r="B335" s="969" t="s">
        <v>9</v>
      </c>
      <c r="C335" s="969"/>
      <c r="D335" s="969"/>
      <c r="E335" s="313" t="str">
        <f>IF('④別表６（エネ管工場等）'!F335="","",ROUND('④別表６（エネ管工場等）'!F335,0))</f>
        <v/>
      </c>
      <c r="F335" s="52" t="s">
        <v>95</v>
      </c>
      <c r="G335" s="53" t="str">
        <f t="shared" si="17"/>
        <v/>
      </c>
      <c r="H335" s="62">
        <v>38</v>
      </c>
      <c r="I335" s="52" t="s">
        <v>382</v>
      </c>
      <c r="J335" s="3"/>
    </row>
    <row r="336" spans="1:10" ht="17" customHeight="1">
      <c r="A336" s="951"/>
      <c r="B336" s="969" t="s">
        <v>10</v>
      </c>
      <c r="C336" s="969"/>
      <c r="D336" s="969"/>
      <c r="E336" s="313" t="str">
        <f>IF('④別表６（エネ管工場等）'!F336="","",ROUND('④別表６（エネ管工場等）'!F336,0))</f>
        <v/>
      </c>
      <c r="F336" s="52" t="s">
        <v>95</v>
      </c>
      <c r="G336" s="53" t="str">
        <f t="shared" si="17"/>
        <v/>
      </c>
      <c r="H336" s="54">
        <v>38.9</v>
      </c>
      <c r="I336" s="52" t="s">
        <v>382</v>
      </c>
      <c r="J336" s="3"/>
    </row>
    <row r="337" spans="1:10" ht="17" customHeight="1">
      <c r="A337" s="951"/>
      <c r="B337" s="969" t="s">
        <v>11</v>
      </c>
      <c r="C337" s="969"/>
      <c r="D337" s="969"/>
      <c r="E337" s="313" t="str">
        <f>IF('④別表６（エネ管工場等）'!F337="","",ROUND('④別表６（エネ管工場等）'!F337,0))</f>
        <v/>
      </c>
      <c r="F337" s="52" t="s">
        <v>95</v>
      </c>
      <c r="G337" s="53" t="str">
        <f t="shared" si="17"/>
        <v/>
      </c>
      <c r="H337" s="54">
        <v>41.8</v>
      </c>
      <c r="I337" s="52" t="s">
        <v>382</v>
      </c>
      <c r="J337" s="3"/>
    </row>
    <row r="338" spans="1:10" ht="17" customHeight="1">
      <c r="A338" s="951"/>
      <c r="B338" s="969" t="s">
        <v>12</v>
      </c>
      <c r="C338" s="969"/>
      <c r="D338" s="969"/>
      <c r="E338" s="313" t="str">
        <f>IF('④別表６（エネ管工場等）'!F338="","",ROUND('④別表６（エネ管工場等）'!F338,0))</f>
        <v/>
      </c>
      <c r="F338" s="52" t="s">
        <v>13</v>
      </c>
      <c r="G338" s="53" t="str">
        <f t="shared" si="17"/>
        <v/>
      </c>
      <c r="H338" s="62">
        <v>40</v>
      </c>
      <c r="I338" s="52" t="s">
        <v>14</v>
      </c>
      <c r="J338" s="3"/>
    </row>
    <row r="339" spans="1:10" ht="17" customHeight="1">
      <c r="A339" s="951"/>
      <c r="B339" s="969" t="s">
        <v>15</v>
      </c>
      <c r="C339" s="969"/>
      <c r="D339" s="969"/>
      <c r="E339" s="313" t="str">
        <f>IF('④別表６（エネ管工場等）'!F339="","",ROUND('④別表６（エネ管工場等）'!F339,0))</f>
        <v/>
      </c>
      <c r="F339" s="52" t="s">
        <v>13</v>
      </c>
      <c r="G339" s="53" t="str">
        <f t="shared" si="17"/>
        <v/>
      </c>
      <c r="H339" s="54">
        <v>34.1</v>
      </c>
      <c r="I339" s="52" t="s">
        <v>14</v>
      </c>
      <c r="J339" s="3"/>
    </row>
    <row r="340" spans="1:10" ht="17" customHeight="1">
      <c r="A340" s="951"/>
      <c r="B340" s="969" t="s">
        <v>16</v>
      </c>
      <c r="C340" s="972" t="s">
        <v>17</v>
      </c>
      <c r="D340" s="973"/>
      <c r="E340" s="313" t="str">
        <f>IF('④別表６（エネ管工場等）'!F340="","",ROUND('④別表６（エネ管工場等）'!F340,0))</f>
        <v/>
      </c>
      <c r="F340" s="52" t="s">
        <v>13</v>
      </c>
      <c r="G340" s="53" t="str">
        <f t="shared" si="17"/>
        <v/>
      </c>
      <c r="H340" s="54">
        <v>50.1</v>
      </c>
      <c r="I340" s="52" t="s">
        <v>396</v>
      </c>
      <c r="J340" s="3"/>
    </row>
    <row r="341" spans="1:10" ht="17" customHeight="1">
      <c r="A341" s="951"/>
      <c r="B341" s="969"/>
      <c r="C341" s="972" t="s">
        <v>18</v>
      </c>
      <c r="D341" s="973"/>
      <c r="E341" s="313" t="str">
        <f>IF('④別表６（エネ管工場等）'!F341="","",ROUND('④別表６（エネ管工場等）'!F341,0))</f>
        <v/>
      </c>
      <c r="F341" s="52" t="s">
        <v>54</v>
      </c>
      <c r="G341" s="53" t="str">
        <f t="shared" si="17"/>
        <v/>
      </c>
      <c r="H341" s="54">
        <v>46.1</v>
      </c>
      <c r="I341" s="52" t="s">
        <v>63</v>
      </c>
      <c r="J341" s="3"/>
    </row>
    <row r="342" spans="1:10" ht="17" customHeight="1">
      <c r="A342" s="951"/>
      <c r="B342" s="976" t="s">
        <v>484</v>
      </c>
      <c r="C342" s="972" t="s">
        <v>19</v>
      </c>
      <c r="D342" s="973"/>
      <c r="E342" s="313" t="str">
        <f>IF('④別表６（エネ管工場等）'!F342="","",ROUND('④別表６（エネ管工場等）'!F342,0))</f>
        <v/>
      </c>
      <c r="F342" s="52" t="s">
        <v>13</v>
      </c>
      <c r="G342" s="53" t="str">
        <f t="shared" si="17"/>
        <v/>
      </c>
      <c r="H342" s="54">
        <v>54.7</v>
      </c>
      <c r="I342" s="52" t="s">
        <v>74</v>
      </c>
      <c r="J342" s="3"/>
    </row>
    <row r="343" spans="1:10" ht="17" customHeight="1">
      <c r="A343" s="951"/>
      <c r="B343" s="976"/>
      <c r="C343" s="977" t="s">
        <v>326</v>
      </c>
      <c r="D343" s="978"/>
      <c r="E343" s="313" t="str">
        <f>IF('④別表６（エネ管工場等）'!F343="","",ROUND('④別表６（エネ管工場等）'!F343,0))</f>
        <v/>
      </c>
      <c r="F343" s="52" t="s">
        <v>54</v>
      </c>
      <c r="G343" s="53" t="str">
        <f t="shared" si="17"/>
        <v/>
      </c>
      <c r="H343" s="54">
        <v>38.4</v>
      </c>
      <c r="I343" s="52" t="s">
        <v>63</v>
      </c>
      <c r="J343" s="3"/>
    </row>
    <row r="344" spans="1:10" ht="17" customHeight="1">
      <c r="A344" s="951"/>
      <c r="B344" s="969" t="s">
        <v>20</v>
      </c>
      <c r="C344" s="972" t="s">
        <v>485</v>
      </c>
      <c r="D344" s="973"/>
      <c r="E344" s="313" t="str">
        <f>IF('④別表６（エネ管工場等）'!F344="","",ROUND('④別表６（エネ管工場等）'!F344,0))</f>
        <v/>
      </c>
      <c r="F344" s="52" t="s">
        <v>13</v>
      </c>
      <c r="G344" s="53" t="str">
        <f t="shared" si="17"/>
        <v/>
      </c>
      <c r="H344" s="62">
        <v>28.7</v>
      </c>
      <c r="I344" s="52" t="s">
        <v>14</v>
      </c>
      <c r="J344" s="3"/>
    </row>
    <row r="345" spans="1:10" ht="17" customHeight="1">
      <c r="A345" s="951"/>
      <c r="B345" s="969"/>
      <c r="C345" s="972" t="s">
        <v>486</v>
      </c>
      <c r="D345" s="973"/>
      <c r="E345" s="313" t="str">
        <f>IF('④別表６（エネ管工場等）'!F345="","",ROUND('④別表６（エネ管工場等）'!F345,0))</f>
        <v/>
      </c>
      <c r="F345" s="52" t="s">
        <v>13</v>
      </c>
      <c r="G345" s="53" t="str">
        <f t="shared" si="17"/>
        <v/>
      </c>
      <c r="H345" s="62">
        <v>28.9</v>
      </c>
      <c r="I345" s="52" t="s">
        <v>14</v>
      </c>
      <c r="J345" s="3"/>
    </row>
    <row r="346" spans="1:10" ht="17" customHeight="1">
      <c r="A346" s="951"/>
      <c r="B346" s="969"/>
      <c r="C346" s="972" t="s">
        <v>487</v>
      </c>
      <c r="D346" s="973"/>
      <c r="E346" s="313" t="str">
        <f>IF('④別表６（エネ管工場等）'!F346="","",ROUND('④別表６（エネ管工場等）'!F346,0))</f>
        <v/>
      </c>
      <c r="F346" s="52" t="s">
        <v>13</v>
      </c>
      <c r="G346" s="53" t="str">
        <f t="shared" si="17"/>
        <v/>
      </c>
      <c r="H346" s="62">
        <v>28.3</v>
      </c>
      <c r="I346" s="52" t="s">
        <v>14</v>
      </c>
      <c r="J346" s="3"/>
    </row>
    <row r="347" spans="1:10" ht="17" customHeight="1">
      <c r="A347" s="951"/>
      <c r="B347" s="969"/>
      <c r="C347" s="972" t="s">
        <v>401</v>
      </c>
      <c r="D347" s="973"/>
      <c r="E347" s="313" t="str">
        <f>IF('④別表６（エネ管工場等）'!F347="","",ROUND('④別表６（エネ管工場等）'!F347,0))</f>
        <v/>
      </c>
      <c r="F347" s="52" t="s">
        <v>13</v>
      </c>
      <c r="G347" s="53" t="str">
        <f t="shared" si="17"/>
        <v/>
      </c>
      <c r="H347" s="54">
        <v>26.1</v>
      </c>
      <c r="I347" s="52" t="s">
        <v>14</v>
      </c>
      <c r="J347" s="3"/>
    </row>
    <row r="348" spans="1:10" ht="17" customHeight="1">
      <c r="A348" s="951"/>
      <c r="B348" s="969"/>
      <c r="C348" s="972" t="s">
        <v>488</v>
      </c>
      <c r="D348" s="973"/>
      <c r="E348" s="313" t="str">
        <f>IF('④別表６（エネ管工場等）'!F348="","",ROUND('④別表６（エネ管工場等）'!F348,0))</f>
        <v/>
      </c>
      <c r="F348" s="52" t="s">
        <v>13</v>
      </c>
      <c r="G348" s="53" t="str">
        <f t="shared" si="17"/>
        <v/>
      </c>
      <c r="H348" s="54">
        <v>24.2</v>
      </c>
      <c r="I348" s="52" t="s">
        <v>14</v>
      </c>
      <c r="J348" s="3"/>
    </row>
    <row r="349" spans="1:10" ht="17" customHeight="1">
      <c r="A349" s="951"/>
      <c r="B349" s="969"/>
      <c r="C349" s="972" t="s">
        <v>403</v>
      </c>
      <c r="D349" s="973"/>
      <c r="E349" s="313" t="str">
        <f>IF('④別表６（エネ管工場等）'!F349="","",ROUND('④別表６（エネ管工場等）'!F349,0))</f>
        <v/>
      </c>
      <c r="F349" s="52" t="s">
        <v>13</v>
      </c>
      <c r="G349" s="53" t="str">
        <f t="shared" si="17"/>
        <v/>
      </c>
      <c r="H349" s="54">
        <v>27.8</v>
      </c>
      <c r="I349" s="52" t="s">
        <v>14</v>
      </c>
      <c r="J349" s="3"/>
    </row>
    <row r="350" spans="1:10" ht="17" customHeight="1">
      <c r="A350" s="951"/>
      <c r="B350" s="969" t="s">
        <v>21</v>
      </c>
      <c r="C350" s="969"/>
      <c r="D350" s="969"/>
      <c r="E350" s="313" t="str">
        <f>IF('④別表６（エネ管工場等）'!F350="","",ROUND('④別表６（エネ管工場等）'!F350,0))</f>
        <v/>
      </c>
      <c r="F350" s="52" t="s">
        <v>13</v>
      </c>
      <c r="G350" s="53" t="str">
        <f t="shared" si="17"/>
        <v/>
      </c>
      <c r="H350" s="62">
        <v>29</v>
      </c>
      <c r="I350" s="52" t="s">
        <v>14</v>
      </c>
      <c r="J350" s="3"/>
    </row>
    <row r="351" spans="1:10" ht="17" customHeight="1">
      <c r="A351" s="951"/>
      <c r="B351" s="969" t="s">
        <v>22</v>
      </c>
      <c r="C351" s="969"/>
      <c r="D351" s="969"/>
      <c r="E351" s="313" t="str">
        <f>IF('④別表６（エネ管工場等）'!F351="","",ROUND('④別表６（エネ管工場等）'!F351,0))</f>
        <v/>
      </c>
      <c r="F351" s="52" t="s">
        <v>13</v>
      </c>
      <c r="G351" s="53" t="str">
        <f t="shared" si="17"/>
        <v/>
      </c>
      <c r="H351" s="54">
        <v>37.299999999999997</v>
      </c>
      <c r="I351" s="52" t="s">
        <v>14</v>
      </c>
      <c r="J351" s="3"/>
    </row>
    <row r="352" spans="1:10" ht="17" customHeight="1">
      <c r="A352" s="951"/>
      <c r="B352" s="969" t="s">
        <v>23</v>
      </c>
      <c r="C352" s="969"/>
      <c r="D352" s="969"/>
      <c r="E352" s="313" t="str">
        <f>IF('④別表６（エネ管工場等）'!F352="","",ROUND('④別表６（エネ管工場等）'!F352,0))</f>
        <v/>
      </c>
      <c r="F352" s="52" t="s">
        <v>54</v>
      </c>
      <c r="G352" s="53" t="str">
        <f t="shared" si="17"/>
        <v/>
      </c>
      <c r="H352" s="54">
        <v>18.399999999999999</v>
      </c>
      <c r="I352" s="52" t="s">
        <v>63</v>
      </c>
      <c r="J352" s="3"/>
    </row>
    <row r="353" spans="1:10" ht="17" customHeight="1">
      <c r="A353" s="951"/>
      <c r="B353" s="969" t="s">
        <v>24</v>
      </c>
      <c r="C353" s="969"/>
      <c r="D353" s="969"/>
      <c r="E353" s="313" t="str">
        <f>IF('④別表６（エネ管工場等）'!F353="","",ROUND('④別表６（エネ管工場等）'!F353,0))</f>
        <v/>
      </c>
      <c r="F353" s="52" t="s">
        <v>54</v>
      </c>
      <c r="G353" s="53" t="str">
        <f>IF(E353="","",ROUND(E353*H353,0))</f>
        <v/>
      </c>
      <c r="H353" s="54">
        <v>3.23</v>
      </c>
      <c r="I353" s="52" t="s">
        <v>63</v>
      </c>
      <c r="J353" s="3"/>
    </row>
    <row r="354" spans="1:10" ht="17" customHeight="1">
      <c r="A354" s="951"/>
      <c r="B354" s="953" t="s">
        <v>489</v>
      </c>
      <c r="C354" s="954"/>
      <c r="D354" s="955"/>
      <c r="E354" s="313" t="str">
        <f>IF('④別表６（エネ管工場等）'!F354="","",ROUND('④別表６（エネ管工場等）'!F354,0))</f>
        <v/>
      </c>
      <c r="F354" s="52" t="s">
        <v>54</v>
      </c>
      <c r="G354" s="53" t="str">
        <f>IF(E354="","",ROUND(E354*H354,0))</f>
        <v/>
      </c>
      <c r="H354" s="54">
        <v>3.45</v>
      </c>
      <c r="I354" s="52" t="s">
        <v>63</v>
      </c>
      <c r="J354" s="3"/>
    </row>
    <row r="355" spans="1:10" ht="17" customHeight="1">
      <c r="A355" s="951"/>
      <c r="B355" s="969" t="s">
        <v>25</v>
      </c>
      <c r="C355" s="969"/>
      <c r="D355" s="969"/>
      <c r="E355" s="313" t="str">
        <f>IF('④別表６（エネ管工場等）'!F355="","",ROUND('④別表６（エネ管工場等）'!F355,0))</f>
        <v/>
      </c>
      <c r="F355" s="52" t="s">
        <v>54</v>
      </c>
      <c r="G355" s="53" t="str">
        <f t="shared" ref="G355" si="18">IF(E355="","",ROUND(E355*H355,0))</f>
        <v/>
      </c>
      <c r="H355" s="54">
        <v>7.53</v>
      </c>
      <c r="I355" s="52" t="s">
        <v>63</v>
      </c>
      <c r="J355" s="3"/>
    </row>
    <row r="356" spans="1:10" ht="17" customHeight="1">
      <c r="A356" s="951"/>
      <c r="B356" s="953" t="s">
        <v>26</v>
      </c>
      <c r="C356" s="954"/>
      <c r="D356" s="955"/>
      <c r="E356" s="313" t="str">
        <f>IF('④別表６（エネ管工場等）'!F362="","",ROUND('④別表６（エネ管工場等）'!F362,0))</f>
        <v/>
      </c>
      <c r="F356" s="52" t="s">
        <v>54</v>
      </c>
      <c r="G356" s="53" t="str">
        <f>IF(E356="","",ROUND(E356*H356,0))</f>
        <v/>
      </c>
      <c r="H356" s="334">
        <v>46</v>
      </c>
      <c r="I356" s="52" t="s">
        <v>63</v>
      </c>
      <c r="J356" s="3"/>
    </row>
    <row r="357" spans="1:10" ht="17" customHeight="1">
      <c r="A357" s="951"/>
      <c r="B357" s="969" t="s">
        <v>490</v>
      </c>
      <c r="C357" s="970" t="str">
        <f>IF('④別表６（エネ管工場等）'!C356="","",'④別表６（エネ管工場等）'!C356)</f>
        <v/>
      </c>
      <c r="D357" s="971"/>
      <c r="E357" s="313" t="str">
        <f>IF('④別表６（エネ管工場等）'!F356="","",ROUND('④別表６（エネ管工場等）'!F356,0))</f>
        <v/>
      </c>
      <c r="F357" s="337" t="str">
        <f>IF('④別表６（エネ管工場等）'!G356="","",'④別表６（エネ管工場等）'!G356)</f>
        <v/>
      </c>
      <c r="G357" s="53" t="str">
        <f>IF(E357="","",ROUND(E357*H357,0))</f>
        <v/>
      </c>
      <c r="H357" s="296" t="str">
        <f>IF('④別表６（エネ管工場等）'!P356="","",'④別表６（エネ管工場等）'!P356)</f>
        <v/>
      </c>
      <c r="I357" s="338" t="str">
        <f>IF('④別表６（エネ管工場等）'!Q356="","",'④別表６（エネ管工場等）'!Q356)</f>
        <v/>
      </c>
      <c r="J357" s="3"/>
    </row>
    <row r="358" spans="1:10" ht="17" customHeight="1">
      <c r="A358" s="951"/>
      <c r="B358" s="969"/>
      <c r="C358" s="970" t="str">
        <f>IF('④別表６（エネ管工場等）'!C357="","",'④別表６（エネ管工場等）'!C357)</f>
        <v/>
      </c>
      <c r="D358" s="971"/>
      <c r="E358" s="313" t="str">
        <f>IF('④別表６（エネ管工場等）'!F357="","",ROUND('④別表６（エネ管工場等）'!F357,0))</f>
        <v/>
      </c>
      <c r="F358" s="337" t="str">
        <f>IF('④別表６（エネ管工場等）'!G357="","",'④別表６（エネ管工場等）'!G357)</f>
        <v/>
      </c>
      <c r="G358" s="53" t="str">
        <f t="shared" ref="G358" si="19">IF(E358="","",ROUND(E358*H358,0))</f>
        <v/>
      </c>
      <c r="H358" s="296" t="str">
        <f>IF('④別表６（エネ管工場等）'!P357="","",'④別表６（エネ管工場等）'!P357)</f>
        <v/>
      </c>
      <c r="I358" s="338" t="str">
        <f>IF('④別表６（エネ管工場等）'!Q357="","",'④別表６（エネ管工場等）'!Q357)</f>
        <v/>
      </c>
      <c r="J358" s="3"/>
    </row>
    <row r="359" spans="1:10" ht="17" customHeight="1">
      <c r="A359" s="952"/>
      <c r="B359" s="943" t="s">
        <v>491</v>
      </c>
      <c r="C359" s="946"/>
      <c r="D359" s="947"/>
      <c r="E359" s="292"/>
      <c r="F359" s="293"/>
      <c r="G359" s="53" t="str">
        <f>IF(SUM(G329:G358)=0,"",SUM(G329:G358))</f>
        <v/>
      </c>
      <c r="H359" s="294"/>
      <c r="I359" s="295"/>
      <c r="J359" s="3"/>
    </row>
    <row r="360" spans="1:10" ht="17" customHeight="1">
      <c r="A360" s="950" t="s">
        <v>412</v>
      </c>
      <c r="B360" s="953" t="s">
        <v>492</v>
      </c>
      <c r="C360" s="954"/>
      <c r="D360" s="955"/>
      <c r="E360" s="313" t="str">
        <f>IF('④別表６（エネ管工場等）'!F367="","",ROUND('④別表６（エネ管工場等）'!F367,0))</f>
        <v/>
      </c>
      <c r="F360" s="68" t="s">
        <v>493</v>
      </c>
      <c r="G360" s="53" t="str">
        <f>IF(E360="","",ROUND(E360*H360,0))</f>
        <v/>
      </c>
      <c r="H360" s="296">
        <v>13.6</v>
      </c>
      <c r="I360" s="52" t="s">
        <v>14</v>
      </c>
      <c r="J360" s="3"/>
    </row>
    <row r="361" spans="1:10" ht="17" customHeight="1">
      <c r="A361" s="951"/>
      <c r="B361" s="953" t="s">
        <v>494</v>
      </c>
      <c r="C361" s="954"/>
      <c r="D361" s="955"/>
      <c r="E361" s="313" t="str">
        <f>IF('④別表６（エネ管工場等）'!F368="","",ROUND('④別表６（エネ管工場等）'!F368,0))</f>
        <v/>
      </c>
      <c r="F361" s="68" t="s">
        <v>493</v>
      </c>
      <c r="G361" s="53" t="str">
        <f>IF(E361="","",ROUND(E361*H361,0))</f>
        <v/>
      </c>
      <c r="H361" s="296">
        <v>13.2</v>
      </c>
      <c r="I361" s="52" t="s">
        <v>14</v>
      </c>
      <c r="J361" s="3"/>
    </row>
    <row r="362" spans="1:10" ht="17" customHeight="1">
      <c r="A362" s="951"/>
      <c r="B362" s="953" t="s">
        <v>495</v>
      </c>
      <c r="C362" s="954"/>
      <c r="D362" s="955"/>
      <c r="E362" s="313" t="str">
        <f>IF('④別表６（エネ管工場等）'!F369="","",ROUND('④別表６（エネ管工場等）'!F369,0))</f>
        <v/>
      </c>
      <c r="F362" s="68" t="s">
        <v>493</v>
      </c>
      <c r="G362" s="53" t="str">
        <f>IF(E362="","",ROUND(E362*H362,0))</f>
        <v/>
      </c>
      <c r="H362" s="296">
        <v>17.100000000000001</v>
      </c>
      <c r="I362" s="52" t="s">
        <v>14</v>
      </c>
      <c r="J362" s="3"/>
    </row>
    <row r="363" spans="1:10" ht="17" customHeight="1">
      <c r="A363" s="951"/>
      <c r="B363" s="953" t="s">
        <v>496</v>
      </c>
      <c r="C363" s="954"/>
      <c r="D363" s="955"/>
      <c r="E363" s="313" t="str">
        <f>IF('④別表６（エネ管工場等）'!F370="","",ROUND('④別表６（エネ管工場等）'!F370,0))</f>
        <v/>
      </c>
      <c r="F363" s="68" t="s">
        <v>95</v>
      </c>
      <c r="G363" s="53" t="str">
        <f t="shared" ref="G363" si="20">IF(E363="","",ROUND(E363*H363,0))</f>
        <v/>
      </c>
      <c r="H363" s="296">
        <v>23.4</v>
      </c>
      <c r="I363" s="52" t="s">
        <v>382</v>
      </c>
      <c r="J363" s="3"/>
    </row>
    <row r="364" spans="1:10" ht="17" customHeight="1">
      <c r="A364" s="951"/>
      <c r="B364" s="953" t="s">
        <v>497</v>
      </c>
      <c r="C364" s="954"/>
      <c r="D364" s="955"/>
      <c r="E364" s="313" t="str">
        <f>IF('④別表６（エネ管工場等）'!F371="","",ROUND('④別表６（エネ管工場等）'!F371,0))</f>
        <v/>
      </c>
      <c r="F364" s="68" t="s">
        <v>95</v>
      </c>
      <c r="G364" s="53" t="str">
        <f>IF(E364="","",ROUND(E364*H364,0))</f>
        <v/>
      </c>
      <c r="H364" s="296">
        <v>35.6</v>
      </c>
      <c r="I364" s="52" t="s">
        <v>382</v>
      </c>
      <c r="J364" s="3"/>
    </row>
    <row r="365" spans="1:10" ht="17" customHeight="1">
      <c r="A365" s="951"/>
      <c r="B365" s="953" t="s">
        <v>498</v>
      </c>
      <c r="C365" s="954"/>
      <c r="D365" s="955"/>
      <c r="E365" s="313" t="str">
        <f>IF('④別表６（エネ管工場等）'!F372="","",ROUND('④別表６（エネ管工場等）'!F372,0))</f>
        <v/>
      </c>
      <c r="F365" s="52" t="s">
        <v>54</v>
      </c>
      <c r="G365" s="53" t="str">
        <f t="shared" ref="G365:G377" si="21">IF(E365="","",ROUND(E365*H365,0))</f>
        <v/>
      </c>
      <c r="H365" s="296">
        <v>21.2</v>
      </c>
      <c r="I365" s="52" t="s">
        <v>63</v>
      </c>
      <c r="J365" s="3"/>
    </row>
    <row r="366" spans="1:10" ht="17" customHeight="1">
      <c r="A366" s="951"/>
      <c r="B366" s="953" t="s">
        <v>499</v>
      </c>
      <c r="C366" s="954"/>
      <c r="D366" s="955"/>
      <c r="E366" s="313" t="str">
        <f>IF('④別表６（エネ管工場等）'!F373="","",ROUND('④別表６（エネ管工場等）'!F373,0))</f>
        <v/>
      </c>
      <c r="F366" s="52" t="s">
        <v>13</v>
      </c>
      <c r="G366" s="53" t="str">
        <f t="shared" si="21"/>
        <v/>
      </c>
      <c r="H366" s="296">
        <v>13.2</v>
      </c>
      <c r="I366" s="52" t="s">
        <v>14</v>
      </c>
      <c r="J366" s="3"/>
    </row>
    <row r="367" spans="1:10" ht="17" customHeight="1">
      <c r="A367" s="951"/>
      <c r="B367" s="953" t="s">
        <v>500</v>
      </c>
      <c r="C367" s="954"/>
      <c r="D367" s="955"/>
      <c r="E367" s="313" t="str">
        <f>IF('④別表６（エネ管工場等）'!F374="","",ROUND('④別表６（エネ管工場等）'!F374,0))</f>
        <v/>
      </c>
      <c r="F367" s="52" t="s">
        <v>13</v>
      </c>
      <c r="G367" s="53" t="str">
        <f t="shared" si="21"/>
        <v/>
      </c>
      <c r="H367" s="296">
        <v>18</v>
      </c>
      <c r="I367" s="52" t="s">
        <v>14</v>
      </c>
      <c r="J367" s="3"/>
    </row>
    <row r="368" spans="1:10" ht="17" customHeight="1">
      <c r="A368" s="951"/>
      <c r="B368" s="953" t="s">
        <v>501</v>
      </c>
      <c r="C368" s="954"/>
      <c r="D368" s="955"/>
      <c r="E368" s="313" t="str">
        <f>IF('④別表６（エネ管工場等）'!F375="","",ROUND('④別表６（エネ管工場等）'!F375,0))</f>
        <v/>
      </c>
      <c r="F368" s="52" t="s">
        <v>13</v>
      </c>
      <c r="G368" s="53" t="str">
        <f t="shared" si="21"/>
        <v/>
      </c>
      <c r="H368" s="296">
        <v>26.9</v>
      </c>
      <c r="I368" s="52" t="s">
        <v>14</v>
      </c>
      <c r="J368" s="3"/>
    </row>
    <row r="369" spans="1:10" ht="17" customHeight="1">
      <c r="A369" s="951"/>
      <c r="B369" s="953" t="s">
        <v>502</v>
      </c>
      <c r="C369" s="954"/>
      <c r="D369" s="955"/>
      <c r="E369" s="313" t="str">
        <f>IF('④別表６（エネ管工場等）'!F376="","",ROUND('④別表６（エネ管工場等）'!F376,0))</f>
        <v/>
      </c>
      <c r="F369" s="52" t="s">
        <v>13</v>
      </c>
      <c r="G369" s="53" t="str">
        <f t="shared" si="21"/>
        <v/>
      </c>
      <c r="H369" s="296">
        <v>33.200000000000003</v>
      </c>
      <c r="I369" s="52" t="s">
        <v>14</v>
      </c>
      <c r="J369" s="3"/>
    </row>
    <row r="370" spans="1:10" ht="17" customHeight="1">
      <c r="A370" s="951"/>
      <c r="B370" s="953" t="s">
        <v>503</v>
      </c>
      <c r="C370" s="954"/>
      <c r="D370" s="955"/>
      <c r="E370" s="313" t="str">
        <f>IF(SUM('④別表６（エネ管工場等）'!F377,'④別表６（エネ管工場等）'!F378)=0,"",ROUND((SUM('④別表６（エネ管工場等）'!F377,'④別表６（エネ管工場等）'!F378)),0))</f>
        <v/>
      </c>
      <c r="F370" s="52" t="s">
        <v>13</v>
      </c>
      <c r="G370" s="53" t="str">
        <f t="shared" si="21"/>
        <v/>
      </c>
      <c r="H370" s="296">
        <v>29.3</v>
      </c>
      <c r="I370" s="52" t="s">
        <v>14</v>
      </c>
      <c r="J370" s="3"/>
    </row>
    <row r="371" spans="1:10" ht="17" customHeight="1">
      <c r="A371" s="951"/>
      <c r="B371" s="953" t="s">
        <v>504</v>
      </c>
      <c r="C371" s="954"/>
      <c r="D371" s="955"/>
      <c r="E371" s="313" t="str">
        <f>IF('④別表６（エネ管工場等）'!F379="","",ROUND('④別表６（エネ管工場等）'!F379,0))</f>
        <v/>
      </c>
      <c r="F371" s="68" t="s">
        <v>95</v>
      </c>
      <c r="G371" s="53" t="str">
        <f t="shared" si="21"/>
        <v/>
      </c>
      <c r="H371" s="296">
        <v>40.200000000000003</v>
      </c>
      <c r="I371" s="52" t="s">
        <v>382</v>
      </c>
      <c r="J371" s="3"/>
    </row>
    <row r="372" spans="1:10" ht="17" customHeight="1">
      <c r="A372" s="951"/>
      <c r="B372" s="963" t="s">
        <v>426</v>
      </c>
      <c r="C372" s="964"/>
      <c r="D372" s="965"/>
      <c r="E372" s="313" t="str">
        <f>IF('④別表６（エネ管工場等）'!F380="","",ROUND('④別表６（エネ管工場等）'!F380,0))</f>
        <v/>
      </c>
      <c r="F372" s="52" t="s">
        <v>54</v>
      </c>
      <c r="G372" s="53" t="str">
        <f t="shared" si="21"/>
        <v/>
      </c>
      <c r="H372" s="296">
        <v>21.2</v>
      </c>
      <c r="I372" s="52" t="s">
        <v>63</v>
      </c>
      <c r="J372" s="3"/>
    </row>
    <row r="373" spans="1:10" ht="17" customHeight="1">
      <c r="A373" s="951"/>
      <c r="B373" s="953" t="s">
        <v>505</v>
      </c>
      <c r="C373" s="954"/>
      <c r="D373" s="955"/>
      <c r="E373" s="313" t="str">
        <f>IF('④別表６（エネ管工場等）'!F381="","",ROUND('④別表６（エネ管工場等）'!F381,0))</f>
        <v/>
      </c>
      <c r="F373" s="68" t="s">
        <v>13</v>
      </c>
      <c r="G373" s="53" t="str">
        <f t="shared" si="21"/>
        <v/>
      </c>
      <c r="H373" s="296">
        <v>17.100000000000001</v>
      </c>
      <c r="I373" s="52" t="s">
        <v>14</v>
      </c>
      <c r="J373" s="3"/>
    </row>
    <row r="374" spans="1:10" ht="17" customHeight="1">
      <c r="A374" s="951"/>
      <c r="B374" s="953" t="s">
        <v>506</v>
      </c>
      <c r="C374" s="954"/>
      <c r="D374" s="955"/>
      <c r="E374" s="313" t="str">
        <f>IF('④別表６（エネ管工場等）'!F382="","",ROUND('④別表６（エネ管工場等）'!F382,0))</f>
        <v/>
      </c>
      <c r="F374" s="68" t="s">
        <v>13</v>
      </c>
      <c r="G374" s="53" t="str">
        <f t="shared" si="21"/>
        <v/>
      </c>
      <c r="H374" s="296">
        <v>142</v>
      </c>
      <c r="I374" s="52" t="s">
        <v>14</v>
      </c>
      <c r="J374" s="3"/>
    </row>
    <row r="375" spans="1:10" ht="17" customHeight="1">
      <c r="A375" s="951"/>
      <c r="B375" s="953" t="s">
        <v>507</v>
      </c>
      <c r="C375" s="954"/>
      <c r="D375" s="955"/>
      <c r="E375" s="313" t="str">
        <f>IF('④別表６（エネ管工場等）'!F383="","",ROUND('④別表６（エネ管工場等）'!F383,0))</f>
        <v/>
      </c>
      <c r="F375" s="68" t="s">
        <v>13</v>
      </c>
      <c r="G375" s="53" t="str">
        <f t="shared" si="21"/>
        <v/>
      </c>
      <c r="H375" s="296">
        <v>22.5</v>
      </c>
      <c r="I375" s="52" t="s">
        <v>14</v>
      </c>
      <c r="J375" s="3"/>
    </row>
    <row r="376" spans="1:10" ht="17" customHeight="1">
      <c r="A376" s="951"/>
      <c r="B376" s="966" t="s">
        <v>508</v>
      </c>
      <c r="C376" s="967" t="str">
        <f>IF('④別表６（エネ管工場等）'!D384="","",'④別表６（エネ管工場等）'!D384)</f>
        <v/>
      </c>
      <c r="D376" s="968"/>
      <c r="E376" s="313" t="str">
        <f>IF('④別表６（エネ管工場等）'!F384="","",ROUND('④別表６（エネ管工場等）'!F384,0))</f>
        <v/>
      </c>
      <c r="F376" s="68" t="str">
        <f>IF('④別表６（エネ管工場等）'!G384="","",'④別表６（エネ管工場等）'!G384)</f>
        <v/>
      </c>
      <c r="G376" s="53" t="str">
        <f t="shared" si="21"/>
        <v/>
      </c>
      <c r="H376" s="296" t="str">
        <f>IF('④別表６（エネ管工場等）'!P384="","",'④別表６（エネ管工場等）'!P384)</f>
        <v/>
      </c>
      <c r="I376" s="338" t="str">
        <f>IF('④別表６（エネ管工場等）'!Q384="","",'④別表６（エネ管工場等）'!Q384)</f>
        <v/>
      </c>
      <c r="J376" s="3"/>
    </row>
    <row r="377" spans="1:10" ht="17" customHeight="1">
      <c r="A377" s="951"/>
      <c r="B377" s="919"/>
      <c r="C377" s="967" t="str">
        <f>IF('④別表６（エネ管工場等）'!D385="","",'④別表６（エネ管工場等）'!D385)</f>
        <v/>
      </c>
      <c r="D377" s="968"/>
      <c r="E377" s="313" t="str">
        <f>IF('④別表６（エネ管工場等）'!F385="","",ROUND('④別表６（エネ管工場等）'!F385,0))</f>
        <v/>
      </c>
      <c r="F377" s="68" t="str">
        <f>IF('④別表６（エネ管工場等）'!G385="","",'④別表６（エネ管工場等）'!G385)</f>
        <v/>
      </c>
      <c r="G377" s="53" t="str">
        <f t="shared" si="21"/>
        <v/>
      </c>
      <c r="H377" s="296" t="str">
        <f>IF('④別表６（エネ管工場等）'!P385="","",'④別表６（エネ管工場等）'!P385)</f>
        <v/>
      </c>
      <c r="I377" s="338" t="str">
        <f>IF('④別表６（エネ管工場等）'!Q385="","",'④別表６（エネ管工場等）'!Q385)</f>
        <v/>
      </c>
      <c r="J377" s="3"/>
    </row>
    <row r="378" spans="1:10" ht="17" customHeight="1">
      <c r="A378" s="952"/>
      <c r="B378" s="943" t="s">
        <v>43</v>
      </c>
      <c r="C378" s="946"/>
      <c r="D378" s="947"/>
      <c r="E378" s="292"/>
      <c r="F378" s="293"/>
      <c r="G378" s="53" t="str">
        <f>IF(SUM(G360:G377)=0,"",SUM(G360:G377))</f>
        <v/>
      </c>
      <c r="H378" s="294"/>
      <c r="I378" s="295"/>
      <c r="J378" s="3"/>
    </row>
    <row r="379" spans="1:10" ht="17" customHeight="1">
      <c r="A379" s="951" t="s">
        <v>509</v>
      </c>
      <c r="B379" s="962" t="s">
        <v>435</v>
      </c>
      <c r="C379" s="953" t="s">
        <v>27</v>
      </c>
      <c r="D379" s="955"/>
      <c r="E379" s="313" t="str">
        <f>IF('④別表６（エネ管工場等）'!F390="","",ROUND('④別表６（エネ管工場等）'!F390,0))</f>
        <v/>
      </c>
      <c r="F379" s="52" t="s">
        <v>28</v>
      </c>
      <c r="G379" s="53" t="str">
        <f>IF(E379="","",ROUND(E379*H379,0))</f>
        <v/>
      </c>
      <c r="H379" s="335">
        <v>1.17</v>
      </c>
      <c r="I379" s="52" t="s">
        <v>29</v>
      </c>
      <c r="J379" s="3"/>
    </row>
    <row r="380" spans="1:10" ht="17" customHeight="1">
      <c r="A380" s="951"/>
      <c r="B380" s="956"/>
      <c r="C380" s="953" t="s">
        <v>30</v>
      </c>
      <c r="D380" s="955"/>
      <c r="E380" s="313" t="str">
        <f>IF('④別表６（エネ管工場等）'!F391="","",ROUND('④別表６（エネ管工場等）'!F391,0))</f>
        <v/>
      </c>
      <c r="F380" s="52" t="s">
        <v>28</v>
      </c>
      <c r="G380" s="53" t="str">
        <f>IF(E380="","",ROUND(E380*H380,0))</f>
        <v/>
      </c>
      <c r="H380" s="335">
        <v>1.19</v>
      </c>
      <c r="I380" s="52" t="s">
        <v>29</v>
      </c>
      <c r="J380" s="3"/>
    </row>
    <row r="381" spans="1:10" ht="17" customHeight="1">
      <c r="A381" s="951"/>
      <c r="B381" s="956"/>
      <c r="C381" s="953" t="s">
        <v>31</v>
      </c>
      <c r="D381" s="955"/>
      <c r="E381" s="313" t="str">
        <f>IF('④別表６（エネ管工場等）'!F392="","",ROUND('④別表６（エネ管工場等）'!F392,0))</f>
        <v/>
      </c>
      <c r="F381" s="52" t="s">
        <v>28</v>
      </c>
      <c r="G381" s="53" t="str">
        <f>IF(E381="","",ROUND(E381*H381,0))</f>
        <v/>
      </c>
      <c r="H381" s="335">
        <v>1.19</v>
      </c>
      <c r="I381" s="52" t="s">
        <v>29</v>
      </c>
      <c r="J381" s="3"/>
    </row>
    <row r="382" spans="1:10" ht="17" customHeight="1">
      <c r="A382" s="951"/>
      <c r="B382" s="956"/>
      <c r="C382" s="953" t="s">
        <v>32</v>
      </c>
      <c r="D382" s="955"/>
      <c r="E382" s="313" t="str">
        <f>IF('④別表６（エネ管工場等）'!F393="","",ROUND('④別表６（エネ管工場等）'!F393,0))</f>
        <v/>
      </c>
      <c r="F382" s="52" t="s">
        <v>28</v>
      </c>
      <c r="G382" s="53" t="str">
        <f>IF(E382="","",ROUND(E382*H382,0))</f>
        <v/>
      </c>
      <c r="H382" s="335">
        <v>1.19</v>
      </c>
      <c r="I382" s="52" t="s">
        <v>29</v>
      </c>
      <c r="J382" s="3"/>
    </row>
    <row r="383" spans="1:10" ht="17" customHeight="1">
      <c r="A383" s="951"/>
      <c r="B383" s="957"/>
      <c r="C383" s="330" t="s">
        <v>322</v>
      </c>
      <c r="D383" s="299" t="str">
        <f>IF('④別表６（エネ管工場等）'!E394="","",'④別表６（エネ管工場等）'!E394)</f>
        <v/>
      </c>
      <c r="E383" s="313" t="str">
        <f>IF('④別表６（エネ管工場等）'!F394="","",ROUND('④別表６（エネ管工場等）'!F394,0))</f>
        <v/>
      </c>
      <c r="F383" s="52" t="s">
        <v>28</v>
      </c>
      <c r="G383" s="53" t="str">
        <f>IF(E383="","",ROUND(E383*H383,0))</f>
        <v/>
      </c>
      <c r="H383" s="335"/>
      <c r="I383" s="314" t="s">
        <v>29</v>
      </c>
      <c r="J383" s="3"/>
    </row>
    <row r="384" spans="1:10" ht="17" customHeight="1">
      <c r="A384" s="951"/>
      <c r="B384" s="962" t="s">
        <v>438</v>
      </c>
      <c r="C384" s="953" t="s">
        <v>439</v>
      </c>
      <c r="D384" s="955"/>
      <c r="E384" s="313" t="str">
        <f>IF('④別表６（エネ管工場等）'!F395="","",ROUND('④別表６（エネ管工場等）'!F395,0))</f>
        <v/>
      </c>
      <c r="F384" s="52" t="s">
        <v>28</v>
      </c>
      <c r="G384" s="53" t="str">
        <f>IF(E384="","",ROUND(E384,0))</f>
        <v/>
      </c>
      <c r="H384" s="297" t="s">
        <v>510</v>
      </c>
      <c r="I384" s="52" t="s">
        <v>29</v>
      </c>
      <c r="J384" s="3"/>
    </row>
    <row r="385" spans="1:10" ht="17" customHeight="1">
      <c r="A385" s="951"/>
      <c r="B385" s="956"/>
      <c r="C385" s="953" t="s">
        <v>440</v>
      </c>
      <c r="D385" s="955"/>
      <c r="E385" s="313" t="str">
        <f>IF('④別表６（エネ管工場等）'!F396="","",ROUND('④別表６（エネ管工場等）'!F396,0))</f>
        <v/>
      </c>
      <c r="F385" s="52" t="s">
        <v>28</v>
      </c>
      <c r="G385" s="53" t="str">
        <f>IF(E385="","",ROUND(E385,0))</f>
        <v/>
      </c>
      <c r="H385" s="297" t="s">
        <v>510</v>
      </c>
      <c r="I385" s="52" t="s">
        <v>29</v>
      </c>
      <c r="J385" s="3"/>
    </row>
    <row r="386" spans="1:10" ht="17" customHeight="1">
      <c r="A386" s="951"/>
      <c r="B386" s="956"/>
      <c r="C386" s="953" t="s">
        <v>441</v>
      </c>
      <c r="D386" s="955"/>
      <c r="E386" s="313" t="str">
        <f>IF('④別表６（エネ管工場等）'!F397="","",ROUND('④別表６（エネ管工場等）'!F397,0))</f>
        <v/>
      </c>
      <c r="F386" s="52" t="s">
        <v>28</v>
      </c>
      <c r="G386" s="53" t="str">
        <f>IF(E386="","",ROUND(E386,0))</f>
        <v/>
      </c>
      <c r="H386" s="297" t="s">
        <v>510</v>
      </c>
      <c r="I386" s="52" t="s">
        <v>29</v>
      </c>
      <c r="J386" s="3"/>
    </row>
    <row r="387" spans="1:10" ht="17" customHeight="1">
      <c r="A387" s="951"/>
      <c r="B387" s="956"/>
      <c r="C387" s="953" t="s">
        <v>511</v>
      </c>
      <c r="D387" s="955"/>
      <c r="E387" s="313" t="str">
        <f>IF('④別表６（エネ管工場等）'!F398="","",ROUND('④別表６（エネ管工場等）'!F398,0))</f>
        <v/>
      </c>
      <c r="F387" s="52" t="s">
        <v>28</v>
      </c>
      <c r="G387" s="53" t="str">
        <f>IF(E387="","",ROUND(E387,0))</f>
        <v/>
      </c>
      <c r="H387" s="297" t="s">
        <v>510</v>
      </c>
      <c r="I387" s="52" t="s">
        <v>29</v>
      </c>
      <c r="J387" s="3"/>
    </row>
    <row r="388" spans="1:10" ht="17" customHeight="1">
      <c r="A388" s="951"/>
      <c r="B388" s="957"/>
      <c r="C388" s="330" t="s">
        <v>322</v>
      </c>
      <c r="D388" s="299" t="str">
        <f>IF('④別表６（エネ管工場等）'!E399="","",'④別表６（エネ管工場等）'!E399)</f>
        <v/>
      </c>
      <c r="E388" s="313" t="str">
        <f>IF('④別表６（エネ管工場等）'!F399="","",ROUND('④別表６（エネ管工場等）'!F399,0))</f>
        <v/>
      </c>
      <c r="F388" s="52" t="s">
        <v>28</v>
      </c>
      <c r="G388" s="53" t="str">
        <f>IF(E388="","",ROUND(E388*H388,0))</f>
        <v/>
      </c>
      <c r="H388" s="335"/>
      <c r="I388" s="63" t="s">
        <v>29</v>
      </c>
      <c r="J388" s="3"/>
    </row>
    <row r="389" spans="1:10" ht="17" customHeight="1">
      <c r="A389" s="952"/>
      <c r="B389" s="943" t="s">
        <v>320</v>
      </c>
      <c r="C389" s="946"/>
      <c r="D389" s="947"/>
      <c r="E389" s="55"/>
      <c r="F389" s="55"/>
      <c r="G389" s="53" t="str">
        <f>IF(SUM(G379:G388)=0,"",SUM(G379:G388))</f>
        <v/>
      </c>
      <c r="H389" s="56"/>
      <c r="I389" s="57"/>
      <c r="J389" s="3"/>
    </row>
    <row r="390" spans="1:10" ht="17" customHeight="1">
      <c r="A390" s="950" t="s">
        <v>33</v>
      </c>
      <c r="B390" s="953" t="s">
        <v>449</v>
      </c>
      <c r="C390" s="954"/>
      <c r="D390" s="955"/>
      <c r="E390" s="313" t="str">
        <f>IF('④別表６（エネ管工場等）'!F405="","",ROUND('④別表６（エネ管工場等）'!F405,0))</f>
        <v/>
      </c>
      <c r="F390" s="52" t="s">
        <v>75</v>
      </c>
      <c r="G390" s="53" t="str">
        <f t="shared" ref="G390:G399" si="22">IF(E390="","",ROUND(E390*H390,0))</f>
        <v/>
      </c>
      <c r="H390" s="54">
        <v>8.64</v>
      </c>
      <c r="I390" s="52" t="s">
        <v>76</v>
      </c>
      <c r="J390" s="3"/>
    </row>
    <row r="391" spans="1:10" ht="17" customHeight="1">
      <c r="A391" s="951"/>
      <c r="B391" s="956" t="s">
        <v>453</v>
      </c>
      <c r="C391" s="958" t="s">
        <v>454</v>
      </c>
      <c r="D391" s="959"/>
      <c r="E391" s="313" t="str">
        <f>IF('④別表６（エネ管工場等）'!F412="","",ROUND('④別表６（エネ管工場等）'!F412,0))</f>
        <v/>
      </c>
      <c r="F391" s="52" t="s">
        <v>75</v>
      </c>
      <c r="G391" s="53" t="str">
        <f t="shared" si="22"/>
        <v/>
      </c>
      <c r="H391" s="54">
        <v>3.6</v>
      </c>
      <c r="I391" s="52" t="s">
        <v>76</v>
      </c>
      <c r="J391" s="3"/>
    </row>
    <row r="392" spans="1:10" ht="17" customHeight="1">
      <c r="A392" s="951"/>
      <c r="B392" s="956"/>
      <c r="C392" s="960" t="s">
        <v>512</v>
      </c>
      <c r="D392" s="961"/>
      <c r="E392" s="313" t="str">
        <f>IF('④別表６（エネ管工場等）'!F413="","",ROUND('④別表６（エネ管工場等）'!F413,0))</f>
        <v/>
      </c>
      <c r="F392" s="52" t="s">
        <v>75</v>
      </c>
      <c r="G392" s="53" t="str">
        <f t="shared" si="22"/>
        <v/>
      </c>
      <c r="H392" s="54">
        <v>3.6</v>
      </c>
      <c r="I392" s="52" t="s">
        <v>76</v>
      </c>
      <c r="J392" s="3"/>
    </row>
    <row r="393" spans="1:10" ht="17" customHeight="1">
      <c r="A393" s="951"/>
      <c r="B393" s="956"/>
      <c r="C393" s="953" t="s">
        <v>513</v>
      </c>
      <c r="D393" s="955"/>
      <c r="E393" s="313" t="str">
        <f>IF('④別表６（エネ管工場等）'!F414="","",ROUND('④別表６（エネ管工場等）'!F414,0))</f>
        <v/>
      </c>
      <c r="F393" s="52" t="s">
        <v>75</v>
      </c>
      <c r="G393" s="53" t="str">
        <f t="shared" si="22"/>
        <v/>
      </c>
      <c r="H393" s="54">
        <v>8.64</v>
      </c>
      <c r="I393" s="52" t="s">
        <v>76</v>
      </c>
      <c r="J393" s="3"/>
    </row>
    <row r="394" spans="1:10" ht="17" customHeight="1">
      <c r="A394" s="951"/>
      <c r="B394" s="957"/>
      <c r="C394" s="298" t="s">
        <v>437</v>
      </c>
      <c r="D394" s="331" t="str">
        <f>IF('④別表６（エネ管工場等）'!E415="","",'④別表６（エネ管工場等）'!E415)</f>
        <v/>
      </c>
      <c r="E394" s="313" t="str">
        <f>IF('④別表６（エネ管工場等）'!F415="","",ROUND('④別表６（エネ管工場等）'!F415,0))</f>
        <v/>
      </c>
      <c r="F394" s="52" t="s">
        <v>75</v>
      </c>
      <c r="G394" s="53" t="str">
        <f t="shared" si="22"/>
        <v/>
      </c>
      <c r="H394" s="335"/>
      <c r="I394" s="63" t="s">
        <v>516</v>
      </c>
      <c r="J394" s="3"/>
    </row>
    <row r="395" spans="1:10" ht="17" customHeight="1">
      <c r="A395" s="951"/>
      <c r="B395" s="962" t="s">
        <v>461</v>
      </c>
      <c r="C395" s="941" t="s">
        <v>462</v>
      </c>
      <c r="D395" s="941"/>
      <c r="E395" s="313" t="str">
        <f>IF('④別表６（エネ管工場等）'!F416="","",ROUND('④別表６（エネ管工場等）'!F416,0))</f>
        <v/>
      </c>
      <c r="F395" s="52" t="s">
        <v>75</v>
      </c>
      <c r="G395" s="53" t="str">
        <f t="shared" si="22"/>
        <v/>
      </c>
      <c r="H395" s="54">
        <v>3.6</v>
      </c>
      <c r="I395" s="52" t="s">
        <v>76</v>
      </c>
      <c r="J395" s="3"/>
    </row>
    <row r="396" spans="1:10" ht="17" customHeight="1">
      <c r="A396" s="951"/>
      <c r="B396" s="956"/>
      <c r="C396" s="941" t="s">
        <v>463</v>
      </c>
      <c r="D396" s="941"/>
      <c r="E396" s="313" t="str">
        <f>IF('④別表６（エネ管工場等）'!F417="","",ROUND('④別表６（エネ管工場等）'!F417,0))</f>
        <v/>
      </c>
      <c r="F396" s="52" t="s">
        <v>75</v>
      </c>
      <c r="G396" s="53" t="str">
        <f t="shared" si="22"/>
        <v/>
      </c>
      <c r="H396" s="54">
        <v>3.6</v>
      </c>
      <c r="I396" s="52" t="s">
        <v>76</v>
      </c>
      <c r="J396" s="3"/>
    </row>
    <row r="397" spans="1:10" ht="17" customHeight="1">
      <c r="A397" s="951"/>
      <c r="B397" s="956"/>
      <c r="C397" s="941" t="s">
        <v>439</v>
      </c>
      <c r="D397" s="941"/>
      <c r="E397" s="313" t="str">
        <f>IF('④別表６（エネ管工場等）'!F418="","",ROUND('④別表６（エネ管工場等）'!F418,0))</f>
        <v/>
      </c>
      <c r="F397" s="52" t="s">
        <v>75</v>
      </c>
      <c r="G397" s="53" t="str">
        <f t="shared" si="22"/>
        <v/>
      </c>
      <c r="H397" s="54">
        <v>3.6</v>
      </c>
      <c r="I397" s="52" t="s">
        <v>76</v>
      </c>
      <c r="J397" s="3"/>
    </row>
    <row r="398" spans="1:10" ht="17" customHeight="1">
      <c r="A398" s="951"/>
      <c r="B398" s="956"/>
      <c r="C398" s="941" t="s">
        <v>464</v>
      </c>
      <c r="D398" s="941"/>
      <c r="E398" s="313" t="str">
        <f>IF('④別表６（エネ管工場等）'!F419="","",ROUND('④別表６（エネ管工場等）'!F419,0))</f>
        <v/>
      </c>
      <c r="F398" s="52" t="s">
        <v>75</v>
      </c>
      <c r="G398" s="53" t="str">
        <f t="shared" si="22"/>
        <v/>
      </c>
      <c r="H398" s="54">
        <v>3.6</v>
      </c>
      <c r="I398" s="52" t="s">
        <v>76</v>
      </c>
      <c r="J398" s="3"/>
    </row>
    <row r="399" spans="1:10" ht="17" customHeight="1">
      <c r="A399" s="951"/>
      <c r="B399" s="957"/>
      <c r="C399" s="942" t="s">
        <v>465</v>
      </c>
      <c r="D399" s="942"/>
      <c r="E399" s="313" t="str">
        <f>IF('④別表６（エネ管工場等）'!F420="","",ROUND('④別表６（エネ管工場等）'!F420,0))</f>
        <v/>
      </c>
      <c r="F399" s="52" t="s">
        <v>75</v>
      </c>
      <c r="G399" s="53" t="str">
        <f t="shared" si="22"/>
        <v/>
      </c>
      <c r="H399" s="54">
        <v>3.6</v>
      </c>
      <c r="I399" s="52" t="s">
        <v>76</v>
      </c>
      <c r="J399" s="3"/>
    </row>
    <row r="400" spans="1:10" ht="17" customHeight="1" thickBot="1">
      <c r="A400" s="952"/>
      <c r="B400" s="943" t="s">
        <v>443</v>
      </c>
      <c r="C400" s="944"/>
      <c r="D400" s="945"/>
      <c r="E400" s="55"/>
      <c r="F400" s="55"/>
      <c r="G400" s="58" t="str">
        <f>IF(SUM(G390:G399)=0,"",SUM(G390:G399))</f>
        <v/>
      </c>
      <c r="H400" s="56"/>
      <c r="I400" s="57"/>
      <c r="J400" s="3"/>
    </row>
    <row r="401" spans="1:10" ht="17" customHeight="1" thickBot="1">
      <c r="A401" s="943" t="s">
        <v>514</v>
      </c>
      <c r="B401" s="946"/>
      <c r="C401" s="946"/>
      <c r="D401" s="946"/>
      <c r="E401" s="947"/>
      <c r="F401" s="59"/>
      <c r="G401" s="60" t="str">
        <f>IF(SUM(G359,G378,G389,G400)=0,"",SUM(G359,G378,G389,G400))</f>
        <v/>
      </c>
      <c r="H401" s="61"/>
      <c r="I401" s="57"/>
      <c r="J401" s="3"/>
    </row>
    <row r="402" spans="1:10" ht="17" customHeight="1" thickBot="1">
      <c r="A402" s="3"/>
      <c r="B402" s="3"/>
      <c r="C402" s="3"/>
      <c r="D402" s="3"/>
      <c r="E402" s="3"/>
      <c r="F402" s="3"/>
      <c r="G402" s="3"/>
      <c r="H402" s="3"/>
      <c r="I402" s="3"/>
      <c r="J402" s="3"/>
    </row>
    <row r="403" spans="1:10" ht="17" customHeight="1" thickBot="1">
      <c r="A403" s="948" t="s">
        <v>515</v>
      </c>
      <c r="B403" s="949"/>
      <c r="C403" s="949"/>
      <c r="D403" s="949"/>
      <c r="E403" s="949"/>
      <c r="F403" s="949"/>
      <c r="G403" s="11" t="str">
        <f>IF(G401="","",G401*0.0258)</f>
        <v/>
      </c>
      <c r="H403" s="3"/>
      <c r="I403" s="3"/>
      <c r="J403" s="3"/>
    </row>
    <row r="404" spans="1:10">
      <c r="A404" s="2"/>
      <c r="B404" s="2"/>
      <c r="C404" s="2"/>
      <c r="D404" s="2"/>
      <c r="E404" s="2"/>
      <c r="F404" s="2"/>
      <c r="G404" s="2"/>
      <c r="H404" s="2"/>
      <c r="I404" s="2"/>
      <c r="J404" s="2"/>
    </row>
    <row r="405" spans="1:10" ht="5.15" customHeight="1">
      <c r="A405" s="2"/>
      <c r="B405" s="2"/>
      <c r="C405" s="2"/>
      <c r="D405" s="2"/>
      <c r="E405" s="2"/>
      <c r="F405" s="2"/>
      <c r="G405" s="2"/>
      <c r="H405" s="2"/>
      <c r="I405" s="2"/>
      <c r="J405" s="2"/>
    </row>
    <row r="406" spans="1:10" ht="5.15" customHeight="1">
      <c r="A406" s="2"/>
      <c r="B406" s="2"/>
      <c r="C406" s="2"/>
      <c r="D406" s="2"/>
      <c r="E406" s="2"/>
      <c r="F406" s="2"/>
      <c r="G406" s="2"/>
      <c r="H406" s="2"/>
      <c r="I406" s="2"/>
      <c r="J406" s="2"/>
    </row>
    <row r="407" spans="1:10" ht="5.15" customHeight="1">
      <c r="A407" s="2"/>
      <c r="B407" s="2"/>
      <c r="C407" s="2"/>
      <c r="D407" s="2"/>
      <c r="E407" s="2"/>
      <c r="F407" s="2"/>
      <c r="G407" s="2"/>
      <c r="H407" s="2"/>
      <c r="I407" s="2"/>
      <c r="J407" s="2"/>
    </row>
    <row r="408" spans="1:10" ht="5.15" customHeight="1">
      <c r="A408" s="2"/>
      <c r="B408" s="2"/>
      <c r="C408" s="2"/>
      <c r="D408" s="2"/>
      <c r="E408" s="2"/>
      <c r="F408" s="2"/>
      <c r="G408" s="2"/>
      <c r="H408" s="2"/>
      <c r="I408" s="2"/>
      <c r="J408" s="2"/>
    </row>
    <row r="409" spans="1:10" ht="5.15" customHeight="1">
      <c r="A409" s="2"/>
      <c r="B409" s="2"/>
      <c r="C409" s="2"/>
      <c r="D409" s="2"/>
      <c r="E409" s="2"/>
      <c r="F409" s="2"/>
      <c r="G409" s="2"/>
      <c r="H409" s="2"/>
      <c r="I409" s="2"/>
      <c r="J409" s="2"/>
    </row>
    <row r="410" spans="1:10" ht="5.15" customHeight="1">
      <c r="A410" s="2"/>
      <c r="B410" s="2"/>
      <c r="C410" s="2"/>
      <c r="D410" s="2"/>
      <c r="E410" s="2"/>
      <c r="F410" s="2"/>
      <c r="G410" s="2"/>
      <c r="H410" s="2"/>
      <c r="I410" s="2"/>
      <c r="J410" s="2"/>
    </row>
    <row r="411" spans="1:10" ht="5.15" customHeight="1">
      <c r="A411" s="2"/>
      <c r="B411" s="2"/>
      <c r="C411" s="2"/>
      <c r="D411" s="2"/>
      <c r="E411" s="2"/>
      <c r="F411" s="2"/>
      <c r="G411" s="2"/>
      <c r="H411" s="2"/>
      <c r="I411" s="2"/>
      <c r="J411" s="2"/>
    </row>
    <row r="412" spans="1:10" ht="5.15" customHeight="1">
      <c r="A412" s="2"/>
      <c r="B412" s="2"/>
      <c r="C412" s="2"/>
      <c r="D412" s="2"/>
      <c r="E412" s="2"/>
      <c r="F412" s="2"/>
      <c r="G412" s="2"/>
      <c r="H412" s="2"/>
      <c r="I412" s="2"/>
      <c r="J412" s="2"/>
    </row>
    <row r="413" spans="1:10" ht="5.15" customHeight="1">
      <c r="A413" s="2"/>
      <c r="B413" s="2"/>
      <c r="C413" s="2"/>
      <c r="D413" s="2"/>
      <c r="E413" s="2"/>
      <c r="F413" s="2"/>
      <c r="G413" s="2"/>
      <c r="H413" s="2"/>
      <c r="I413" s="2"/>
      <c r="J413" s="2"/>
    </row>
    <row r="414" spans="1:10" ht="5.15" customHeight="1">
      <c r="A414" s="2"/>
      <c r="B414" s="2"/>
      <c r="C414" s="2"/>
      <c r="D414" s="2"/>
      <c r="E414" s="2"/>
      <c r="F414" s="2"/>
      <c r="G414" s="2"/>
      <c r="H414" s="2"/>
      <c r="I414" s="2"/>
      <c r="J414" s="2"/>
    </row>
    <row r="415" spans="1:10" ht="5.15" customHeight="1">
      <c r="A415" s="2"/>
      <c r="B415" s="2"/>
      <c r="C415" s="2"/>
      <c r="D415" s="2"/>
      <c r="E415" s="2"/>
      <c r="F415" s="2"/>
      <c r="G415" s="2"/>
      <c r="H415" s="2"/>
      <c r="I415" s="2"/>
      <c r="J415" s="2"/>
    </row>
    <row r="416" spans="1:10" ht="5.15" customHeight="1">
      <c r="A416" s="2"/>
      <c r="B416" s="2"/>
      <c r="C416" s="2"/>
      <c r="D416" s="2"/>
      <c r="E416" s="2"/>
      <c r="F416" s="2"/>
      <c r="G416" s="2"/>
      <c r="H416" s="2"/>
      <c r="I416" s="2"/>
      <c r="J416" s="2"/>
    </row>
    <row r="417" spans="1:10" ht="5.15" customHeight="1">
      <c r="A417" s="2"/>
      <c r="B417" s="2"/>
      <c r="C417" s="2"/>
      <c r="D417" s="2"/>
      <c r="E417" s="2"/>
      <c r="F417" s="2"/>
      <c r="G417" s="2"/>
      <c r="H417" s="2"/>
      <c r="I417" s="2"/>
      <c r="J417" s="2"/>
    </row>
    <row r="418" spans="1:10" ht="5.15" customHeight="1">
      <c r="A418" s="2"/>
      <c r="B418" s="2"/>
      <c r="C418" s="2"/>
      <c r="D418" s="2"/>
      <c r="E418" s="2"/>
      <c r="F418" s="2"/>
      <c r="G418" s="2"/>
      <c r="H418" s="2"/>
      <c r="I418" s="2"/>
      <c r="J418" s="2"/>
    </row>
    <row r="419" spans="1:10" ht="5.15" customHeight="1">
      <c r="A419" s="2"/>
      <c r="B419" s="2"/>
      <c r="C419" s="2"/>
      <c r="D419" s="2"/>
      <c r="E419" s="2"/>
      <c r="F419" s="2"/>
      <c r="G419" s="2"/>
      <c r="H419" s="2"/>
      <c r="I419" s="2"/>
      <c r="J419" s="2"/>
    </row>
    <row r="420" spans="1:10" ht="5.15" customHeight="1">
      <c r="A420" s="2"/>
      <c r="B420" s="2"/>
      <c r="C420" s="2"/>
      <c r="D420" s="2"/>
      <c r="E420" s="2"/>
      <c r="F420" s="2"/>
      <c r="G420" s="2"/>
      <c r="H420" s="2"/>
      <c r="I420" s="2"/>
      <c r="J420" s="2"/>
    </row>
    <row r="421" spans="1:10" ht="5.15" customHeight="1">
      <c r="A421" s="2"/>
      <c r="B421" s="2"/>
      <c r="C421" s="2"/>
      <c r="D421" s="2"/>
      <c r="E421" s="2"/>
      <c r="F421" s="2"/>
      <c r="G421" s="2"/>
      <c r="H421" s="2"/>
      <c r="I421" s="2"/>
      <c r="J421" s="2"/>
    </row>
    <row r="422" spans="1:10" ht="5.15" customHeight="1">
      <c r="A422" s="2"/>
      <c r="B422" s="2"/>
      <c r="C422" s="2"/>
      <c r="D422" s="2"/>
      <c r="E422" s="2"/>
      <c r="F422" s="2"/>
      <c r="G422" s="2"/>
      <c r="H422" s="2"/>
      <c r="I422" s="2"/>
      <c r="J422" s="2"/>
    </row>
    <row r="423" spans="1:10" ht="5.15" customHeight="1">
      <c r="A423" s="2"/>
      <c r="B423" s="2"/>
      <c r="C423" s="2"/>
      <c r="D423" s="2"/>
      <c r="E423" s="2"/>
      <c r="F423" s="2"/>
      <c r="G423" s="2"/>
      <c r="H423" s="2"/>
      <c r="I423" s="2"/>
      <c r="J423" s="2"/>
    </row>
    <row r="424" spans="1:10" ht="5.15" customHeight="1">
      <c r="A424" s="2"/>
      <c r="B424" s="2"/>
      <c r="C424" s="2"/>
      <c r="D424" s="2"/>
      <c r="E424" s="2"/>
      <c r="F424" s="2"/>
      <c r="G424" s="2"/>
      <c r="H424" s="2"/>
      <c r="I424" s="2"/>
      <c r="J424" s="2"/>
    </row>
    <row r="425" spans="1:10" ht="5.15" customHeight="1">
      <c r="A425" s="2"/>
      <c r="B425" s="2"/>
      <c r="C425" s="2"/>
      <c r="D425" s="2"/>
      <c r="E425" s="2"/>
      <c r="F425" s="2"/>
      <c r="G425" s="2"/>
      <c r="H425" s="2"/>
      <c r="I425" s="2"/>
      <c r="J425" s="2"/>
    </row>
    <row r="426" spans="1:10" ht="5.15" customHeight="1">
      <c r="A426" s="2"/>
      <c r="B426" s="2"/>
      <c r="C426" s="2"/>
      <c r="D426" s="2"/>
      <c r="E426" s="2"/>
      <c r="F426" s="2"/>
      <c r="G426" s="2"/>
      <c r="H426" s="2"/>
      <c r="I426" s="2"/>
      <c r="J426" s="2"/>
    </row>
    <row r="427" spans="1:10" ht="5.15" customHeight="1">
      <c r="A427" s="2"/>
      <c r="B427" s="2"/>
      <c r="C427" s="2"/>
      <c r="D427" s="2"/>
      <c r="E427" s="2"/>
      <c r="F427" s="2"/>
      <c r="G427" s="2"/>
      <c r="H427" s="2"/>
      <c r="I427" s="2"/>
      <c r="J427" s="2"/>
    </row>
    <row r="428" spans="1:10" ht="5.15" customHeight="1">
      <c r="A428" s="2"/>
      <c r="B428" s="2"/>
      <c r="C428" s="2"/>
      <c r="D428" s="2"/>
      <c r="E428" s="2"/>
      <c r="F428" s="2"/>
      <c r="G428" s="2"/>
      <c r="H428" s="2"/>
      <c r="I428" s="2"/>
      <c r="J428" s="2"/>
    </row>
    <row r="429" spans="1:10" ht="14">
      <c r="A429" s="65" t="s">
        <v>299</v>
      </c>
      <c r="B429" s="34"/>
      <c r="C429" s="34"/>
      <c r="D429" s="34"/>
      <c r="E429" s="34"/>
      <c r="F429" s="34"/>
      <c r="G429" s="34"/>
      <c r="H429" s="34"/>
      <c r="I429" s="34"/>
      <c r="J429" s="34"/>
    </row>
    <row r="430" spans="1:10" ht="14">
      <c r="A430" s="65"/>
      <c r="B430" s="34"/>
      <c r="C430" s="34"/>
      <c r="D430" s="34"/>
      <c r="E430" s="34"/>
      <c r="F430" s="34"/>
      <c r="G430" s="34"/>
      <c r="H430" s="34"/>
      <c r="I430" s="34"/>
      <c r="J430" s="34"/>
    </row>
    <row r="431" spans="1:10" ht="18" customHeight="1">
      <c r="A431" s="66" t="s">
        <v>343</v>
      </c>
      <c r="B431" s="312">
        <f>IF(①基本情報!D8="","",①基本情報!D8)</f>
        <v>6</v>
      </c>
      <c r="C431" s="67" t="s">
        <v>244</v>
      </c>
      <c r="D431" s="67"/>
      <c r="E431" s="66" t="s">
        <v>87</v>
      </c>
      <c r="F431" s="979" t="str">
        <f>IF('③（別紙１）事業所一覧'!B11="","",IF(①基本情報!$C$4='③（別紙１）事業所一覧'!B11,'③（別紙１）事業所一覧'!B11,CONCATENATE(①基本情報!$C$4," ",'③（別紙１）事業所一覧'!B11)))</f>
        <v/>
      </c>
      <c r="G431" s="980"/>
      <c r="H431" s="980"/>
      <c r="I431" s="981"/>
      <c r="J431" s="287"/>
    </row>
    <row r="432" spans="1:10" ht="18" customHeight="1">
      <c r="A432" s="67"/>
      <c r="B432" s="288"/>
      <c r="C432" s="288"/>
      <c r="D432" s="289"/>
      <c r="E432" s="290"/>
      <c r="F432" s="289"/>
      <c r="G432" s="289"/>
      <c r="H432" s="289"/>
      <c r="I432" s="289"/>
      <c r="J432" s="291"/>
    </row>
    <row r="433" spans="1:10" ht="18" customHeight="1">
      <c r="A433" s="974" t="s">
        <v>0</v>
      </c>
      <c r="B433" s="974"/>
      <c r="C433" s="974"/>
      <c r="D433" s="974"/>
      <c r="E433" s="943" t="s">
        <v>1</v>
      </c>
      <c r="F433" s="946"/>
      <c r="G433" s="947"/>
      <c r="H433" s="943" t="s">
        <v>2</v>
      </c>
      <c r="I433" s="947"/>
      <c r="J433" s="5"/>
    </row>
    <row r="434" spans="1:10" ht="18" customHeight="1">
      <c r="A434" s="974"/>
      <c r="B434" s="974"/>
      <c r="C434" s="974"/>
      <c r="D434" s="974"/>
      <c r="E434" s="333" t="s">
        <v>3</v>
      </c>
      <c r="F434" s="974" t="s">
        <v>69</v>
      </c>
      <c r="G434" s="333" t="s">
        <v>4</v>
      </c>
      <c r="H434" s="333" t="s">
        <v>3</v>
      </c>
      <c r="I434" s="974" t="s">
        <v>69</v>
      </c>
      <c r="J434" s="3"/>
    </row>
    <row r="435" spans="1:10" ht="18" customHeight="1">
      <c r="A435" s="974"/>
      <c r="B435" s="974"/>
      <c r="C435" s="974"/>
      <c r="D435" s="974"/>
      <c r="E435" s="332" t="s">
        <v>70</v>
      </c>
      <c r="F435" s="974"/>
      <c r="G435" s="332" t="s">
        <v>72</v>
      </c>
      <c r="H435" s="332" t="s">
        <v>71</v>
      </c>
      <c r="I435" s="974"/>
      <c r="J435" s="3"/>
    </row>
    <row r="436" spans="1:10" ht="18" customHeight="1">
      <c r="A436" s="950" t="s">
        <v>392</v>
      </c>
      <c r="B436" s="975" t="s">
        <v>91</v>
      </c>
      <c r="C436" s="975"/>
      <c r="D436" s="975"/>
      <c r="E436" s="313" t="str">
        <f>IF('④別表６（エネ管工場等）'!F436="","",ROUND('④別表６（エネ管工場等）'!F436,0))</f>
        <v/>
      </c>
      <c r="F436" s="52" t="s">
        <v>95</v>
      </c>
      <c r="G436" s="53" t="str">
        <f>IF(E436="","",ROUND(E436*H436,0))</f>
        <v/>
      </c>
      <c r="H436" s="54">
        <v>38.299999999999997</v>
      </c>
      <c r="I436" s="52" t="s">
        <v>382</v>
      </c>
      <c r="J436" s="3"/>
    </row>
    <row r="437" spans="1:10" ht="18" customHeight="1">
      <c r="A437" s="951"/>
      <c r="B437" s="969" t="s">
        <v>6</v>
      </c>
      <c r="C437" s="969"/>
      <c r="D437" s="969"/>
      <c r="E437" s="313" t="str">
        <f>IF('④別表６（エネ管工場等）'!F437="","",ROUND('④別表６（エネ管工場等）'!F437,0))</f>
        <v/>
      </c>
      <c r="F437" s="52" t="s">
        <v>95</v>
      </c>
      <c r="G437" s="53" t="str">
        <f t="shared" ref="G437:G459" si="23">IF(E437="","",ROUND(E437*H437,0))</f>
        <v/>
      </c>
      <c r="H437" s="54">
        <v>34.799999999999997</v>
      </c>
      <c r="I437" s="52" t="s">
        <v>382</v>
      </c>
      <c r="J437" s="3"/>
    </row>
    <row r="438" spans="1:10" ht="18" customHeight="1">
      <c r="A438" s="951"/>
      <c r="B438" s="969" t="s">
        <v>73</v>
      </c>
      <c r="C438" s="969"/>
      <c r="D438" s="969"/>
      <c r="E438" s="313" t="str">
        <f>IF('④別表６（エネ管工場等）'!F438="","",ROUND('④別表６（エネ管工場等）'!F438,0))</f>
        <v/>
      </c>
      <c r="F438" s="52" t="s">
        <v>95</v>
      </c>
      <c r="G438" s="53" t="str">
        <f t="shared" si="23"/>
        <v/>
      </c>
      <c r="H438" s="54">
        <v>33.4</v>
      </c>
      <c r="I438" s="52" t="s">
        <v>382</v>
      </c>
      <c r="J438" s="3"/>
    </row>
    <row r="439" spans="1:10" ht="18" customHeight="1">
      <c r="A439" s="951"/>
      <c r="B439" s="969" t="s">
        <v>7</v>
      </c>
      <c r="C439" s="969"/>
      <c r="D439" s="969"/>
      <c r="E439" s="313" t="str">
        <f>IF('④別表６（エネ管工場等）'!F439="","",ROUND('④別表６（エネ管工場等）'!F439,0))</f>
        <v/>
      </c>
      <c r="F439" s="52" t="s">
        <v>95</v>
      </c>
      <c r="G439" s="53" t="str">
        <f t="shared" si="23"/>
        <v/>
      </c>
      <c r="H439" s="54">
        <v>33.299999999999997</v>
      </c>
      <c r="I439" s="52" t="s">
        <v>382</v>
      </c>
      <c r="J439" s="3"/>
    </row>
    <row r="440" spans="1:10" ht="18" customHeight="1">
      <c r="A440" s="951"/>
      <c r="B440" s="953" t="s">
        <v>395</v>
      </c>
      <c r="C440" s="954"/>
      <c r="D440" s="955"/>
      <c r="E440" s="313" t="str">
        <f>IF('④別表６（エネ管工場等）'!F440="","",ROUND('④別表６（エネ管工場等）'!F440,0))</f>
        <v/>
      </c>
      <c r="F440" s="52" t="s">
        <v>95</v>
      </c>
      <c r="G440" s="53" t="str">
        <f t="shared" si="23"/>
        <v/>
      </c>
      <c r="H440" s="54">
        <v>36.299999999999997</v>
      </c>
      <c r="I440" s="52" t="s">
        <v>394</v>
      </c>
      <c r="J440" s="3"/>
    </row>
    <row r="441" spans="1:10" ht="18" customHeight="1">
      <c r="A441" s="951"/>
      <c r="B441" s="969" t="s">
        <v>8</v>
      </c>
      <c r="C441" s="969"/>
      <c r="D441" s="969"/>
      <c r="E441" s="313" t="str">
        <f>IF('④別表６（エネ管工場等）'!F441="","",ROUND('④別表６（エネ管工場等）'!F441,0))</f>
        <v/>
      </c>
      <c r="F441" s="52" t="s">
        <v>95</v>
      </c>
      <c r="G441" s="53" t="str">
        <f t="shared" si="23"/>
        <v/>
      </c>
      <c r="H441" s="54">
        <v>36.5</v>
      </c>
      <c r="I441" s="52" t="s">
        <v>382</v>
      </c>
      <c r="J441" s="3"/>
    </row>
    <row r="442" spans="1:10" ht="18" customHeight="1">
      <c r="A442" s="951"/>
      <c r="B442" s="969" t="s">
        <v>9</v>
      </c>
      <c r="C442" s="969"/>
      <c r="D442" s="969"/>
      <c r="E442" s="313" t="str">
        <f>IF('④別表６（エネ管工場等）'!F442="","",ROUND('④別表６（エネ管工場等）'!F442,0))</f>
        <v/>
      </c>
      <c r="F442" s="52" t="s">
        <v>95</v>
      </c>
      <c r="G442" s="53" t="str">
        <f t="shared" si="23"/>
        <v/>
      </c>
      <c r="H442" s="62">
        <v>38</v>
      </c>
      <c r="I442" s="52" t="s">
        <v>382</v>
      </c>
      <c r="J442" s="3"/>
    </row>
    <row r="443" spans="1:10" ht="18" customHeight="1">
      <c r="A443" s="951"/>
      <c r="B443" s="969" t="s">
        <v>10</v>
      </c>
      <c r="C443" s="969"/>
      <c r="D443" s="969"/>
      <c r="E443" s="313" t="str">
        <f>IF('④別表６（エネ管工場等）'!F443="","",ROUND('④別表６（エネ管工場等）'!F443,0))</f>
        <v/>
      </c>
      <c r="F443" s="52" t="s">
        <v>95</v>
      </c>
      <c r="G443" s="53" t="str">
        <f t="shared" si="23"/>
        <v/>
      </c>
      <c r="H443" s="54">
        <v>38.9</v>
      </c>
      <c r="I443" s="52" t="s">
        <v>382</v>
      </c>
      <c r="J443" s="3"/>
    </row>
    <row r="444" spans="1:10" ht="18" customHeight="1">
      <c r="A444" s="951"/>
      <c r="B444" s="969" t="s">
        <v>11</v>
      </c>
      <c r="C444" s="969"/>
      <c r="D444" s="969"/>
      <c r="E444" s="313" t="str">
        <f>IF('④別表６（エネ管工場等）'!F444="","",ROUND('④別表６（エネ管工場等）'!F444,0))</f>
        <v/>
      </c>
      <c r="F444" s="52" t="s">
        <v>95</v>
      </c>
      <c r="G444" s="53" t="str">
        <f t="shared" si="23"/>
        <v/>
      </c>
      <c r="H444" s="54">
        <v>41.8</v>
      </c>
      <c r="I444" s="52" t="s">
        <v>382</v>
      </c>
      <c r="J444" s="3"/>
    </row>
    <row r="445" spans="1:10" ht="18" customHeight="1">
      <c r="A445" s="951"/>
      <c r="B445" s="969" t="s">
        <v>12</v>
      </c>
      <c r="C445" s="969"/>
      <c r="D445" s="969"/>
      <c r="E445" s="313" t="str">
        <f>IF('④別表６（エネ管工場等）'!F445="","",ROUND('④別表６（エネ管工場等）'!F445,0))</f>
        <v/>
      </c>
      <c r="F445" s="52" t="s">
        <v>13</v>
      </c>
      <c r="G445" s="53" t="str">
        <f t="shared" si="23"/>
        <v/>
      </c>
      <c r="H445" s="62">
        <v>40</v>
      </c>
      <c r="I445" s="52" t="s">
        <v>14</v>
      </c>
      <c r="J445" s="3"/>
    </row>
    <row r="446" spans="1:10" ht="18" customHeight="1">
      <c r="A446" s="951"/>
      <c r="B446" s="969" t="s">
        <v>15</v>
      </c>
      <c r="C446" s="969"/>
      <c r="D446" s="969"/>
      <c r="E446" s="313" t="str">
        <f>IF('④別表６（エネ管工場等）'!F446="","",ROUND('④別表６（エネ管工場等）'!F446,0))</f>
        <v/>
      </c>
      <c r="F446" s="52" t="s">
        <v>13</v>
      </c>
      <c r="G446" s="53" t="str">
        <f t="shared" si="23"/>
        <v/>
      </c>
      <c r="H446" s="54">
        <v>34.1</v>
      </c>
      <c r="I446" s="52" t="s">
        <v>14</v>
      </c>
      <c r="J446" s="3"/>
    </row>
    <row r="447" spans="1:10" ht="18" customHeight="1">
      <c r="A447" s="951"/>
      <c r="B447" s="969" t="s">
        <v>16</v>
      </c>
      <c r="C447" s="972" t="s">
        <v>17</v>
      </c>
      <c r="D447" s="973"/>
      <c r="E447" s="313" t="str">
        <f>IF('④別表６（エネ管工場等）'!F447="","",ROUND('④別表６（エネ管工場等）'!F447,0))</f>
        <v/>
      </c>
      <c r="F447" s="52" t="s">
        <v>13</v>
      </c>
      <c r="G447" s="53" t="str">
        <f t="shared" si="23"/>
        <v/>
      </c>
      <c r="H447" s="54">
        <v>50.1</v>
      </c>
      <c r="I447" s="52" t="s">
        <v>396</v>
      </c>
      <c r="J447" s="3"/>
    </row>
    <row r="448" spans="1:10" ht="18" customHeight="1">
      <c r="A448" s="951"/>
      <c r="B448" s="969"/>
      <c r="C448" s="972" t="s">
        <v>18</v>
      </c>
      <c r="D448" s="973"/>
      <c r="E448" s="313" t="str">
        <f>IF('④別表６（エネ管工場等）'!F448="","",ROUND('④別表６（エネ管工場等）'!F448,0))</f>
        <v/>
      </c>
      <c r="F448" s="52" t="s">
        <v>54</v>
      </c>
      <c r="G448" s="53" t="str">
        <f t="shared" si="23"/>
        <v/>
      </c>
      <c r="H448" s="54">
        <v>46.1</v>
      </c>
      <c r="I448" s="52" t="s">
        <v>63</v>
      </c>
      <c r="J448" s="3"/>
    </row>
    <row r="449" spans="1:10" ht="18" customHeight="1">
      <c r="A449" s="951"/>
      <c r="B449" s="976" t="s">
        <v>484</v>
      </c>
      <c r="C449" s="972" t="s">
        <v>19</v>
      </c>
      <c r="D449" s="973"/>
      <c r="E449" s="313" t="str">
        <f>IF('④別表６（エネ管工場等）'!F449="","",ROUND('④別表６（エネ管工場等）'!F449,0))</f>
        <v/>
      </c>
      <c r="F449" s="52" t="s">
        <v>13</v>
      </c>
      <c r="G449" s="53" t="str">
        <f t="shared" si="23"/>
        <v/>
      </c>
      <c r="H449" s="54">
        <v>54.7</v>
      </c>
      <c r="I449" s="52" t="s">
        <v>74</v>
      </c>
      <c r="J449" s="3"/>
    </row>
    <row r="450" spans="1:10" ht="18" customHeight="1">
      <c r="A450" s="951"/>
      <c r="B450" s="976"/>
      <c r="C450" s="977" t="s">
        <v>326</v>
      </c>
      <c r="D450" s="978"/>
      <c r="E450" s="313" t="str">
        <f>IF('④別表６（エネ管工場等）'!F450="","",ROUND('④別表６（エネ管工場等）'!F450,0))</f>
        <v/>
      </c>
      <c r="F450" s="52" t="s">
        <v>54</v>
      </c>
      <c r="G450" s="53" t="str">
        <f t="shared" si="23"/>
        <v/>
      </c>
      <c r="H450" s="54">
        <v>38.4</v>
      </c>
      <c r="I450" s="52" t="s">
        <v>63</v>
      </c>
      <c r="J450" s="3"/>
    </row>
    <row r="451" spans="1:10" ht="18" customHeight="1">
      <c r="A451" s="951"/>
      <c r="B451" s="969" t="s">
        <v>20</v>
      </c>
      <c r="C451" s="972" t="s">
        <v>485</v>
      </c>
      <c r="D451" s="973"/>
      <c r="E451" s="313" t="str">
        <f>IF('④別表６（エネ管工場等）'!F451="","",ROUND('④別表６（エネ管工場等）'!F451,0))</f>
        <v/>
      </c>
      <c r="F451" s="52" t="s">
        <v>13</v>
      </c>
      <c r="G451" s="53" t="str">
        <f t="shared" si="23"/>
        <v/>
      </c>
      <c r="H451" s="62">
        <v>28.7</v>
      </c>
      <c r="I451" s="52" t="s">
        <v>14</v>
      </c>
      <c r="J451" s="3"/>
    </row>
    <row r="452" spans="1:10" ht="18" customHeight="1">
      <c r="A452" s="951"/>
      <c r="B452" s="969"/>
      <c r="C452" s="972" t="s">
        <v>486</v>
      </c>
      <c r="D452" s="973"/>
      <c r="E452" s="313" t="str">
        <f>IF('④別表６（エネ管工場等）'!F452="","",ROUND('④別表６（エネ管工場等）'!F452,0))</f>
        <v/>
      </c>
      <c r="F452" s="52" t="s">
        <v>13</v>
      </c>
      <c r="G452" s="53" t="str">
        <f t="shared" si="23"/>
        <v/>
      </c>
      <c r="H452" s="62">
        <v>28.9</v>
      </c>
      <c r="I452" s="52" t="s">
        <v>14</v>
      </c>
      <c r="J452" s="3"/>
    </row>
    <row r="453" spans="1:10" ht="18" customHeight="1">
      <c r="A453" s="951"/>
      <c r="B453" s="969"/>
      <c r="C453" s="972" t="s">
        <v>487</v>
      </c>
      <c r="D453" s="973"/>
      <c r="E453" s="313" t="str">
        <f>IF('④別表６（エネ管工場等）'!F453="","",ROUND('④別表６（エネ管工場等）'!F453,0))</f>
        <v/>
      </c>
      <c r="F453" s="52" t="s">
        <v>13</v>
      </c>
      <c r="G453" s="53" t="str">
        <f t="shared" si="23"/>
        <v/>
      </c>
      <c r="H453" s="62">
        <v>28.3</v>
      </c>
      <c r="I453" s="52" t="s">
        <v>14</v>
      </c>
      <c r="J453" s="3"/>
    </row>
    <row r="454" spans="1:10" ht="18" customHeight="1">
      <c r="A454" s="951"/>
      <c r="B454" s="969"/>
      <c r="C454" s="972" t="s">
        <v>401</v>
      </c>
      <c r="D454" s="973"/>
      <c r="E454" s="313" t="str">
        <f>IF('④別表６（エネ管工場等）'!F454="","",ROUND('④別表６（エネ管工場等）'!F454,0))</f>
        <v/>
      </c>
      <c r="F454" s="52" t="s">
        <v>13</v>
      </c>
      <c r="G454" s="53" t="str">
        <f t="shared" si="23"/>
        <v/>
      </c>
      <c r="H454" s="54">
        <v>26.1</v>
      </c>
      <c r="I454" s="52" t="s">
        <v>14</v>
      </c>
      <c r="J454" s="3"/>
    </row>
    <row r="455" spans="1:10" ht="18" customHeight="1">
      <c r="A455" s="951"/>
      <c r="B455" s="969"/>
      <c r="C455" s="972" t="s">
        <v>488</v>
      </c>
      <c r="D455" s="973"/>
      <c r="E455" s="313" t="str">
        <f>IF('④別表６（エネ管工場等）'!F455="","",ROUND('④別表６（エネ管工場等）'!F455,0))</f>
        <v/>
      </c>
      <c r="F455" s="52" t="s">
        <v>13</v>
      </c>
      <c r="G455" s="53" t="str">
        <f t="shared" si="23"/>
        <v/>
      </c>
      <c r="H455" s="54">
        <v>24.2</v>
      </c>
      <c r="I455" s="52" t="s">
        <v>14</v>
      </c>
      <c r="J455" s="3"/>
    </row>
    <row r="456" spans="1:10" ht="18" customHeight="1">
      <c r="A456" s="951"/>
      <c r="B456" s="969"/>
      <c r="C456" s="972" t="s">
        <v>403</v>
      </c>
      <c r="D456" s="973"/>
      <c r="E456" s="313" t="str">
        <f>IF('④別表６（エネ管工場等）'!F456="","",ROUND('④別表６（エネ管工場等）'!F456,0))</f>
        <v/>
      </c>
      <c r="F456" s="52" t="s">
        <v>13</v>
      </c>
      <c r="G456" s="53" t="str">
        <f t="shared" si="23"/>
        <v/>
      </c>
      <c r="H456" s="54">
        <v>27.8</v>
      </c>
      <c r="I456" s="52" t="s">
        <v>14</v>
      </c>
      <c r="J456" s="3"/>
    </row>
    <row r="457" spans="1:10" ht="18" customHeight="1">
      <c r="A457" s="951"/>
      <c r="B457" s="969" t="s">
        <v>21</v>
      </c>
      <c r="C457" s="969"/>
      <c r="D457" s="969"/>
      <c r="E457" s="313" t="str">
        <f>IF('④別表６（エネ管工場等）'!F457="","",ROUND('④別表６（エネ管工場等）'!F457,0))</f>
        <v/>
      </c>
      <c r="F457" s="52" t="s">
        <v>13</v>
      </c>
      <c r="G457" s="53" t="str">
        <f t="shared" si="23"/>
        <v/>
      </c>
      <c r="H457" s="62">
        <v>29</v>
      </c>
      <c r="I457" s="52" t="s">
        <v>14</v>
      </c>
      <c r="J457" s="3"/>
    </row>
    <row r="458" spans="1:10" ht="18" customHeight="1">
      <c r="A458" s="951"/>
      <c r="B458" s="969" t="s">
        <v>22</v>
      </c>
      <c r="C458" s="969"/>
      <c r="D458" s="969"/>
      <c r="E458" s="313" t="str">
        <f>IF('④別表６（エネ管工場等）'!F458="","",ROUND('④別表６（エネ管工場等）'!F458,0))</f>
        <v/>
      </c>
      <c r="F458" s="52" t="s">
        <v>13</v>
      </c>
      <c r="G458" s="53" t="str">
        <f t="shared" si="23"/>
        <v/>
      </c>
      <c r="H458" s="54">
        <v>37.299999999999997</v>
      </c>
      <c r="I458" s="52" t="s">
        <v>14</v>
      </c>
      <c r="J458" s="3"/>
    </row>
    <row r="459" spans="1:10" ht="18" customHeight="1">
      <c r="A459" s="951"/>
      <c r="B459" s="969" t="s">
        <v>23</v>
      </c>
      <c r="C459" s="969"/>
      <c r="D459" s="969"/>
      <c r="E459" s="313" t="str">
        <f>IF('④別表６（エネ管工場等）'!F459="","",ROUND('④別表６（エネ管工場等）'!F459,0))</f>
        <v/>
      </c>
      <c r="F459" s="52" t="s">
        <v>54</v>
      </c>
      <c r="G459" s="53" t="str">
        <f t="shared" si="23"/>
        <v/>
      </c>
      <c r="H459" s="54">
        <v>18.399999999999999</v>
      </c>
      <c r="I459" s="52" t="s">
        <v>63</v>
      </c>
      <c r="J459" s="3"/>
    </row>
    <row r="460" spans="1:10" ht="18" customHeight="1">
      <c r="A460" s="951"/>
      <c r="B460" s="969" t="s">
        <v>24</v>
      </c>
      <c r="C460" s="969"/>
      <c r="D460" s="969"/>
      <c r="E460" s="313" t="str">
        <f>IF('④別表６（エネ管工場等）'!F460="","",ROUND('④別表６（エネ管工場等）'!F460,0))</f>
        <v/>
      </c>
      <c r="F460" s="52" t="s">
        <v>54</v>
      </c>
      <c r="G460" s="53" t="str">
        <f>IF(E460="","",ROUND(E460*H460,0))</f>
        <v/>
      </c>
      <c r="H460" s="54">
        <v>3.23</v>
      </c>
      <c r="I460" s="52" t="s">
        <v>63</v>
      </c>
      <c r="J460" s="3"/>
    </row>
    <row r="461" spans="1:10" ht="18" customHeight="1">
      <c r="A461" s="951"/>
      <c r="B461" s="953" t="s">
        <v>489</v>
      </c>
      <c r="C461" s="954"/>
      <c r="D461" s="955"/>
      <c r="E461" s="313" t="str">
        <f>IF('④別表６（エネ管工場等）'!F461="","",ROUND('④別表６（エネ管工場等）'!F461,0))</f>
        <v/>
      </c>
      <c r="F461" s="52" t="s">
        <v>54</v>
      </c>
      <c r="G461" s="53" t="str">
        <f>IF(E461="","",ROUND(E461*H461,0))</f>
        <v/>
      </c>
      <c r="H461" s="54">
        <v>3.45</v>
      </c>
      <c r="I461" s="52" t="s">
        <v>63</v>
      </c>
      <c r="J461" s="3"/>
    </row>
    <row r="462" spans="1:10" ht="18" customHeight="1">
      <c r="A462" s="951"/>
      <c r="B462" s="969" t="s">
        <v>25</v>
      </c>
      <c r="C462" s="969"/>
      <c r="D462" s="969"/>
      <c r="E462" s="313" t="str">
        <f>IF('④別表６（エネ管工場等）'!F462="","",ROUND('④別表６（エネ管工場等）'!F462,0))</f>
        <v/>
      </c>
      <c r="F462" s="52" t="s">
        <v>54</v>
      </c>
      <c r="G462" s="53" t="str">
        <f t="shared" ref="G462" si="24">IF(E462="","",ROUND(E462*H462,0))</f>
        <v/>
      </c>
      <c r="H462" s="54">
        <v>7.53</v>
      </c>
      <c r="I462" s="52" t="s">
        <v>63</v>
      </c>
      <c r="J462" s="3"/>
    </row>
    <row r="463" spans="1:10" ht="18" customHeight="1">
      <c r="A463" s="951"/>
      <c r="B463" s="953" t="s">
        <v>26</v>
      </c>
      <c r="C463" s="954"/>
      <c r="D463" s="955"/>
      <c r="E463" s="313" t="str">
        <f>IF('④別表６（エネ管工場等）'!F469="","",ROUND('④別表６（エネ管工場等）'!F469,0))</f>
        <v/>
      </c>
      <c r="F463" s="52" t="s">
        <v>54</v>
      </c>
      <c r="G463" s="53" t="str">
        <f>IF(E463="","",ROUND(E463*H463,0))</f>
        <v/>
      </c>
      <c r="H463" s="334">
        <v>46</v>
      </c>
      <c r="I463" s="52" t="s">
        <v>63</v>
      </c>
      <c r="J463" s="3"/>
    </row>
    <row r="464" spans="1:10" ht="18" customHeight="1">
      <c r="A464" s="951"/>
      <c r="B464" s="969" t="s">
        <v>490</v>
      </c>
      <c r="C464" s="970" t="str">
        <f>IF('④別表６（エネ管工場等）'!C463="","",'④別表６（エネ管工場等）'!C463)</f>
        <v/>
      </c>
      <c r="D464" s="971"/>
      <c r="E464" s="313" t="str">
        <f>IF('④別表６（エネ管工場等）'!F463="","",ROUND('④別表６（エネ管工場等）'!F463,0))</f>
        <v/>
      </c>
      <c r="F464" s="337" t="str">
        <f>IF('④別表６（エネ管工場等）'!G463="","",'④別表６（エネ管工場等）'!G463)</f>
        <v/>
      </c>
      <c r="G464" s="53" t="str">
        <f>IF(E464="","",ROUND(E464*H464,0))</f>
        <v/>
      </c>
      <c r="H464" s="296" t="str">
        <f>IF('④別表６（エネ管工場等）'!P463="","",'④別表６（エネ管工場等）'!P463)</f>
        <v/>
      </c>
      <c r="I464" s="338" t="str">
        <f>IF('④別表６（エネ管工場等）'!Q463="","",'④別表６（エネ管工場等）'!Q463)</f>
        <v/>
      </c>
      <c r="J464" s="3"/>
    </row>
    <row r="465" spans="1:10" ht="18" customHeight="1">
      <c r="A465" s="951"/>
      <c r="B465" s="969"/>
      <c r="C465" s="970" t="str">
        <f>IF('④別表６（エネ管工場等）'!C464="","",'④別表６（エネ管工場等）'!C464)</f>
        <v/>
      </c>
      <c r="D465" s="971"/>
      <c r="E465" s="313" t="str">
        <f>IF('④別表６（エネ管工場等）'!F464="","",ROUND('④別表６（エネ管工場等）'!F464,0))</f>
        <v/>
      </c>
      <c r="F465" s="337" t="str">
        <f>IF('④別表６（エネ管工場等）'!G464="","",'④別表６（エネ管工場等）'!G464)</f>
        <v/>
      </c>
      <c r="G465" s="53" t="str">
        <f t="shared" ref="G465" si="25">IF(E465="","",ROUND(E465*H465,0))</f>
        <v/>
      </c>
      <c r="H465" s="296" t="str">
        <f>IF('④別表６（エネ管工場等）'!P464="","",'④別表６（エネ管工場等）'!P464)</f>
        <v/>
      </c>
      <c r="I465" s="338" t="str">
        <f>IF('④別表６（エネ管工場等）'!Q464="","",'④別表６（エネ管工場等）'!Q464)</f>
        <v/>
      </c>
      <c r="J465" s="3"/>
    </row>
    <row r="466" spans="1:10" ht="18" customHeight="1">
      <c r="A466" s="952"/>
      <c r="B466" s="943" t="s">
        <v>491</v>
      </c>
      <c r="C466" s="946"/>
      <c r="D466" s="947"/>
      <c r="E466" s="292"/>
      <c r="F466" s="293"/>
      <c r="G466" s="53" t="str">
        <f>IF(SUM(G436:G465)=0,"",SUM(G436:G465))</f>
        <v/>
      </c>
      <c r="H466" s="294"/>
      <c r="I466" s="295"/>
      <c r="J466" s="3"/>
    </row>
    <row r="467" spans="1:10" ht="18" customHeight="1">
      <c r="A467" s="950" t="s">
        <v>412</v>
      </c>
      <c r="B467" s="953" t="s">
        <v>492</v>
      </c>
      <c r="C467" s="954"/>
      <c r="D467" s="955"/>
      <c r="E467" s="313" t="str">
        <f>IF('④別表６（エネ管工場等）'!F474="","",ROUND('④別表６（エネ管工場等）'!F474,0))</f>
        <v/>
      </c>
      <c r="F467" s="68" t="s">
        <v>493</v>
      </c>
      <c r="G467" s="53" t="str">
        <f>IF(E467="","",ROUND(E467*H467,0))</f>
        <v/>
      </c>
      <c r="H467" s="296">
        <v>13.6</v>
      </c>
      <c r="I467" s="52" t="s">
        <v>14</v>
      </c>
      <c r="J467" s="3"/>
    </row>
    <row r="468" spans="1:10" ht="18" customHeight="1">
      <c r="A468" s="951"/>
      <c r="B468" s="953" t="s">
        <v>494</v>
      </c>
      <c r="C468" s="954"/>
      <c r="D468" s="955"/>
      <c r="E468" s="313" t="str">
        <f>IF('④別表６（エネ管工場等）'!F475="","",ROUND('④別表６（エネ管工場等）'!F475,0))</f>
        <v/>
      </c>
      <c r="F468" s="68" t="s">
        <v>493</v>
      </c>
      <c r="G468" s="53" t="str">
        <f>IF(E468="","",ROUND(E468*H468,0))</f>
        <v/>
      </c>
      <c r="H468" s="296">
        <v>13.2</v>
      </c>
      <c r="I468" s="52" t="s">
        <v>14</v>
      </c>
      <c r="J468" s="3"/>
    </row>
    <row r="469" spans="1:10" ht="18" customHeight="1">
      <c r="A469" s="951"/>
      <c r="B469" s="953" t="s">
        <v>495</v>
      </c>
      <c r="C469" s="954"/>
      <c r="D469" s="955"/>
      <c r="E469" s="313" t="str">
        <f>IF('④別表６（エネ管工場等）'!F476="","",ROUND('④別表６（エネ管工場等）'!F476,0))</f>
        <v/>
      </c>
      <c r="F469" s="68" t="s">
        <v>493</v>
      </c>
      <c r="G469" s="53" t="str">
        <f>IF(E469="","",ROUND(E469*H469,0))</f>
        <v/>
      </c>
      <c r="H469" s="296">
        <v>17.100000000000001</v>
      </c>
      <c r="I469" s="52" t="s">
        <v>14</v>
      </c>
      <c r="J469" s="3"/>
    </row>
    <row r="470" spans="1:10" ht="18" customHeight="1">
      <c r="A470" s="951"/>
      <c r="B470" s="953" t="s">
        <v>496</v>
      </c>
      <c r="C470" s="954"/>
      <c r="D470" s="955"/>
      <c r="E470" s="313" t="str">
        <f>IF('④別表６（エネ管工場等）'!F477="","",ROUND('④別表６（エネ管工場等）'!F477,0))</f>
        <v/>
      </c>
      <c r="F470" s="68" t="s">
        <v>95</v>
      </c>
      <c r="G470" s="53" t="str">
        <f t="shared" ref="G470" si="26">IF(E470="","",ROUND(E470*H470,0))</f>
        <v/>
      </c>
      <c r="H470" s="296">
        <v>23.4</v>
      </c>
      <c r="I470" s="52" t="s">
        <v>382</v>
      </c>
      <c r="J470" s="3"/>
    </row>
    <row r="471" spans="1:10" ht="18" customHeight="1">
      <c r="A471" s="951"/>
      <c r="B471" s="953" t="s">
        <v>497</v>
      </c>
      <c r="C471" s="954"/>
      <c r="D471" s="955"/>
      <c r="E471" s="313" t="str">
        <f>IF('④別表６（エネ管工場等）'!F478="","",ROUND('④別表６（エネ管工場等）'!F478,0))</f>
        <v/>
      </c>
      <c r="F471" s="68" t="s">
        <v>95</v>
      </c>
      <c r="G471" s="53" t="str">
        <f>IF(E471="","",ROUND(E471*H471,0))</f>
        <v/>
      </c>
      <c r="H471" s="296">
        <v>35.6</v>
      </c>
      <c r="I471" s="52" t="s">
        <v>382</v>
      </c>
      <c r="J471" s="3"/>
    </row>
    <row r="472" spans="1:10" ht="18" customHeight="1">
      <c r="A472" s="951"/>
      <c r="B472" s="953" t="s">
        <v>498</v>
      </c>
      <c r="C472" s="954"/>
      <c r="D472" s="955"/>
      <c r="E472" s="313" t="str">
        <f>IF('④別表６（エネ管工場等）'!F479="","",ROUND('④別表６（エネ管工場等）'!F479,0))</f>
        <v/>
      </c>
      <c r="F472" s="52" t="s">
        <v>54</v>
      </c>
      <c r="G472" s="53" t="str">
        <f t="shared" ref="G472:G484" si="27">IF(E472="","",ROUND(E472*H472,0))</f>
        <v/>
      </c>
      <c r="H472" s="296">
        <v>21.2</v>
      </c>
      <c r="I472" s="52" t="s">
        <v>63</v>
      </c>
      <c r="J472" s="3"/>
    </row>
    <row r="473" spans="1:10" ht="18" customHeight="1">
      <c r="A473" s="951"/>
      <c r="B473" s="953" t="s">
        <v>499</v>
      </c>
      <c r="C473" s="954"/>
      <c r="D473" s="955"/>
      <c r="E473" s="313" t="str">
        <f>IF('④別表６（エネ管工場等）'!F480="","",ROUND('④別表６（エネ管工場等）'!F480,0))</f>
        <v/>
      </c>
      <c r="F473" s="52" t="s">
        <v>13</v>
      </c>
      <c r="G473" s="53" t="str">
        <f t="shared" si="27"/>
        <v/>
      </c>
      <c r="H473" s="296">
        <v>13.2</v>
      </c>
      <c r="I473" s="52" t="s">
        <v>14</v>
      </c>
      <c r="J473" s="3"/>
    </row>
    <row r="474" spans="1:10" ht="18" customHeight="1">
      <c r="A474" s="951"/>
      <c r="B474" s="953" t="s">
        <v>500</v>
      </c>
      <c r="C474" s="954"/>
      <c r="D474" s="955"/>
      <c r="E474" s="313" t="str">
        <f>IF('④別表６（エネ管工場等）'!F481="","",ROUND('④別表６（エネ管工場等）'!F481,0))</f>
        <v/>
      </c>
      <c r="F474" s="52" t="s">
        <v>13</v>
      </c>
      <c r="G474" s="53" t="str">
        <f t="shared" si="27"/>
        <v/>
      </c>
      <c r="H474" s="296">
        <v>18</v>
      </c>
      <c r="I474" s="52" t="s">
        <v>14</v>
      </c>
      <c r="J474" s="3"/>
    </row>
    <row r="475" spans="1:10" ht="18" customHeight="1">
      <c r="A475" s="951"/>
      <c r="B475" s="953" t="s">
        <v>501</v>
      </c>
      <c r="C475" s="954"/>
      <c r="D475" s="955"/>
      <c r="E475" s="313" t="str">
        <f>IF('④別表６（エネ管工場等）'!F482="","",ROUND('④別表６（エネ管工場等）'!F482,0))</f>
        <v/>
      </c>
      <c r="F475" s="52" t="s">
        <v>13</v>
      </c>
      <c r="G475" s="53" t="str">
        <f t="shared" si="27"/>
        <v/>
      </c>
      <c r="H475" s="296">
        <v>26.9</v>
      </c>
      <c r="I475" s="52" t="s">
        <v>14</v>
      </c>
      <c r="J475" s="3"/>
    </row>
    <row r="476" spans="1:10" ht="18" customHeight="1">
      <c r="A476" s="951"/>
      <c r="B476" s="953" t="s">
        <v>502</v>
      </c>
      <c r="C476" s="954"/>
      <c r="D476" s="955"/>
      <c r="E476" s="313" t="str">
        <f>IF('④別表６（エネ管工場等）'!F483="","",ROUND('④別表６（エネ管工場等）'!F483,0))</f>
        <v/>
      </c>
      <c r="F476" s="52" t="s">
        <v>13</v>
      </c>
      <c r="G476" s="53" t="str">
        <f t="shared" si="27"/>
        <v/>
      </c>
      <c r="H476" s="296">
        <v>33.200000000000003</v>
      </c>
      <c r="I476" s="52" t="s">
        <v>14</v>
      </c>
      <c r="J476" s="3"/>
    </row>
    <row r="477" spans="1:10" ht="18" customHeight="1">
      <c r="A477" s="951"/>
      <c r="B477" s="953" t="s">
        <v>503</v>
      </c>
      <c r="C477" s="954"/>
      <c r="D477" s="955"/>
      <c r="E477" s="313" t="str">
        <f>IF(SUM('④別表６（エネ管工場等）'!F484,'④別表６（エネ管工場等）'!F485)=0,"",ROUND((SUM('④別表６（エネ管工場等）'!F484,'④別表６（エネ管工場等）'!F485)),0))</f>
        <v/>
      </c>
      <c r="F477" s="52" t="s">
        <v>13</v>
      </c>
      <c r="G477" s="53" t="str">
        <f t="shared" si="27"/>
        <v/>
      </c>
      <c r="H477" s="296">
        <v>29.3</v>
      </c>
      <c r="I477" s="52" t="s">
        <v>14</v>
      </c>
      <c r="J477" s="3"/>
    </row>
    <row r="478" spans="1:10" ht="18" customHeight="1">
      <c r="A478" s="951"/>
      <c r="B478" s="953" t="s">
        <v>504</v>
      </c>
      <c r="C478" s="954"/>
      <c r="D478" s="955"/>
      <c r="E478" s="313" t="str">
        <f>IF('④別表６（エネ管工場等）'!F486="","",ROUND('④別表６（エネ管工場等）'!F486,0))</f>
        <v/>
      </c>
      <c r="F478" s="68" t="s">
        <v>95</v>
      </c>
      <c r="G478" s="53" t="str">
        <f t="shared" si="27"/>
        <v/>
      </c>
      <c r="H478" s="296">
        <v>40.200000000000003</v>
      </c>
      <c r="I478" s="52" t="s">
        <v>382</v>
      </c>
      <c r="J478" s="3"/>
    </row>
    <row r="479" spans="1:10" ht="18" customHeight="1">
      <c r="A479" s="951"/>
      <c r="B479" s="963" t="s">
        <v>426</v>
      </c>
      <c r="C479" s="964"/>
      <c r="D479" s="965"/>
      <c r="E479" s="313" t="str">
        <f>IF('④別表６（エネ管工場等）'!F487="","",ROUND('④別表６（エネ管工場等）'!F487,0))</f>
        <v/>
      </c>
      <c r="F479" s="52" t="s">
        <v>54</v>
      </c>
      <c r="G479" s="53" t="str">
        <f t="shared" si="27"/>
        <v/>
      </c>
      <c r="H479" s="296">
        <v>21.2</v>
      </c>
      <c r="I479" s="52" t="s">
        <v>63</v>
      </c>
      <c r="J479" s="3"/>
    </row>
    <row r="480" spans="1:10" ht="18" customHeight="1">
      <c r="A480" s="951"/>
      <c r="B480" s="953" t="s">
        <v>505</v>
      </c>
      <c r="C480" s="954"/>
      <c r="D480" s="955"/>
      <c r="E480" s="313" t="str">
        <f>IF('④別表６（エネ管工場等）'!F488="","",ROUND('④別表６（エネ管工場等）'!F488,0))</f>
        <v/>
      </c>
      <c r="F480" s="68" t="s">
        <v>13</v>
      </c>
      <c r="G480" s="53" t="str">
        <f t="shared" si="27"/>
        <v/>
      </c>
      <c r="H480" s="296">
        <v>17.100000000000001</v>
      </c>
      <c r="I480" s="52" t="s">
        <v>14</v>
      </c>
      <c r="J480" s="3"/>
    </row>
    <row r="481" spans="1:10" ht="18" customHeight="1">
      <c r="A481" s="951"/>
      <c r="B481" s="953" t="s">
        <v>506</v>
      </c>
      <c r="C481" s="954"/>
      <c r="D481" s="955"/>
      <c r="E481" s="313" t="str">
        <f>IF('④別表６（エネ管工場等）'!F489="","",ROUND('④別表６（エネ管工場等）'!F489,0))</f>
        <v/>
      </c>
      <c r="F481" s="68" t="s">
        <v>13</v>
      </c>
      <c r="G481" s="53" t="str">
        <f t="shared" si="27"/>
        <v/>
      </c>
      <c r="H481" s="296">
        <v>142</v>
      </c>
      <c r="I481" s="52" t="s">
        <v>14</v>
      </c>
      <c r="J481" s="3"/>
    </row>
    <row r="482" spans="1:10" ht="18" customHeight="1">
      <c r="A482" s="951"/>
      <c r="B482" s="953" t="s">
        <v>507</v>
      </c>
      <c r="C482" s="954"/>
      <c r="D482" s="955"/>
      <c r="E482" s="313" t="str">
        <f>IF('④別表６（エネ管工場等）'!F490="","",ROUND('④別表６（エネ管工場等）'!F490,0))</f>
        <v/>
      </c>
      <c r="F482" s="68" t="s">
        <v>13</v>
      </c>
      <c r="G482" s="53" t="str">
        <f t="shared" si="27"/>
        <v/>
      </c>
      <c r="H482" s="296">
        <v>22.5</v>
      </c>
      <c r="I482" s="52" t="s">
        <v>14</v>
      </c>
      <c r="J482" s="3"/>
    </row>
    <row r="483" spans="1:10" ht="18" customHeight="1">
      <c r="A483" s="951"/>
      <c r="B483" s="966" t="s">
        <v>508</v>
      </c>
      <c r="C483" s="967" t="str">
        <f>IF('④別表６（エネ管工場等）'!D491="","",'④別表６（エネ管工場等）'!D491)</f>
        <v/>
      </c>
      <c r="D483" s="968"/>
      <c r="E483" s="313" t="str">
        <f>IF('④別表６（エネ管工場等）'!F491="","",ROUND('④別表６（エネ管工場等）'!F491,0))</f>
        <v/>
      </c>
      <c r="F483" s="68" t="str">
        <f>IF('④別表６（エネ管工場等）'!G491="","",'④別表６（エネ管工場等）'!G491)</f>
        <v/>
      </c>
      <c r="G483" s="53" t="str">
        <f t="shared" si="27"/>
        <v/>
      </c>
      <c r="H483" s="296" t="str">
        <f>IF('④別表６（エネ管工場等）'!P491="","",'④別表６（エネ管工場等）'!P491)</f>
        <v/>
      </c>
      <c r="I483" s="338" t="str">
        <f>IF('④別表６（エネ管工場等）'!Q491="","",'④別表６（エネ管工場等）'!Q491)</f>
        <v/>
      </c>
      <c r="J483" s="3"/>
    </row>
    <row r="484" spans="1:10" ht="18" customHeight="1">
      <c r="A484" s="951"/>
      <c r="B484" s="919"/>
      <c r="C484" s="967" t="str">
        <f>IF('④別表６（エネ管工場等）'!D492="","",'④別表６（エネ管工場等）'!D492)</f>
        <v/>
      </c>
      <c r="D484" s="968"/>
      <c r="E484" s="313" t="str">
        <f>IF('④別表６（エネ管工場等）'!F492="","",ROUND('④別表６（エネ管工場等）'!F492,0))</f>
        <v/>
      </c>
      <c r="F484" s="68" t="str">
        <f>IF('④別表６（エネ管工場等）'!G492="","",'④別表６（エネ管工場等）'!G492)</f>
        <v/>
      </c>
      <c r="G484" s="53" t="str">
        <f t="shared" si="27"/>
        <v/>
      </c>
      <c r="H484" s="296" t="str">
        <f>IF('④別表６（エネ管工場等）'!P492="","",'④別表６（エネ管工場等）'!P492)</f>
        <v/>
      </c>
      <c r="I484" s="338" t="str">
        <f>IF('④別表６（エネ管工場等）'!Q492="","",'④別表６（エネ管工場等）'!Q492)</f>
        <v/>
      </c>
      <c r="J484" s="3"/>
    </row>
    <row r="485" spans="1:10" ht="18" customHeight="1">
      <c r="A485" s="952"/>
      <c r="B485" s="943" t="s">
        <v>43</v>
      </c>
      <c r="C485" s="946"/>
      <c r="D485" s="947"/>
      <c r="E485" s="292"/>
      <c r="F485" s="293"/>
      <c r="G485" s="53" t="str">
        <f>IF(SUM(G467:G484)=0,"",SUM(G467:G484))</f>
        <v/>
      </c>
      <c r="H485" s="294"/>
      <c r="I485" s="295"/>
      <c r="J485" s="3"/>
    </row>
    <row r="486" spans="1:10" ht="18" customHeight="1">
      <c r="A486" s="951" t="s">
        <v>509</v>
      </c>
      <c r="B486" s="962" t="s">
        <v>435</v>
      </c>
      <c r="C486" s="953" t="s">
        <v>27</v>
      </c>
      <c r="D486" s="955"/>
      <c r="E486" s="313" t="str">
        <f>IF('④別表６（エネ管工場等）'!F497="","",ROUND('④別表６（エネ管工場等）'!F497,0))</f>
        <v/>
      </c>
      <c r="F486" s="52" t="s">
        <v>28</v>
      </c>
      <c r="G486" s="53" t="str">
        <f>IF(E486="","",ROUND(E486*H486,0))</f>
        <v/>
      </c>
      <c r="H486" s="335">
        <v>1.17</v>
      </c>
      <c r="I486" s="52" t="s">
        <v>29</v>
      </c>
      <c r="J486" s="3"/>
    </row>
    <row r="487" spans="1:10" ht="18" customHeight="1">
      <c r="A487" s="951"/>
      <c r="B487" s="956"/>
      <c r="C487" s="953" t="s">
        <v>30</v>
      </c>
      <c r="D487" s="955"/>
      <c r="E487" s="313" t="str">
        <f>IF('④別表６（エネ管工場等）'!F498="","",ROUND('④別表６（エネ管工場等）'!F498,0))</f>
        <v/>
      </c>
      <c r="F487" s="52" t="s">
        <v>28</v>
      </c>
      <c r="G487" s="53" t="str">
        <f>IF(E487="","",ROUND(E487*H487,0))</f>
        <v/>
      </c>
      <c r="H487" s="335">
        <v>1.19</v>
      </c>
      <c r="I487" s="52" t="s">
        <v>29</v>
      </c>
      <c r="J487" s="3"/>
    </row>
    <row r="488" spans="1:10" ht="18" customHeight="1">
      <c r="A488" s="951"/>
      <c r="B488" s="956"/>
      <c r="C488" s="953" t="s">
        <v>31</v>
      </c>
      <c r="D488" s="955"/>
      <c r="E488" s="313" t="str">
        <f>IF('④別表６（エネ管工場等）'!F499="","",ROUND('④別表６（エネ管工場等）'!F499,0))</f>
        <v/>
      </c>
      <c r="F488" s="52" t="s">
        <v>28</v>
      </c>
      <c r="G488" s="53" t="str">
        <f>IF(E488="","",ROUND(E488*H488,0))</f>
        <v/>
      </c>
      <c r="H488" s="335">
        <v>1.19</v>
      </c>
      <c r="I488" s="52" t="s">
        <v>29</v>
      </c>
      <c r="J488" s="3"/>
    </row>
    <row r="489" spans="1:10" ht="18" customHeight="1">
      <c r="A489" s="951"/>
      <c r="B489" s="956"/>
      <c r="C489" s="953" t="s">
        <v>32</v>
      </c>
      <c r="D489" s="955"/>
      <c r="E489" s="313" t="str">
        <f>IF('④別表６（エネ管工場等）'!F500="","",ROUND('④別表６（エネ管工場等）'!F500,0))</f>
        <v/>
      </c>
      <c r="F489" s="52" t="s">
        <v>28</v>
      </c>
      <c r="G489" s="53" t="str">
        <f>IF(E489="","",ROUND(E489*H489,0))</f>
        <v/>
      </c>
      <c r="H489" s="335">
        <v>1.19</v>
      </c>
      <c r="I489" s="52" t="s">
        <v>29</v>
      </c>
      <c r="J489" s="3"/>
    </row>
    <row r="490" spans="1:10" ht="18" customHeight="1">
      <c r="A490" s="951"/>
      <c r="B490" s="957"/>
      <c r="C490" s="330" t="s">
        <v>322</v>
      </c>
      <c r="D490" s="299" t="str">
        <f>IF('④別表６（エネ管工場等）'!E501="","",'④別表６（エネ管工場等）'!E501)</f>
        <v/>
      </c>
      <c r="E490" s="313" t="str">
        <f>IF('④別表６（エネ管工場等）'!F501="","",ROUND('④別表６（エネ管工場等）'!F501,0))</f>
        <v/>
      </c>
      <c r="F490" s="52" t="s">
        <v>28</v>
      </c>
      <c r="G490" s="53" t="str">
        <f>IF(E490="","",ROUND(E490*H490,0))</f>
        <v/>
      </c>
      <c r="H490" s="335"/>
      <c r="I490" s="314" t="s">
        <v>29</v>
      </c>
      <c r="J490" s="3"/>
    </row>
    <row r="491" spans="1:10" ht="18" customHeight="1">
      <c r="A491" s="951"/>
      <c r="B491" s="962" t="s">
        <v>438</v>
      </c>
      <c r="C491" s="953" t="s">
        <v>439</v>
      </c>
      <c r="D491" s="955"/>
      <c r="E491" s="313" t="str">
        <f>IF('④別表６（エネ管工場等）'!F502="","",ROUND('④別表６（エネ管工場等）'!F502,0))</f>
        <v/>
      </c>
      <c r="F491" s="52" t="s">
        <v>28</v>
      </c>
      <c r="G491" s="53" t="str">
        <f>IF(E491="","",ROUND(E491,0))</f>
        <v/>
      </c>
      <c r="H491" s="297" t="s">
        <v>510</v>
      </c>
      <c r="I491" s="52" t="s">
        <v>29</v>
      </c>
      <c r="J491" s="3"/>
    </row>
    <row r="492" spans="1:10" ht="18" customHeight="1">
      <c r="A492" s="951"/>
      <c r="B492" s="956"/>
      <c r="C492" s="953" t="s">
        <v>440</v>
      </c>
      <c r="D492" s="955"/>
      <c r="E492" s="313" t="str">
        <f>IF('④別表６（エネ管工場等）'!F503="","",ROUND('④別表６（エネ管工場等）'!F503,0))</f>
        <v/>
      </c>
      <c r="F492" s="52" t="s">
        <v>28</v>
      </c>
      <c r="G492" s="53" t="str">
        <f>IF(E492="","",ROUND(E492,0))</f>
        <v/>
      </c>
      <c r="H492" s="297" t="s">
        <v>510</v>
      </c>
      <c r="I492" s="52" t="s">
        <v>29</v>
      </c>
      <c r="J492" s="3"/>
    </row>
    <row r="493" spans="1:10" ht="18" customHeight="1">
      <c r="A493" s="951"/>
      <c r="B493" s="956"/>
      <c r="C493" s="953" t="s">
        <v>441</v>
      </c>
      <c r="D493" s="955"/>
      <c r="E493" s="313" t="str">
        <f>IF('④別表６（エネ管工場等）'!F504="","",ROUND('④別表６（エネ管工場等）'!F504,0))</f>
        <v/>
      </c>
      <c r="F493" s="52" t="s">
        <v>28</v>
      </c>
      <c r="G493" s="53" t="str">
        <f>IF(E493="","",ROUND(E493,0))</f>
        <v/>
      </c>
      <c r="H493" s="297" t="s">
        <v>510</v>
      </c>
      <c r="I493" s="52" t="s">
        <v>29</v>
      </c>
      <c r="J493" s="3"/>
    </row>
    <row r="494" spans="1:10" ht="18" customHeight="1">
      <c r="A494" s="951"/>
      <c r="B494" s="956"/>
      <c r="C494" s="953" t="s">
        <v>511</v>
      </c>
      <c r="D494" s="955"/>
      <c r="E494" s="313" t="str">
        <f>IF('④別表６（エネ管工場等）'!F505="","",ROUND('④別表６（エネ管工場等）'!F505,0))</f>
        <v/>
      </c>
      <c r="F494" s="52" t="s">
        <v>28</v>
      </c>
      <c r="G494" s="53" t="str">
        <f>IF(E494="","",ROUND(E494,0))</f>
        <v/>
      </c>
      <c r="H494" s="297" t="s">
        <v>510</v>
      </c>
      <c r="I494" s="52" t="s">
        <v>29</v>
      </c>
      <c r="J494" s="3"/>
    </row>
    <row r="495" spans="1:10" ht="18" customHeight="1">
      <c r="A495" s="951"/>
      <c r="B495" s="957"/>
      <c r="C495" s="330" t="s">
        <v>322</v>
      </c>
      <c r="D495" s="299" t="str">
        <f>IF('④別表６（エネ管工場等）'!E506="","",'④別表６（エネ管工場等）'!E506)</f>
        <v/>
      </c>
      <c r="E495" s="313" t="str">
        <f>IF('④別表６（エネ管工場等）'!F506="","",ROUND('④別表６（エネ管工場等）'!F506,0))</f>
        <v/>
      </c>
      <c r="F495" s="52" t="s">
        <v>28</v>
      </c>
      <c r="G495" s="53" t="str">
        <f>IF(E495="","",ROUND(E495*H495,0))</f>
        <v/>
      </c>
      <c r="H495" s="335"/>
      <c r="I495" s="63" t="s">
        <v>29</v>
      </c>
      <c r="J495" s="3"/>
    </row>
    <row r="496" spans="1:10" ht="18" customHeight="1">
      <c r="A496" s="952"/>
      <c r="B496" s="943" t="s">
        <v>320</v>
      </c>
      <c r="C496" s="946"/>
      <c r="D496" s="947"/>
      <c r="E496" s="55"/>
      <c r="F496" s="55"/>
      <c r="G496" s="53" t="str">
        <f>IF(SUM(G486:G495)=0,"",SUM(G486:G495))</f>
        <v/>
      </c>
      <c r="H496" s="56"/>
      <c r="I496" s="57"/>
      <c r="J496" s="3"/>
    </row>
    <row r="497" spans="1:10" ht="18" customHeight="1">
      <c r="A497" s="950" t="s">
        <v>33</v>
      </c>
      <c r="B497" s="953" t="s">
        <v>449</v>
      </c>
      <c r="C497" s="954"/>
      <c r="D497" s="955"/>
      <c r="E497" s="313" t="str">
        <f>IF('④別表６（エネ管工場等）'!F512="","",ROUND('④別表６（エネ管工場等）'!F512,0))</f>
        <v/>
      </c>
      <c r="F497" s="52" t="s">
        <v>75</v>
      </c>
      <c r="G497" s="53" t="str">
        <f t="shared" ref="G497:G506" si="28">IF(E497="","",ROUND(E497*H497,0))</f>
        <v/>
      </c>
      <c r="H497" s="54">
        <v>8.64</v>
      </c>
      <c r="I497" s="52" t="s">
        <v>76</v>
      </c>
      <c r="J497" s="3"/>
    </row>
    <row r="498" spans="1:10" ht="18" customHeight="1">
      <c r="A498" s="951"/>
      <c r="B498" s="956" t="s">
        <v>453</v>
      </c>
      <c r="C498" s="958" t="s">
        <v>454</v>
      </c>
      <c r="D498" s="959"/>
      <c r="E498" s="313" t="str">
        <f>IF('④別表６（エネ管工場等）'!F519="","",ROUND('④別表６（エネ管工場等）'!F519,0))</f>
        <v/>
      </c>
      <c r="F498" s="52" t="s">
        <v>75</v>
      </c>
      <c r="G498" s="53" t="str">
        <f t="shared" si="28"/>
        <v/>
      </c>
      <c r="H498" s="54">
        <v>3.6</v>
      </c>
      <c r="I498" s="52" t="s">
        <v>76</v>
      </c>
      <c r="J498" s="3"/>
    </row>
    <row r="499" spans="1:10" ht="18" customHeight="1">
      <c r="A499" s="951"/>
      <c r="B499" s="956"/>
      <c r="C499" s="960" t="s">
        <v>512</v>
      </c>
      <c r="D499" s="961"/>
      <c r="E499" s="313" t="str">
        <f>IF('④別表６（エネ管工場等）'!F520="","",ROUND('④別表６（エネ管工場等）'!F520,0))</f>
        <v/>
      </c>
      <c r="F499" s="52" t="s">
        <v>75</v>
      </c>
      <c r="G499" s="53" t="str">
        <f t="shared" si="28"/>
        <v/>
      </c>
      <c r="H499" s="54">
        <v>3.6</v>
      </c>
      <c r="I499" s="52" t="s">
        <v>76</v>
      </c>
      <c r="J499" s="3"/>
    </row>
    <row r="500" spans="1:10" ht="18" customHeight="1">
      <c r="A500" s="951"/>
      <c r="B500" s="956"/>
      <c r="C500" s="953" t="s">
        <v>513</v>
      </c>
      <c r="D500" s="955"/>
      <c r="E500" s="313" t="str">
        <f>IF('④別表６（エネ管工場等）'!F521="","",ROUND('④別表６（エネ管工場等）'!F521,0))</f>
        <v/>
      </c>
      <c r="F500" s="52" t="s">
        <v>75</v>
      </c>
      <c r="G500" s="53" t="str">
        <f t="shared" si="28"/>
        <v/>
      </c>
      <c r="H500" s="54">
        <v>8.64</v>
      </c>
      <c r="I500" s="52" t="s">
        <v>76</v>
      </c>
      <c r="J500" s="3"/>
    </row>
    <row r="501" spans="1:10" ht="18" customHeight="1">
      <c r="A501" s="951"/>
      <c r="B501" s="957"/>
      <c r="C501" s="298" t="s">
        <v>437</v>
      </c>
      <c r="D501" s="331" t="str">
        <f>IF('④別表６（エネ管工場等）'!E522="","",'④別表６（エネ管工場等）'!E522)</f>
        <v/>
      </c>
      <c r="E501" s="313" t="str">
        <f>IF('④別表６（エネ管工場等）'!F522="","",ROUND('④別表６（エネ管工場等）'!F522,0))</f>
        <v/>
      </c>
      <c r="F501" s="52" t="s">
        <v>75</v>
      </c>
      <c r="G501" s="53" t="str">
        <f t="shared" si="28"/>
        <v/>
      </c>
      <c r="H501" s="335"/>
      <c r="I501" s="63" t="s">
        <v>516</v>
      </c>
      <c r="J501" s="3"/>
    </row>
    <row r="502" spans="1:10" ht="18" customHeight="1">
      <c r="A502" s="951"/>
      <c r="B502" s="962" t="s">
        <v>461</v>
      </c>
      <c r="C502" s="941" t="s">
        <v>462</v>
      </c>
      <c r="D502" s="941"/>
      <c r="E502" s="313" t="str">
        <f>IF('④別表６（エネ管工場等）'!F523="","",ROUND('④別表６（エネ管工場等）'!F523,0))</f>
        <v/>
      </c>
      <c r="F502" s="52" t="s">
        <v>75</v>
      </c>
      <c r="G502" s="53" t="str">
        <f t="shared" si="28"/>
        <v/>
      </c>
      <c r="H502" s="54">
        <v>3.6</v>
      </c>
      <c r="I502" s="52" t="s">
        <v>76</v>
      </c>
      <c r="J502" s="3"/>
    </row>
    <row r="503" spans="1:10" ht="18" customHeight="1">
      <c r="A503" s="951"/>
      <c r="B503" s="956"/>
      <c r="C503" s="941" t="s">
        <v>463</v>
      </c>
      <c r="D503" s="941"/>
      <c r="E503" s="313" t="str">
        <f>IF('④別表６（エネ管工場等）'!F524="","",ROUND('④別表６（エネ管工場等）'!F524,0))</f>
        <v/>
      </c>
      <c r="F503" s="52" t="s">
        <v>75</v>
      </c>
      <c r="G503" s="53" t="str">
        <f t="shared" si="28"/>
        <v/>
      </c>
      <c r="H503" s="54">
        <v>3.6</v>
      </c>
      <c r="I503" s="52" t="s">
        <v>76</v>
      </c>
      <c r="J503" s="3"/>
    </row>
    <row r="504" spans="1:10" ht="18" customHeight="1">
      <c r="A504" s="951"/>
      <c r="B504" s="956"/>
      <c r="C504" s="941" t="s">
        <v>439</v>
      </c>
      <c r="D504" s="941"/>
      <c r="E504" s="313" t="str">
        <f>IF('④別表６（エネ管工場等）'!F525="","",ROUND('④別表６（エネ管工場等）'!F525,0))</f>
        <v/>
      </c>
      <c r="F504" s="52" t="s">
        <v>75</v>
      </c>
      <c r="G504" s="53" t="str">
        <f t="shared" si="28"/>
        <v/>
      </c>
      <c r="H504" s="54">
        <v>3.6</v>
      </c>
      <c r="I504" s="52" t="s">
        <v>76</v>
      </c>
      <c r="J504" s="3"/>
    </row>
    <row r="505" spans="1:10" ht="18" customHeight="1">
      <c r="A505" s="951"/>
      <c r="B505" s="956"/>
      <c r="C505" s="941" t="s">
        <v>464</v>
      </c>
      <c r="D505" s="941"/>
      <c r="E505" s="313" t="str">
        <f>IF('④別表６（エネ管工場等）'!F526="","",ROUND('④別表６（エネ管工場等）'!F526,0))</f>
        <v/>
      </c>
      <c r="F505" s="52" t="s">
        <v>75</v>
      </c>
      <c r="G505" s="53" t="str">
        <f t="shared" si="28"/>
        <v/>
      </c>
      <c r="H505" s="54">
        <v>3.6</v>
      </c>
      <c r="I505" s="52" t="s">
        <v>76</v>
      </c>
      <c r="J505" s="3"/>
    </row>
    <row r="506" spans="1:10" ht="18" customHeight="1">
      <c r="A506" s="951"/>
      <c r="B506" s="957"/>
      <c r="C506" s="942" t="s">
        <v>465</v>
      </c>
      <c r="D506" s="942"/>
      <c r="E506" s="313" t="str">
        <f>IF('④別表６（エネ管工場等）'!F527="","",ROUND('④別表６（エネ管工場等）'!F527,0))</f>
        <v/>
      </c>
      <c r="F506" s="52" t="s">
        <v>75</v>
      </c>
      <c r="G506" s="53" t="str">
        <f t="shared" si="28"/>
        <v/>
      </c>
      <c r="H506" s="54">
        <v>3.6</v>
      </c>
      <c r="I506" s="52" t="s">
        <v>76</v>
      </c>
      <c r="J506" s="3"/>
    </row>
    <row r="507" spans="1:10" ht="18" customHeight="1" thickBot="1">
      <c r="A507" s="952"/>
      <c r="B507" s="943" t="s">
        <v>443</v>
      </c>
      <c r="C507" s="944"/>
      <c r="D507" s="945"/>
      <c r="E507" s="55"/>
      <c r="F507" s="55"/>
      <c r="G507" s="58" t="str">
        <f>IF(SUM(G497:G506)=0,"",SUM(G497:G506))</f>
        <v/>
      </c>
      <c r="H507" s="56"/>
      <c r="I507" s="57"/>
      <c r="J507" s="3"/>
    </row>
    <row r="508" spans="1:10" ht="18" customHeight="1" thickBot="1">
      <c r="A508" s="943" t="s">
        <v>514</v>
      </c>
      <c r="B508" s="946"/>
      <c r="C508" s="946"/>
      <c r="D508" s="946"/>
      <c r="E508" s="947"/>
      <c r="F508" s="59"/>
      <c r="G508" s="60" t="str">
        <f>IF(SUM(G466,G485,G496,G507)=0,"",SUM(G466,G485,G496,G507))</f>
        <v/>
      </c>
      <c r="H508" s="61"/>
      <c r="I508" s="57"/>
      <c r="J508" s="3"/>
    </row>
    <row r="509" spans="1:10" ht="18" customHeight="1" thickBot="1">
      <c r="A509" s="3"/>
      <c r="B509" s="3"/>
      <c r="C509" s="3"/>
      <c r="D509" s="3"/>
      <c r="E509" s="3"/>
      <c r="F509" s="3"/>
      <c r="G509" s="3"/>
      <c r="H509" s="3"/>
      <c r="I509" s="3"/>
      <c r="J509" s="3"/>
    </row>
    <row r="510" spans="1:10" ht="18" customHeight="1" thickBot="1">
      <c r="A510" s="948" t="s">
        <v>515</v>
      </c>
      <c r="B510" s="949"/>
      <c r="C510" s="949"/>
      <c r="D510" s="949"/>
      <c r="E510" s="949"/>
      <c r="F510" s="949"/>
      <c r="G510" s="11" t="str">
        <f>IF(G508="","",G508*0.0258)</f>
        <v/>
      </c>
      <c r="H510" s="3"/>
      <c r="I510" s="3"/>
      <c r="J510" s="3"/>
    </row>
    <row r="511" spans="1:10">
      <c r="A511" s="2"/>
      <c r="B511" s="2"/>
      <c r="C511" s="2"/>
      <c r="D511" s="2"/>
      <c r="E511" s="2"/>
      <c r="F511" s="2"/>
      <c r="G511" s="2"/>
      <c r="H511" s="2"/>
      <c r="I511" s="2"/>
      <c r="J511" s="2"/>
    </row>
    <row r="512" spans="1:10" ht="5.15" customHeight="1">
      <c r="A512" s="2"/>
      <c r="B512" s="2"/>
      <c r="C512" s="2"/>
      <c r="D512" s="2"/>
      <c r="E512" s="2"/>
      <c r="F512" s="2"/>
      <c r="G512" s="2"/>
      <c r="H512" s="2"/>
      <c r="I512" s="2"/>
      <c r="J512" s="2"/>
    </row>
    <row r="513" spans="1:10" ht="5.15" customHeight="1">
      <c r="A513" s="2"/>
      <c r="B513" s="2"/>
      <c r="C513" s="2"/>
      <c r="D513" s="2"/>
      <c r="E513" s="2"/>
      <c r="F513" s="2"/>
      <c r="G513" s="2"/>
      <c r="H513" s="2"/>
      <c r="I513" s="2"/>
      <c r="J513" s="2"/>
    </row>
    <row r="514" spans="1:10" ht="5.15" customHeight="1">
      <c r="A514" s="2"/>
      <c r="B514" s="2"/>
      <c r="C514" s="2"/>
      <c r="D514" s="2"/>
      <c r="E514" s="2"/>
      <c r="F514" s="2"/>
      <c r="G514" s="2"/>
      <c r="H514" s="2"/>
      <c r="I514" s="2"/>
      <c r="J514" s="2"/>
    </row>
    <row r="515" spans="1:10" ht="5.15" customHeight="1">
      <c r="A515" s="2"/>
      <c r="B515" s="2"/>
      <c r="C515" s="2"/>
      <c r="D515" s="2"/>
      <c r="E515" s="2"/>
      <c r="F515" s="2"/>
      <c r="G515" s="2"/>
      <c r="H515" s="2"/>
      <c r="I515" s="2"/>
      <c r="J515" s="2"/>
    </row>
    <row r="516" spans="1:10" ht="5.15" customHeight="1">
      <c r="A516" s="2"/>
      <c r="B516" s="2"/>
      <c r="C516" s="2"/>
      <c r="D516" s="2"/>
      <c r="E516" s="2"/>
      <c r="F516" s="2"/>
      <c r="G516" s="2"/>
      <c r="H516" s="2"/>
      <c r="I516" s="2"/>
      <c r="J516" s="2"/>
    </row>
    <row r="517" spans="1:10" ht="5.15" customHeight="1">
      <c r="A517" s="2"/>
      <c r="B517" s="2"/>
      <c r="C517" s="2"/>
      <c r="D517" s="2"/>
      <c r="E517" s="2"/>
      <c r="F517" s="2"/>
      <c r="G517" s="2"/>
      <c r="H517" s="2"/>
      <c r="I517" s="2"/>
      <c r="J517" s="2"/>
    </row>
    <row r="518" spans="1:10" ht="5.15" customHeight="1">
      <c r="A518" s="2"/>
      <c r="B518" s="2"/>
      <c r="C518" s="2"/>
      <c r="D518" s="2"/>
      <c r="E518" s="2"/>
      <c r="F518" s="2"/>
      <c r="G518" s="2"/>
      <c r="H518" s="2"/>
      <c r="I518" s="2"/>
      <c r="J518" s="2"/>
    </row>
    <row r="519" spans="1:10" ht="5.15" customHeight="1">
      <c r="A519" s="2"/>
      <c r="B519" s="2"/>
      <c r="C519" s="2"/>
      <c r="D519" s="2"/>
      <c r="E519" s="2"/>
      <c r="F519" s="2"/>
      <c r="G519" s="2"/>
      <c r="H519" s="2"/>
      <c r="I519" s="2"/>
      <c r="J519" s="2"/>
    </row>
    <row r="520" spans="1:10" ht="5.15" customHeight="1">
      <c r="A520" s="2"/>
      <c r="B520" s="2"/>
      <c r="C520" s="2"/>
      <c r="D520" s="2"/>
      <c r="E520" s="2"/>
      <c r="F520" s="2"/>
      <c r="G520" s="2"/>
      <c r="H520" s="2"/>
      <c r="I520" s="2"/>
      <c r="J520" s="2"/>
    </row>
    <row r="521" spans="1:10" ht="5.15" customHeight="1">
      <c r="A521" s="2"/>
      <c r="B521" s="2"/>
      <c r="C521" s="2"/>
      <c r="D521" s="2"/>
      <c r="E521" s="2"/>
      <c r="F521" s="2"/>
      <c r="G521" s="2"/>
      <c r="H521" s="2"/>
      <c r="I521" s="2"/>
      <c r="J521" s="2"/>
    </row>
    <row r="522" spans="1:10" ht="5.15" customHeight="1">
      <c r="A522" s="2"/>
      <c r="B522" s="2"/>
      <c r="C522" s="2"/>
      <c r="D522" s="2"/>
      <c r="E522" s="2"/>
      <c r="F522" s="2"/>
      <c r="G522" s="2"/>
      <c r="H522" s="2"/>
      <c r="I522" s="2"/>
      <c r="J522" s="2"/>
    </row>
    <row r="523" spans="1:10" ht="5.15" customHeight="1">
      <c r="A523" s="2"/>
      <c r="B523" s="2"/>
      <c r="C523" s="2"/>
      <c r="D523" s="2"/>
      <c r="E523" s="2"/>
      <c r="F523" s="2"/>
      <c r="G523" s="2"/>
      <c r="H523" s="2"/>
      <c r="I523" s="2"/>
      <c r="J523" s="2"/>
    </row>
    <row r="524" spans="1:10" ht="5.15" customHeight="1">
      <c r="A524" s="2"/>
      <c r="B524" s="2"/>
      <c r="C524" s="2"/>
      <c r="D524" s="2"/>
      <c r="E524" s="2"/>
      <c r="F524" s="2"/>
      <c r="G524" s="2"/>
      <c r="H524" s="2"/>
      <c r="I524" s="2"/>
      <c r="J524" s="2"/>
    </row>
    <row r="525" spans="1:10" ht="5.15" customHeight="1">
      <c r="A525" s="2"/>
      <c r="B525" s="2"/>
      <c r="C525" s="2"/>
      <c r="D525" s="2"/>
      <c r="E525" s="2"/>
      <c r="F525" s="2"/>
      <c r="G525" s="2"/>
      <c r="H525" s="2"/>
      <c r="I525" s="2"/>
      <c r="J525" s="2"/>
    </row>
    <row r="526" spans="1:10" ht="5.15" customHeight="1">
      <c r="A526" s="2"/>
      <c r="B526" s="2"/>
      <c r="C526" s="2"/>
      <c r="D526" s="2"/>
      <c r="E526" s="2"/>
      <c r="F526" s="2"/>
      <c r="G526" s="2"/>
      <c r="H526" s="2"/>
      <c r="I526" s="2"/>
      <c r="J526" s="2"/>
    </row>
    <row r="527" spans="1:10" ht="5.15" customHeight="1">
      <c r="A527" s="2"/>
      <c r="B527" s="2"/>
      <c r="C527" s="2"/>
      <c r="D527" s="2"/>
      <c r="E527" s="2"/>
      <c r="F527" s="2"/>
      <c r="G527" s="2"/>
      <c r="H527" s="2"/>
      <c r="I527" s="2"/>
      <c r="J527" s="2"/>
    </row>
    <row r="528" spans="1:10" ht="5.15" customHeight="1">
      <c r="A528" s="2"/>
      <c r="B528" s="2"/>
      <c r="C528" s="2"/>
      <c r="D528" s="2"/>
      <c r="E528" s="2"/>
      <c r="F528" s="2"/>
      <c r="G528" s="2"/>
      <c r="H528" s="2"/>
      <c r="I528" s="2"/>
      <c r="J528" s="2"/>
    </row>
    <row r="529" spans="1:10" ht="5.15" customHeight="1">
      <c r="A529" s="2"/>
      <c r="B529" s="2"/>
      <c r="C529" s="2"/>
      <c r="D529" s="2"/>
      <c r="E529" s="2"/>
      <c r="F529" s="2"/>
      <c r="G529" s="2"/>
      <c r="H529" s="2"/>
      <c r="I529" s="2"/>
      <c r="J529" s="2"/>
    </row>
    <row r="530" spans="1:10" ht="5.15" customHeight="1">
      <c r="A530" s="2"/>
      <c r="B530" s="2"/>
      <c r="C530" s="2"/>
      <c r="D530" s="2"/>
      <c r="E530" s="2"/>
      <c r="F530" s="2"/>
      <c r="G530" s="2"/>
      <c r="H530" s="2"/>
      <c r="I530" s="2"/>
      <c r="J530" s="2"/>
    </row>
    <row r="531" spans="1:10" ht="5.15" customHeight="1">
      <c r="A531" s="2"/>
      <c r="B531" s="2"/>
      <c r="C531" s="2"/>
      <c r="D531" s="2"/>
      <c r="E531" s="2"/>
      <c r="F531" s="2"/>
      <c r="G531" s="2"/>
      <c r="H531" s="2"/>
      <c r="I531" s="2"/>
      <c r="J531" s="2"/>
    </row>
    <row r="532" spans="1:10" ht="5.15" customHeight="1">
      <c r="A532" s="2"/>
      <c r="B532" s="2"/>
      <c r="C532" s="2"/>
      <c r="D532" s="2"/>
      <c r="E532" s="2"/>
      <c r="F532" s="2"/>
      <c r="G532" s="2"/>
      <c r="H532" s="2"/>
      <c r="I532" s="2"/>
      <c r="J532" s="2"/>
    </row>
    <row r="533" spans="1:10" ht="5.15" customHeight="1">
      <c r="A533" s="2"/>
      <c r="B533" s="2"/>
      <c r="C533" s="2"/>
      <c r="D533" s="2"/>
      <c r="E533" s="2"/>
      <c r="F533" s="2"/>
      <c r="G533" s="2"/>
      <c r="H533" s="2"/>
      <c r="I533" s="2"/>
      <c r="J533" s="2"/>
    </row>
    <row r="534" spans="1:10" ht="5.15" customHeight="1">
      <c r="A534" s="2"/>
      <c r="B534" s="2"/>
      <c r="C534" s="2"/>
      <c r="D534" s="2"/>
      <c r="E534" s="2"/>
      <c r="F534" s="2"/>
      <c r="G534" s="2"/>
      <c r="H534" s="2"/>
      <c r="I534" s="2"/>
      <c r="J534" s="2"/>
    </row>
    <row r="535" spans="1:10" ht="5.15" customHeight="1">
      <c r="A535" s="2"/>
      <c r="B535" s="2"/>
      <c r="C535" s="2"/>
      <c r="D535" s="2"/>
      <c r="E535" s="2"/>
      <c r="F535" s="2"/>
      <c r="G535" s="2"/>
      <c r="H535" s="2"/>
      <c r="I535" s="2"/>
      <c r="J535" s="2"/>
    </row>
    <row r="536" spans="1:10" ht="14">
      <c r="A536" s="65" t="s">
        <v>299</v>
      </c>
      <c r="B536" s="34"/>
      <c r="C536" s="34"/>
      <c r="D536" s="34"/>
      <c r="E536" s="34"/>
      <c r="F536" s="34"/>
      <c r="G536" s="34"/>
      <c r="H536" s="34"/>
      <c r="I536" s="34"/>
      <c r="J536" s="2"/>
    </row>
    <row r="537" spans="1:10" ht="14">
      <c r="A537" s="65"/>
      <c r="B537" s="34"/>
      <c r="C537" s="34"/>
      <c r="D537" s="34"/>
      <c r="E537" s="34"/>
      <c r="F537" s="34"/>
      <c r="G537" s="34"/>
      <c r="H537" s="34"/>
      <c r="I537" s="34"/>
      <c r="J537" s="2"/>
    </row>
    <row r="538" spans="1:10" ht="17" customHeight="1">
      <c r="A538" s="66" t="s">
        <v>343</v>
      </c>
      <c r="B538" s="312">
        <f>IF(①基本情報!D8="","",①基本情報!D8)</f>
        <v>6</v>
      </c>
      <c r="C538" s="67" t="s">
        <v>244</v>
      </c>
      <c r="D538" s="67"/>
      <c r="E538" s="66" t="s">
        <v>87</v>
      </c>
      <c r="F538" s="979" t="str">
        <f>IF('③（別紙１）事業所一覧'!B12="","",IF(①基本情報!$C$4='③（別紙１）事業所一覧'!B12,'③（別紙１）事業所一覧'!B12,CONCATENATE(①基本情報!$C$4," ",'③（別紙１）事業所一覧'!B12)))</f>
        <v/>
      </c>
      <c r="G538" s="980"/>
      <c r="H538" s="980"/>
      <c r="I538" s="981"/>
      <c r="J538" s="2"/>
    </row>
    <row r="539" spans="1:10" ht="17" customHeight="1">
      <c r="A539" s="67"/>
      <c r="B539" s="288"/>
      <c r="C539" s="288"/>
      <c r="D539" s="289"/>
      <c r="E539" s="290"/>
      <c r="F539" s="289"/>
      <c r="G539" s="289"/>
      <c r="H539" s="289"/>
      <c r="I539" s="289"/>
      <c r="J539" s="2"/>
    </row>
    <row r="540" spans="1:10" ht="17" customHeight="1">
      <c r="A540" s="974" t="s">
        <v>0</v>
      </c>
      <c r="B540" s="974"/>
      <c r="C540" s="974"/>
      <c r="D540" s="974"/>
      <c r="E540" s="943" t="s">
        <v>1</v>
      </c>
      <c r="F540" s="946"/>
      <c r="G540" s="947"/>
      <c r="H540" s="943" t="s">
        <v>2</v>
      </c>
      <c r="I540" s="947"/>
      <c r="J540" s="2"/>
    </row>
    <row r="541" spans="1:10" ht="17" customHeight="1">
      <c r="A541" s="974"/>
      <c r="B541" s="974"/>
      <c r="C541" s="974"/>
      <c r="D541" s="974"/>
      <c r="E541" s="333" t="s">
        <v>3</v>
      </c>
      <c r="F541" s="974" t="s">
        <v>69</v>
      </c>
      <c r="G541" s="333" t="s">
        <v>4</v>
      </c>
      <c r="H541" s="333" t="s">
        <v>3</v>
      </c>
      <c r="I541" s="974" t="s">
        <v>69</v>
      </c>
      <c r="J541" s="2"/>
    </row>
    <row r="542" spans="1:10" ht="17" customHeight="1">
      <c r="A542" s="974"/>
      <c r="B542" s="974"/>
      <c r="C542" s="974"/>
      <c r="D542" s="974"/>
      <c r="E542" s="332" t="s">
        <v>70</v>
      </c>
      <c r="F542" s="974"/>
      <c r="G542" s="332" t="s">
        <v>72</v>
      </c>
      <c r="H542" s="332" t="s">
        <v>71</v>
      </c>
      <c r="I542" s="974"/>
      <c r="J542" s="2"/>
    </row>
    <row r="543" spans="1:10" ht="17" customHeight="1">
      <c r="A543" s="950" t="s">
        <v>392</v>
      </c>
      <c r="B543" s="975" t="s">
        <v>91</v>
      </c>
      <c r="C543" s="975"/>
      <c r="D543" s="975"/>
      <c r="E543" s="313" t="str">
        <f>IF('④別表６（エネ管工場等）'!F543="","",ROUND('④別表６（エネ管工場等）'!F543,0))</f>
        <v/>
      </c>
      <c r="F543" s="52" t="s">
        <v>95</v>
      </c>
      <c r="G543" s="53" t="str">
        <f>IF(E543="","",ROUND(E543*H543,0))</f>
        <v/>
      </c>
      <c r="H543" s="54">
        <v>38.299999999999997</v>
      </c>
      <c r="I543" s="52" t="s">
        <v>382</v>
      </c>
      <c r="J543" s="2"/>
    </row>
    <row r="544" spans="1:10" ht="17" customHeight="1">
      <c r="A544" s="951"/>
      <c r="B544" s="969" t="s">
        <v>6</v>
      </c>
      <c r="C544" s="969"/>
      <c r="D544" s="969"/>
      <c r="E544" s="313" t="str">
        <f>IF('④別表６（エネ管工場等）'!F544="","",ROUND('④別表６（エネ管工場等）'!F544,0))</f>
        <v/>
      </c>
      <c r="F544" s="52" t="s">
        <v>95</v>
      </c>
      <c r="G544" s="53" t="str">
        <f t="shared" ref="G544:G566" si="29">IF(E544="","",ROUND(E544*H544,0))</f>
        <v/>
      </c>
      <c r="H544" s="54">
        <v>34.799999999999997</v>
      </c>
      <c r="I544" s="52" t="s">
        <v>382</v>
      </c>
      <c r="J544" s="2"/>
    </row>
    <row r="545" spans="1:10" ht="17" customHeight="1">
      <c r="A545" s="951"/>
      <c r="B545" s="969" t="s">
        <v>73</v>
      </c>
      <c r="C545" s="969"/>
      <c r="D545" s="969"/>
      <c r="E545" s="313" t="str">
        <f>IF('④別表６（エネ管工場等）'!F545="","",ROUND('④別表６（エネ管工場等）'!F545,0))</f>
        <v/>
      </c>
      <c r="F545" s="52" t="s">
        <v>95</v>
      </c>
      <c r="G545" s="53" t="str">
        <f t="shared" si="29"/>
        <v/>
      </c>
      <c r="H545" s="54">
        <v>33.4</v>
      </c>
      <c r="I545" s="52" t="s">
        <v>382</v>
      </c>
      <c r="J545" s="2"/>
    </row>
    <row r="546" spans="1:10" ht="17" customHeight="1">
      <c r="A546" s="951"/>
      <c r="B546" s="969" t="s">
        <v>7</v>
      </c>
      <c r="C546" s="969"/>
      <c r="D546" s="969"/>
      <c r="E546" s="313" t="str">
        <f>IF('④別表６（エネ管工場等）'!F546="","",ROUND('④別表６（エネ管工場等）'!F546,0))</f>
        <v/>
      </c>
      <c r="F546" s="52" t="s">
        <v>95</v>
      </c>
      <c r="G546" s="53" t="str">
        <f t="shared" si="29"/>
        <v/>
      </c>
      <c r="H546" s="54">
        <v>33.299999999999997</v>
      </c>
      <c r="I546" s="52" t="s">
        <v>382</v>
      </c>
      <c r="J546" s="2"/>
    </row>
    <row r="547" spans="1:10" ht="17" customHeight="1">
      <c r="A547" s="951"/>
      <c r="B547" s="953" t="s">
        <v>395</v>
      </c>
      <c r="C547" s="954"/>
      <c r="D547" s="955"/>
      <c r="E547" s="313" t="str">
        <f>IF('④別表６（エネ管工場等）'!F547="","",ROUND('④別表６（エネ管工場等）'!F547,0))</f>
        <v/>
      </c>
      <c r="F547" s="52" t="s">
        <v>95</v>
      </c>
      <c r="G547" s="53" t="str">
        <f t="shared" si="29"/>
        <v/>
      </c>
      <c r="H547" s="54">
        <v>36.299999999999997</v>
      </c>
      <c r="I547" s="52" t="s">
        <v>394</v>
      </c>
      <c r="J547" s="2"/>
    </row>
    <row r="548" spans="1:10" ht="17" customHeight="1">
      <c r="A548" s="951"/>
      <c r="B548" s="969" t="s">
        <v>8</v>
      </c>
      <c r="C548" s="969"/>
      <c r="D548" s="969"/>
      <c r="E548" s="313" t="str">
        <f>IF('④別表６（エネ管工場等）'!F548="","",ROUND('④別表６（エネ管工場等）'!F548,0))</f>
        <v/>
      </c>
      <c r="F548" s="52" t="s">
        <v>95</v>
      </c>
      <c r="G548" s="53" t="str">
        <f t="shared" si="29"/>
        <v/>
      </c>
      <c r="H548" s="54">
        <v>36.5</v>
      </c>
      <c r="I548" s="52" t="s">
        <v>382</v>
      </c>
      <c r="J548" s="2"/>
    </row>
    <row r="549" spans="1:10" ht="17" customHeight="1">
      <c r="A549" s="951"/>
      <c r="B549" s="969" t="s">
        <v>9</v>
      </c>
      <c r="C549" s="969"/>
      <c r="D549" s="969"/>
      <c r="E549" s="313" t="str">
        <f>IF('④別表６（エネ管工場等）'!F549="","",ROUND('④別表６（エネ管工場等）'!F549,0))</f>
        <v/>
      </c>
      <c r="F549" s="52" t="s">
        <v>95</v>
      </c>
      <c r="G549" s="53" t="str">
        <f t="shared" si="29"/>
        <v/>
      </c>
      <c r="H549" s="62">
        <v>38</v>
      </c>
      <c r="I549" s="52" t="s">
        <v>382</v>
      </c>
      <c r="J549" s="2"/>
    </row>
    <row r="550" spans="1:10" ht="17" customHeight="1">
      <c r="A550" s="951"/>
      <c r="B550" s="969" t="s">
        <v>10</v>
      </c>
      <c r="C550" s="969"/>
      <c r="D550" s="969"/>
      <c r="E550" s="313" t="str">
        <f>IF('④別表６（エネ管工場等）'!F550="","",ROUND('④別表６（エネ管工場等）'!F550,0))</f>
        <v/>
      </c>
      <c r="F550" s="52" t="s">
        <v>95</v>
      </c>
      <c r="G550" s="53" t="str">
        <f t="shared" si="29"/>
        <v/>
      </c>
      <c r="H550" s="54">
        <v>38.9</v>
      </c>
      <c r="I550" s="52" t="s">
        <v>382</v>
      </c>
      <c r="J550" s="2"/>
    </row>
    <row r="551" spans="1:10" ht="17" customHeight="1">
      <c r="A551" s="951"/>
      <c r="B551" s="969" t="s">
        <v>11</v>
      </c>
      <c r="C551" s="969"/>
      <c r="D551" s="969"/>
      <c r="E551" s="313" t="str">
        <f>IF('④別表６（エネ管工場等）'!F551="","",ROUND('④別表６（エネ管工場等）'!F551,0))</f>
        <v/>
      </c>
      <c r="F551" s="52" t="s">
        <v>95</v>
      </c>
      <c r="G551" s="53" t="str">
        <f t="shared" si="29"/>
        <v/>
      </c>
      <c r="H551" s="54">
        <v>41.8</v>
      </c>
      <c r="I551" s="52" t="s">
        <v>382</v>
      </c>
      <c r="J551" s="2"/>
    </row>
    <row r="552" spans="1:10" ht="17" customHeight="1">
      <c r="A552" s="951"/>
      <c r="B552" s="969" t="s">
        <v>12</v>
      </c>
      <c r="C552" s="969"/>
      <c r="D552" s="969"/>
      <c r="E552" s="313" t="str">
        <f>IF('④別表６（エネ管工場等）'!F552="","",ROUND('④別表６（エネ管工場等）'!F552,0))</f>
        <v/>
      </c>
      <c r="F552" s="52" t="s">
        <v>13</v>
      </c>
      <c r="G552" s="53" t="str">
        <f t="shared" si="29"/>
        <v/>
      </c>
      <c r="H552" s="62">
        <v>40</v>
      </c>
      <c r="I552" s="52" t="s">
        <v>14</v>
      </c>
      <c r="J552" s="2"/>
    </row>
    <row r="553" spans="1:10" ht="17" customHeight="1">
      <c r="A553" s="951"/>
      <c r="B553" s="969" t="s">
        <v>15</v>
      </c>
      <c r="C553" s="969"/>
      <c r="D553" s="969"/>
      <c r="E553" s="313" t="str">
        <f>IF('④別表６（エネ管工場等）'!F553="","",ROUND('④別表６（エネ管工場等）'!F553,0))</f>
        <v/>
      </c>
      <c r="F553" s="52" t="s">
        <v>13</v>
      </c>
      <c r="G553" s="53" t="str">
        <f t="shared" si="29"/>
        <v/>
      </c>
      <c r="H553" s="54">
        <v>34.1</v>
      </c>
      <c r="I553" s="52" t="s">
        <v>14</v>
      </c>
      <c r="J553" s="2"/>
    </row>
    <row r="554" spans="1:10" ht="17" customHeight="1">
      <c r="A554" s="951"/>
      <c r="B554" s="969" t="s">
        <v>16</v>
      </c>
      <c r="C554" s="972" t="s">
        <v>17</v>
      </c>
      <c r="D554" s="973"/>
      <c r="E554" s="313" t="str">
        <f>IF('④別表６（エネ管工場等）'!F554="","",ROUND('④別表６（エネ管工場等）'!F554,0))</f>
        <v/>
      </c>
      <c r="F554" s="52" t="s">
        <v>13</v>
      </c>
      <c r="G554" s="53" t="str">
        <f t="shared" si="29"/>
        <v/>
      </c>
      <c r="H554" s="54">
        <v>50.1</v>
      </c>
      <c r="I554" s="52" t="s">
        <v>396</v>
      </c>
      <c r="J554" s="2"/>
    </row>
    <row r="555" spans="1:10" ht="17" customHeight="1">
      <c r="A555" s="951"/>
      <c r="B555" s="969"/>
      <c r="C555" s="972" t="s">
        <v>18</v>
      </c>
      <c r="D555" s="973"/>
      <c r="E555" s="313" t="str">
        <f>IF('④別表６（エネ管工場等）'!F555="","",ROUND('④別表６（エネ管工場等）'!F555,0))</f>
        <v/>
      </c>
      <c r="F555" s="52" t="s">
        <v>54</v>
      </c>
      <c r="G555" s="53" t="str">
        <f t="shared" si="29"/>
        <v/>
      </c>
      <c r="H555" s="54">
        <v>46.1</v>
      </c>
      <c r="I555" s="52" t="s">
        <v>63</v>
      </c>
      <c r="J555" s="2"/>
    </row>
    <row r="556" spans="1:10" ht="17" customHeight="1">
      <c r="A556" s="951"/>
      <c r="B556" s="976" t="s">
        <v>484</v>
      </c>
      <c r="C556" s="972" t="s">
        <v>19</v>
      </c>
      <c r="D556" s="973"/>
      <c r="E556" s="313" t="str">
        <f>IF('④別表６（エネ管工場等）'!F556="","",ROUND('④別表６（エネ管工場等）'!F556,0))</f>
        <v/>
      </c>
      <c r="F556" s="52" t="s">
        <v>13</v>
      </c>
      <c r="G556" s="53" t="str">
        <f t="shared" si="29"/>
        <v/>
      </c>
      <c r="H556" s="54">
        <v>54.7</v>
      </c>
      <c r="I556" s="52" t="s">
        <v>74</v>
      </c>
      <c r="J556" s="2"/>
    </row>
    <row r="557" spans="1:10" ht="17" customHeight="1">
      <c r="A557" s="951"/>
      <c r="B557" s="976"/>
      <c r="C557" s="977" t="s">
        <v>326</v>
      </c>
      <c r="D557" s="978"/>
      <c r="E557" s="313" t="str">
        <f>IF('④別表６（エネ管工場等）'!F557="","",ROUND('④別表６（エネ管工場等）'!F557,0))</f>
        <v/>
      </c>
      <c r="F557" s="52" t="s">
        <v>54</v>
      </c>
      <c r="G557" s="53" t="str">
        <f t="shared" si="29"/>
        <v/>
      </c>
      <c r="H557" s="54">
        <v>38.4</v>
      </c>
      <c r="I557" s="52" t="s">
        <v>63</v>
      </c>
      <c r="J557" s="2"/>
    </row>
    <row r="558" spans="1:10" ht="17" customHeight="1">
      <c r="A558" s="951"/>
      <c r="B558" s="969" t="s">
        <v>20</v>
      </c>
      <c r="C558" s="972" t="s">
        <v>485</v>
      </c>
      <c r="D558" s="973"/>
      <c r="E558" s="313" t="str">
        <f>IF('④別表６（エネ管工場等）'!F558="","",ROUND('④別表６（エネ管工場等）'!F558,0))</f>
        <v/>
      </c>
      <c r="F558" s="52" t="s">
        <v>13</v>
      </c>
      <c r="G558" s="53" t="str">
        <f t="shared" si="29"/>
        <v/>
      </c>
      <c r="H558" s="62">
        <v>28.7</v>
      </c>
      <c r="I558" s="52" t="s">
        <v>14</v>
      </c>
      <c r="J558" s="2"/>
    </row>
    <row r="559" spans="1:10" ht="17" customHeight="1">
      <c r="A559" s="951"/>
      <c r="B559" s="969"/>
      <c r="C559" s="972" t="s">
        <v>486</v>
      </c>
      <c r="D559" s="973"/>
      <c r="E559" s="313" t="str">
        <f>IF('④別表６（エネ管工場等）'!F559="","",ROUND('④別表６（エネ管工場等）'!F559,0))</f>
        <v/>
      </c>
      <c r="F559" s="52" t="s">
        <v>13</v>
      </c>
      <c r="G559" s="53" t="str">
        <f t="shared" si="29"/>
        <v/>
      </c>
      <c r="H559" s="62">
        <v>28.9</v>
      </c>
      <c r="I559" s="52" t="s">
        <v>14</v>
      </c>
      <c r="J559" s="2"/>
    </row>
    <row r="560" spans="1:10" ht="17" customHeight="1">
      <c r="A560" s="951"/>
      <c r="B560" s="969"/>
      <c r="C560" s="972" t="s">
        <v>487</v>
      </c>
      <c r="D560" s="973"/>
      <c r="E560" s="313" t="str">
        <f>IF('④別表６（エネ管工場等）'!F560="","",ROUND('④別表６（エネ管工場等）'!F560,0))</f>
        <v/>
      </c>
      <c r="F560" s="52" t="s">
        <v>13</v>
      </c>
      <c r="G560" s="53" t="str">
        <f t="shared" si="29"/>
        <v/>
      </c>
      <c r="H560" s="62">
        <v>28.3</v>
      </c>
      <c r="I560" s="52" t="s">
        <v>14</v>
      </c>
      <c r="J560" s="2"/>
    </row>
    <row r="561" spans="1:10" ht="17" customHeight="1">
      <c r="A561" s="951"/>
      <c r="B561" s="969"/>
      <c r="C561" s="972" t="s">
        <v>401</v>
      </c>
      <c r="D561" s="973"/>
      <c r="E561" s="313" t="str">
        <f>IF('④別表６（エネ管工場等）'!F561="","",ROUND('④別表６（エネ管工場等）'!F561,0))</f>
        <v/>
      </c>
      <c r="F561" s="52" t="s">
        <v>13</v>
      </c>
      <c r="G561" s="53" t="str">
        <f t="shared" si="29"/>
        <v/>
      </c>
      <c r="H561" s="54">
        <v>26.1</v>
      </c>
      <c r="I561" s="52" t="s">
        <v>14</v>
      </c>
      <c r="J561" s="2"/>
    </row>
    <row r="562" spans="1:10" ht="17" customHeight="1">
      <c r="A562" s="951"/>
      <c r="B562" s="969"/>
      <c r="C562" s="972" t="s">
        <v>488</v>
      </c>
      <c r="D562" s="973"/>
      <c r="E562" s="313" t="str">
        <f>IF('④別表６（エネ管工場等）'!F562="","",ROUND('④別表６（エネ管工場等）'!F562,0))</f>
        <v/>
      </c>
      <c r="F562" s="52" t="s">
        <v>13</v>
      </c>
      <c r="G562" s="53" t="str">
        <f t="shared" si="29"/>
        <v/>
      </c>
      <c r="H562" s="54">
        <v>24.2</v>
      </c>
      <c r="I562" s="52" t="s">
        <v>14</v>
      </c>
      <c r="J562" s="2"/>
    </row>
    <row r="563" spans="1:10" ht="17" customHeight="1">
      <c r="A563" s="951"/>
      <c r="B563" s="969"/>
      <c r="C563" s="972" t="s">
        <v>403</v>
      </c>
      <c r="D563" s="973"/>
      <c r="E563" s="313" t="str">
        <f>IF('④別表６（エネ管工場等）'!F563="","",ROUND('④別表６（エネ管工場等）'!F563,0))</f>
        <v/>
      </c>
      <c r="F563" s="52" t="s">
        <v>13</v>
      </c>
      <c r="G563" s="53" t="str">
        <f t="shared" si="29"/>
        <v/>
      </c>
      <c r="H563" s="54">
        <v>27.8</v>
      </c>
      <c r="I563" s="52" t="s">
        <v>14</v>
      </c>
      <c r="J563" s="2"/>
    </row>
    <row r="564" spans="1:10" ht="17" customHeight="1">
      <c r="A564" s="951"/>
      <c r="B564" s="969" t="s">
        <v>21</v>
      </c>
      <c r="C564" s="969"/>
      <c r="D564" s="969"/>
      <c r="E564" s="313" t="str">
        <f>IF('④別表６（エネ管工場等）'!F564="","",ROUND('④別表６（エネ管工場等）'!F564,0))</f>
        <v/>
      </c>
      <c r="F564" s="52" t="s">
        <v>13</v>
      </c>
      <c r="G564" s="53" t="str">
        <f t="shared" si="29"/>
        <v/>
      </c>
      <c r="H564" s="62">
        <v>29</v>
      </c>
      <c r="I564" s="52" t="s">
        <v>14</v>
      </c>
      <c r="J564" s="2"/>
    </row>
    <row r="565" spans="1:10" ht="17" customHeight="1">
      <c r="A565" s="951"/>
      <c r="B565" s="969" t="s">
        <v>22</v>
      </c>
      <c r="C565" s="969"/>
      <c r="D565" s="969"/>
      <c r="E565" s="313" t="str">
        <f>IF('④別表６（エネ管工場等）'!F565="","",ROUND('④別表６（エネ管工場等）'!F565,0))</f>
        <v/>
      </c>
      <c r="F565" s="52" t="s">
        <v>13</v>
      </c>
      <c r="G565" s="53" t="str">
        <f t="shared" si="29"/>
        <v/>
      </c>
      <c r="H565" s="54">
        <v>37.299999999999997</v>
      </c>
      <c r="I565" s="52" t="s">
        <v>14</v>
      </c>
      <c r="J565" s="2"/>
    </row>
    <row r="566" spans="1:10" ht="17" customHeight="1">
      <c r="A566" s="951"/>
      <c r="B566" s="969" t="s">
        <v>23</v>
      </c>
      <c r="C566" s="969"/>
      <c r="D566" s="969"/>
      <c r="E566" s="313" t="str">
        <f>IF('④別表６（エネ管工場等）'!F566="","",ROUND('④別表６（エネ管工場等）'!F566,0))</f>
        <v/>
      </c>
      <c r="F566" s="52" t="s">
        <v>54</v>
      </c>
      <c r="G566" s="53" t="str">
        <f t="shared" si="29"/>
        <v/>
      </c>
      <c r="H566" s="54">
        <v>18.399999999999999</v>
      </c>
      <c r="I566" s="52" t="s">
        <v>63</v>
      </c>
      <c r="J566" s="2"/>
    </row>
    <row r="567" spans="1:10" ht="17" customHeight="1">
      <c r="A567" s="951"/>
      <c r="B567" s="969" t="s">
        <v>24</v>
      </c>
      <c r="C567" s="969"/>
      <c r="D567" s="969"/>
      <c r="E567" s="313" t="str">
        <f>IF('④別表６（エネ管工場等）'!F567="","",ROUND('④別表６（エネ管工場等）'!F567,0))</f>
        <v/>
      </c>
      <c r="F567" s="52" t="s">
        <v>54</v>
      </c>
      <c r="G567" s="53" t="str">
        <f>IF(E567="","",ROUND(E567*H567,0))</f>
        <v/>
      </c>
      <c r="H567" s="54">
        <v>3.23</v>
      </c>
      <c r="I567" s="52" t="s">
        <v>63</v>
      </c>
      <c r="J567" s="2"/>
    </row>
    <row r="568" spans="1:10" ht="17" customHeight="1">
      <c r="A568" s="951"/>
      <c r="B568" s="953" t="s">
        <v>489</v>
      </c>
      <c r="C568" s="954"/>
      <c r="D568" s="955"/>
      <c r="E568" s="313" t="str">
        <f>IF('④別表６（エネ管工場等）'!F568="","",ROUND('④別表６（エネ管工場等）'!F568,0))</f>
        <v/>
      </c>
      <c r="F568" s="52" t="s">
        <v>54</v>
      </c>
      <c r="G568" s="53" t="str">
        <f>IF(E568="","",ROUND(E568*H568,0))</f>
        <v/>
      </c>
      <c r="H568" s="54">
        <v>3.45</v>
      </c>
      <c r="I568" s="52" t="s">
        <v>63</v>
      </c>
      <c r="J568" s="2"/>
    </row>
    <row r="569" spans="1:10" ht="17" customHeight="1">
      <c r="A569" s="951"/>
      <c r="B569" s="969" t="s">
        <v>25</v>
      </c>
      <c r="C569" s="969"/>
      <c r="D569" s="969"/>
      <c r="E569" s="313" t="str">
        <f>IF('④別表６（エネ管工場等）'!F569="","",ROUND('④別表６（エネ管工場等）'!F569,0))</f>
        <v/>
      </c>
      <c r="F569" s="52" t="s">
        <v>54</v>
      </c>
      <c r="G569" s="53" t="str">
        <f t="shared" ref="G569" si="30">IF(E569="","",ROUND(E569*H569,0))</f>
        <v/>
      </c>
      <c r="H569" s="54">
        <v>7.53</v>
      </c>
      <c r="I569" s="52" t="s">
        <v>63</v>
      </c>
      <c r="J569" s="2"/>
    </row>
    <row r="570" spans="1:10" ht="17" customHeight="1">
      <c r="A570" s="951"/>
      <c r="B570" s="953" t="s">
        <v>26</v>
      </c>
      <c r="C570" s="954"/>
      <c r="D570" s="955"/>
      <c r="E570" s="313" t="str">
        <f>IF('④別表６（エネ管工場等）'!F576="","",ROUND('④別表６（エネ管工場等）'!F576,0))</f>
        <v/>
      </c>
      <c r="F570" s="52" t="s">
        <v>54</v>
      </c>
      <c r="G570" s="53" t="str">
        <f>IF(E570="","",ROUND(E570*H570,0))</f>
        <v/>
      </c>
      <c r="H570" s="334">
        <v>46</v>
      </c>
      <c r="I570" s="52" t="s">
        <v>63</v>
      </c>
      <c r="J570" s="2"/>
    </row>
    <row r="571" spans="1:10" ht="17" customHeight="1">
      <c r="A571" s="951"/>
      <c r="B571" s="969" t="s">
        <v>490</v>
      </c>
      <c r="C571" s="970" t="str">
        <f>IF('④別表６（エネ管工場等）'!C570="","",'④別表６（エネ管工場等）'!C570)</f>
        <v/>
      </c>
      <c r="D571" s="971"/>
      <c r="E571" s="313" t="str">
        <f>IF('④別表６（エネ管工場等）'!F570="","",ROUND('④別表６（エネ管工場等）'!F570,0))</f>
        <v/>
      </c>
      <c r="F571" s="337" t="str">
        <f>IF('④別表６（エネ管工場等）'!G570="","",'④別表６（エネ管工場等）'!G570)</f>
        <v/>
      </c>
      <c r="G571" s="53" t="str">
        <f>IF(E571="","",ROUND(E571*H571,0))</f>
        <v/>
      </c>
      <c r="H571" s="296" t="str">
        <f>IF('④別表６（エネ管工場等）'!P570="","",'④別表６（エネ管工場等）'!P570)</f>
        <v/>
      </c>
      <c r="I571" s="338" t="str">
        <f>IF('④別表６（エネ管工場等）'!Q570="","",'④別表６（エネ管工場等）'!Q570)</f>
        <v/>
      </c>
      <c r="J571" s="2"/>
    </row>
    <row r="572" spans="1:10" ht="17" customHeight="1">
      <c r="A572" s="951"/>
      <c r="B572" s="969"/>
      <c r="C572" s="970" t="str">
        <f>IF('④別表６（エネ管工場等）'!C571="","",'④別表６（エネ管工場等）'!C571)</f>
        <v/>
      </c>
      <c r="D572" s="971"/>
      <c r="E572" s="313" t="str">
        <f>IF('④別表６（エネ管工場等）'!F571="","",ROUND('④別表６（エネ管工場等）'!F571,0))</f>
        <v/>
      </c>
      <c r="F572" s="337" t="str">
        <f>IF('④別表６（エネ管工場等）'!G571="","",'④別表６（エネ管工場等）'!G571)</f>
        <v/>
      </c>
      <c r="G572" s="53" t="str">
        <f t="shared" ref="G572" si="31">IF(E572="","",ROUND(E572*H572,0))</f>
        <v/>
      </c>
      <c r="H572" s="296" t="str">
        <f>IF('④別表６（エネ管工場等）'!P571="","",'④別表６（エネ管工場等）'!P571)</f>
        <v/>
      </c>
      <c r="I572" s="338" t="str">
        <f>IF('④別表６（エネ管工場等）'!Q571="","",'④別表６（エネ管工場等）'!Q571)</f>
        <v/>
      </c>
      <c r="J572" s="2"/>
    </row>
    <row r="573" spans="1:10" ht="17" customHeight="1">
      <c r="A573" s="952"/>
      <c r="B573" s="943" t="s">
        <v>491</v>
      </c>
      <c r="C573" s="946"/>
      <c r="D573" s="947"/>
      <c r="E573" s="292"/>
      <c r="F573" s="293"/>
      <c r="G573" s="53" t="str">
        <f>IF(SUM(G543:G572)=0,"",SUM(G543:G572))</f>
        <v/>
      </c>
      <c r="H573" s="294"/>
      <c r="I573" s="295"/>
      <c r="J573" s="2"/>
    </row>
    <row r="574" spans="1:10" ht="17" customHeight="1">
      <c r="A574" s="950" t="s">
        <v>412</v>
      </c>
      <c r="B574" s="953" t="s">
        <v>492</v>
      </c>
      <c r="C574" s="954"/>
      <c r="D574" s="955"/>
      <c r="E574" s="313" t="str">
        <f>IF('④別表６（エネ管工場等）'!F581="","",ROUND('④別表６（エネ管工場等）'!F581,0))</f>
        <v/>
      </c>
      <c r="F574" s="68" t="s">
        <v>493</v>
      </c>
      <c r="G574" s="53" t="str">
        <f>IF(E574="","",ROUND(E574*H574,0))</f>
        <v/>
      </c>
      <c r="H574" s="296">
        <v>13.6</v>
      </c>
      <c r="I574" s="52" t="s">
        <v>14</v>
      </c>
      <c r="J574" s="2"/>
    </row>
    <row r="575" spans="1:10" ht="17" customHeight="1">
      <c r="A575" s="951"/>
      <c r="B575" s="953" t="s">
        <v>494</v>
      </c>
      <c r="C575" s="954"/>
      <c r="D575" s="955"/>
      <c r="E575" s="313" t="str">
        <f>IF('④別表６（エネ管工場等）'!F582="","",ROUND('④別表６（エネ管工場等）'!F582,0))</f>
        <v/>
      </c>
      <c r="F575" s="68" t="s">
        <v>493</v>
      </c>
      <c r="G575" s="53" t="str">
        <f>IF(E575="","",ROUND(E575*H575,0))</f>
        <v/>
      </c>
      <c r="H575" s="296">
        <v>13.2</v>
      </c>
      <c r="I575" s="52" t="s">
        <v>14</v>
      </c>
      <c r="J575" s="2"/>
    </row>
    <row r="576" spans="1:10" ht="17" customHeight="1">
      <c r="A576" s="951"/>
      <c r="B576" s="953" t="s">
        <v>495</v>
      </c>
      <c r="C576" s="954"/>
      <c r="D576" s="955"/>
      <c r="E576" s="313" t="str">
        <f>IF('④別表６（エネ管工場等）'!F583="","",ROUND('④別表６（エネ管工場等）'!F583,0))</f>
        <v/>
      </c>
      <c r="F576" s="68" t="s">
        <v>493</v>
      </c>
      <c r="G576" s="53" t="str">
        <f>IF(E576="","",ROUND(E576*H576,0))</f>
        <v/>
      </c>
      <c r="H576" s="296">
        <v>17.100000000000001</v>
      </c>
      <c r="I576" s="52" t="s">
        <v>14</v>
      </c>
      <c r="J576" s="2"/>
    </row>
    <row r="577" spans="1:10" ht="17" customHeight="1">
      <c r="A577" s="951"/>
      <c r="B577" s="953" t="s">
        <v>496</v>
      </c>
      <c r="C577" s="954"/>
      <c r="D577" s="955"/>
      <c r="E577" s="313" t="str">
        <f>IF('④別表６（エネ管工場等）'!F584="","",ROUND('④別表６（エネ管工場等）'!F584,0))</f>
        <v/>
      </c>
      <c r="F577" s="68" t="s">
        <v>95</v>
      </c>
      <c r="G577" s="53" t="str">
        <f t="shared" ref="G577" si="32">IF(E577="","",ROUND(E577*H577,0))</f>
        <v/>
      </c>
      <c r="H577" s="296">
        <v>23.4</v>
      </c>
      <c r="I577" s="52" t="s">
        <v>382</v>
      </c>
      <c r="J577" s="2"/>
    </row>
    <row r="578" spans="1:10" ht="17" customHeight="1">
      <c r="A578" s="951"/>
      <c r="B578" s="953" t="s">
        <v>497</v>
      </c>
      <c r="C578" s="954"/>
      <c r="D578" s="955"/>
      <c r="E578" s="313" t="str">
        <f>IF('④別表６（エネ管工場等）'!F585="","",ROUND('④別表６（エネ管工場等）'!F585,0))</f>
        <v/>
      </c>
      <c r="F578" s="68" t="s">
        <v>95</v>
      </c>
      <c r="G578" s="53" t="str">
        <f>IF(E578="","",ROUND(E578*H578,0))</f>
        <v/>
      </c>
      <c r="H578" s="296">
        <v>35.6</v>
      </c>
      <c r="I578" s="52" t="s">
        <v>382</v>
      </c>
      <c r="J578" s="2"/>
    </row>
    <row r="579" spans="1:10" ht="17" customHeight="1">
      <c r="A579" s="951"/>
      <c r="B579" s="953" t="s">
        <v>498</v>
      </c>
      <c r="C579" s="954"/>
      <c r="D579" s="955"/>
      <c r="E579" s="313" t="str">
        <f>IF('④別表６（エネ管工場等）'!F586="","",ROUND('④別表６（エネ管工場等）'!F586,0))</f>
        <v/>
      </c>
      <c r="F579" s="52" t="s">
        <v>54</v>
      </c>
      <c r="G579" s="53" t="str">
        <f t="shared" ref="G579:G591" si="33">IF(E579="","",ROUND(E579*H579,0))</f>
        <v/>
      </c>
      <c r="H579" s="296">
        <v>21.2</v>
      </c>
      <c r="I579" s="52" t="s">
        <v>63</v>
      </c>
      <c r="J579" s="2"/>
    </row>
    <row r="580" spans="1:10" ht="17" customHeight="1">
      <c r="A580" s="951"/>
      <c r="B580" s="953" t="s">
        <v>499</v>
      </c>
      <c r="C580" s="954"/>
      <c r="D580" s="955"/>
      <c r="E580" s="313" t="str">
        <f>IF('④別表６（エネ管工場等）'!F587="","",ROUND('④別表６（エネ管工場等）'!F587,0))</f>
        <v/>
      </c>
      <c r="F580" s="52" t="s">
        <v>13</v>
      </c>
      <c r="G580" s="53" t="str">
        <f t="shared" si="33"/>
        <v/>
      </c>
      <c r="H580" s="296">
        <v>13.2</v>
      </c>
      <c r="I580" s="52" t="s">
        <v>14</v>
      </c>
      <c r="J580" s="2"/>
    </row>
    <row r="581" spans="1:10" ht="17" customHeight="1">
      <c r="A581" s="951"/>
      <c r="B581" s="953" t="s">
        <v>500</v>
      </c>
      <c r="C581" s="954"/>
      <c r="D581" s="955"/>
      <c r="E581" s="313" t="str">
        <f>IF('④別表６（エネ管工場等）'!F588="","",ROUND('④別表６（エネ管工場等）'!F588,0))</f>
        <v/>
      </c>
      <c r="F581" s="52" t="s">
        <v>13</v>
      </c>
      <c r="G581" s="53" t="str">
        <f t="shared" si="33"/>
        <v/>
      </c>
      <c r="H581" s="296">
        <v>18</v>
      </c>
      <c r="I581" s="52" t="s">
        <v>14</v>
      </c>
      <c r="J581" s="2"/>
    </row>
    <row r="582" spans="1:10" ht="17" customHeight="1">
      <c r="A582" s="951"/>
      <c r="B582" s="953" t="s">
        <v>501</v>
      </c>
      <c r="C582" s="954"/>
      <c r="D582" s="955"/>
      <c r="E582" s="313" t="str">
        <f>IF('④別表６（エネ管工場等）'!F589="","",ROUND('④別表６（エネ管工場等）'!F589,0))</f>
        <v/>
      </c>
      <c r="F582" s="52" t="s">
        <v>13</v>
      </c>
      <c r="G582" s="53" t="str">
        <f t="shared" si="33"/>
        <v/>
      </c>
      <c r="H582" s="296">
        <v>26.9</v>
      </c>
      <c r="I582" s="52" t="s">
        <v>14</v>
      </c>
      <c r="J582" s="2"/>
    </row>
    <row r="583" spans="1:10" ht="17" customHeight="1">
      <c r="A583" s="951"/>
      <c r="B583" s="953" t="s">
        <v>502</v>
      </c>
      <c r="C583" s="954"/>
      <c r="D583" s="955"/>
      <c r="E583" s="313" t="str">
        <f>IF('④別表６（エネ管工場等）'!F590="","",ROUND('④別表６（エネ管工場等）'!F590,0))</f>
        <v/>
      </c>
      <c r="F583" s="52" t="s">
        <v>13</v>
      </c>
      <c r="G583" s="53" t="str">
        <f t="shared" si="33"/>
        <v/>
      </c>
      <c r="H583" s="296">
        <v>33.200000000000003</v>
      </c>
      <c r="I583" s="52" t="s">
        <v>14</v>
      </c>
      <c r="J583" s="2"/>
    </row>
    <row r="584" spans="1:10" ht="17" customHeight="1">
      <c r="A584" s="951"/>
      <c r="B584" s="953" t="s">
        <v>503</v>
      </c>
      <c r="C584" s="954"/>
      <c r="D584" s="955"/>
      <c r="E584" s="313" t="str">
        <f>IF(SUM('④別表６（エネ管工場等）'!F591,'④別表６（エネ管工場等）'!F592)=0,"",ROUND((SUM('④別表６（エネ管工場等）'!F591,'④別表６（エネ管工場等）'!F592)),0))</f>
        <v/>
      </c>
      <c r="F584" s="52" t="s">
        <v>13</v>
      </c>
      <c r="G584" s="53" t="str">
        <f t="shared" si="33"/>
        <v/>
      </c>
      <c r="H584" s="296">
        <v>29.3</v>
      </c>
      <c r="I584" s="52" t="s">
        <v>14</v>
      </c>
      <c r="J584" s="2"/>
    </row>
    <row r="585" spans="1:10" ht="17" customHeight="1">
      <c r="A585" s="951"/>
      <c r="B585" s="953" t="s">
        <v>504</v>
      </c>
      <c r="C585" s="954"/>
      <c r="D585" s="955"/>
      <c r="E585" s="313" t="str">
        <f>IF('④別表６（エネ管工場等）'!F593="","",ROUND('④別表６（エネ管工場等）'!F593,0))</f>
        <v/>
      </c>
      <c r="F585" s="68" t="s">
        <v>95</v>
      </c>
      <c r="G585" s="53" t="str">
        <f t="shared" si="33"/>
        <v/>
      </c>
      <c r="H585" s="296">
        <v>40.200000000000003</v>
      </c>
      <c r="I585" s="52" t="s">
        <v>382</v>
      </c>
      <c r="J585" s="2"/>
    </row>
    <row r="586" spans="1:10" ht="17" customHeight="1">
      <c r="A586" s="951"/>
      <c r="B586" s="963" t="s">
        <v>426</v>
      </c>
      <c r="C586" s="964"/>
      <c r="D586" s="965"/>
      <c r="E586" s="313" t="str">
        <f>IF('④別表６（エネ管工場等）'!F594="","",ROUND('④別表６（エネ管工場等）'!F594,0))</f>
        <v/>
      </c>
      <c r="F586" s="52" t="s">
        <v>54</v>
      </c>
      <c r="G586" s="53" t="str">
        <f t="shared" si="33"/>
        <v/>
      </c>
      <c r="H586" s="296">
        <v>21.2</v>
      </c>
      <c r="I586" s="52" t="s">
        <v>63</v>
      </c>
      <c r="J586" s="2"/>
    </row>
    <row r="587" spans="1:10" ht="17" customHeight="1">
      <c r="A587" s="951"/>
      <c r="B587" s="953" t="s">
        <v>505</v>
      </c>
      <c r="C587" s="954"/>
      <c r="D587" s="955"/>
      <c r="E587" s="313" t="str">
        <f>IF('④別表６（エネ管工場等）'!F595="","",ROUND('④別表６（エネ管工場等）'!F595,0))</f>
        <v/>
      </c>
      <c r="F587" s="68" t="s">
        <v>13</v>
      </c>
      <c r="G587" s="53" t="str">
        <f t="shared" si="33"/>
        <v/>
      </c>
      <c r="H587" s="296">
        <v>17.100000000000001</v>
      </c>
      <c r="I587" s="52" t="s">
        <v>14</v>
      </c>
      <c r="J587" s="2"/>
    </row>
    <row r="588" spans="1:10" ht="17" customHeight="1">
      <c r="A588" s="951"/>
      <c r="B588" s="953" t="s">
        <v>506</v>
      </c>
      <c r="C588" s="954"/>
      <c r="D588" s="955"/>
      <c r="E588" s="313" t="str">
        <f>IF('④別表６（エネ管工場等）'!F596="","",ROUND('④別表６（エネ管工場等）'!F596,0))</f>
        <v/>
      </c>
      <c r="F588" s="68" t="s">
        <v>13</v>
      </c>
      <c r="G588" s="53" t="str">
        <f t="shared" si="33"/>
        <v/>
      </c>
      <c r="H588" s="296">
        <v>142</v>
      </c>
      <c r="I588" s="52" t="s">
        <v>14</v>
      </c>
      <c r="J588" s="2"/>
    </row>
    <row r="589" spans="1:10" ht="17" customHeight="1">
      <c r="A589" s="951"/>
      <c r="B589" s="953" t="s">
        <v>507</v>
      </c>
      <c r="C589" s="954"/>
      <c r="D589" s="955"/>
      <c r="E589" s="313" t="str">
        <f>IF('④別表６（エネ管工場等）'!F597="","",ROUND('④別表６（エネ管工場等）'!F597,0))</f>
        <v/>
      </c>
      <c r="F589" s="68" t="s">
        <v>13</v>
      </c>
      <c r="G589" s="53" t="str">
        <f t="shared" si="33"/>
        <v/>
      </c>
      <c r="H589" s="296">
        <v>22.5</v>
      </c>
      <c r="I589" s="52" t="s">
        <v>14</v>
      </c>
      <c r="J589" s="2"/>
    </row>
    <row r="590" spans="1:10" ht="17" customHeight="1">
      <c r="A590" s="951"/>
      <c r="B590" s="966" t="s">
        <v>508</v>
      </c>
      <c r="C590" s="967" t="str">
        <f>IF('④別表６（エネ管工場等）'!D598="","",'④別表６（エネ管工場等）'!D598)</f>
        <v/>
      </c>
      <c r="D590" s="968"/>
      <c r="E590" s="313" t="str">
        <f>IF('④別表６（エネ管工場等）'!F598="","",ROUND('④別表６（エネ管工場等）'!F598,0))</f>
        <v/>
      </c>
      <c r="F590" s="68" t="str">
        <f>IF('④別表６（エネ管工場等）'!G598="","",'④別表６（エネ管工場等）'!G598)</f>
        <v/>
      </c>
      <c r="G590" s="53" t="str">
        <f t="shared" si="33"/>
        <v/>
      </c>
      <c r="H590" s="296" t="str">
        <f>IF('④別表６（エネ管工場等）'!P598="","",'④別表６（エネ管工場等）'!P598)</f>
        <v/>
      </c>
      <c r="I590" s="296" t="str">
        <f>IF('④別表６（エネ管工場等）'!Q598="","",'④別表６（エネ管工場等）'!Q598)</f>
        <v/>
      </c>
      <c r="J590" s="2"/>
    </row>
    <row r="591" spans="1:10" ht="17" customHeight="1">
      <c r="A591" s="951"/>
      <c r="B591" s="919"/>
      <c r="C591" s="967" t="str">
        <f>IF('④別表６（エネ管工場等）'!D599="","",'④別表６（エネ管工場等）'!D599)</f>
        <v/>
      </c>
      <c r="D591" s="968"/>
      <c r="E591" s="313" t="str">
        <f>IF('④別表６（エネ管工場等）'!F599="","",ROUND('④別表６（エネ管工場等）'!F599,0))</f>
        <v/>
      </c>
      <c r="F591" s="68" t="str">
        <f>IF('④別表６（エネ管工場等）'!G599="","",'④別表６（エネ管工場等）'!G599)</f>
        <v/>
      </c>
      <c r="G591" s="53" t="str">
        <f t="shared" si="33"/>
        <v/>
      </c>
      <c r="H591" s="296" t="str">
        <f>IF('④別表６（エネ管工場等）'!P599="","",'④別表６（エネ管工場等）'!P599)</f>
        <v/>
      </c>
      <c r="I591" s="296" t="str">
        <f>IF('④別表６（エネ管工場等）'!Q599="","",'④別表６（エネ管工場等）'!Q599)</f>
        <v/>
      </c>
      <c r="J591" s="2"/>
    </row>
    <row r="592" spans="1:10" ht="17" customHeight="1">
      <c r="A592" s="952"/>
      <c r="B592" s="943" t="s">
        <v>43</v>
      </c>
      <c r="C592" s="946"/>
      <c r="D592" s="947"/>
      <c r="E592" s="292"/>
      <c r="F592" s="293"/>
      <c r="G592" s="53" t="str">
        <f>IF(SUM(G574:G591)=0,"",SUM(G574:G591))</f>
        <v/>
      </c>
      <c r="H592" s="294"/>
      <c r="I592" s="295"/>
      <c r="J592" s="2"/>
    </row>
    <row r="593" spans="1:10" ht="17" customHeight="1">
      <c r="A593" s="951" t="s">
        <v>509</v>
      </c>
      <c r="B593" s="962" t="s">
        <v>435</v>
      </c>
      <c r="C593" s="953" t="s">
        <v>27</v>
      </c>
      <c r="D593" s="955"/>
      <c r="E593" s="313" t="str">
        <f>IF('④別表６（エネ管工場等）'!F604="","",ROUND('④別表６（エネ管工場等）'!F604,0))</f>
        <v/>
      </c>
      <c r="F593" s="52" t="s">
        <v>28</v>
      </c>
      <c r="G593" s="53" t="str">
        <f>IF(E593="","",ROUND(E593*H593,0))</f>
        <v/>
      </c>
      <c r="H593" s="335">
        <v>1.17</v>
      </c>
      <c r="I593" s="52" t="s">
        <v>29</v>
      </c>
      <c r="J593" s="2"/>
    </row>
    <row r="594" spans="1:10" ht="17" customHeight="1">
      <c r="A594" s="951"/>
      <c r="B594" s="956"/>
      <c r="C594" s="953" t="s">
        <v>30</v>
      </c>
      <c r="D594" s="955"/>
      <c r="E594" s="313" t="str">
        <f>IF('④別表６（エネ管工場等）'!F605="","",ROUND('④別表６（エネ管工場等）'!F605,0))</f>
        <v/>
      </c>
      <c r="F594" s="52" t="s">
        <v>28</v>
      </c>
      <c r="G594" s="53" t="str">
        <f>IF(E594="","",ROUND(E594*H594,0))</f>
        <v/>
      </c>
      <c r="H594" s="335">
        <v>1.19</v>
      </c>
      <c r="I594" s="52" t="s">
        <v>29</v>
      </c>
      <c r="J594" s="2"/>
    </row>
    <row r="595" spans="1:10" ht="17" customHeight="1">
      <c r="A595" s="951"/>
      <c r="B595" s="956"/>
      <c r="C595" s="953" t="s">
        <v>31</v>
      </c>
      <c r="D595" s="955"/>
      <c r="E595" s="313" t="str">
        <f>IF('④別表６（エネ管工場等）'!F606="","",ROUND('④別表６（エネ管工場等）'!F606,0))</f>
        <v/>
      </c>
      <c r="F595" s="52" t="s">
        <v>28</v>
      </c>
      <c r="G595" s="53" t="str">
        <f>IF(E595="","",ROUND(E595*H595,0))</f>
        <v/>
      </c>
      <c r="H595" s="335">
        <v>1.19</v>
      </c>
      <c r="I595" s="52" t="s">
        <v>29</v>
      </c>
      <c r="J595" s="2"/>
    </row>
    <row r="596" spans="1:10" ht="17" customHeight="1">
      <c r="A596" s="951"/>
      <c r="B596" s="956"/>
      <c r="C596" s="953" t="s">
        <v>32</v>
      </c>
      <c r="D596" s="955"/>
      <c r="E596" s="313" t="str">
        <f>IF('④別表６（エネ管工場等）'!F607="","",ROUND('④別表６（エネ管工場等）'!F607,0))</f>
        <v/>
      </c>
      <c r="F596" s="52" t="s">
        <v>28</v>
      </c>
      <c r="G596" s="53" t="str">
        <f>IF(E596="","",ROUND(E596*H596,0))</f>
        <v/>
      </c>
      <c r="H596" s="335">
        <v>1.19</v>
      </c>
      <c r="I596" s="52" t="s">
        <v>29</v>
      </c>
      <c r="J596" s="2"/>
    </row>
    <row r="597" spans="1:10" ht="17" customHeight="1">
      <c r="A597" s="951"/>
      <c r="B597" s="957"/>
      <c r="C597" s="330" t="s">
        <v>322</v>
      </c>
      <c r="D597" s="299" t="str">
        <f>IF('④別表６（エネ管工場等）'!E608="","",'④別表６（エネ管工場等）'!E608)</f>
        <v/>
      </c>
      <c r="E597" s="313" t="str">
        <f>IF('④別表６（エネ管工場等）'!F608="","",ROUND('④別表６（エネ管工場等）'!F608,0))</f>
        <v/>
      </c>
      <c r="F597" s="52" t="s">
        <v>28</v>
      </c>
      <c r="G597" s="53" t="str">
        <f>IF(E597="","",ROUND(E597*H597,0))</f>
        <v/>
      </c>
      <c r="H597" s="335"/>
      <c r="I597" s="314" t="s">
        <v>29</v>
      </c>
      <c r="J597" s="2"/>
    </row>
    <row r="598" spans="1:10" ht="17" customHeight="1">
      <c r="A598" s="951"/>
      <c r="B598" s="962" t="s">
        <v>438</v>
      </c>
      <c r="C598" s="953" t="s">
        <v>439</v>
      </c>
      <c r="D598" s="955"/>
      <c r="E598" s="313" t="str">
        <f>IF('④別表６（エネ管工場等）'!F609="","",ROUND('④別表６（エネ管工場等）'!F609,0))</f>
        <v/>
      </c>
      <c r="F598" s="52" t="s">
        <v>28</v>
      </c>
      <c r="G598" s="53" t="str">
        <f>IF(E598="","",ROUND(E598,0))</f>
        <v/>
      </c>
      <c r="H598" s="297" t="s">
        <v>510</v>
      </c>
      <c r="I598" s="52" t="s">
        <v>29</v>
      </c>
      <c r="J598" s="2"/>
    </row>
    <row r="599" spans="1:10" ht="17" customHeight="1">
      <c r="A599" s="951"/>
      <c r="B599" s="956"/>
      <c r="C599" s="953" t="s">
        <v>440</v>
      </c>
      <c r="D599" s="955"/>
      <c r="E599" s="313" t="str">
        <f>IF('④別表６（エネ管工場等）'!F610="","",ROUND('④別表６（エネ管工場等）'!F610,0))</f>
        <v/>
      </c>
      <c r="F599" s="52" t="s">
        <v>28</v>
      </c>
      <c r="G599" s="53" t="str">
        <f>IF(E599="","",ROUND(E599,0))</f>
        <v/>
      </c>
      <c r="H599" s="297" t="s">
        <v>510</v>
      </c>
      <c r="I599" s="52" t="s">
        <v>29</v>
      </c>
      <c r="J599" s="2"/>
    </row>
    <row r="600" spans="1:10" ht="17" customHeight="1">
      <c r="A600" s="951"/>
      <c r="B600" s="956"/>
      <c r="C600" s="953" t="s">
        <v>441</v>
      </c>
      <c r="D600" s="955"/>
      <c r="E600" s="313" t="str">
        <f>IF('④別表６（エネ管工場等）'!F611="","",ROUND('④別表６（エネ管工場等）'!F611,0))</f>
        <v/>
      </c>
      <c r="F600" s="52" t="s">
        <v>28</v>
      </c>
      <c r="G600" s="53" t="str">
        <f>IF(E600="","",ROUND(E600,0))</f>
        <v/>
      </c>
      <c r="H600" s="297" t="s">
        <v>510</v>
      </c>
      <c r="I600" s="52" t="s">
        <v>29</v>
      </c>
      <c r="J600" s="2"/>
    </row>
    <row r="601" spans="1:10" ht="17" customHeight="1">
      <c r="A601" s="951"/>
      <c r="B601" s="956"/>
      <c r="C601" s="953" t="s">
        <v>511</v>
      </c>
      <c r="D601" s="955"/>
      <c r="E601" s="313" t="str">
        <f>IF('④別表６（エネ管工場等）'!F612="","",ROUND('④別表６（エネ管工場等）'!F612,0))</f>
        <v/>
      </c>
      <c r="F601" s="52" t="s">
        <v>28</v>
      </c>
      <c r="G601" s="53" t="str">
        <f>IF(E601="","",ROUND(E601,0))</f>
        <v/>
      </c>
      <c r="H601" s="297" t="s">
        <v>510</v>
      </c>
      <c r="I601" s="52" t="s">
        <v>29</v>
      </c>
      <c r="J601" s="2"/>
    </row>
    <row r="602" spans="1:10" ht="17" customHeight="1">
      <c r="A602" s="951"/>
      <c r="B602" s="957"/>
      <c r="C602" s="330" t="s">
        <v>322</v>
      </c>
      <c r="D602" s="299" t="str">
        <f>IF('④別表６（エネ管工場等）'!E613="","",'④別表６（エネ管工場等）'!E613)</f>
        <v/>
      </c>
      <c r="E602" s="313" t="str">
        <f>IF('④別表６（エネ管工場等）'!F613="","",ROUND('④別表６（エネ管工場等）'!F613,0))</f>
        <v/>
      </c>
      <c r="F602" s="52" t="s">
        <v>28</v>
      </c>
      <c r="G602" s="53" t="str">
        <f>IF(E602="","",ROUND(E602*H602,0))</f>
        <v/>
      </c>
      <c r="H602" s="335"/>
      <c r="I602" s="63" t="s">
        <v>29</v>
      </c>
      <c r="J602" s="2"/>
    </row>
    <row r="603" spans="1:10" ht="17" customHeight="1">
      <c r="A603" s="952"/>
      <c r="B603" s="943" t="s">
        <v>320</v>
      </c>
      <c r="C603" s="946"/>
      <c r="D603" s="947"/>
      <c r="E603" s="55"/>
      <c r="F603" s="55"/>
      <c r="G603" s="53" t="str">
        <f>IF(SUM(G593:G602)=0,"",SUM(G593:G602))</f>
        <v/>
      </c>
      <c r="H603" s="56"/>
      <c r="I603" s="57"/>
      <c r="J603" s="2"/>
    </row>
    <row r="604" spans="1:10" ht="17" customHeight="1">
      <c r="A604" s="950" t="s">
        <v>33</v>
      </c>
      <c r="B604" s="953" t="s">
        <v>449</v>
      </c>
      <c r="C604" s="954"/>
      <c r="D604" s="955"/>
      <c r="E604" s="313" t="str">
        <f>IF('④別表６（エネ管工場等）'!F619="","",ROUND('④別表６（エネ管工場等）'!F619,0))</f>
        <v/>
      </c>
      <c r="F604" s="52" t="s">
        <v>75</v>
      </c>
      <c r="G604" s="53" t="str">
        <f t="shared" ref="G604:G613" si="34">IF(E604="","",ROUND(E604*H604,0))</f>
        <v/>
      </c>
      <c r="H604" s="54">
        <v>8.64</v>
      </c>
      <c r="I604" s="52" t="s">
        <v>76</v>
      </c>
      <c r="J604" s="2"/>
    </row>
    <row r="605" spans="1:10" ht="17" customHeight="1">
      <c r="A605" s="951"/>
      <c r="B605" s="956" t="s">
        <v>453</v>
      </c>
      <c r="C605" s="958" t="s">
        <v>454</v>
      </c>
      <c r="D605" s="959"/>
      <c r="E605" s="313" t="str">
        <f>IF('④別表６（エネ管工場等）'!F626="","",ROUND('④別表６（エネ管工場等）'!F626,0))</f>
        <v/>
      </c>
      <c r="F605" s="52" t="s">
        <v>75</v>
      </c>
      <c r="G605" s="53" t="str">
        <f t="shared" si="34"/>
        <v/>
      </c>
      <c r="H605" s="54">
        <v>3.6</v>
      </c>
      <c r="I605" s="52" t="s">
        <v>76</v>
      </c>
      <c r="J605" s="2"/>
    </row>
    <row r="606" spans="1:10" ht="17" customHeight="1">
      <c r="A606" s="951"/>
      <c r="B606" s="956"/>
      <c r="C606" s="960" t="s">
        <v>512</v>
      </c>
      <c r="D606" s="961"/>
      <c r="E606" s="313" t="str">
        <f>IF('④別表６（エネ管工場等）'!F627="","",ROUND('④別表６（エネ管工場等）'!F627,0))</f>
        <v/>
      </c>
      <c r="F606" s="52" t="s">
        <v>75</v>
      </c>
      <c r="G606" s="53" t="str">
        <f t="shared" si="34"/>
        <v/>
      </c>
      <c r="H606" s="54">
        <v>3.6</v>
      </c>
      <c r="I606" s="52" t="s">
        <v>76</v>
      </c>
      <c r="J606" s="2"/>
    </row>
    <row r="607" spans="1:10" ht="17" customHeight="1">
      <c r="A607" s="951"/>
      <c r="B607" s="956"/>
      <c r="C607" s="953" t="s">
        <v>513</v>
      </c>
      <c r="D607" s="955"/>
      <c r="E607" s="313" t="str">
        <f>IF('④別表６（エネ管工場等）'!F628="","",ROUND('④別表６（エネ管工場等）'!F628,0))</f>
        <v/>
      </c>
      <c r="F607" s="52" t="s">
        <v>75</v>
      </c>
      <c r="G607" s="53" t="str">
        <f t="shared" si="34"/>
        <v/>
      </c>
      <c r="H607" s="54">
        <v>8.64</v>
      </c>
      <c r="I607" s="52" t="s">
        <v>76</v>
      </c>
      <c r="J607" s="2"/>
    </row>
    <row r="608" spans="1:10" ht="17" customHeight="1">
      <c r="A608" s="951"/>
      <c r="B608" s="957"/>
      <c r="C608" s="298" t="s">
        <v>437</v>
      </c>
      <c r="D608" s="331" t="str">
        <f>IF('④別表６（エネ管工場等）'!E629="","",'④別表６（エネ管工場等）'!E629)</f>
        <v/>
      </c>
      <c r="E608" s="313" t="str">
        <f>IF('④別表６（エネ管工場等）'!F629="","",ROUND('④別表６（エネ管工場等）'!F629,0))</f>
        <v/>
      </c>
      <c r="F608" s="52" t="s">
        <v>75</v>
      </c>
      <c r="G608" s="53" t="str">
        <f t="shared" si="34"/>
        <v/>
      </c>
      <c r="H608" s="335"/>
      <c r="I608" s="63" t="s">
        <v>516</v>
      </c>
      <c r="J608" s="2"/>
    </row>
    <row r="609" spans="1:10" ht="17" customHeight="1">
      <c r="A609" s="951"/>
      <c r="B609" s="962" t="s">
        <v>461</v>
      </c>
      <c r="C609" s="941" t="s">
        <v>462</v>
      </c>
      <c r="D609" s="941"/>
      <c r="E609" s="313" t="str">
        <f>IF('④別表６（エネ管工場等）'!F630="","",ROUND('④別表６（エネ管工場等）'!F630,0))</f>
        <v/>
      </c>
      <c r="F609" s="52" t="s">
        <v>75</v>
      </c>
      <c r="G609" s="53" t="str">
        <f t="shared" si="34"/>
        <v/>
      </c>
      <c r="H609" s="54">
        <v>3.6</v>
      </c>
      <c r="I609" s="52" t="s">
        <v>76</v>
      </c>
      <c r="J609" s="2"/>
    </row>
    <row r="610" spans="1:10" ht="17" customHeight="1">
      <c r="A610" s="951"/>
      <c r="B610" s="956"/>
      <c r="C610" s="941" t="s">
        <v>463</v>
      </c>
      <c r="D610" s="941"/>
      <c r="E610" s="313" t="str">
        <f>IF('④別表６（エネ管工場等）'!F631="","",ROUND('④別表６（エネ管工場等）'!F631,0))</f>
        <v/>
      </c>
      <c r="F610" s="52" t="s">
        <v>75</v>
      </c>
      <c r="G610" s="53" t="str">
        <f t="shared" si="34"/>
        <v/>
      </c>
      <c r="H610" s="54">
        <v>3.6</v>
      </c>
      <c r="I610" s="52" t="s">
        <v>76</v>
      </c>
      <c r="J610" s="2"/>
    </row>
    <row r="611" spans="1:10" ht="17" customHeight="1">
      <c r="A611" s="951"/>
      <c r="B611" s="956"/>
      <c r="C611" s="941" t="s">
        <v>439</v>
      </c>
      <c r="D611" s="941"/>
      <c r="E611" s="313" t="str">
        <f>IF('④別表６（エネ管工場等）'!F632="","",ROUND('④別表６（エネ管工場等）'!F632,0))</f>
        <v/>
      </c>
      <c r="F611" s="52" t="s">
        <v>75</v>
      </c>
      <c r="G611" s="53" t="str">
        <f t="shared" si="34"/>
        <v/>
      </c>
      <c r="H611" s="54">
        <v>3.6</v>
      </c>
      <c r="I611" s="52" t="s">
        <v>76</v>
      </c>
      <c r="J611" s="2"/>
    </row>
    <row r="612" spans="1:10" ht="17" customHeight="1">
      <c r="A612" s="951"/>
      <c r="B612" s="956"/>
      <c r="C612" s="941" t="s">
        <v>464</v>
      </c>
      <c r="D612" s="941"/>
      <c r="E612" s="313" t="str">
        <f>IF('④別表６（エネ管工場等）'!F633="","",ROUND('④別表６（エネ管工場等）'!F633,0))</f>
        <v/>
      </c>
      <c r="F612" s="52" t="s">
        <v>75</v>
      </c>
      <c r="G612" s="53" t="str">
        <f t="shared" si="34"/>
        <v/>
      </c>
      <c r="H612" s="54">
        <v>3.6</v>
      </c>
      <c r="I612" s="52" t="s">
        <v>76</v>
      </c>
      <c r="J612" s="2"/>
    </row>
    <row r="613" spans="1:10" ht="17" customHeight="1">
      <c r="A613" s="951"/>
      <c r="B613" s="957"/>
      <c r="C613" s="942" t="s">
        <v>465</v>
      </c>
      <c r="D613" s="942"/>
      <c r="E613" s="313" t="str">
        <f>IF('④別表６（エネ管工場等）'!F634="","",ROUND('④別表６（エネ管工場等）'!F634,0))</f>
        <v/>
      </c>
      <c r="F613" s="52" t="s">
        <v>75</v>
      </c>
      <c r="G613" s="53" t="str">
        <f t="shared" si="34"/>
        <v/>
      </c>
      <c r="H613" s="54">
        <v>3.6</v>
      </c>
      <c r="I613" s="52" t="s">
        <v>76</v>
      </c>
      <c r="J613" s="2"/>
    </row>
    <row r="614" spans="1:10" ht="17" customHeight="1" thickBot="1">
      <c r="A614" s="952"/>
      <c r="B614" s="943" t="s">
        <v>443</v>
      </c>
      <c r="C614" s="944"/>
      <c r="D614" s="945"/>
      <c r="E614" s="55"/>
      <c r="F614" s="55"/>
      <c r="G614" s="58" t="str">
        <f>IF(SUM(G604:G613)=0,"",SUM(G604:G613))</f>
        <v/>
      </c>
      <c r="H614" s="56"/>
      <c r="I614" s="57"/>
      <c r="J614" s="2"/>
    </row>
    <row r="615" spans="1:10" ht="17" customHeight="1" thickBot="1">
      <c r="A615" s="943" t="s">
        <v>514</v>
      </c>
      <c r="B615" s="946"/>
      <c r="C615" s="946"/>
      <c r="D615" s="946"/>
      <c r="E615" s="947"/>
      <c r="F615" s="59"/>
      <c r="G615" s="60" t="str">
        <f>IF(SUM(G573,G592,G603,G614)=0,"",SUM(G573,G592,G603,G614))</f>
        <v/>
      </c>
      <c r="H615" s="61"/>
      <c r="I615" s="57"/>
      <c r="J615" s="2"/>
    </row>
    <row r="616" spans="1:10" ht="17" customHeight="1" thickBot="1">
      <c r="A616" s="3"/>
      <c r="B616" s="3"/>
      <c r="C616" s="3"/>
      <c r="D616" s="3"/>
      <c r="E616" s="3"/>
      <c r="F616" s="3"/>
      <c r="G616" s="3"/>
      <c r="H616" s="3"/>
      <c r="I616" s="3"/>
      <c r="J616" s="2"/>
    </row>
    <row r="617" spans="1:10" ht="17" customHeight="1" thickBot="1">
      <c r="A617" s="948" t="s">
        <v>515</v>
      </c>
      <c r="B617" s="949"/>
      <c r="C617" s="949"/>
      <c r="D617" s="949"/>
      <c r="E617" s="949"/>
      <c r="F617" s="949"/>
      <c r="G617" s="11" t="str">
        <f>IF(G615="","",G615*0.0258)</f>
        <v/>
      </c>
      <c r="H617" s="3"/>
      <c r="I617" s="3"/>
      <c r="J617" s="2"/>
    </row>
    <row r="618" spans="1:10" ht="17" customHeight="1" thickBot="1">
      <c r="A618" s="2"/>
      <c r="B618" s="2"/>
      <c r="C618" s="2"/>
      <c r="D618" s="2"/>
      <c r="E618" s="2"/>
      <c r="F618" s="2"/>
      <c r="G618" s="2"/>
      <c r="H618" s="2"/>
      <c r="I618" s="2"/>
      <c r="J618" s="2"/>
    </row>
    <row r="619" spans="1:10" ht="14.5" thickBot="1">
      <c r="A619" s="2"/>
      <c r="B619" s="2"/>
      <c r="C619" s="2"/>
      <c r="D619" s="16" t="s">
        <v>93</v>
      </c>
      <c r="E619" s="23" t="s">
        <v>96</v>
      </c>
      <c r="F619" s="16" t="s">
        <v>60</v>
      </c>
      <c r="G619" s="51" t="str">
        <f>IF(SUM(G80,G187,G294,G401,G508,G615)=0,"",SUM(G80,G187,G294,G401,G508,G615))</f>
        <v/>
      </c>
      <c r="H619" s="15" t="s">
        <v>94</v>
      </c>
      <c r="I619" s="2"/>
      <c r="J619" s="2"/>
    </row>
    <row r="620" spans="1:10" ht="14.5" thickBot="1">
      <c r="A620" s="2"/>
      <c r="B620" s="2"/>
      <c r="C620" s="2"/>
      <c r="D620" s="6"/>
      <c r="E620" s="23" t="s">
        <v>97</v>
      </c>
      <c r="F620" s="16" t="s">
        <v>60</v>
      </c>
      <c r="G620" s="51" t="str">
        <f>IF(G619="","",G619*0.0258)</f>
        <v/>
      </c>
      <c r="H620" s="15" t="s">
        <v>95</v>
      </c>
      <c r="I620" s="2"/>
      <c r="J620" s="2"/>
    </row>
    <row r="621" spans="1:10">
      <c r="A621" s="2"/>
      <c r="B621" s="2"/>
      <c r="C621" s="2"/>
      <c r="D621" s="2"/>
      <c r="E621" s="2"/>
      <c r="F621" s="2"/>
      <c r="G621" s="2"/>
      <c r="H621" s="2"/>
      <c r="I621" s="2"/>
      <c r="J621" s="2"/>
    </row>
  </sheetData>
  <sheetProtection algorithmName="SHA-512" hashValue="Igl8iNpkkOThZObrjGbPHy2fBP29sfORsKg7Y9Y13Ybq5FZwF/TYwFfa4U84FkyoiE0CjYT72b3FyHf55RFtVA==" saltValue="XHpj4yrKaPp3OSK/WQJajw==" spinCount="100000" sheet="1" objects="1" scenarios="1"/>
  <mergeCells count="541">
    <mergeCell ref="F3:I3"/>
    <mergeCell ref="A5:D7"/>
    <mergeCell ref="E5:G5"/>
    <mergeCell ref="H5:I5"/>
    <mergeCell ref="F6:F7"/>
    <mergeCell ref="I6:I7"/>
    <mergeCell ref="B23:B28"/>
    <mergeCell ref="C23:D23"/>
    <mergeCell ref="C24:D24"/>
    <mergeCell ref="C25:D25"/>
    <mergeCell ref="C26:D26"/>
    <mergeCell ref="C27:D27"/>
    <mergeCell ref="C28:D28"/>
    <mergeCell ref="B17:D17"/>
    <mergeCell ref="B18:D18"/>
    <mergeCell ref="B19:B20"/>
    <mergeCell ref="C19:D19"/>
    <mergeCell ref="C20:D20"/>
    <mergeCell ref="B21:B22"/>
    <mergeCell ref="C21:D21"/>
    <mergeCell ref="C22:D22"/>
    <mergeCell ref="B34:D34"/>
    <mergeCell ref="A8:A38"/>
    <mergeCell ref="B8:D8"/>
    <mergeCell ref="B9:D9"/>
    <mergeCell ref="B10:D10"/>
    <mergeCell ref="B11:D11"/>
    <mergeCell ref="B12:D12"/>
    <mergeCell ref="B13:D13"/>
    <mergeCell ref="B14:D14"/>
    <mergeCell ref="B15:D15"/>
    <mergeCell ref="B16:D16"/>
    <mergeCell ref="B49:D49"/>
    <mergeCell ref="B50:D50"/>
    <mergeCell ref="B51:D51"/>
    <mergeCell ref="B52:D52"/>
    <mergeCell ref="B53:D53"/>
    <mergeCell ref="B54:D54"/>
    <mergeCell ref="L6:R7"/>
    <mergeCell ref="B46:D46"/>
    <mergeCell ref="B47:D47"/>
    <mergeCell ref="B48:D48"/>
    <mergeCell ref="B35:D35"/>
    <mergeCell ref="B36:B37"/>
    <mergeCell ref="C36:D36"/>
    <mergeCell ref="C37:D37"/>
    <mergeCell ref="B38:D38"/>
    <mergeCell ref="B39:D39"/>
    <mergeCell ref="B40:D40"/>
    <mergeCell ref="B41:D41"/>
    <mergeCell ref="B42:D42"/>
    <mergeCell ref="B29:D29"/>
    <mergeCell ref="B30:D30"/>
    <mergeCell ref="B31:D31"/>
    <mergeCell ref="B32:D32"/>
    <mergeCell ref="B33:D33"/>
    <mergeCell ref="B55:B56"/>
    <mergeCell ref="C55:D55"/>
    <mergeCell ref="C56:D56"/>
    <mergeCell ref="B57:D57"/>
    <mergeCell ref="C72:D72"/>
    <mergeCell ref="A69:A79"/>
    <mergeCell ref="B69:D69"/>
    <mergeCell ref="B70:B73"/>
    <mergeCell ref="C70:D70"/>
    <mergeCell ref="C71:D71"/>
    <mergeCell ref="B74:B78"/>
    <mergeCell ref="C74:D74"/>
    <mergeCell ref="C75:D75"/>
    <mergeCell ref="C76:D76"/>
    <mergeCell ref="C60:D60"/>
    <mergeCell ref="C61:D61"/>
    <mergeCell ref="C59:D59"/>
    <mergeCell ref="A39:A57"/>
    <mergeCell ref="B43:D43"/>
    <mergeCell ref="B44:D44"/>
    <mergeCell ref="B45:D45"/>
    <mergeCell ref="A58:A68"/>
    <mergeCell ref="B58:B62"/>
    <mergeCell ref="C58:D58"/>
    <mergeCell ref="F110:I110"/>
    <mergeCell ref="A112:D114"/>
    <mergeCell ref="E112:G112"/>
    <mergeCell ref="H112:I112"/>
    <mergeCell ref="F113:F114"/>
    <mergeCell ref="I113:I114"/>
    <mergeCell ref="C77:D77"/>
    <mergeCell ref="C78:D78"/>
    <mergeCell ref="B79:D79"/>
    <mergeCell ref="A80:E80"/>
    <mergeCell ref="A82:F82"/>
    <mergeCell ref="B63:B67"/>
    <mergeCell ref="C63:D63"/>
    <mergeCell ref="C64:D64"/>
    <mergeCell ref="C65:D65"/>
    <mergeCell ref="C66:D66"/>
    <mergeCell ref="B68:D68"/>
    <mergeCell ref="B124:D124"/>
    <mergeCell ref="B125:D125"/>
    <mergeCell ref="B126:B127"/>
    <mergeCell ref="C126:D126"/>
    <mergeCell ref="C127:D127"/>
    <mergeCell ref="B128:B129"/>
    <mergeCell ref="C128:D128"/>
    <mergeCell ref="C129:D129"/>
    <mergeCell ref="A115:A145"/>
    <mergeCell ref="B115:D115"/>
    <mergeCell ref="B116:D116"/>
    <mergeCell ref="B117:D117"/>
    <mergeCell ref="B118:D118"/>
    <mergeCell ref="B119:D119"/>
    <mergeCell ref="B120:D120"/>
    <mergeCell ref="B121:D121"/>
    <mergeCell ref="B122:D122"/>
    <mergeCell ref="B123:D123"/>
    <mergeCell ref="B136:D136"/>
    <mergeCell ref="B137:D137"/>
    <mergeCell ref="B138:D138"/>
    <mergeCell ref="B139:D139"/>
    <mergeCell ref="B140:D140"/>
    <mergeCell ref="B141:D141"/>
    <mergeCell ref="B130:B135"/>
    <mergeCell ref="C130:D130"/>
    <mergeCell ref="C131:D131"/>
    <mergeCell ref="C132:D132"/>
    <mergeCell ref="C133:D133"/>
    <mergeCell ref="C134:D134"/>
    <mergeCell ref="C135:D135"/>
    <mergeCell ref="B150:D150"/>
    <mergeCell ref="B151:D151"/>
    <mergeCell ref="B153:D153"/>
    <mergeCell ref="B154:D154"/>
    <mergeCell ref="B155:D155"/>
    <mergeCell ref="B142:D142"/>
    <mergeCell ref="B143:B144"/>
    <mergeCell ref="C143:D143"/>
    <mergeCell ref="C144:D144"/>
    <mergeCell ref="B145:D145"/>
    <mergeCell ref="B146:D146"/>
    <mergeCell ref="B147:D147"/>
    <mergeCell ref="B148:D148"/>
    <mergeCell ref="B149:D149"/>
    <mergeCell ref="A165:A175"/>
    <mergeCell ref="B165:B169"/>
    <mergeCell ref="C165:D165"/>
    <mergeCell ref="C166:D166"/>
    <mergeCell ref="C167:D167"/>
    <mergeCell ref="C168:D168"/>
    <mergeCell ref="B156:D156"/>
    <mergeCell ref="B157:D157"/>
    <mergeCell ref="B158:D158"/>
    <mergeCell ref="B159:D159"/>
    <mergeCell ref="B160:D160"/>
    <mergeCell ref="B161:D161"/>
    <mergeCell ref="A146:A164"/>
    <mergeCell ref="B170:B174"/>
    <mergeCell ref="C170:D170"/>
    <mergeCell ref="C171:D171"/>
    <mergeCell ref="C172:D172"/>
    <mergeCell ref="C173:D173"/>
    <mergeCell ref="B175:D175"/>
    <mergeCell ref="B162:B163"/>
    <mergeCell ref="C162:D162"/>
    <mergeCell ref="C163:D163"/>
    <mergeCell ref="B164:D164"/>
    <mergeCell ref="B152:D152"/>
    <mergeCell ref="C184:D184"/>
    <mergeCell ref="C185:D185"/>
    <mergeCell ref="B186:D186"/>
    <mergeCell ref="A187:E187"/>
    <mergeCell ref="A189:F189"/>
    <mergeCell ref="F217:I217"/>
    <mergeCell ref="A176:A186"/>
    <mergeCell ref="B176:D176"/>
    <mergeCell ref="B177:B180"/>
    <mergeCell ref="C177:D177"/>
    <mergeCell ref="C178:D178"/>
    <mergeCell ref="C179:D179"/>
    <mergeCell ref="B181:B185"/>
    <mergeCell ref="C181:D181"/>
    <mergeCell ref="C182:D182"/>
    <mergeCell ref="C183:D183"/>
    <mergeCell ref="A219:D221"/>
    <mergeCell ref="E219:G219"/>
    <mergeCell ref="H219:I219"/>
    <mergeCell ref="F220:F221"/>
    <mergeCell ref="I220:I221"/>
    <mergeCell ref="A222:A252"/>
    <mergeCell ref="B222:D222"/>
    <mergeCell ref="B223:D223"/>
    <mergeCell ref="B224:D224"/>
    <mergeCell ref="B225:D225"/>
    <mergeCell ref="B232:D232"/>
    <mergeCell ref="B233:B234"/>
    <mergeCell ref="C233:D233"/>
    <mergeCell ref="C234:D234"/>
    <mergeCell ref="B235:B236"/>
    <mergeCell ref="C235:D235"/>
    <mergeCell ref="C236:D236"/>
    <mergeCell ref="B226:D226"/>
    <mergeCell ref="B227:D227"/>
    <mergeCell ref="B228:D228"/>
    <mergeCell ref="B229:D229"/>
    <mergeCell ref="B230:D230"/>
    <mergeCell ref="B231:D231"/>
    <mergeCell ref="B243:D243"/>
    <mergeCell ref="B244:D244"/>
    <mergeCell ref="B245:D245"/>
    <mergeCell ref="B246:D246"/>
    <mergeCell ref="B247:D247"/>
    <mergeCell ref="B248:D248"/>
    <mergeCell ref="B237:B242"/>
    <mergeCell ref="C237:D237"/>
    <mergeCell ref="C238:D238"/>
    <mergeCell ref="C239:D239"/>
    <mergeCell ref="C240:D240"/>
    <mergeCell ref="C241:D241"/>
    <mergeCell ref="C242:D242"/>
    <mergeCell ref="B258:D258"/>
    <mergeCell ref="B259:D259"/>
    <mergeCell ref="B260:D260"/>
    <mergeCell ref="B261:D261"/>
    <mergeCell ref="B262:D262"/>
    <mergeCell ref="B249:D249"/>
    <mergeCell ref="B250:B251"/>
    <mergeCell ref="C250:D250"/>
    <mergeCell ref="C251:D251"/>
    <mergeCell ref="B252:D252"/>
    <mergeCell ref="B253:D253"/>
    <mergeCell ref="B254:D254"/>
    <mergeCell ref="B255:D255"/>
    <mergeCell ref="B256:D256"/>
    <mergeCell ref="A272:A282"/>
    <mergeCell ref="B272:B276"/>
    <mergeCell ref="C272:D272"/>
    <mergeCell ref="C273:D273"/>
    <mergeCell ref="C274:D274"/>
    <mergeCell ref="C275:D275"/>
    <mergeCell ref="B263:D263"/>
    <mergeCell ref="B264:D264"/>
    <mergeCell ref="B265:D265"/>
    <mergeCell ref="B266:D266"/>
    <mergeCell ref="B267:D267"/>
    <mergeCell ref="B268:D268"/>
    <mergeCell ref="A253:A271"/>
    <mergeCell ref="B277:B281"/>
    <mergeCell ref="C277:D277"/>
    <mergeCell ref="C278:D278"/>
    <mergeCell ref="C279:D279"/>
    <mergeCell ref="C280:D280"/>
    <mergeCell ref="B282:D282"/>
    <mergeCell ref="B269:B270"/>
    <mergeCell ref="C269:D269"/>
    <mergeCell ref="C270:D270"/>
    <mergeCell ref="B271:D271"/>
    <mergeCell ref="B257:D257"/>
    <mergeCell ref="C291:D291"/>
    <mergeCell ref="C292:D292"/>
    <mergeCell ref="B293:D293"/>
    <mergeCell ref="A294:E294"/>
    <mergeCell ref="A296:F296"/>
    <mergeCell ref="F324:I324"/>
    <mergeCell ref="A283:A293"/>
    <mergeCell ref="B283:D283"/>
    <mergeCell ref="B284:B287"/>
    <mergeCell ref="C284:D284"/>
    <mergeCell ref="C285:D285"/>
    <mergeCell ref="C286:D286"/>
    <mergeCell ref="B288:B292"/>
    <mergeCell ref="C288:D288"/>
    <mergeCell ref="C289:D289"/>
    <mergeCell ref="C290:D290"/>
    <mergeCell ref="A326:D328"/>
    <mergeCell ref="E326:G326"/>
    <mergeCell ref="H326:I326"/>
    <mergeCell ref="F327:F328"/>
    <mergeCell ref="I327:I328"/>
    <mergeCell ref="A329:A359"/>
    <mergeCell ref="B329:D329"/>
    <mergeCell ref="B330:D330"/>
    <mergeCell ref="B331:D331"/>
    <mergeCell ref="B332:D332"/>
    <mergeCell ref="B339:D339"/>
    <mergeCell ref="B340:B341"/>
    <mergeCell ref="C340:D340"/>
    <mergeCell ref="C341:D341"/>
    <mergeCell ref="B342:B343"/>
    <mergeCell ref="C342:D342"/>
    <mergeCell ref="C343:D343"/>
    <mergeCell ref="B333:D333"/>
    <mergeCell ref="B334:D334"/>
    <mergeCell ref="B335:D335"/>
    <mergeCell ref="B336:D336"/>
    <mergeCell ref="B337:D337"/>
    <mergeCell ref="B338:D338"/>
    <mergeCell ref="B350:D350"/>
    <mergeCell ref="B351:D351"/>
    <mergeCell ref="B352:D352"/>
    <mergeCell ref="B353:D353"/>
    <mergeCell ref="B354:D354"/>
    <mergeCell ref="B355:D355"/>
    <mergeCell ref="B344:B349"/>
    <mergeCell ref="C344:D344"/>
    <mergeCell ref="C345:D345"/>
    <mergeCell ref="C346:D346"/>
    <mergeCell ref="C347:D347"/>
    <mergeCell ref="C348:D348"/>
    <mergeCell ref="C349:D349"/>
    <mergeCell ref="B365:D365"/>
    <mergeCell ref="B366:D366"/>
    <mergeCell ref="B367:D367"/>
    <mergeCell ref="B368:D368"/>
    <mergeCell ref="B369:D369"/>
    <mergeCell ref="B356:D356"/>
    <mergeCell ref="B357:B358"/>
    <mergeCell ref="C357:D357"/>
    <mergeCell ref="C358:D358"/>
    <mergeCell ref="B359:D359"/>
    <mergeCell ref="B360:D360"/>
    <mergeCell ref="B361:D361"/>
    <mergeCell ref="B362:D362"/>
    <mergeCell ref="B363:D363"/>
    <mergeCell ref="A379:A389"/>
    <mergeCell ref="B379:B383"/>
    <mergeCell ref="C379:D379"/>
    <mergeCell ref="C380:D380"/>
    <mergeCell ref="C381:D381"/>
    <mergeCell ref="C382:D382"/>
    <mergeCell ref="B370:D370"/>
    <mergeCell ref="B371:D371"/>
    <mergeCell ref="B372:D372"/>
    <mergeCell ref="B373:D373"/>
    <mergeCell ref="B374:D374"/>
    <mergeCell ref="B375:D375"/>
    <mergeCell ref="A360:A378"/>
    <mergeCell ref="B384:B388"/>
    <mergeCell ref="C384:D384"/>
    <mergeCell ref="C385:D385"/>
    <mergeCell ref="C386:D386"/>
    <mergeCell ref="C387:D387"/>
    <mergeCell ref="B389:D389"/>
    <mergeCell ref="B376:B377"/>
    <mergeCell ref="C376:D376"/>
    <mergeCell ref="C377:D377"/>
    <mergeCell ref="B378:D378"/>
    <mergeCell ref="B364:D364"/>
    <mergeCell ref="C398:D398"/>
    <mergeCell ref="C399:D399"/>
    <mergeCell ref="B400:D400"/>
    <mergeCell ref="A401:E401"/>
    <mergeCell ref="A403:F403"/>
    <mergeCell ref="F431:I431"/>
    <mergeCell ref="A390:A400"/>
    <mergeCell ref="B390:D390"/>
    <mergeCell ref="B391:B394"/>
    <mergeCell ref="C391:D391"/>
    <mergeCell ref="C392:D392"/>
    <mergeCell ref="C393:D393"/>
    <mergeCell ref="B395:B399"/>
    <mergeCell ref="C395:D395"/>
    <mergeCell ref="C396:D396"/>
    <mergeCell ref="C397:D397"/>
    <mergeCell ref="A433:D435"/>
    <mergeCell ref="E433:G433"/>
    <mergeCell ref="H433:I433"/>
    <mergeCell ref="F434:F435"/>
    <mergeCell ref="I434:I435"/>
    <mergeCell ref="A436:A466"/>
    <mergeCell ref="B436:D436"/>
    <mergeCell ref="B437:D437"/>
    <mergeCell ref="B438:D438"/>
    <mergeCell ref="B439:D439"/>
    <mergeCell ref="B446:D446"/>
    <mergeCell ref="B447:B448"/>
    <mergeCell ref="C447:D447"/>
    <mergeCell ref="C448:D448"/>
    <mergeCell ref="B449:B450"/>
    <mergeCell ref="C449:D449"/>
    <mergeCell ref="C450:D450"/>
    <mergeCell ref="B440:D440"/>
    <mergeCell ref="B441:D441"/>
    <mergeCell ref="B442:D442"/>
    <mergeCell ref="B443:D443"/>
    <mergeCell ref="B444:D444"/>
    <mergeCell ref="B445:D445"/>
    <mergeCell ref="B457:D457"/>
    <mergeCell ref="B458:D458"/>
    <mergeCell ref="B459:D459"/>
    <mergeCell ref="B460:D460"/>
    <mergeCell ref="B461:D461"/>
    <mergeCell ref="B462:D462"/>
    <mergeCell ref="B451:B456"/>
    <mergeCell ref="C451:D451"/>
    <mergeCell ref="C452:D452"/>
    <mergeCell ref="C453:D453"/>
    <mergeCell ref="C454:D454"/>
    <mergeCell ref="C455:D455"/>
    <mergeCell ref="C456:D456"/>
    <mergeCell ref="B472:D472"/>
    <mergeCell ref="B473:D473"/>
    <mergeCell ref="B474:D474"/>
    <mergeCell ref="B475:D475"/>
    <mergeCell ref="B476:D476"/>
    <mergeCell ref="B463:D463"/>
    <mergeCell ref="B464:B465"/>
    <mergeCell ref="C464:D464"/>
    <mergeCell ref="C465:D465"/>
    <mergeCell ref="B466:D466"/>
    <mergeCell ref="B467:D467"/>
    <mergeCell ref="B468:D468"/>
    <mergeCell ref="B469:D469"/>
    <mergeCell ref="B470:D470"/>
    <mergeCell ref="A486:A496"/>
    <mergeCell ref="B486:B490"/>
    <mergeCell ref="C486:D486"/>
    <mergeCell ref="C487:D487"/>
    <mergeCell ref="C488:D488"/>
    <mergeCell ref="C489:D489"/>
    <mergeCell ref="B477:D477"/>
    <mergeCell ref="B478:D478"/>
    <mergeCell ref="B479:D479"/>
    <mergeCell ref="B480:D480"/>
    <mergeCell ref="B481:D481"/>
    <mergeCell ref="B482:D482"/>
    <mergeCell ref="A467:A485"/>
    <mergeCell ref="B491:B495"/>
    <mergeCell ref="C491:D491"/>
    <mergeCell ref="C492:D492"/>
    <mergeCell ref="C493:D493"/>
    <mergeCell ref="C494:D494"/>
    <mergeCell ref="B496:D496"/>
    <mergeCell ref="B483:B484"/>
    <mergeCell ref="C483:D483"/>
    <mergeCell ref="C484:D484"/>
    <mergeCell ref="B485:D485"/>
    <mergeCell ref="B471:D471"/>
    <mergeCell ref="C505:D505"/>
    <mergeCell ref="C506:D506"/>
    <mergeCell ref="B507:D507"/>
    <mergeCell ref="A508:E508"/>
    <mergeCell ref="A510:F510"/>
    <mergeCell ref="F538:I538"/>
    <mergeCell ref="A497:A507"/>
    <mergeCell ref="B497:D497"/>
    <mergeCell ref="B498:B501"/>
    <mergeCell ref="C498:D498"/>
    <mergeCell ref="C499:D499"/>
    <mergeCell ref="C500:D500"/>
    <mergeCell ref="B502:B506"/>
    <mergeCell ref="C502:D502"/>
    <mergeCell ref="C503:D503"/>
    <mergeCell ref="C504:D504"/>
    <mergeCell ref="A540:D542"/>
    <mergeCell ref="E540:G540"/>
    <mergeCell ref="H540:I540"/>
    <mergeCell ref="F541:F542"/>
    <mergeCell ref="I541:I542"/>
    <mergeCell ref="A543:A573"/>
    <mergeCell ref="B543:D543"/>
    <mergeCell ref="B544:D544"/>
    <mergeCell ref="B545:D545"/>
    <mergeCell ref="B546:D546"/>
    <mergeCell ref="B553:D553"/>
    <mergeCell ref="B554:B555"/>
    <mergeCell ref="C554:D554"/>
    <mergeCell ref="C555:D555"/>
    <mergeCell ref="B556:B557"/>
    <mergeCell ref="C556:D556"/>
    <mergeCell ref="C557:D557"/>
    <mergeCell ref="B547:D547"/>
    <mergeCell ref="B548:D548"/>
    <mergeCell ref="B549:D549"/>
    <mergeCell ref="B550:D550"/>
    <mergeCell ref="B551:D551"/>
    <mergeCell ref="B552:D552"/>
    <mergeCell ref="B564:D564"/>
    <mergeCell ref="B565:D565"/>
    <mergeCell ref="B566:D566"/>
    <mergeCell ref="B567:D567"/>
    <mergeCell ref="B568:D568"/>
    <mergeCell ref="B569:D569"/>
    <mergeCell ref="B558:B563"/>
    <mergeCell ref="C558:D558"/>
    <mergeCell ref="C559:D559"/>
    <mergeCell ref="C560:D560"/>
    <mergeCell ref="C561:D561"/>
    <mergeCell ref="C562:D562"/>
    <mergeCell ref="C563:D563"/>
    <mergeCell ref="B579:D579"/>
    <mergeCell ref="B580:D580"/>
    <mergeCell ref="B581:D581"/>
    <mergeCell ref="B582:D582"/>
    <mergeCell ref="B583:D583"/>
    <mergeCell ref="B570:D570"/>
    <mergeCell ref="B571:B572"/>
    <mergeCell ref="C571:D571"/>
    <mergeCell ref="C572:D572"/>
    <mergeCell ref="B573:D573"/>
    <mergeCell ref="B574:D574"/>
    <mergeCell ref="B575:D575"/>
    <mergeCell ref="B576:D576"/>
    <mergeCell ref="B577:D577"/>
    <mergeCell ref="A593:A603"/>
    <mergeCell ref="B593:B597"/>
    <mergeCell ref="C593:D593"/>
    <mergeCell ref="C594:D594"/>
    <mergeCell ref="C595:D595"/>
    <mergeCell ref="C596:D596"/>
    <mergeCell ref="B584:D584"/>
    <mergeCell ref="B585:D585"/>
    <mergeCell ref="B586:D586"/>
    <mergeCell ref="B587:D587"/>
    <mergeCell ref="B588:D588"/>
    <mergeCell ref="B589:D589"/>
    <mergeCell ref="A574:A592"/>
    <mergeCell ref="B598:B602"/>
    <mergeCell ref="C598:D598"/>
    <mergeCell ref="C599:D599"/>
    <mergeCell ref="C600:D600"/>
    <mergeCell ref="C601:D601"/>
    <mergeCell ref="B603:D603"/>
    <mergeCell ref="B590:B591"/>
    <mergeCell ref="C590:D590"/>
    <mergeCell ref="C591:D591"/>
    <mergeCell ref="B592:D592"/>
    <mergeCell ref="B578:D578"/>
    <mergeCell ref="C612:D612"/>
    <mergeCell ref="C613:D613"/>
    <mergeCell ref="B614:D614"/>
    <mergeCell ref="A615:E615"/>
    <mergeCell ref="A617:F617"/>
    <mergeCell ref="A604:A614"/>
    <mergeCell ref="B604:D604"/>
    <mergeCell ref="B605:B608"/>
    <mergeCell ref="C605:D605"/>
    <mergeCell ref="C606:D606"/>
    <mergeCell ref="C607:D607"/>
    <mergeCell ref="B609:B613"/>
    <mergeCell ref="C609:D609"/>
    <mergeCell ref="C610:D610"/>
    <mergeCell ref="C611:D611"/>
  </mergeCells>
  <phoneticPr fontId="2"/>
  <conditionalFormatting sqref="H64">
    <cfRule type="cellIs" dxfId="27" priority="32" stopIfTrue="1" operator="notEqual">
      <formula>#REF!</formula>
    </cfRule>
  </conditionalFormatting>
  <conditionalFormatting sqref="M36:M38 M47:M57">
    <cfRule type="cellIs" dxfId="26" priority="29" stopIfTrue="1" operator="equal">
      <formula>46</formula>
    </cfRule>
    <cfRule type="cellIs" dxfId="25" priority="30" stopIfTrue="1" operator="notEqual">
      <formula>#REF!</formula>
    </cfRule>
    <cfRule type="cellIs" dxfId="24" priority="31" stopIfTrue="1" operator="notEqual">
      <formula>$H$35</formula>
    </cfRule>
  </conditionalFormatting>
  <conditionalFormatting sqref="M35">
    <cfRule type="cellIs" dxfId="23" priority="28" stopIfTrue="1" operator="notEqual">
      <formula>$H$35</formula>
    </cfRule>
  </conditionalFormatting>
  <conditionalFormatting sqref="M63">
    <cfRule type="cellIs" dxfId="22" priority="27" stopIfTrue="1" operator="notEqual">
      <formula>$H$63</formula>
    </cfRule>
  </conditionalFormatting>
  <conditionalFormatting sqref="M64">
    <cfRule type="cellIs" dxfId="21" priority="26" stopIfTrue="1" operator="notEqual">
      <formula>$H$64</formula>
    </cfRule>
  </conditionalFormatting>
  <conditionalFormatting sqref="M65">
    <cfRule type="cellIs" dxfId="20" priority="25" stopIfTrue="1" operator="notEqual">
      <formula>$H$65</formula>
    </cfRule>
  </conditionalFormatting>
  <conditionalFormatting sqref="M67">
    <cfRule type="cellIs" dxfId="19" priority="24" stopIfTrue="1" operator="notEqual">
      <formula>$H$67</formula>
    </cfRule>
  </conditionalFormatting>
  <conditionalFormatting sqref="M39:M46">
    <cfRule type="cellIs" dxfId="18" priority="21" stopIfTrue="1" operator="equal">
      <formula>46</formula>
    </cfRule>
    <cfRule type="cellIs" dxfId="17" priority="22" stopIfTrue="1" operator="notEqual">
      <formula>#REF!</formula>
    </cfRule>
    <cfRule type="cellIs" dxfId="16" priority="23" stopIfTrue="1" operator="notEqual">
      <formula>$H$35</formula>
    </cfRule>
  </conditionalFormatting>
  <conditionalFormatting sqref="H59">
    <cfRule type="cellIs" dxfId="15" priority="20" stopIfTrue="1" operator="notEqual">
      <formula>#REF!</formula>
    </cfRule>
  </conditionalFormatting>
  <conditionalFormatting sqref="M58">
    <cfRule type="cellIs" dxfId="14" priority="19" stopIfTrue="1" operator="notEqual">
      <formula>$H$63</formula>
    </cfRule>
  </conditionalFormatting>
  <conditionalFormatting sqref="M59">
    <cfRule type="cellIs" dxfId="13" priority="18" stopIfTrue="1" operator="notEqual">
      <formula>$H$64</formula>
    </cfRule>
  </conditionalFormatting>
  <conditionalFormatting sqref="M60">
    <cfRule type="cellIs" dxfId="12" priority="17" stopIfTrue="1" operator="notEqual">
      <formula>$H$65</formula>
    </cfRule>
  </conditionalFormatting>
  <conditionalFormatting sqref="M61:M62">
    <cfRule type="cellIs" dxfId="11" priority="16" stopIfTrue="1" operator="notEqual">
      <formula>$H$67</formula>
    </cfRule>
  </conditionalFormatting>
  <conditionalFormatting sqref="M66">
    <cfRule type="cellIs" dxfId="10" priority="15" stopIfTrue="1" operator="notEqual">
      <formula>$H$67</formula>
    </cfRule>
  </conditionalFormatting>
  <conditionalFormatting sqref="H171">
    <cfRule type="cellIs" dxfId="9" priority="10" stopIfTrue="1" operator="notEqual">
      <formula>#REF!</formula>
    </cfRule>
  </conditionalFormatting>
  <conditionalFormatting sqref="H166">
    <cfRule type="cellIs" dxfId="8" priority="9" stopIfTrue="1" operator="notEqual">
      <formula>#REF!</formula>
    </cfRule>
  </conditionalFormatting>
  <conditionalFormatting sqref="H278">
    <cfRule type="cellIs" dxfId="7" priority="8" stopIfTrue="1" operator="notEqual">
      <formula>#REF!</formula>
    </cfRule>
  </conditionalFormatting>
  <conditionalFormatting sqref="H273">
    <cfRule type="cellIs" dxfId="6" priority="7" stopIfTrue="1" operator="notEqual">
      <formula>#REF!</formula>
    </cfRule>
  </conditionalFormatting>
  <conditionalFormatting sqref="H385">
    <cfRule type="cellIs" dxfId="5" priority="6" stopIfTrue="1" operator="notEqual">
      <formula>#REF!</formula>
    </cfRule>
  </conditionalFormatting>
  <conditionalFormatting sqref="H380">
    <cfRule type="cellIs" dxfId="4" priority="5" stopIfTrue="1" operator="notEqual">
      <formula>#REF!</formula>
    </cfRule>
  </conditionalFormatting>
  <conditionalFormatting sqref="H492">
    <cfRule type="cellIs" dxfId="3" priority="4" stopIfTrue="1" operator="notEqual">
      <formula>#REF!</formula>
    </cfRule>
  </conditionalFormatting>
  <conditionalFormatting sqref="H487">
    <cfRule type="cellIs" dxfId="2" priority="3" stopIfTrue="1" operator="notEqual">
      <formula>#REF!</formula>
    </cfRule>
  </conditionalFormatting>
  <conditionalFormatting sqref="H599">
    <cfRule type="cellIs" dxfId="1" priority="2" stopIfTrue="1" operator="notEqual">
      <formula>#REF!</formula>
    </cfRule>
  </conditionalFormatting>
  <conditionalFormatting sqref="H594">
    <cfRule type="cellIs" dxfId="0" priority="1" stopIfTrue="1" operator="notEqual">
      <formula>#REF!</formula>
    </cfRule>
  </conditionalFormatting>
  <dataValidations count="10">
    <dataValidation allowBlank="1" showErrorMessage="1" sqref="C74:D78 C19:D28 C181:D185 C126:D135 C288:D292 C233:D242 C395:D399 C340:D349 C502:D506 C447:D456 C609:D613 C554:D563"/>
    <dataValidation allowBlank="1" showErrorMessage="1" prompt="入力しないでください" sqref="D62 D67 D169 D174 D276 D281 D383 D388 D490 D495 D597 D602"/>
    <dataValidation allowBlank="1" showErrorMessage="1" promptTitle="注意事項" prompt="工場・事業所名及び算定年度を記入ください。_x000a_例．香川株式会社　丸亀工場（令和◯年度）" sqref="B538 B110 B217 B324 B431 B3"/>
    <dataValidation allowBlank="1" showErrorMessage="1" promptTitle="注意事項" prompt="工場・事業所名及び算定年度を記入ください。_x000a_例．香川株式会社　丸亀工場（令和元年度）" sqref="A3 A110 A217 A324 A431 A538"/>
    <dataValidation imeMode="off" allowBlank="1" showInputMessage="1" showErrorMessage="1" sqref="F52:F57 I36:I38 F50 F38:F43 H36:H57 I55:I57 F159:F164 I143:I145 F157 F145:F150 H143:H164 I162:I164 F266:F271 I250:I252 F264 F252:F257 H250:H271 I269:I271 F373:F378 I357:I359 F371 F359:F364 H357:H378 I376:I378 F480:F485 I464:I466 F478 F466:F471 H464:H485 I483:I485 F587:F592 I571:I573 F585 F573:F578 H571:H592 I590:I592"/>
    <dataValidation imeMode="off" allowBlank="1" sqref="E8:E67 F36:F37 E497:E506 E115:E174 F143:F144 E69:E78 E222:E281 F250:F251 E176:E185 E329:E388 F357:F358 E283:E292 E436:E495 F464:F465 E390:E399 E543:E602 F571:F572 E604:E613"/>
    <dataValidation imeMode="off" allowBlank="1" showErrorMessage="1" promptTitle="注意事項" prompt="①原則、有効桁数２桁以上で入力ください。_x000a_②小数第２位以下の数値を入力した場合は、端数まで表示させてください。_x000a_③排出係数を確認（又は入力）してください（画面右側）。" sqref="M36"/>
    <dataValidation allowBlank="1" sqref="M35 D62 D34:D35 C34:C37 F8:F35 I39:I54 C13:D18 C8:D11 H8:I35 C29:D32 B63 M37:M67 N35:N67 C58:C68 E68 B68:B70 A69 D67:D68 F51:G51 A80 B79:E80 B74 B57:B58 B8:B50 B52:B55 A58 A8 A39 F44:F49 G52:G80 F58:F80 G8:G50 H58:I80 A146 F165:F187 G543:G585 B186:E187 A176 A165 A115 A187 G159:G187 D169 D141:D142 C141:C144 F115:F142 I146:I161 C120:D125 C115:D118 H115:I142 C136:D139 B170 C165:C175 E175 B175:B177 D174:D175 F158:G158 B181 B164:B165 B115:B157 B159:B162 F151:F156 G115:G157 A253 F272:F294 H165:I187 B293:E294 A283 A272 A222 A294 G266:G294 D276 D248:D249 C248:C251 F222:F249 I253:I268 C227:D232 C222:D225 H222:I249 C243:D246 B277 C272:C282 E282 B282:B284 D281:D282 F265:G265 B288 B271:B272 B222:B264 B266:B269 F258:F263 G222:G264 A360 F379:F401 H272:I294 B400:E401 A390 A379 A329 A401 G373:G401 D383 D355:D356 C355:C358 F329:F356 I360:I375 C334:D339 C329:D332 H329:I356 C350:D353 B384 C379:C389 E389 B389:B391 D388:D389 F372:G372 B395 B378:B379 B329:B371 B373:B376 F365:F370 G329:G371 A467 F486:F508 H379:I401 B507:E508 A497 A486 A436 A508 G480:G508 D490 D462:D463 C462:C465 F436:F463 I467:I482 C441:D446 C436:D439 H436:I463 C457:D460 B491 C486:C496 E496 B496:B498 D495:D496 F479:G479 B502 B485:B486 B436:B478 B480:B483 F472:F477 G436:G478 A574 F593:F615 H486:I508 B614:E615 A604 A593 A543 A615 G587:G615 D597 D569:D570 C569:C572 F543:F570 I574:I589 C548:D553 C543:D546 H543:I570 C564:D567 B598 C593:C603 E603 B603:B605 D602:D603 F586:G586 B609 B592:B593 B543:B585 B587:B590 F579:F584 H593:I615"/>
    <dataValidation allowBlank="1" showInputMessage="1" showErrorMessage="1" prompt="入力しないでください" sqref="A82:F82 E5:I7 A5:C7 D13:D18 D29:D32 D34:D35 D68 D5:D11 A189:F189 E112:I114 A112:C114 D112:D118 D120:D125 D136:D139 D141:D142 D175 A296:F296 E219:I221 A219:C221 D219:D225 D227:D232 D243:D246 D248:D249 D282 A403:F403 E326:I328 A326:C328 D326:D332 D334:D339 D350:D353 D355:D356 D389 A510:F510 E433:I435 A433:C435 D433:D439 D441:D446 D457:D460 D462:D463 D496 A617:F617 E540:I542 A540:C542 D540:D546 D548:D553 D564:D567 D569:D570 D603"/>
    <dataValidation allowBlank="1" showInputMessage="1" showErrorMessage="1" prompt="入力しないで下さい" sqref="G82 G189 G296 G403 G510 G617"/>
  </dataValidations>
  <printOptions horizontalCentered="1"/>
  <pageMargins left="0.55118110236220474" right="0.55118110236220474" top="0.59055118110236227" bottom="0.39370078740157483" header="0.51181102362204722" footer="0.51181102362204722"/>
  <pageSetup paperSize="9" scale="78" orientation="portrait" blackAndWhite="1" horizontalDpi="300" verticalDpi="300" r:id="rId1"/>
  <headerFooter alignWithMargins="0"/>
  <rowBreaks count="9" manualBreakCount="9">
    <brk id="57" max="9" man="1"/>
    <brk id="107" max="9" man="1"/>
    <brk id="164" max="9" man="1"/>
    <brk id="214" max="9" man="1"/>
    <brk id="321" max="9" man="1"/>
    <brk id="378" max="9" man="1"/>
    <brk id="428" max="9" man="1"/>
    <brk id="535" max="9" man="1"/>
    <brk id="592" max="9" man="1"/>
  </rowBreaks>
  <ignoredErrors>
    <ignoredError sqref="G38 G57 G68 G145 G164 G175 G252 G271 G282 G359 G378 G389 G466 G485 G496 G573 G592 G603" formula="1"/>
    <ignoredError sqref="F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①基本情報</vt:lpstr>
      <vt:lpstr>②計画書表紙</vt:lpstr>
      <vt:lpstr>③（別紙１）事業所一覧</vt:lpstr>
      <vt:lpstr>⑥様式１</vt:lpstr>
      <vt:lpstr>④別表６（エネ管工場等）</vt:lpstr>
      <vt:lpstr>④別表６（その他）</vt:lpstr>
      <vt:lpstr>⑤別表5</vt:lpstr>
      <vt:lpstr>【参考】別表１　(エネ管工場等)</vt:lpstr>
      <vt:lpstr>'【参考】別表１　(エネ管工場等)'!Print_Area</vt:lpstr>
      <vt:lpstr>①基本情報!Print_Area</vt:lpstr>
      <vt:lpstr>②計画書表紙!Print_Area</vt:lpstr>
      <vt:lpstr>'③（別紙１）事業所一覧'!Print_Area</vt:lpstr>
      <vt:lpstr>'④別表６（エネ管工場等）'!Print_Area</vt:lpstr>
      <vt:lpstr>'④別表６（その他）'!Print_Area</vt:lpstr>
      <vt:lpstr>⑤別表5!Print_Area</vt:lpstr>
      <vt:lpstr>⑥様式１!Print_Area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C08-1468</dc:creator>
  <cp:lastModifiedBy>SG14910のC20-2037</cp:lastModifiedBy>
  <cp:lastPrinted>2025-05-29T06:06:53Z</cp:lastPrinted>
  <dcterms:created xsi:type="dcterms:W3CDTF">2008-06-17T05:47:31Z</dcterms:created>
  <dcterms:modified xsi:type="dcterms:W3CDTF">2025-06-23T03:56:39Z</dcterms:modified>
</cp:coreProperties>
</file>