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updateLinks="never" defaultThemeVersion="153222"/>
  <bookViews>
    <workbookView xWindow="0" yWindow="0" windowWidth="23040" windowHeight="9110" tabRatio="879"/>
  </bookViews>
  <sheets>
    <sheet name="記載の手引き " sheetId="26" r:id="rId1"/>
    <sheet name="① " sheetId="28" r:id="rId2"/>
    <sheet name="②-1 " sheetId="27" r:id="rId3"/>
    <sheet name="②-2 " sheetId="8" r:id="rId4"/>
    <sheet name="③ " sheetId="29" r:id="rId5"/>
    <sheet name="④" sheetId="30" r:id="rId6"/>
    <sheet name="⑤-1 " sheetId="31" r:id="rId7"/>
    <sheet name="⑤-2 " sheetId="32" r:id="rId8"/>
  </sheets>
  <externalReferences>
    <externalReference r:id="rId9"/>
  </externalReferences>
  <definedNames>
    <definedName name="_xlnm.Print_Area" localSheetId="1">'① '!$B$1:$U$67</definedName>
    <definedName name="_xlnm.Print_Area" localSheetId="2">'②-1 '!$B$1:$U$67</definedName>
    <definedName name="_xlnm.Print_Area" localSheetId="3">'②-2 '!$B$1:$S$58</definedName>
    <definedName name="_xlnm.Print_Area" localSheetId="4">'③ '!$A$1:$AR$44</definedName>
    <definedName name="_xlnm.Print_Area" localSheetId="5">④!$B$1:$U$65</definedName>
    <definedName name="_xlnm.Print_Area" localSheetId="6">'⑤-1 '!$B$1:$U$64</definedName>
    <definedName name="_xlnm.Print_Area" localSheetId="7">'⑤-2 '!$A$1:$R$57</definedName>
    <definedName name="_xlnm.Print_Area" localSheetId="0">'記載の手引き '!$A$1:$Q$65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32" l="1"/>
  <c r="E54" i="32" s="1"/>
  <c r="E44" i="32"/>
  <c r="E43" i="32" s="1"/>
  <c r="E33" i="32"/>
  <c r="G46" i="31"/>
  <c r="G33" i="31"/>
  <c r="G59" i="30"/>
  <c r="G46" i="30"/>
  <c r="G33" i="30"/>
  <c r="P62" i="27"/>
  <c r="P48" i="27"/>
  <c r="G62" i="27"/>
  <c r="G61" i="27" s="1"/>
  <c r="G48" i="27"/>
  <c r="F55" i="8"/>
  <c r="F54" i="8" s="1"/>
  <c r="F44" i="8"/>
  <c r="F43" i="8" s="1"/>
  <c r="E53" i="32" l="1"/>
  <c r="E42" i="32"/>
  <c r="E32" i="32"/>
  <c r="E31" i="32"/>
  <c r="C26" i="32"/>
  <c r="C9" i="32" s="1"/>
  <c r="C11" i="32" s="1"/>
  <c r="C12" i="32" s="1"/>
  <c r="C13" i="32" s="1"/>
  <c r="C14" i="32" s="1"/>
  <c r="C15" i="32" s="1"/>
  <c r="C16" i="32" s="1"/>
  <c r="C17" i="32" s="1"/>
  <c r="C18" i="32" s="1"/>
  <c r="C19" i="32" s="1"/>
  <c r="C20" i="32" s="1"/>
  <c r="C21" i="32" s="1"/>
  <c r="C22" i="32" s="1"/>
  <c r="C23" i="32" s="1"/>
  <c r="C24" i="32" s="1"/>
  <c r="C25" i="32" s="1"/>
  <c r="F11" i="32" s="1"/>
  <c r="F12" i="32" s="1"/>
  <c r="F13" i="32" s="1"/>
  <c r="F14" i="32" s="1"/>
  <c r="F15" i="32" s="1"/>
  <c r="F16" i="32" s="1"/>
  <c r="F17" i="32" s="1"/>
  <c r="F18" i="32" s="1"/>
  <c r="F19" i="32" s="1"/>
  <c r="F20" i="32" s="1"/>
  <c r="F21" i="32" s="1"/>
  <c r="F22" i="32" s="1"/>
  <c r="F23" i="32" s="1"/>
  <c r="F24" i="32" s="1"/>
  <c r="F25" i="32" s="1"/>
  <c r="G59" i="31"/>
  <c r="G58" i="31" s="1"/>
  <c r="J62" i="31" s="1"/>
  <c r="G57" i="31"/>
  <c r="J61" i="31" s="1"/>
  <c r="G45" i="31"/>
  <c r="J49" i="31" s="1"/>
  <c r="G44" i="31"/>
  <c r="J48" i="31" s="1"/>
  <c r="G31" i="31"/>
  <c r="J35" i="31" s="1"/>
  <c r="E26" i="31"/>
  <c r="E9" i="31" s="1"/>
  <c r="E11" i="31" s="1"/>
  <c r="E12" i="31" s="1"/>
  <c r="E13" i="31" s="1"/>
  <c r="E14" i="31" s="1"/>
  <c r="E15" i="31" s="1"/>
  <c r="E16" i="31" s="1"/>
  <c r="E17" i="31" s="1"/>
  <c r="E18" i="31" s="1"/>
  <c r="E19" i="31" s="1"/>
  <c r="E20" i="31" s="1"/>
  <c r="E21" i="31" s="1"/>
  <c r="E22" i="31" s="1"/>
  <c r="E23" i="31" s="1"/>
  <c r="E24" i="31" s="1"/>
  <c r="E25" i="31" s="1"/>
  <c r="H11" i="31" s="1"/>
  <c r="H12" i="31" s="1"/>
  <c r="H13" i="31" s="1"/>
  <c r="H14" i="31" s="1"/>
  <c r="H15" i="31" s="1"/>
  <c r="H16" i="31" s="1"/>
  <c r="H17" i="31" s="1"/>
  <c r="H18" i="31" s="1"/>
  <c r="H19" i="31" s="1"/>
  <c r="H20" i="31" s="1"/>
  <c r="H21" i="31" s="1"/>
  <c r="H22" i="31" s="1"/>
  <c r="H23" i="31" s="1"/>
  <c r="H24" i="31" s="1"/>
  <c r="H25" i="31" s="1"/>
  <c r="G58" i="30"/>
  <c r="J62" i="30" s="1"/>
  <c r="G57" i="30"/>
  <c r="J61" i="30" s="1"/>
  <c r="G45" i="30"/>
  <c r="J49" i="30" s="1"/>
  <c r="G44" i="30"/>
  <c r="J48" i="30" s="1"/>
  <c r="G31" i="30"/>
  <c r="J35" i="30" s="1"/>
  <c r="E26" i="30"/>
  <c r="E9" i="30" s="1"/>
  <c r="E11" i="30" s="1"/>
  <c r="E12" i="30" s="1"/>
  <c r="E13" i="30" s="1"/>
  <c r="E14" i="30" s="1"/>
  <c r="E15" i="30" s="1"/>
  <c r="E16" i="30" s="1"/>
  <c r="E17" i="30" s="1"/>
  <c r="E18" i="30" s="1"/>
  <c r="E19" i="30" s="1"/>
  <c r="E20" i="30" s="1"/>
  <c r="E21" i="30" s="1"/>
  <c r="E22" i="30" s="1"/>
  <c r="E23" i="30" s="1"/>
  <c r="E24" i="30" s="1"/>
  <c r="E25" i="30" s="1"/>
  <c r="H11" i="30" s="1"/>
  <c r="H12" i="30" s="1"/>
  <c r="H13" i="30" s="1"/>
  <c r="H14" i="30" s="1"/>
  <c r="H15" i="30" s="1"/>
  <c r="H16" i="30" s="1"/>
  <c r="H17" i="30" s="1"/>
  <c r="H18" i="30" s="1"/>
  <c r="H19" i="30" s="1"/>
  <c r="H20" i="30" s="1"/>
  <c r="H21" i="30" s="1"/>
  <c r="H22" i="30" s="1"/>
  <c r="H23" i="30" s="1"/>
  <c r="H24" i="30" s="1"/>
  <c r="H25" i="30" s="1"/>
  <c r="AM44" i="29"/>
  <c r="AJ44" i="29"/>
  <c r="AG44" i="29"/>
  <c r="AG43" i="29" s="1"/>
  <c r="AD44" i="29"/>
  <c r="AA44" i="29"/>
  <c r="X44" i="29"/>
  <c r="U44" i="29"/>
  <c r="U43" i="29" s="1"/>
  <c r="R44" i="29"/>
  <c r="O44" i="29"/>
  <c r="L44" i="29"/>
  <c r="I44" i="29"/>
  <c r="I43" i="29" s="1"/>
  <c r="F44" i="29"/>
  <c r="F43" i="29" s="1"/>
  <c r="C44" i="29"/>
  <c r="AM43" i="29"/>
  <c r="AJ43" i="29"/>
  <c r="AD43" i="29"/>
  <c r="AA43" i="29"/>
  <c r="X43" i="29"/>
  <c r="R43" i="29"/>
  <c r="O43" i="29"/>
  <c r="L43" i="29"/>
  <c r="C43" i="29"/>
  <c r="AN42" i="29"/>
  <c r="AK42" i="29"/>
  <c r="AH42" i="29"/>
  <c r="AE42" i="29"/>
  <c r="AB42" i="29"/>
  <c r="Y42" i="29"/>
  <c r="V42" i="29"/>
  <c r="S42" i="29"/>
  <c r="P42" i="29"/>
  <c r="M42" i="29"/>
  <c r="J42" i="29"/>
  <c r="G42" i="29"/>
  <c r="D42" i="29"/>
  <c r="AR42" i="29" s="1"/>
  <c r="E7" i="29"/>
  <c r="E9" i="29" s="1"/>
  <c r="E10" i="29" s="1"/>
  <c r="E11" i="29" s="1"/>
  <c r="E12" i="29" s="1"/>
  <c r="E13" i="29" s="1"/>
  <c r="E14" i="29" s="1"/>
  <c r="E15" i="29" s="1"/>
  <c r="E16" i="29" s="1"/>
  <c r="E17" i="29" s="1"/>
  <c r="E18" i="29" s="1"/>
  <c r="E19" i="29" s="1"/>
  <c r="E20" i="29" s="1"/>
  <c r="E21" i="29" s="1"/>
  <c r="E22" i="29" s="1"/>
  <c r="E23" i="29" s="1"/>
  <c r="E24" i="29" s="1"/>
  <c r="E25" i="29" s="1"/>
  <c r="E26" i="29" s="1"/>
  <c r="E27" i="29" s="1"/>
  <c r="E28" i="29" s="1"/>
  <c r="E29" i="29" s="1"/>
  <c r="E30" i="29" s="1"/>
  <c r="E31" i="29" s="1"/>
  <c r="E32" i="29" s="1"/>
  <c r="E33" i="29" s="1"/>
  <c r="E34" i="29" s="1"/>
  <c r="E35" i="29" s="1"/>
  <c r="E36" i="29" s="1"/>
  <c r="E37" i="29" s="1"/>
  <c r="E38" i="29" s="1"/>
  <c r="E39" i="29" s="1"/>
  <c r="B7" i="29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G32" i="31" l="1"/>
  <c r="J36" i="31" s="1"/>
  <c r="J37" i="31" s="1"/>
  <c r="G32" i="30"/>
  <c r="J36" i="30" s="1"/>
  <c r="J37" i="30" s="1"/>
  <c r="J38" i="30" s="1"/>
  <c r="G34" i="32"/>
  <c r="P12" i="32" s="1"/>
  <c r="G45" i="32"/>
  <c r="P16" i="32" s="1"/>
  <c r="J50" i="31"/>
  <c r="G56" i="32"/>
  <c r="P20" i="32" s="1"/>
  <c r="J63" i="31"/>
  <c r="J50" i="30"/>
  <c r="J51" i="30" s="1"/>
  <c r="J63" i="30"/>
  <c r="J64" i="30" s="1"/>
  <c r="H7" i="29"/>
  <c r="AQ43" i="29"/>
  <c r="AQ44" i="29"/>
  <c r="P15" i="32" l="1"/>
  <c r="P17" i="32" s="1"/>
  <c r="P37" i="32"/>
  <c r="P11" i="32"/>
  <c r="P34" i="32"/>
  <c r="P19" i="32"/>
  <c r="P21" i="32" s="1"/>
  <c r="P40" i="32"/>
  <c r="P13" i="32"/>
  <c r="K7" i="29"/>
  <c r="H9" i="29"/>
  <c r="H10" i="29" s="1"/>
  <c r="H11" i="29" s="1"/>
  <c r="H12" i="29" s="1"/>
  <c r="H13" i="29" s="1"/>
  <c r="H14" i="29" s="1"/>
  <c r="H15" i="29" s="1"/>
  <c r="H16" i="29" s="1"/>
  <c r="H17" i="29" s="1"/>
  <c r="H18" i="29" s="1"/>
  <c r="H19" i="29" s="1"/>
  <c r="H20" i="29" s="1"/>
  <c r="H21" i="29" s="1"/>
  <c r="H22" i="29" s="1"/>
  <c r="H23" i="29" s="1"/>
  <c r="H24" i="29" s="1"/>
  <c r="H25" i="29" s="1"/>
  <c r="H26" i="29" s="1"/>
  <c r="H27" i="29" s="1"/>
  <c r="H28" i="29" s="1"/>
  <c r="H29" i="29" s="1"/>
  <c r="H30" i="29" s="1"/>
  <c r="H31" i="29" s="1"/>
  <c r="H32" i="29" s="1"/>
  <c r="H33" i="29" s="1"/>
  <c r="H34" i="29" s="1"/>
  <c r="H35" i="29" s="1"/>
  <c r="H36" i="29" s="1"/>
  <c r="H37" i="29" s="1"/>
  <c r="H38" i="29" s="1"/>
  <c r="N7" i="29" l="1"/>
  <c r="K9" i="29"/>
  <c r="K10" i="29" s="1"/>
  <c r="K11" i="29" s="1"/>
  <c r="K12" i="29" s="1"/>
  <c r="K13" i="29" s="1"/>
  <c r="K14" i="29" s="1"/>
  <c r="K15" i="29" s="1"/>
  <c r="K16" i="29" s="1"/>
  <c r="K17" i="29" s="1"/>
  <c r="K18" i="29" s="1"/>
  <c r="K19" i="29" s="1"/>
  <c r="K20" i="29" s="1"/>
  <c r="K21" i="29" s="1"/>
  <c r="K22" i="29" s="1"/>
  <c r="K23" i="29" s="1"/>
  <c r="K24" i="29" s="1"/>
  <c r="K25" i="29" s="1"/>
  <c r="K26" i="29" s="1"/>
  <c r="K27" i="29" s="1"/>
  <c r="K28" i="29" s="1"/>
  <c r="K29" i="29" s="1"/>
  <c r="K30" i="29" s="1"/>
  <c r="K31" i="29" s="1"/>
  <c r="K32" i="29" s="1"/>
  <c r="K33" i="29" s="1"/>
  <c r="K34" i="29" s="1"/>
  <c r="K35" i="29" s="1"/>
  <c r="K36" i="29" s="1"/>
  <c r="K37" i="29" s="1"/>
  <c r="K38" i="29" s="1"/>
  <c r="K39" i="29" s="1"/>
  <c r="N9" i="29" l="1"/>
  <c r="N10" i="29" s="1"/>
  <c r="N11" i="29" s="1"/>
  <c r="N12" i="29" s="1"/>
  <c r="N13" i="29" s="1"/>
  <c r="N14" i="29" s="1"/>
  <c r="N15" i="29" s="1"/>
  <c r="N16" i="29" s="1"/>
  <c r="N17" i="29" s="1"/>
  <c r="N18" i="29" s="1"/>
  <c r="N19" i="29" s="1"/>
  <c r="N20" i="29" s="1"/>
  <c r="N21" i="29" s="1"/>
  <c r="N22" i="29" s="1"/>
  <c r="N23" i="29" s="1"/>
  <c r="N24" i="29" s="1"/>
  <c r="N25" i="29" s="1"/>
  <c r="N26" i="29" s="1"/>
  <c r="N27" i="29" s="1"/>
  <c r="N28" i="29" s="1"/>
  <c r="N29" i="29" s="1"/>
  <c r="N30" i="29" s="1"/>
  <c r="N31" i="29" s="1"/>
  <c r="N32" i="29" s="1"/>
  <c r="N33" i="29" s="1"/>
  <c r="N34" i="29" s="1"/>
  <c r="N35" i="29" s="1"/>
  <c r="N36" i="29" s="1"/>
  <c r="N37" i="29" s="1"/>
  <c r="N38" i="29" s="1"/>
  <c r="N39" i="29" s="1"/>
  <c r="Q7" i="29"/>
  <c r="Q9" i="29" l="1"/>
  <c r="Q10" i="29" s="1"/>
  <c r="Q11" i="29" s="1"/>
  <c r="Q12" i="29" s="1"/>
  <c r="Q13" i="29" s="1"/>
  <c r="Q14" i="29" s="1"/>
  <c r="Q15" i="29" s="1"/>
  <c r="Q16" i="29" s="1"/>
  <c r="Q17" i="29" s="1"/>
  <c r="Q18" i="29" s="1"/>
  <c r="Q19" i="29" s="1"/>
  <c r="Q20" i="29" s="1"/>
  <c r="Q21" i="29" s="1"/>
  <c r="Q22" i="29" s="1"/>
  <c r="Q23" i="29" s="1"/>
  <c r="Q24" i="29" s="1"/>
  <c r="Q25" i="29" s="1"/>
  <c r="Q26" i="29" s="1"/>
  <c r="Q27" i="29" s="1"/>
  <c r="Q28" i="29" s="1"/>
  <c r="Q29" i="29" s="1"/>
  <c r="Q30" i="29" s="1"/>
  <c r="Q31" i="29" s="1"/>
  <c r="Q32" i="29" s="1"/>
  <c r="Q33" i="29" s="1"/>
  <c r="Q34" i="29" s="1"/>
  <c r="Q35" i="29" s="1"/>
  <c r="Q36" i="29" s="1"/>
  <c r="T7" i="29"/>
  <c r="W7" i="29" l="1"/>
  <c r="T9" i="29"/>
  <c r="T10" i="29" s="1"/>
  <c r="T11" i="29" s="1"/>
  <c r="T12" i="29" s="1"/>
  <c r="T13" i="29" s="1"/>
  <c r="T14" i="29" s="1"/>
  <c r="T15" i="29" s="1"/>
  <c r="T16" i="29" s="1"/>
  <c r="T17" i="29" s="1"/>
  <c r="T18" i="29" s="1"/>
  <c r="T19" i="29" s="1"/>
  <c r="T20" i="29" s="1"/>
  <c r="T21" i="29" s="1"/>
  <c r="T22" i="29" s="1"/>
  <c r="T23" i="29" s="1"/>
  <c r="T24" i="29" s="1"/>
  <c r="T25" i="29" s="1"/>
  <c r="T26" i="29" s="1"/>
  <c r="T27" i="29" s="1"/>
  <c r="T28" i="29" s="1"/>
  <c r="T29" i="29" s="1"/>
  <c r="T30" i="29" s="1"/>
  <c r="T31" i="29" s="1"/>
  <c r="T32" i="29" s="1"/>
  <c r="T33" i="29" s="1"/>
  <c r="T34" i="29" s="1"/>
  <c r="T35" i="29" s="1"/>
  <c r="T36" i="29" s="1"/>
  <c r="T37" i="29" s="1"/>
  <c r="T38" i="29" s="1"/>
  <c r="T39" i="29" s="1"/>
  <c r="Z7" i="29" l="1"/>
  <c r="W9" i="29"/>
  <c r="W10" i="29" s="1"/>
  <c r="W11" i="29" s="1"/>
  <c r="W12" i="29" s="1"/>
  <c r="W13" i="29" s="1"/>
  <c r="W14" i="29" s="1"/>
  <c r="W15" i="29" s="1"/>
  <c r="W16" i="29" s="1"/>
  <c r="W17" i="29" s="1"/>
  <c r="W18" i="29" s="1"/>
  <c r="W19" i="29" s="1"/>
  <c r="W20" i="29" s="1"/>
  <c r="W21" i="29" s="1"/>
  <c r="W22" i="29" s="1"/>
  <c r="W23" i="29" s="1"/>
  <c r="W24" i="29" s="1"/>
  <c r="W25" i="29" s="1"/>
  <c r="W26" i="29" s="1"/>
  <c r="W27" i="29" s="1"/>
  <c r="W28" i="29" s="1"/>
  <c r="W29" i="29" s="1"/>
  <c r="W30" i="29" s="1"/>
  <c r="W31" i="29" s="1"/>
  <c r="W32" i="29" s="1"/>
  <c r="W33" i="29" s="1"/>
  <c r="W34" i="29" s="1"/>
  <c r="W35" i="29" s="1"/>
  <c r="W36" i="29" s="1"/>
  <c r="W37" i="29" s="1"/>
  <c r="W38" i="29" s="1"/>
  <c r="Z9" i="29" l="1"/>
  <c r="Z10" i="29" s="1"/>
  <c r="Z11" i="29" s="1"/>
  <c r="Z12" i="29" s="1"/>
  <c r="Z13" i="29" s="1"/>
  <c r="Z14" i="29" s="1"/>
  <c r="Z15" i="29" s="1"/>
  <c r="Z16" i="29" s="1"/>
  <c r="Z17" i="29" s="1"/>
  <c r="Z18" i="29" s="1"/>
  <c r="Z19" i="29" s="1"/>
  <c r="Z20" i="29" s="1"/>
  <c r="Z21" i="29" s="1"/>
  <c r="Z22" i="29" s="1"/>
  <c r="Z23" i="29" s="1"/>
  <c r="Z24" i="29" s="1"/>
  <c r="Z25" i="29" s="1"/>
  <c r="Z26" i="29" s="1"/>
  <c r="Z27" i="29" s="1"/>
  <c r="Z28" i="29" s="1"/>
  <c r="Z29" i="29" s="1"/>
  <c r="Z30" i="29" s="1"/>
  <c r="Z31" i="29" s="1"/>
  <c r="Z32" i="29" s="1"/>
  <c r="Z33" i="29" s="1"/>
  <c r="Z34" i="29" s="1"/>
  <c r="Z35" i="29" s="1"/>
  <c r="Z36" i="29" s="1"/>
  <c r="Z37" i="29" s="1"/>
  <c r="Z38" i="29" s="1"/>
  <c r="Z39" i="29" s="1"/>
  <c r="AC7" i="29"/>
  <c r="AC9" i="29" l="1"/>
  <c r="AC10" i="29" s="1"/>
  <c r="AC11" i="29" s="1"/>
  <c r="AC12" i="29" s="1"/>
  <c r="AC13" i="29" s="1"/>
  <c r="AC14" i="29" s="1"/>
  <c r="AC15" i="29" s="1"/>
  <c r="AC16" i="29" s="1"/>
  <c r="AC17" i="29" s="1"/>
  <c r="AC18" i="29" s="1"/>
  <c r="AC19" i="29" s="1"/>
  <c r="AC20" i="29" s="1"/>
  <c r="AC21" i="29" s="1"/>
  <c r="AC22" i="29" s="1"/>
  <c r="AC23" i="29" s="1"/>
  <c r="AC24" i="29" s="1"/>
  <c r="AC25" i="29" s="1"/>
  <c r="AC26" i="29" s="1"/>
  <c r="AC27" i="29" s="1"/>
  <c r="AC28" i="29" s="1"/>
  <c r="AC29" i="29" s="1"/>
  <c r="AC30" i="29" s="1"/>
  <c r="AC31" i="29" s="1"/>
  <c r="AC32" i="29" s="1"/>
  <c r="AC33" i="29" s="1"/>
  <c r="AC34" i="29" s="1"/>
  <c r="AC35" i="29" s="1"/>
  <c r="AC36" i="29" s="1"/>
  <c r="AC37" i="29" s="1"/>
  <c r="AC38" i="29" s="1"/>
  <c r="AF7" i="29"/>
  <c r="AI7" i="29" l="1"/>
  <c r="AF9" i="29"/>
  <c r="AF10" i="29" s="1"/>
  <c r="AF11" i="29" s="1"/>
  <c r="AF12" i="29" s="1"/>
  <c r="AF13" i="29" s="1"/>
  <c r="AF14" i="29" s="1"/>
  <c r="AF15" i="29" s="1"/>
  <c r="AF16" i="29" s="1"/>
  <c r="AF17" i="29" s="1"/>
  <c r="AF18" i="29" s="1"/>
  <c r="AF19" i="29" s="1"/>
  <c r="AF20" i="29" s="1"/>
  <c r="AF21" i="29" s="1"/>
  <c r="AF22" i="29" s="1"/>
  <c r="AF23" i="29" s="1"/>
  <c r="AF24" i="29" s="1"/>
  <c r="AF25" i="29" s="1"/>
  <c r="AF26" i="29" s="1"/>
  <c r="AF27" i="29" s="1"/>
  <c r="AF28" i="29" s="1"/>
  <c r="AF29" i="29" s="1"/>
  <c r="AF30" i="29" s="1"/>
  <c r="AF31" i="29" s="1"/>
  <c r="AF32" i="29" s="1"/>
  <c r="AF33" i="29" s="1"/>
  <c r="AF34" i="29" s="1"/>
  <c r="AF35" i="29" s="1"/>
  <c r="AF36" i="29" s="1"/>
  <c r="AF37" i="29" s="1"/>
  <c r="AF38" i="29" s="1"/>
  <c r="AF39" i="29" s="1"/>
  <c r="AL7" i="29" l="1"/>
  <c r="AL9" i="29" s="1"/>
  <c r="AL10" i="29" s="1"/>
  <c r="AL11" i="29" s="1"/>
  <c r="AL12" i="29" s="1"/>
  <c r="AL13" i="29" s="1"/>
  <c r="AL14" i="29" s="1"/>
  <c r="AL15" i="29" s="1"/>
  <c r="AL16" i="29" s="1"/>
  <c r="AL17" i="29" s="1"/>
  <c r="AL18" i="29" s="1"/>
  <c r="AL19" i="29" s="1"/>
  <c r="AL20" i="29" s="1"/>
  <c r="AI9" i="29"/>
  <c r="AI10" i="29" s="1"/>
  <c r="AI11" i="29" s="1"/>
  <c r="AI12" i="29" s="1"/>
  <c r="AI13" i="29" s="1"/>
  <c r="AI14" i="29" s="1"/>
  <c r="AI15" i="29" s="1"/>
  <c r="AI16" i="29" s="1"/>
  <c r="AI17" i="29" s="1"/>
  <c r="AI18" i="29" s="1"/>
  <c r="AI19" i="29" s="1"/>
  <c r="AI20" i="29" s="1"/>
  <c r="AI21" i="29" s="1"/>
  <c r="AI22" i="29" s="1"/>
  <c r="AI23" i="29" s="1"/>
  <c r="AI24" i="29" s="1"/>
  <c r="AI25" i="29" s="1"/>
  <c r="AI26" i="29" s="1"/>
  <c r="AI27" i="29" s="1"/>
  <c r="AI28" i="29" s="1"/>
  <c r="AI29" i="29" s="1"/>
  <c r="AI30" i="29" s="1"/>
  <c r="AI31" i="29" s="1"/>
  <c r="AI32" i="29" s="1"/>
  <c r="AI33" i="29" s="1"/>
  <c r="AI34" i="29" s="1"/>
  <c r="AI35" i="29" s="1"/>
  <c r="AI36" i="29" s="1"/>
  <c r="AI37" i="29" s="1"/>
  <c r="AI38" i="29" s="1"/>
  <c r="AI39" i="29" s="1"/>
  <c r="F53" i="8" l="1"/>
  <c r="D26" i="8"/>
  <c r="D9" i="8" s="1"/>
  <c r="F42" i="8" l="1"/>
  <c r="F33" i="8"/>
  <c r="F32" i="8" s="1"/>
  <c r="F31" i="8"/>
  <c r="P61" i="28"/>
  <c r="P60" i="28" s="1"/>
  <c r="S64" i="28" s="1"/>
  <c r="G61" i="28"/>
  <c r="G60" i="28" s="1"/>
  <c r="J64" i="28" s="1"/>
  <c r="P59" i="28"/>
  <c r="S63" i="28" s="1"/>
  <c r="G59" i="28"/>
  <c r="J63" i="28" s="1"/>
  <c r="P47" i="28"/>
  <c r="P46" i="28" s="1"/>
  <c r="S50" i="28" s="1"/>
  <c r="G47" i="28"/>
  <c r="G46" i="28" s="1"/>
  <c r="J50" i="28" s="1"/>
  <c r="P45" i="28"/>
  <c r="S49" i="28" s="1"/>
  <c r="G45" i="28"/>
  <c r="J49" i="28" s="1"/>
  <c r="P33" i="28"/>
  <c r="G33" i="28"/>
  <c r="P31" i="28"/>
  <c r="S35" i="28" s="1"/>
  <c r="G31" i="28"/>
  <c r="J35" i="28" s="1"/>
  <c r="N25" i="28"/>
  <c r="N8" i="28" s="1"/>
  <c r="N10" i="28" s="1"/>
  <c r="N11" i="28" s="1"/>
  <c r="N12" i="28" s="1"/>
  <c r="N13" i="28" s="1"/>
  <c r="N14" i="28" s="1"/>
  <c r="N15" i="28" s="1"/>
  <c r="N16" i="28" s="1"/>
  <c r="N17" i="28" s="1"/>
  <c r="N18" i="28" s="1"/>
  <c r="N19" i="28" s="1"/>
  <c r="N20" i="28" s="1"/>
  <c r="N21" i="28" s="1"/>
  <c r="N22" i="28" s="1"/>
  <c r="N23" i="28" s="1"/>
  <c r="N24" i="28" s="1"/>
  <c r="Q10" i="28" s="1"/>
  <c r="Q11" i="28" s="1"/>
  <c r="Q12" i="28" s="1"/>
  <c r="Q13" i="28" s="1"/>
  <c r="Q14" i="28" s="1"/>
  <c r="Q15" i="28" s="1"/>
  <c r="Q16" i="28" s="1"/>
  <c r="Q17" i="28" s="1"/>
  <c r="Q18" i="28" s="1"/>
  <c r="Q19" i="28" s="1"/>
  <c r="Q20" i="28" s="1"/>
  <c r="Q21" i="28" s="1"/>
  <c r="Q22" i="28" s="1"/>
  <c r="Q23" i="28" s="1"/>
  <c r="Q24" i="28" s="1"/>
  <c r="E25" i="28"/>
  <c r="E8" i="28" s="1"/>
  <c r="E10" i="28" s="1"/>
  <c r="E11" i="28" s="1"/>
  <c r="E12" i="28" s="1"/>
  <c r="E13" i="28" s="1"/>
  <c r="E14" i="28" s="1"/>
  <c r="E15" i="28" s="1"/>
  <c r="E16" i="28" s="1"/>
  <c r="E17" i="28" s="1"/>
  <c r="E18" i="28" s="1"/>
  <c r="E19" i="28" s="1"/>
  <c r="E20" i="28" s="1"/>
  <c r="E21" i="28" s="1"/>
  <c r="E22" i="28" s="1"/>
  <c r="E23" i="28" s="1"/>
  <c r="E24" i="28" s="1"/>
  <c r="H10" i="28" s="1"/>
  <c r="H11" i="28" s="1"/>
  <c r="H12" i="28" s="1"/>
  <c r="H13" i="28" s="1"/>
  <c r="H14" i="28" s="1"/>
  <c r="H15" i="28" s="1"/>
  <c r="H16" i="28" s="1"/>
  <c r="H17" i="28" s="1"/>
  <c r="H18" i="28" s="1"/>
  <c r="H19" i="28" s="1"/>
  <c r="H20" i="28" s="1"/>
  <c r="H21" i="28" s="1"/>
  <c r="H22" i="28" s="1"/>
  <c r="H23" i="28" s="1"/>
  <c r="H24" i="28" s="1"/>
  <c r="P32" i="28" l="1"/>
  <c r="S36" i="28" s="1"/>
  <c r="S37" i="28" s="1"/>
  <c r="S38" i="28" s="1"/>
  <c r="G32" i="28"/>
  <c r="J36" i="28" s="1"/>
  <c r="J37" i="28" s="1"/>
  <c r="J38" i="28" s="1"/>
  <c r="J51" i="28"/>
  <c r="J52" i="28" s="1"/>
  <c r="H45" i="8"/>
  <c r="H34" i="8"/>
  <c r="Q14" i="8" s="1"/>
  <c r="H56" i="8"/>
  <c r="S51" i="28"/>
  <c r="S52" i="28" s="1"/>
  <c r="S65" i="28"/>
  <c r="S66" i="28" s="1"/>
  <c r="J65" i="28"/>
  <c r="J66" i="28" s="1"/>
  <c r="P61" i="27"/>
  <c r="S65" i="27" s="1"/>
  <c r="J65" i="27"/>
  <c r="P60" i="27"/>
  <c r="S64" i="27" s="1"/>
  <c r="G60" i="27"/>
  <c r="J64" i="27" s="1"/>
  <c r="P47" i="27"/>
  <c r="S51" i="27" s="1"/>
  <c r="G47" i="27"/>
  <c r="J51" i="27" s="1"/>
  <c r="P46" i="27"/>
  <c r="S50" i="27" s="1"/>
  <c r="G46" i="27"/>
  <c r="J50" i="27" s="1"/>
  <c r="P34" i="27"/>
  <c r="G34" i="27"/>
  <c r="P32" i="27"/>
  <c r="S36" i="27" s="1"/>
  <c r="G32" i="27"/>
  <c r="J36" i="27" s="1"/>
  <c r="N26" i="27"/>
  <c r="N9" i="27" s="1"/>
  <c r="N11" i="27" s="1"/>
  <c r="N12" i="27" s="1"/>
  <c r="N13" i="27" s="1"/>
  <c r="N14" i="27" s="1"/>
  <c r="N15" i="27" s="1"/>
  <c r="N16" i="27" s="1"/>
  <c r="N17" i="27" s="1"/>
  <c r="N18" i="27" s="1"/>
  <c r="N19" i="27" s="1"/>
  <c r="N20" i="27" s="1"/>
  <c r="N21" i="27" s="1"/>
  <c r="N22" i="27" s="1"/>
  <c r="N23" i="27" s="1"/>
  <c r="N24" i="27" s="1"/>
  <c r="N25" i="27" s="1"/>
  <c r="Q11" i="27" s="1"/>
  <c r="Q12" i="27" s="1"/>
  <c r="Q13" i="27" s="1"/>
  <c r="Q14" i="27" s="1"/>
  <c r="Q15" i="27" s="1"/>
  <c r="Q16" i="27" s="1"/>
  <c r="Q17" i="27" s="1"/>
  <c r="Q18" i="27" s="1"/>
  <c r="Q19" i="27" s="1"/>
  <c r="Q20" i="27" s="1"/>
  <c r="Q21" i="27" s="1"/>
  <c r="Q22" i="27" s="1"/>
  <c r="Q23" i="27" s="1"/>
  <c r="Q24" i="27" s="1"/>
  <c r="Q25" i="27" s="1"/>
  <c r="E26" i="27"/>
  <c r="E9" i="27" s="1"/>
  <c r="E11" i="27" s="1"/>
  <c r="E12" i="27" s="1"/>
  <c r="E13" i="27" s="1"/>
  <c r="E14" i="27" s="1"/>
  <c r="E15" i="27" s="1"/>
  <c r="E16" i="27" s="1"/>
  <c r="E17" i="27" s="1"/>
  <c r="E18" i="27" s="1"/>
  <c r="E19" i="27" s="1"/>
  <c r="E20" i="27" s="1"/>
  <c r="E21" i="27" s="1"/>
  <c r="E22" i="27" s="1"/>
  <c r="E23" i="27" s="1"/>
  <c r="E24" i="27" s="1"/>
  <c r="E25" i="27" s="1"/>
  <c r="H11" i="27" s="1"/>
  <c r="H12" i="27" s="1"/>
  <c r="H13" i="27" s="1"/>
  <c r="H14" i="27" s="1"/>
  <c r="H15" i="27" s="1"/>
  <c r="H16" i="27" s="1"/>
  <c r="H17" i="27" s="1"/>
  <c r="H18" i="27" s="1"/>
  <c r="H19" i="27" s="1"/>
  <c r="H20" i="27" s="1"/>
  <c r="H21" i="27" s="1"/>
  <c r="H22" i="27" s="1"/>
  <c r="H23" i="27" s="1"/>
  <c r="H24" i="27" s="1"/>
  <c r="H25" i="27" s="1"/>
  <c r="D11" i="8"/>
  <c r="P33" i="27" l="1"/>
  <c r="S37" i="27" s="1"/>
  <c r="S38" i="27" s="1"/>
  <c r="G33" i="27"/>
  <c r="J37" i="27" s="1"/>
  <c r="J38" i="27" s="1"/>
  <c r="Q26" i="8"/>
  <c r="Q30" i="8"/>
  <c r="Q18" i="8"/>
  <c r="Q22" i="8"/>
  <c r="S52" i="27"/>
  <c r="Q10" i="8"/>
  <c r="J52" i="27"/>
  <c r="S66" i="27"/>
  <c r="J66" i="27"/>
  <c r="Q29" i="8" l="1"/>
  <c r="Q56" i="8"/>
  <c r="Q57" i="8" s="1"/>
  <c r="Q31" i="8"/>
  <c r="Q44" i="8"/>
  <c r="Q45" i="8" s="1"/>
  <c r="P38" i="32"/>
  <c r="Q13" i="8"/>
  <c r="Q50" i="8"/>
  <c r="Q51" i="8" s="1"/>
  <c r="Q21" i="8"/>
  <c r="Q23" i="8" s="1"/>
  <c r="Q25" i="8"/>
  <c r="Q27" i="8" s="1"/>
  <c r="Q53" i="8"/>
  <c r="Q54" i="8" s="1"/>
  <c r="P35" i="32"/>
  <c r="Q9" i="8"/>
  <c r="Q11" i="8" s="1"/>
  <c r="Q47" i="8"/>
  <c r="Q48" i="8" s="1"/>
  <c r="Q17" i="8"/>
  <c r="Q19" i="8" s="1"/>
  <c r="P41" i="32"/>
  <c r="Q15" i="8"/>
  <c r="Q41" i="8"/>
  <c r="Q42" i="8" s="1"/>
  <c r="D12" i="8" l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G11" i="8" s="1"/>
  <c r="G12" i="8" s="1"/>
  <c r="G13" i="8" s="1"/>
  <c r="G14" i="8" s="1"/>
  <c r="G15" i="8" s="1"/>
  <c r="G16" i="8" s="1"/>
  <c r="G17" i="8" s="1"/>
  <c r="G18" i="8" s="1"/>
  <c r="G19" i="8" s="1"/>
  <c r="G20" i="8" s="1"/>
  <c r="G21" i="8" s="1"/>
  <c r="G22" i="8" s="1"/>
  <c r="G23" i="8" s="1"/>
  <c r="G24" i="8" s="1"/>
  <c r="G25" i="8" s="1"/>
</calcChain>
</file>

<file path=xl/sharedStrings.xml><?xml version="1.0" encoding="utf-8"?>
<sst xmlns="http://schemas.openxmlformats.org/spreadsheetml/2006/main" count="521" uniqueCount="156">
  <si>
    <t>売上高</t>
    <rPh sb="0" eb="2">
      <t>ウリアゲ</t>
    </rPh>
    <rPh sb="2" eb="3">
      <t>ダカ</t>
    </rPh>
    <phoneticPr fontId="1"/>
  </si>
  <si>
    <t>店舗名：</t>
    <rPh sb="0" eb="2">
      <t>テンポ</t>
    </rPh>
    <rPh sb="2" eb="3">
      <t>メイ</t>
    </rPh>
    <phoneticPr fontId="1"/>
  </si>
  <si>
    <t>１月計</t>
    <rPh sb="1" eb="2">
      <t>ツキ</t>
    </rPh>
    <rPh sb="2" eb="3">
      <t>ケイ</t>
    </rPh>
    <phoneticPr fontId="1"/>
  </si>
  <si>
    <t>２月計</t>
    <rPh sb="1" eb="2">
      <t>ツキ</t>
    </rPh>
    <rPh sb="2" eb="3">
      <t>ケイ</t>
    </rPh>
    <phoneticPr fontId="1"/>
  </si>
  <si>
    <t>３月計</t>
    <rPh sb="1" eb="2">
      <t>ツキ</t>
    </rPh>
    <rPh sb="2" eb="3">
      <t>ケイ</t>
    </rPh>
    <phoneticPr fontId="1"/>
  </si>
  <si>
    <t>４月計</t>
    <rPh sb="1" eb="2">
      <t>ツキ</t>
    </rPh>
    <rPh sb="2" eb="3">
      <t>ケイ</t>
    </rPh>
    <phoneticPr fontId="1"/>
  </si>
  <si>
    <t>５月計</t>
    <rPh sb="1" eb="2">
      <t>ツキ</t>
    </rPh>
    <rPh sb="2" eb="3">
      <t>ケイ</t>
    </rPh>
    <phoneticPr fontId="1"/>
  </si>
  <si>
    <t>６月計</t>
    <rPh sb="1" eb="2">
      <t>ツキ</t>
    </rPh>
    <rPh sb="2" eb="3">
      <t>ケイ</t>
    </rPh>
    <phoneticPr fontId="1"/>
  </si>
  <si>
    <t>７月計</t>
    <rPh sb="1" eb="2">
      <t>ツキ</t>
    </rPh>
    <rPh sb="2" eb="3">
      <t>ケイ</t>
    </rPh>
    <phoneticPr fontId="1"/>
  </si>
  <si>
    <t>８月計</t>
    <rPh sb="1" eb="2">
      <t>ツキ</t>
    </rPh>
    <rPh sb="2" eb="3">
      <t>ケイ</t>
    </rPh>
    <phoneticPr fontId="1"/>
  </si>
  <si>
    <t>９月計</t>
    <rPh sb="1" eb="2">
      <t>ツキ</t>
    </rPh>
    <rPh sb="2" eb="3">
      <t>ケイ</t>
    </rPh>
    <phoneticPr fontId="1"/>
  </si>
  <si>
    <t>11月計</t>
    <rPh sb="2" eb="3">
      <t>ツキ</t>
    </rPh>
    <rPh sb="3" eb="4">
      <t>ケイ</t>
    </rPh>
    <phoneticPr fontId="1"/>
  </si>
  <si>
    <t>10月計</t>
    <rPh sb="2" eb="3">
      <t>ツキ</t>
    </rPh>
    <rPh sb="3" eb="4">
      <t>ケイ</t>
    </rPh>
    <phoneticPr fontId="1"/>
  </si>
  <si>
    <t>12月計</t>
    <rPh sb="2" eb="3">
      <t>ツキ</t>
    </rPh>
    <rPh sb="3" eb="4">
      <t>ケイ</t>
    </rPh>
    <phoneticPr fontId="1"/>
  </si>
  <si>
    <t>飲食業部門　店舗別 売上高集計表　　</t>
    <rPh sb="0" eb="3">
      <t>インショクギョウ</t>
    </rPh>
    <rPh sb="3" eb="5">
      <t>ブモン</t>
    </rPh>
    <rPh sb="6" eb="8">
      <t>テンポ</t>
    </rPh>
    <rPh sb="8" eb="9">
      <t>ベツ</t>
    </rPh>
    <rPh sb="10" eb="12">
      <t>ウリアゲ</t>
    </rPh>
    <rPh sb="12" eb="13">
      <t>ダカ</t>
    </rPh>
    <rPh sb="13" eb="16">
      <t>シュウケイヒョウ</t>
    </rPh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</si>
  <si>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</si>
  <si>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</si>
  <si>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営業日</t>
    <rPh sb="0" eb="3">
      <t>エイギョウビ</t>
    </rPh>
    <phoneticPr fontId="1"/>
  </si>
  <si>
    <t>営業日数計</t>
    <rPh sb="0" eb="2">
      <t>エイギョウ</t>
    </rPh>
    <rPh sb="2" eb="4">
      <t>ニッスウ</t>
    </rPh>
    <rPh sb="4" eb="5">
      <t>ケイ</t>
    </rPh>
    <phoneticPr fontId="1"/>
  </si>
  <si>
    <t>【月単位方式】　</t>
    <phoneticPr fontId="1"/>
  </si>
  <si>
    <t>【月単位方式】</t>
    <phoneticPr fontId="1"/>
  </si>
  <si>
    <t>【時短要請期間方式】</t>
    <phoneticPr fontId="1"/>
  </si>
  <si>
    <t>　</t>
    <phoneticPr fontId="1"/>
  </si>
  <si>
    <t>令和３年　時短要請期間　１日当たり売上高</t>
    <rPh sb="0" eb="2">
      <t>レイワ</t>
    </rPh>
    <rPh sb="3" eb="4">
      <t>ネン</t>
    </rPh>
    <rPh sb="5" eb="7">
      <t>ジタン</t>
    </rPh>
    <rPh sb="7" eb="9">
      <t>ヨウセイ</t>
    </rPh>
    <rPh sb="9" eb="11">
      <t>キカン</t>
    </rPh>
    <rPh sb="11" eb="12">
      <t>テルヅキ</t>
    </rPh>
    <rPh sb="13" eb="14">
      <t>ニチ</t>
    </rPh>
    <rPh sb="14" eb="15">
      <t>ア</t>
    </rPh>
    <rPh sb="17" eb="19">
      <t>ウリアゲ</t>
    </rPh>
    <rPh sb="19" eb="20">
      <t>ダカ</t>
    </rPh>
    <phoneticPr fontId="1"/>
  </si>
  <si>
    <t>※１円未満を切り上げ</t>
    <phoneticPr fontId="1"/>
  </si>
  <si>
    <t>＜売上高方式算出表＞</t>
    <rPh sb="1" eb="3">
      <t>ウリアゲ</t>
    </rPh>
    <rPh sb="3" eb="4">
      <t>ダカ</t>
    </rPh>
    <rPh sb="4" eb="6">
      <t>ホウシキ</t>
    </rPh>
    <rPh sb="6" eb="8">
      <t>サンシュツ</t>
    </rPh>
    <rPh sb="8" eb="9">
      <t>ヒョウ</t>
    </rPh>
    <phoneticPr fontId="1"/>
  </si>
  <si>
    <t>※千円未満を切り上げ</t>
    <rPh sb="1" eb="2">
      <t>セン</t>
    </rPh>
    <phoneticPr fontId="1"/>
  </si>
  <si>
    <t>日</t>
    <rPh sb="0" eb="1">
      <t>ヒ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</si>
  <si>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</si>
  <si>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</si>
  <si>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</si>
  <si>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</si>
  <si>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最も高い金額にチェック</t>
    <rPh sb="0" eb="1">
      <t>モット</t>
    </rPh>
    <rPh sb="2" eb="3">
      <t>タカ</t>
    </rPh>
    <rPh sb="4" eb="6">
      <t>キンガク</t>
    </rPh>
    <phoneticPr fontId="1"/>
  </si>
  <si>
    <t>休</t>
    <rPh sb="0" eb="1">
      <t>ヤス</t>
    </rPh>
    <phoneticPr fontId="1"/>
  </si>
  <si>
    <t>平成30年</t>
    <rPh sb="0" eb="2">
      <t>ヘイセイ</t>
    </rPh>
    <rPh sb="4" eb="5">
      <t>ネン</t>
    </rPh>
    <phoneticPr fontId="1"/>
  </si>
  <si>
    <t>平成30年　参照 時短要請期間　１日当たり売上高</t>
    <rPh sb="0" eb="2">
      <t>ヘイセイ</t>
    </rPh>
    <rPh sb="4" eb="5">
      <t>ネン</t>
    </rPh>
    <rPh sb="6" eb="8">
      <t>サンショウ</t>
    </rPh>
    <rPh sb="9" eb="11">
      <t>ジタン</t>
    </rPh>
    <rPh sb="11" eb="13">
      <t>ヨウセイ</t>
    </rPh>
    <rPh sb="13" eb="15">
      <t>キカン</t>
    </rPh>
    <rPh sb="17" eb="18">
      <t>ニチ</t>
    </rPh>
    <rPh sb="18" eb="19">
      <t>ア</t>
    </rPh>
    <rPh sb="21" eb="23">
      <t>ウリアゲ</t>
    </rPh>
    <rPh sb="23" eb="24">
      <t>ダカ</t>
    </rPh>
    <phoneticPr fontId="1"/>
  </si>
  <si>
    <t>令和元年　参照 時短要請期間　１日当たり売上高</t>
    <rPh sb="0" eb="2">
      <t>レイワ</t>
    </rPh>
    <rPh sb="2" eb="3">
      <t>ガン</t>
    </rPh>
    <rPh sb="3" eb="4">
      <t>ネン</t>
    </rPh>
    <rPh sb="5" eb="7">
      <t>サンショウ</t>
    </rPh>
    <rPh sb="8" eb="10">
      <t>ジタン</t>
    </rPh>
    <rPh sb="10" eb="12">
      <t>ヨウセイ</t>
    </rPh>
    <rPh sb="12" eb="14">
      <t>キカン</t>
    </rPh>
    <rPh sb="16" eb="17">
      <t>ニチ</t>
    </rPh>
    <rPh sb="17" eb="18">
      <t>ア</t>
    </rPh>
    <rPh sb="20" eb="22">
      <t>ウリアゲ</t>
    </rPh>
    <rPh sb="22" eb="23">
      <t>ダカ</t>
    </rPh>
    <phoneticPr fontId="1"/>
  </si>
  <si>
    <t>令和２年　参照 時短要請期間　１日当たり売上高</t>
    <rPh sb="0" eb="2">
      <t>レイワ</t>
    </rPh>
    <rPh sb="3" eb="4">
      <t>ネン</t>
    </rPh>
    <rPh sb="5" eb="7">
      <t>サンショウ</t>
    </rPh>
    <rPh sb="8" eb="10">
      <t>ジタン</t>
    </rPh>
    <rPh sb="10" eb="12">
      <t>ヨウセイ</t>
    </rPh>
    <rPh sb="12" eb="14">
      <t>キカン</t>
    </rPh>
    <rPh sb="16" eb="17">
      <t>ニチ</t>
    </rPh>
    <rPh sb="17" eb="18">
      <t>ア</t>
    </rPh>
    <rPh sb="20" eb="22">
      <t>ウリアゲ</t>
    </rPh>
    <rPh sb="22" eb="23">
      <t>ダカ</t>
    </rPh>
    <phoneticPr fontId="1"/>
  </si>
  <si>
    <t>令和元年　参照 月　１日当たり売上高</t>
    <rPh sb="0" eb="2">
      <t>レイワ</t>
    </rPh>
    <rPh sb="2" eb="3">
      <t>ガン</t>
    </rPh>
    <rPh sb="3" eb="4">
      <t>ネン</t>
    </rPh>
    <rPh sb="5" eb="6">
      <t>サン</t>
    </rPh>
    <rPh sb="6" eb="8">
      <t>テルヅキ</t>
    </rPh>
    <rPh sb="8" eb="9">
      <t>ツキ</t>
    </rPh>
    <rPh sb="11" eb="12">
      <t>ニチ</t>
    </rPh>
    <rPh sb="12" eb="13">
      <t>ア</t>
    </rPh>
    <rPh sb="15" eb="17">
      <t>ウリアゲ</t>
    </rPh>
    <rPh sb="17" eb="18">
      <t>ダカ</t>
    </rPh>
    <phoneticPr fontId="1"/>
  </si>
  <si>
    <t>令和２年　参照 月　１日当たり売上高</t>
    <rPh sb="0" eb="2">
      <t>レイワ</t>
    </rPh>
    <rPh sb="3" eb="4">
      <t>ネン</t>
    </rPh>
    <rPh sb="5" eb="6">
      <t>サン</t>
    </rPh>
    <rPh sb="6" eb="8">
      <t>テルヅキ</t>
    </rPh>
    <rPh sb="8" eb="9">
      <t>ツキ</t>
    </rPh>
    <rPh sb="11" eb="12">
      <t>ニチ</t>
    </rPh>
    <rPh sb="12" eb="13">
      <t>ア</t>
    </rPh>
    <rPh sb="15" eb="17">
      <t>ウリアゲ</t>
    </rPh>
    <rPh sb="17" eb="18">
      <t>ダカ</t>
    </rPh>
    <phoneticPr fontId="1"/>
  </si>
  <si>
    <t>店休日</t>
    <rPh sb="0" eb="3">
      <t>テンキュウビ</t>
    </rPh>
    <phoneticPr fontId="1"/>
  </si>
  <si>
    <t>【新規開店特例】</t>
    <rPh sb="1" eb="3">
      <t>シンキ</t>
    </rPh>
    <rPh sb="3" eb="5">
      <t>カイテン</t>
    </rPh>
    <rPh sb="5" eb="7">
      <t>トクレイ</t>
    </rPh>
    <phoneticPr fontId="1"/>
  </si>
  <si>
    <t>飲食業部門　店舗別 売上高集計表</t>
    <phoneticPr fontId="1"/>
  </si>
  <si>
    <r>
      <t>＜売上高減少額方式算出表＞</t>
    </r>
    <r>
      <rPr>
        <sz val="12"/>
        <color rgb="FFFF0000"/>
        <rFont val="Meiryo UI"/>
        <family val="3"/>
        <charset val="128"/>
      </rPr>
      <t>【時間短縮要請期間】</t>
    </r>
    <rPh sb="14" eb="16">
      <t>ジカン</t>
    </rPh>
    <rPh sb="16" eb="18">
      <t>タンシュク</t>
    </rPh>
    <rPh sb="18" eb="20">
      <t>ヨウセイ</t>
    </rPh>
    <rPh sb="20" eb="22">
      <t>キカン</t>
    </rPh>
    <phoneticPr fontId="1"/>
  </si>
  <si>
    <t>売上高計算シート　記載の手引き</t>
    <rPh sb="0" eb="2">
      <t>ウリアゲ</t>
    </rPh>
    <rPh sb="2" eb="3">
      <t>ダカ</t>
    </rPh>
    <rPh sb="3" eb="5">
      <t>ケイサン</t>
    </rPh>
    <rPh sb="9" eb="11">
      <t>キサイ</t>
    </rPh>
    <rPh sb="12" eb="14">
      <t>テビ</t>
    </rPh>
    <phoneticPr fontId="1"/>
  </si>
  <si>
    <t xml:space="preserve">
</t>
    <phoneticPr fontId="1"/>
  </si>
  <si>
    <t>↓上の入力結果が自動計算されます</t>
    <rPh sb="1" eb="2">
      <t>ウエ</t>
    </rPh>
    <rPh sb="3" eb="5">
      <t>ニュウリョク</t>
    </rPh>
    <rPh sb="5" eb="7">
      <t>ケッカ</t>
    </rPh>
    <rPh sb="8" eb="10">
      <t>ジドウ</t>
    </rPh>
    <rPh sb="10" eb="12">
      <t>ケイサン</t>
    </rPh>
    <phoneticPr fontId="1"/>
  </si>
  <si>
    <t>定休日には「休」欄に〇を、「売上高」欄には売上高を入力ください。</t>
    <rPh sb="0" eb="3">
      <t>テイキュウビ</t>
    </rPh>
    <rPh sb="6" eb="7">
      <t>ヤス</t>
    </rPh>
    <rPh sb="8" eb="9">
      <t>ラン</t>
    </rPh>
    <rPh sb="14" eb="16">
      <t>ウリアゲ</t>
    </rPh>
    <rPh sb="16" eb="17">
      <t>ダカ</t>
    </rPh>
    <rPh sb="18" eb="19">
      <t>ラン</t>
    </rPh>
    <rPh sb="21" eb="23">
      <t>ウリアゲ</t>
    </rPh>
    <rPh sb="23" eb="24">
      <t>ダカ</t>
    </rPh>
    <rPh sb="25" eb="27">
      <t>ニュウリョク</t>
    </rPh>
    <phoneticPr fontId="1"/>
  </si>
  <si>
    <t>売上高計算シート②－２＜売上高減少額方式算出表＞</t>
    <rPh sb="0" eb="2">
      <t>ウリアゲ</t>
    </rPh>
    <rPh sb="2" eb="3">
      <t>ダカ</t>
    </rPh>
    <rPh sb="3" eb="5">
      <t>ケイサン</t>
    </rPh>
    <rPh sb="12" eb="14">
      <t>ウリアゲ</t>
    </rPh>
    <rPh sb="14" eb="15">
      <t>ダカ</t>
    </rPh>
    <rPh sb="15" eb="17">
      <t>ゲンショウ</t>
    </rPh>
    <rPh sb="17" eb="18">
      <t>ガク</t>
    </rPh>
    <rPh sb="18" eb="20">
      <t>ホウシキ</t>
    </rPh>
    <rPh sb="20" eb="22">
      <t>サンシュツ</t>
    </rPh>
    <rPh sb="22" eb="23">
      <t>ヒョウ</t>
    </rPh>
    <phoneticPr fontId="1"/>
  </si>
  <si>
    <t>売上高計算シート③【新規開店特例】</t>
    <phoneticPr fontId="1"/>
  </si>
  <si>
    <t>【参照期間】</t>
    <rPh sb="1" eb="3">
      <t>サンショウ</t>
    </rPh>
    <rPh sb="3" eb="5">
      <t>キカン</t>
    </rPh>
    <phoneticPr fontId="1"/>
  </si>
  <si>
    <r>
      <t>※売上高には、</t>
    </r>
    <r>
      <rPr>
        <u/>
        <sz val="12"/>
        <color rgb="FFFF0000"/>
        <rFont val="Meiryo UI"/>
        <family val="3"/>
        <charset val="128"/>
      </rPr>
      <t>消費税を除いた金額</t>
    </r>
    <r>
      <rPr>
        <sz val="12"/>
        <color rgb="FFFF0000"/>
        <rFont val="Meiryo UI"/>
        <family val="3"/>
        <charset val="128"/>
      </rPr>
      <t>を記載してください。</t>
    </r>
    <rPh sb="1" eb="3">
      <t>ウリアゲ</t>
    </rPh>
    <rPh sb="3" eb="4">
      <t>ダカ</t>
    </rPh>
    <rPh sb="7" eb="10">
      <t>ショウヒゼイ</t>
    </rPh>
    <rPh sb="11" eb="12">
      <t>ノゾ</t>
    </rPh>
    <rPh sb="14" eb="16">
      <t>キンガク</t>
    </rPh>
    <rPh sb="17" eb="19">
      <t>キサイ</t>
    </rPh>
    <phoneticPr fontId="1"/>
  </si>
  <si>
    <r>
      <t>※売上高には、</t>
    </r>
    <r>
      <rPr>
        <u/>
        <sz val="12"/>
        <color rgb="FFFF0000"/>
        <rFont val="Meiryo UI"/>
        <family val="3"/>
        <charset val="128"/>
      </rPr>
      <t>消費税を除いた金額</t>
    </r>
    <r>
      <rPr>
        <sz val="12"/>
        <color rgb="FFFF0000"/>
        <rFont val="Meiryo UI"/>
        <family val="3"/>
        <charset val="128"/>
      </rPr>
      <t>を記載してください。</t>
    </r>
    <phoneticPr fontId="1"/>
  </si>
  <si>
    <t>合　計</t>
    <rPh sb="0" eb="1">
      <t>ア</t>
    </rPh>
    <rPh sb="2" eb="3">
      <t>ケイ</t>
    </rPh>
    <phoneticPr fontId="1"/>
  </si>
  <si>
    <r>
      <t>1日当たりの支払い額</t>
    </r>
    <r>
      <rPr>
        <sz val="10"/>
        <rFont val="Meiryo UI"/>
        <family val="3"/>
        <charset val="128"/>
      </rPr>
      <t>（上記　×　0.3）</t>
    </r>
    <rPh sb="1" eb="2">
      <t>ニチ</t>
    </rPh>
    <rPh sb="2" eb="3">
      <t>ア</t>
    </rPh>
    <rPh sb="6" eb="8">
      <t>シハライ</t>
    </rPh>
    <rPh sb="9" eb="10">
      <t>ガク</t>
    </rPh>
    <phoneticPr fontId="1"/>
  </si>
  <si>
    <t>A</t>
    <phoneticPr fontId="1"/>
  </si>
  <si>
    <t>上限額（定額）</t>
    <rPh sb="0" eb="3">
      <t>ジョウゲンガク</t>
    </rPh>
    <phoneticPr fontId="1"/>
  </si>
  <si>
    <t>B</t>
    <phoneticPr fontId="1"/>
  </si>
  <si>
    <t>令和元年</t>
    <rPh sb="0" eb="2">
      <t>レイワ</t>
    </rPh>
    <rPh sb="2" eb="4">
      <t>ガンネン</t>
    </rPh>
    <phoneticPr fontId="1"/>
  </si>
  <si>
    <t>　※令和元年９/13から９/30までの18日間</t>
    <rPh sb="2" eb="4">
      <t>レイワ</t>
    </rPh>
    <rPh sb="4" eb="5">
      <t>モト</t>
    </rPh>
    <rPh sb="5" eb="6">
      <t>ネン</t>
    </rPh>
    <rPh sb="21" eb="22">
      <t>ヒ</t>
    </rPh>
    <rPh sb="22" eb="23">
      <t>カン</t>
    </rPh>
    <phoneticPr fontId="1"/>
  </si>
  <si>
    <t>令和元年　９月売上高計</t>
    <rPh sb="0" eb="2">
      <t>レイワ</t>
    </rPh>
    <rPh sb="2" eb="3">
      <t>ガン</t>
    </rPh>
    <rPh sb="3" eb="4">
      <t>ネン</t>
    </rPh>
    <rPh sb="6" eb="7">
      <t>ツキ</t>
    </rPh>
    <rPh sb="7" eb="9">
      <t>ウリアゲ</t>
    </rPh>
    <rPh sb="9" eb="10">
      <t>ダカ</t>
    </rPh>
    <rPh sb="10" eb="11">
      <t>ケイ</t>
    </rPh>
    <phoneticPr fontId="1"/>
  </si>
  <si>
    <t>令和２年　９月売上高計</t>
    <rPh sb="0" eb="2">
      <t>レイワ</t>
    </rPh>
    <rPh sb="3" eb="4">
      <t>ネン</t>
    </rPh>
    <rPh sb="6" eb="7">
      <t>ツキ</t>
    </rPh>
    <rPh sb="7" eb="9">
      <t>ウリアゲ</t>
    </rPh>
    <rPh sb="9" eb="10">
      <t>ダカ</t>
    </rPh>
    <rPh sb="10" eb="11">
      <t>ケイ</t>
    </rPh>
    <phoneticPr fontId="1"/>
  </si>
  <si>
    <t>営業日数計（最大18日）</t>
    <rPh sb="0" eb="2">
      <t>エイギョウ</t>
    </rPh>
    <rPh sb="2" eb="4">
      <t>ニッスウ</t>
    </rPh>
    <rPh sb="4" eb="5">
      <t>ケイ</t>
    </rPh>
    <rPh sb="6" eb="8">
      <t>サイダイ</t>
    </rPh>
    <rPh sb="10" eb="11">
      <t>ニチ</t>
    </rPh>
    <phoneticPr fontId="1"/>
  </si>
  <si>
    <t>９/13から９/30までの売上高計</t>
    <rPh sb="13" eb="15">
      <t>ウリアゲ</t>
    </rPh>
    <rPh sb="15" eb="16">
      <t>ダカ</t>
    </rPh>
    <rPh sb="16" eb="17">
      <t>ケイ</t>
    </rPh>
    <phoneticPr fontId="1"/>
  </si>
  <si>
    <t>　※令和元年９/13から９/24までの12日間</t>
    <rPh sb="2" eb="4">
      <t>レイワ</t>
    </rPh>
    <rPh sb="4" eb="5">
      <t>モト</t>
    </rPh>
    <rPh sb="5" eb="6">
      <t>ネン</t>
    </rPh>
    <rPh sb="21" eb="22">
      <t>ヒ</t>
    </rPh>
    <rPh sb="22" eb="23">
      <t>カン</t>
    </rPh>
    <phoneticPr fontId="1"/>
  </si>
  <si>
    <t>　※令和２年９/13から９/24までの12日間</t>
    <rPh sb="2" eb="4">
      <t>レイワ</t>
    </rPh>
    <rPh sb="5" eb="6">
      <t>ネン</t>
    </rPh>
    <rPh sb="21" eb="22">
      <t>ヒ</t>
    </rPh>
    <rPh sb="22" eb="23">
      <t>カン</t>
    </rPh>
    <phoneticPr fontId="1"/>
  </si>
  <si>
    <t>営業日数計（最大12日）</t>
    <rPh sb="0" eb="2">
      <t>エイギョウ</t>
    </rPh>
    <rPh sb="2" eb="4">
      <t>ニッスウ</t>
    </rPh>
    <rPh sb="4" eb="5">
      <t>ケイ</t>
    </rPh>
    <rPh sb="6" eb="8">
      <t>サイダイ</t>
    </rPh>
    <rPh sb="10" eb="11">
      <t>ニチ</t>
    </rPh>
    <phoneticPr fontId="1"/>
  </si>
  <si>
    <t>９/13から９/24までの売上高計</t>
    <rPh sb="13" eb="15">
      <t>ウリアゲ</t>
    </rPh>
    <rPh sb="15" eb="16">
      <t>ダカ</t>
    </rPh>
    <rPh sb="16" eb="17">
      <t>ケイ</t>
    </rPh>
    <phoneticPr fontId="1"/>
  </si>
  <si>
    <t>※令和元年９月</t>
    <rPh sb="1" eb="4">
      <t>レイワガン</t>
    </rPh>
    <rPh sb="4" eb="5">
      <t>ネン</t>
    </rPh>
    <rPh sb="6" eb="7">
      <t>ツキ</t>
    </rPh>
    <phoneticPr fontId="1"/>
  </si>
  <si>
    <t>　※令和２年９月</t>
    <rPh sb="2" eb="4">
      <t>レイワ</t>
    </rPh>
    <rPh sb="5" eb="6">
      <t>ネン</t>
    </rPh>
    <rPh sb="7" eb="8">
      <t>ツキ</t>
    </rPh>
    <phoneticPr fontId="1"/>
  </si>
  <si>
    <t>売上高計Ⓐ</t>
    <rPh sb="0" eb="2">
      <t>ウリアゲ</t>
    </rPh>
    <rPh sb="2" eb="3">
      <t>ダカ</t>
    </rPh>
    <rPh sb="3" eb="4">
      <t>ケイ</t>
    </rPh>
    <phoneticPr fontId="1"/>
  </si>
  <si>
    <t>店休日</t>
    <rPh sb="0" eb="1">
      <t>テン</t>
    </rPh>
    <rPh sb="1" eb="2">
      <t>キュウ</t>
    </rPh>
    <rPh sb="2" eb="3">
      <t>ヒ</t>
    </rPh>
    <phoneticPr fontId="1"/>
  </si>
  <si>
    <t>売上高計Ⓑ</t>
    <rPh sb="0" eb="2">
      <t>ウリアゲ</t>
    </rPh>
    <rPh sb="2" eb="3">
      <t>ダカ</t>
    </rPh>
    <rPh sb="3" eb="4">
      <t>ケイ</t>
    </rPh>
    <phoneticPr fontId="1"/>
  </si>
  <si>
    <t>※売上高については、日々の売上ではなく、Ⓐに合計金額を直接入力することでも可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2" eb="24">
      <t>ゴウケイ</t>
    </rPh>
    <rPh sb="24" eb="26">
      <t>キンガク</t>
    </rPh>
    <rPh sb="27" eb="29">
      <t>チョクセツ</t>
    </rPh>
    <rPh sb="29" eb="31">
      <t>ニュウリョク</t>
    </rPh>
    <rPh sb="37" eb="38">
      <t>カ</t>
    </rPh>
    <phoneticPr fontId="1"/>
  </si>
  <si>
    <t>※売上高については、日々の売上ではなく、Ⓑに合計金額を直接入力することでも可</t>
    <phoneticPr fontId="1"/>
  </si>
  <si>
    <t>※売上高については、日々の売上ではなく、Ⓒに合計金額を直接入力することでも可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2" eb="24">
      <t>ゴウケイ</t>
    </rPh>
    <rPh sb="24" eb="26">
      <t>キンガク</t>
    </rPh>
    <rPh sb="27" eb="29">
      <t>チョクセツ</t>
    </rPh>
    <rPh sb="29" eb="31">
      <t>ニュウリョク</t>
    </rPh>
    <rPh sb="37" eb="38">
      <t>カ</t>
    </rPh>
    <phoneticPr fontId="1"/>
  </si>
  <si>
    <t>売上高計Ⓒ</t>
    <rPh sb="0" eb="2">
      <t>ウリアゲ</t>
    </rPh>
    <rPh sb="2" eb="3">
      <t>ダカ</t>
    </rPh>
    <rPh sb="3" eb="4">
      <t>ケイ</t>
    </rPh>
    <phoneticPr fontId="1"/>
  </si>
  <si>
    <t>※売上高については、日々の売上ではなく、Ⓓに合計金額を直接入力することでも可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2" eb="24">
      <t>ゴウケイ</t>
    </rPh>
    <rPh sb="24" eb="26">
      <t>キンガク</t>
    </rPh>
    <rPh sb="27" eb="29">
      <t>チョクセツ</t>
    </rPh>
    <rPh sb="29" eb="31">
      <t>ニュウリョク</t>
    </rPh>
    <rPh sb="37" eb="38">
      <t>カ</t>
    </rPh>
    <phoneticPr fontId="1"/>
  </si>
  <si>
    <t>売上高計Ⓓ</t>
    <rPh sb="0" eb="2">
      <t>ウリアゲ</t>
    </rPh>
    <rPh sb="2" eb="3">
      <t>ダカ</t>
    </rPh>
    <rPh sb="3" eb="4">
      <t>ケイ</t>
    </rPh>
    <phoneticPr fontId="1"/>
  </si>
  <si>
    <t>(通常、営業時間が午後９時までの飲食店の方がご使用下さい。)</t>
    <rPh sb="16" eb="18">
      <t>インショク</t>
    </rPh>
    <rPh sb="18" eb="19">
      <t>テン</t>
    </rPh>
    <rPh sb="20" eb="21">
      <t>カタ</t>
    </rPh>
    <rPh sb="23" eb="25">
      <t>シヨウ</t>
    </rPh>
    <rPh sb="25" eb="26">
      <t>クダ</t>
    </rPh>
    <phoneticPr fontId="1"/>
  </si>
  <si>
    <t>売上高計Ⓔ</t>
    <rPh sb="0" eb="2">
      <t>ウリアゲ</t>
    </rPh>
    <rPh sb="2" eb="3">
      <t>ダカ</t>
    </rPh>
    <rPh sb="3" eb="4">
      <t>ケイ</t>
    </rPh>
    <phoneticPr fontId="1"/>
  </si>
  <si>
    <t>売上高計Ⓕ</t>
    <rPh sb="0" eb="2">
      <t>ウリアゲ</t>
    </rPh>
    <rPh sb="2" eb="3">
      <t>ダカ</t>
    </rPh>
    <rPh sb="3" eb="4">
      <t>ケイ</t>
    </rPh>
    <phoneticPr fontId="1"/>
  </si>
  <si>
    <t>※売上高については、日々の売上ではなく、Ⓔに合計金額を直接入力することでも可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2" eb="24">
      <t>ゴウケイ</t>
    </rPh>
    <rPh sb="24" eb="26">
      <t>キンガク</t>
    </rPh>
    <rPh sb="27" eb="29">
      <t>チョクセツ</t>
    </rPh>
    <rPh sb="29" eb="31">
      <t>ニュウリョク</t>
    </rPh>
    <rPh sb="37" eb="38">
      <t>カ</t>
    </rPh>
    <phoneticPr fontId="1"/>
  </si>
  <si>
    <t>※売上高については、日々の売上ではなく、Ⓕに合計金額を直接入力することでも可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2" eb="24">
      <t>ゴウケイ</t>
    </rPh>
    <rPh sb="24" eb="26">
      <t>キンガク</t>
    </rPh>
    <rPh sb="27" eb="29">
      <t>チョクセツ</t>
    </rPh>
    <rPh sb="29" eb="31">
      <t>ニュウリョク</t>
    </rPh>
    <rPh sb="37" eb="38">
      <t>カ</t>
    </rPh>
    <phoneticPr fontId="1"/>
  </si>
  <si>
    <t>　　　　　売上高計算シート②－１＜売上高減少額方式算出表＞</t>
    <rPh sb="5" eb="7">
      <t>ウリアゲ</t>
    </rPh>
    <rPh sb="7" eb="8">
      <t>ダカ</t>
    </rPh>
    <rPh sb="8" eb="10">
      <t>ケイサン</t>
    </rPh>
    <rPh sb="20" eb="22">
      <t>ゲンショウ</t>
    </rPh>
    <rPh sb="22" eb="23">
      <t>ガク</t>
    </rPh>
    <phoneticPr fontId="1"/>
  </si>
  <si>
    <t>　　　　　売上高計算シート①＜売上高方式算出表＞</t>
    <rPh sb="5" eb="7">
      <t>ウリアゲ</t>
    </rPh>
    <rPh sb="7" eb="8">
      <t>ダカ</t>
    </rPh>
    <rPh sb="8" eb="10">
      <t>ケイサン</t>
    </rPh>
    <rPh sb="18" eb="19">
      <t>ショウガク</t>
    </rPh>
    <phoneticPr fontId="1"/>
  </si>
  <si>
    <t>＜売上高減少額方式算出表＞　</t>
    <rPh sb="1" eb="3">
      <t>ウリアゲ</t>
    </rPh>
    <rPh sb="3" eb="4">
      <t>ダカ</t>
    </rPh>
    <rPh sb="4" eb="6">
      <t>ゲンショウ</t>
    </rPh>
    <rPh sb="6" eb="7">
      <t>ガク</t>
    </rPh>
    <rPh sb="7" eb="9">
      <t>ホウシキ</t>
    </rPh>
    <rPh sb="9" eb="11">
      <t>サンシュツ</t>
    </rPh>
    <rPh sb="11" eb="12">
      <t>ヒョウ</t>
    </rPh>
    <phoneticPr fontId="1"/>
  </si>
  <si>
    <t>　　　 （（イ）ー（オ））　×　0.4（千円未満切り上げ）</t>
    <rPh sb="20" eb="22">
      <t>センエン</t>
    </rPh>
    <rPh sb="22" eb="24">
      <t>ミマン</t>
    </rPh>
    <rPh sb="24" eb="25">
      <t>キ</t>
    </rPh>
    <rPh sb="26" eb="27">
      <t>ア</t>
    </rPh>
    <phoneticPr fontId="1"/>
  </si>
  <si>
    <t>　　　（（ウ）ー（カ））　×　0.4（千円未満切り上げ）</t>
    <rPh sb="19" eb="21">
      <t>センエン</t>
    </rPh>
    <rPh sb="21" eb="23">
      <t>ミマン</t>
    </rPh>
    <rPh sb="23" eb="24">
      <t>キ</t>
    </rPh>
    <rPh sb="25" eb="26">
      <t>ア</t>
    </rPh>
    <phoneticPr fontId="1"/>
  </si>
  <si>
    <t>⑤</t>
    <phoneticPr fontId="1"/>
  </si>
  <si>
    <t>⑥</t>
    <phoneticPr fontId="1"/>
  </si>
  <si>
    <t xml:space="preserve">                                                    上記　×　0.3</t>
    <rPh sb="52" eb="54">
      <t>ジョウキ</t>
    </rPh>
    <phoneticPr fontId="1"/>
  </si>
  <si>
    <t>※売上高については、日々の売上ではなく、Ⓑに合計金額を直接入力することでも可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2" eb="24">
      <t>ゴウケイ</t>
    </rPh>
    <rPh sb="24" eb="26">
      <t>キンガク</t>
    </rPh>
    <rPh sb="27" eb="29">
      <t>チョクセツ</t>
    </rPh>
    <rPh sb="29" eb="31">
      <t>ニュウリョク</t>
    </rPh>
    <rPh sb="37" eb="38">
      <t>カ</t>
    </rPh>
    <phoneticPr fontId="1"/>
  </si>
  <si>
    <t xml:space="preserve">   　　　　　　　　　　　　　　　　　　　　　　　　　　  上記　×　0.3</t>
    <rPh sb="31" eb="33">
      <t>ジョウキ</t>
    </rPh>
    <phoneticPr fontId="1"/>
  </si>
  <si>
    <t>※令和３年9/13から９/24までの12日間</t>
    <rPh sb="1" eb="3">
      <t>レイワ</t>
    </rPh>
    <rPh sb="4" eb="5">
      <t>ネン</t>
    </rPh>
    <rPh sb="20" eb="21">
      <t>ヒ</t>
    </rPh>
    <rPh sb="21" eb="22">
      <t>カン</t>
    </rPh>
    <phoneticPr fontId="1"/>
  </si>
  <si>
    <r>
      <t>③（参照）時短要請期間方式　令和元</t>
    </r>
    <r>
      <rPr>
        <sz val="9"/>
        <rFont val="Meiryo UI"/>
        <family val="3"/>
        <charset val="128"/>
      </rPr>
      <t xml:space="preserve">年9/13～9/30　 </t>
    </r>
    <r>
      <rPr>
        <sz val="9.5"/>
        <rFont val="Meiryo UI"/>
        <family val="3"/>
        <charset val="128"/>
      </rPr>
      <t>（ウ）</t>
    </r>
    <rPh sb="14" eb="16">
      <t>レイワ</t>
    </rPh>
    <rPh sb="16" eb="17">
      <t>ガン</t>
    </rPh>
    <phoneticPr fontId="1"/>
  </si>
  <si>
    <t xml:space="preserve">  【新規開店特例】</t>
    <phoneticPr fontId="1"/>
  </si>
  <si>
    <t>月</t>
  </si>
  <si>
    <t>※月を通して営業している場合は、日々の売上高の記入を省略し、各月計のみ売上高を記入することでも可</t>
  </si>
  <si>
    <r>
      <t>飲食業部門　店舗別 売上高集計表　</t>
    </r>
    <r>
      <rPr>
        <sz val="16"/>
        <color rgb="FFFF0000"/>
        <rFont val="Meiryo UI"/>
        <family val="3"/>
        <charset val="128"/>
      </rPr>
      <t>【罹災特例】</t>
    </r>
    <phoneticPr fontId="1"/>
  </si>
  <si>
    <t>※平成30年９月</t>
    <rPh sb="1" eb="3">
      <t>ヘイセイ</t>
    </rPh>
    <rPh sb="5" eb="6">
      <t>ネン</t>
    </rPh>
    <rPh sb="7" eb="8">
      <t>ツキ</t>
    </rPh>
    <phoneticPr fontId="1"/>
  </si>
  <si>
    <t>平成30年　９月売上高計</t>
    <rPh sb="0" eb="2">
      <t>ヘイセイ</t>
    </rPh>
    <rPh sb="4" eb="5">
      <t>ネン</t>
    </rPh>
    <rPh sb="7" eb="8">
      <t>ツキ</t>
    </rPh>
    <rPh sb="8" eb="10">
      <t>ウリアゲ</t>
    </rPh>
    <rPh sb="10" eb="11">
      <t>ダカ</t>
    </rPh>
    <rPh sb="11" eb="12">
      <t>ケイ</t>
    </rPh>
    <phoneticPr fontId="1"/>
  </si>
  <si>
    <t>平成30年　１日当たり売上高</t>
    <rPh sb="7" eb="8">
      <t>ニチ</t>
    </rPh>
    <rPh sb="8" eb="9">
      <t>ア</t>
    </rPh>
    <rPh sb="11" eb="13">
      <t>ウリアゲ</t>
    </rPh>
    <rPh sb="13" eb="14">
      <t>ダカ</t>
    </rPh>
    <phoneticPr fontId="1"/>
  </si>
  <si>
    <t>上記　×　0.3　=　支給額</t>
    <rPh sb="0" eb="2">
      <t>ジョウキ</t>
    </rPh>
    <rPh sb="11" eb="14">
      <t>シキュウガク</t>
    </rPh>
    <phoneticPr fontId="1"/>
  </si>
  <si>
    <t>　※平成30年９/13から９/30までの18日間</t>
    <rPh sb="2" eb="4">
      <t>ヘイセイ</t>
    </rPh>
    <rPh sb="6" eb="7">
      <t>ネン</t>
    </rPh>
    <rPh sb="22" eb="23">
      <t>ヒ</t>
    </rPh>
    <rPh sb="23" eb="24">
      <t>カン</t>
    </rPh>
    <phoneticPr fontId="1"/>
  </si>
  <si>
    <t>　※平成30年９/13から９/24までの12日間</t>
    <rPh sb="2" eb="4">
      <t>ヘイセイ</t>
    </rPh>
    <rPh sb="6" eb="7">
      <t>ネン</t>
    </rPh>
    <rPh sb="22" eb="23">
      <t>ヒ</t>
    </rPh>
    <rPh sb="23" eb="24">
      <t>カン</t>
    </rPh>
    <phoneticPr fontId="1"/>
  </si>
  <si>
    <t>平成30年　１日当たり売上高</t>
    <rPh sb="0" eb="2">
      <t>ヘイセイ</t>
    </rPh>
    <rPh sb="4" eb="5">
      <t>ネン</t>
    </rPh>
    <rPh sb="7" eb="8">
      <t>ニチ</t>
    </rPh>
    <rPh sb="8" eb="9">
      <t>ア</t>
    </rPh>
    <rPh sb="11" eb="13">
      <t>ウリアゲ</t>
    </rPh>
    <rPh sb="13" eb="14">
      <t>ダカ</t>
    </rPh>
    <phoneticPr fontId="1"/>
  </si>
  <si>
    <r>
      <t>飲食業部門　店舗別 売上高集計表　</t>
    </r>
    <r>
      <rPr>
        <sz val="16"/>
        <color rgb="FFFF0000"/>
        <rFont val="Meiryo UI"/>
        <family val="3"/>
        <charset val="128"/>
      </rPr>
      <t>【罹災特例】</t>
    </r>
    <r>
      <rPr>
        <sz val="16"/>
        <rFont val="Meiryo UI"/>
        <family val="3"/>
        <charset val="128"/>
      </rPr>
      <t>　　　</t>
    </r>
    <phoneticPr fontId="1"/>
  </si>
  <si>
    <t>※令和３年９月</t>
    <rPh sb="1" eb="3">
      <t>レイワ</t>
    </rPh>
    <rPh sb="4" eb="5">
      <t>ネン</t>
    </rPh>
    <rPh sb="6" eb="7">
      <t>ツキ</t>
    </rPh>
    <phoneticPr fontId="1"/>
  </si>
  <si>
    <t>※令和３年９/13から９/30までの18日間</t>
    <rPh sb="1" eb="3">
      <t>レイワ</t>
    </rPh>
    <rPh sb="4" eb="5">
      <t>ネン</t>
    </rPh>
    <rPh sb="20" eb="21">
      <t>ヒ</t>
    </rPh>
    <rPh sb="21" eb="22">
      <t>カン</t>
    </rPh>
    <phoneticPr fontId="1"/>
  </si>
  <si>
    <t>　　　　　　　　　令和３年　１日当たり売上高</t>
    <rPh sb="9" eb="11">
      <t>レイワ</t>
    </rPh>
    <rPh sb="12" eb="13">
      <t>ネン</t>
    </rPh>
    <rPh sb="15" eb="16">
      <t>ニチ</t>
    </rPh>
    <rPh sb="16" eb="17">
      <t>ア</t>
    </rPh>
    <rPh sb="19" eb="21">
      <t>ウリアゲ</t>
    </rPh>
    <rPh sb="21" eb="22">
      <t>ダカ</t>
    </rPh>
    <phoneticPr fontId="1"/>
  </si>
  <si>
    <t>（参照）月単位方式　平成30年９月                  　　（ア）</t>
    <rPh sb="1" eb="3">
      <t>サンショウ</t>
    </rPh>
    <rPh sb="4" eb="5">
      <t>ツキ</t>
    </rPh>
    <rPh sb="5" eb="7">
      <t>タンイ</t>
    </rPh>
    <rPh sb="7" eb="9">
      <t>ホウシキ</t>
    </rPh>
    <rPh sb="10" eb="12">
      <t>ヘイセイ</t>
    </rPh>
    <rPh sb="14" eb="15">
      <t>ネン</t>
    </rPh>
    <rPh sb="16" eb="17">
      <t>ツキ</t>
    </rPh>
    <phoneticPr fontId="1"/>
  </si>
  <si>
    <t>　　     時短要請期間　令和３年９月                  　　（エ）</t>
    <rPh sb="7" eb="9">
      <t>ジタン</t>
    </rPh>
    <rPh sb="9" eb="11">
      <t>ヨウセイ</t>
    </rPh>
    <rPh sb="11" eb="13">
      <t>キカン</t>
    </rPh>
    <rPh sb="14" eb="16">
      <t>レイワ</t>
    </rPh>
    <rPh sb="17" eb="18">
      <t>ネン</t>
    </rPh>
    <rPh sb="19" eb="20">
      <t>ツキ</t>
    </rPh>
    <phoneticPr fontId="1"/>
  </si>
  <si>
    <t>　　　　（（ア）ー（エ））　×　0.4（千円未満切り上げ）</t>
    <rPh sb="20" eb="22">
      <t>センエン</t>
    </rPh>
    <rPh sb="22" eb="24">
      <t>ミマン</t>
    </rPh>
    <rPh sb="24" eb="25">
      <t>キ</t>
    </rPh>
    <rPh sb="26" eb="27">
      <t>ア</t>
    </rPh>
    <phoneticPr fontId="1"/>
  </si>
  <si>
    <t>①    （参照）月単位方式　平成30年９月       　　    （ア）</t>
    <rPh sb="15" eb="17">
      <t>ヘイセイ</t>
    </rPh>
    <rPh sb="19" eb="20">
      <t>ネン</t>
    </rPh>
    <rPh sb="21" eb="22">
      <t>ガツ</t>
    </rPh>
    <phoneticPr fontId="1"/>
  </si>
  <si>
    <t>（参照）時短要請期間方式 平成30年9/13～9/30   （イ）</t>
    <rPh sb="1" eb="3">
      <t>サンショウ</t>
    </rPh>
    <phoneticPr fontId="1"/>
  </si>
  <si>
    <t>　     　時短要請期間　令和３年9/13～9/30           （オ）</t>
    <rPh sb="7" eb="9">
      <t>ジタン</t>
    </rPh>
    <rPh sb="9" eb="11">
      <t>ヨウセイ</t>
    </rPh>
    <rPh sb="11" eb="13">
      <t>キカン</t>
    </rPh>
    <phoneticPr fontId="1"/>
  </si>
  <si>
    <t>（参照）時短要請期間方式 平成30年9/13～9/24　 （ウ）</t>
    <rPh sb="1" eb="3">
      <t>サンショウ</t>
    </rPh>
    <rPh sb="4" eb="6">
      <t>ジタン</t>
    </rPh>
    <rPh sb="6" eb="8">
      <t>ヨウセイ</t>
    </rPh>
    <rPh sb="8" eb="10">
      <t>キカン</t>
    </rPh>
    <rPh sb="10" eb="12">
      <t>ホウシキ</t>
    </rPh>
    <rPh sb="13" eb="15">
      <t>ヘイセイ</t>
    </rPh>
    <rPh sb="17" eb="18">
      <t>ネン</t>
    </rPh>
    <phoneticPr fontId="1"/>
  </si>
  <si>
    <t>　　　　　時短要請期間　令和３年9/13～9/24           （カ）</t>
    <rPh sb="5" eb="7">
      <t>ジタン</t>
    </rPh>
    <rPh sb="7" eb="9">
      <t>ヨウセイ</t>
    </rPh>
    <rPh sb="9" eb="11">
      <t>キカン</t>
    </rPh>
    <rPh sb="12" eb="14">
      <t>レイワ</t>
    </rPh>
    <rPh sb="15" eb="16">
      <t>ネン</t>
    </rPh>
    <phoneticPr fontId="1"/>
  </si>
  <si>
    <t>②（参照）時短要請期間方式　平成30年9/13～9/30　（イ）</t>
    <rPh sb="14" eb="16">
      <t>ヘイセイ</t>
    </rPh>
    <phoneticPr fontId="1"/>
  </si>
  <si>
    <r>
      <t>③（参照）時短要請期間方式　平成30</t>
    </r>
    <r>
      <rPr>
        <sz val="9"/>
        <rFont val="Meiryo UI"/>
        <family val="3"/>
        <charset val="128"/>
      </rPr>
      <t>年9/13～9/24　</t>
    </r>
    <r>
      <rPr>
        <sz val="9.5"/>
        <rFont val="Meiryo UI"/>
        <family val="3"/>
        <charset val="128"/>
      </rPr>
      <t>（ウ）</t>
    </r>
    <rPh sb="14" eb="16">
      <t>ヘイセイ</t>
    </rPh>
    <rPh sb="18" eb="19">
      <t>ネン</t>
    </rPh>
    <phoneticPr fontId="1"/>
  </si>
  <si>
    <t>売上高計算シート⑤－２＜売上高減少額方式算出表＞</t>
    <rPh sb="0" eb="2">
      <t>ウリアゲ</t>
    </rPh>
    <rPh sb="2" eb="3">
      <t>ダカ</t>
    </rPh>
    <rPh sb="3" eb="5">
      <t>ケイサン</t>
    </rPh>
    <rPh sb="12" eb="14">
      <t>ウリアゲ</t>
    </rPh>
    <rPh sb="14" eb="15">
      <t>ダカ</t>
    </rPh>
    <rPh sb="15" eb="17">
      <t>ゲンショウ</t>
    </rPh>
    <rPh sb="17" eb="18">
      <t>ガク</t>
    </rPh>
    <rPh sb="18" eb="20">
      <t>ホウシキ</t>
    </rPh>
    <rPh sb="20" eb="22">
      <t>サンシュツ</t>
    </rPh>
    <rPh sb="22" eb="23">
      <t>ヒョウ</t>
    </rPh>
    <phoneticPr fontId="1"/>
  </si>
  <si>
    <t>　　　　　売上高計算シート⑤－１＜売上高減少額方式算出表＞</t>
    <rPh sb="5" eb="7">
      <t>ウリアゲ</t>
    </rPh>
    <rPh sb="7" eb="8">
      <t>ダカ</t>
    </rPh>
    <rPh sb="8" eb="10">
      <t>ケイサン</t>
    </rPh>
    <rPh sb="20" eb="22">
      <t>ゲンショウ</t>
    </rPh>
    <rPh sb="22" eb="23">
      <t>ガク</t>
    </rPh>
    <phoneticPr fontId="1"/>
  </si>
  <si>
    <t>【選択方式】</t>
    <phoneticPr fontId="1"/>
  </si>
  <si>
    <t>【上限額】</t>
    <phoneticPr fontId="1"/>
  </si>
  <si>
    <t>（参照）月単位方式　令和元年９月        　　　　　　　（ア）</t>
    <rPh sb="1" eb="3">
      <t>サンショウ</t>
    </rPh>
    <rPh sb="4" eb="5">
      <t>ツキ</t>
    </rPh>
    <rPh sb="5" eb="7">
      <t>タンイ</t>
    </rPh>
    <rPh sb="7" eb="9">
      <t>ホウシキ</t>
    </rPh>
    <rPh sb="10" eb="12">
      <t>レイワ</t>
    </rPh>
    <rPh sb="12" eb="14">
      <t>ガンネン</t>
    </rPh>
    <rPh sb="15" eb="16">
      <t>ツキ</t>
    </rPh>
    <phoneticPr fontId="1"/>
  </si>
  <si>
    <t>　　     時短要請期間　令和３年９月   　　　　　     　　（キ）</t>
    <rPh sb="7" eb="9">
      <t>ジタン</t>
    </rPh>
    <rPh sb="9" eb="11">
      <t>ヨウセイ</t>
    </rPh>
    <rPh sb="11" eb="13">
      <t>キカン</t>
    </rPh>
    <rPh sb="14" eb="16">
      <t>レイワ</t>
    </rPh>
    <rPh sb="17" eb="18">
      <t>ネン</t>
    </rPh>
    <rPh sb="19" eb="20">
      <t>ツキ</t>
    </rPh>
    <phoneticPr fontId="1"/>
  </si>
  <si>
    <t>　　　　　　　（（ア）ー（キ））　×　0.4（千円未満切り上げ）</t>
    <rPh sb="23" eb="25">
      <t>センエン</t>
    </rPh>
    <rPh sb="25" eb="27">
      <t>ミマン</t>
    </rPh>
    <rPh sb="27" eb="28">
      <t>キ</t>
    </rPh>
    <rPh sb="29" eb="30">
      <t>ア</t>
    </rPh>
    <phoneticPr fontId="1"/>
  </si>
  <si>
    <t>（参照）月単位方式　令和２年９月        　　　　　　　（イ）</t>
    <rPh sb="1" eb="3">
      <t>サンショウ</t>
    </rPh>
    <rPh sb="4" eb="5">
      <t>ツキ</t>
    </rPh>
    <rPh sb="5" eb="7">
      <t>タンイ</t>
    </rPh>
    <rPh sb="7" eb="9">
      <t>ホウシキ</t>
    </rPh>
    <rPh sb="10" eb="12">
      <t>レイワ</t>
    </rPh>
    <rPh sb="13" eb="14">
      <t>ネン</t>
    </rPh>
    <rPh sb="15" eb="16">
      <t>ツキ</t>
    </rPh>
    <phoneticPr fontId="1"/>
  </si>
  <si>
    <t>　     　時短要請期間　令和３年９月        　　　　　　　（キ）</t>
    <rPh sb="7" eb="9">
      <t>ジタン</t>
    </rPh>
    <rPh sb="9" eb="11">
      <t>ヨウセイ</t>
    </rPh>
    <rPh sb="11" eb="13">
      <t>キカン</t>
    </rPh>
    <rPh sb="14" eb="16">
      <t>レイワ</t>
    </rPh>
    <rPh sb="17" eb="18">
      <t>ネン</t>
    </rPh>
    <rPh sb="19" eb="20">
      <t>ツキ</t>
    </rPh>
    <phoneticPr fontId="1"/>
  </si>
  <si>
    <t>　　　　　　 （（イ）ー（キ））　×　0.4（千円未満切り上げ）</t>
    <rPh sb="23" eb="25">
      <t>センエン</t>
    </rPh>
    <rPh sb="25" eb="27">
      <t>ミマン</t>
    </rPh>
    <rPh sb="27" eb="28">
      <t>キ</t>
    </rPh>
    <rPh sb="29" eb="30">
      <t>ア</t>
    </rPh>
    <phoneticPr fontId="1"/>
  </si>
  <si>
    <t>（参照）時短要請期間方式 令和元年9/13～9/30　 （ウ）</t>
    <rPh sb="1" eb="3">
      <t>サンショウ</t>
    </rPh>
    <rPh sb="4" eb="6">
      <t>ジタン</t>
    </rPh>
    <rPh sb="6" eb="8">
      <t>ヨウセイ</t>
    </rPh>
    <rPh sb="8" eb="10">
      <t>キカン</t>
    </rPh>
    <rPh sb="10" eb="12">
      <t>ホウシキ</t>
    </rPh>
    <rPh sb="13" eb="15">
      <t>レイワ</t>
    </rPh>
    <rPh sb="15" eb="16">
      <t>ガン</t>
    </rPh>
    <rPh sb="16" eb="17">
      <t>ネン</t>
    </rPh>
    <phoneticPr fontId="1"/>
  </si>
  <si>
    <t>　　時短要請期間　令和３年9/13～9/30               （ク）</t>
    <rPh sb="2" eb="4">
      <t>ジタン</t>
    </rPh>
    <rPh sb="4" eb="6">
      <t>ヨウセイ</t>
    </rPh>
    <rPh sb="6" eb="8">
      <t>キカン</t>
    </rPh>
    <rPh sb="9" eb="11">
      <t>レイワ</t>
    </rPh>
    <rPh sb="12" eb="13">
      <t>ネン</t>
    </rPh>
    <phoneticPr fontId="1"/>
  </si>
  <si>
    <t>　　　　　　　（（ウ）ー（ク））　×　0.4（千円未満切り上げ）</t>
    <rPh sb="23" eb="25">
      <t>センエン</t>
    </rPh>
    <rPh sb="25" eb="27">
      <t>ミマン</t>
    </rPh>
    <rPh sb="27" eb="28">
      <t>キ</t>
    </rPh>
    <rPh sb="29" eb="30">
      <t>ア</t>
    </rPh>
    <phoneticPr fontId="1"/>
  </si>
  <si>
    <t>（参照）時短要請期間方式 令和２年9/13～9/30　 （エ）</t>
    <rPh sb="1" eb="3">
      <t>サンショウ</t>
    </rPh>
    <rPh sb="4" eb="6">
      <t>ジタン</t>
    </rPh>
    <rPh sb="6" eb="8">
      <t>ヨウセイ</t>
    </rPh>
    <rPh sb="8" eb="10">
      <t>キカン</t>
    </rPh>
    <rPh sb="10" eb="12">
      <t>ホウシキ</t>
    </rPh>
    <rPh sb="13" eb="15">
      <t>レイワ</t>
    </rPh>
    <rPh sb="16" eb="17">
      <t>ネン</t>
    </rPh>
    <phoneticPr fontId="1"/>
  </si>
  <si>
    <t>　　　　　　　（（エ）ー（ク））　×　0.4（千円未満切り上げ）</t>
    <rPh sb="23" eb="25">
      <t>センエン</t>
    </rPh>
    <rPh sb="25" eb="27">
      <t>ミマン</t>
    </rPh>
    <rPh sb="27" eb="28">
      <t>キ</t>
    </rPh>
    <rPh sb="29" eb="30">
      <t>ア</t>
    </rPh>
    <phoneticPr fontId="1"/>
  </si>
  <si>
    <t>（参照）時短要請期間方式 令和元年9/13～9/24　 （オ）</t>
    <rPh sb="1" eb="3">
      <t>サンショウ</t>
    </rPh>
    <rPh sb="4" eb="6">
      <t>ジタン</t>
    </rPh>
    <rPh sb="6" eb="8">
      <t>ヨウセイ</t>
    </rPh>
    <rPh sb="8" eb="10">
      <t>キカン</t>
    </rPh>
    <rPh sb="10" eb="12">
      <t>ホウシキ</t>
    </rPh>
    <rPh sb="13" eb="15">
      <t>レイワ</t>
    </rPh>
    <rPh sb="15" eb="16">
      <t>ガン</t>
    </rPh>
    <rPh sb="16" eb="17">
      <t>ネン</t>
    </rPh>
    <phoneticPr fontId="1"/>
  </si>
  <si>
    <t>　　時短要請期間　令和３年9/13～9/24               （ケ）</t>
    <rPh sb="2" eb="4">
      <t>ジタン</t>
    </rPh>
    <rPh sb="4" eb="6">
      <t>ヨウセイ</t>
    </rPh>
    <rPh sb="6" eb="8">
      <t>キカン</t>
    </rPh>
    <rPh sb="9" eb="11">
      <t>レイワ</t>
    </rPh>
    <rPh sb="12" eb="13">
      <t>ネン</t>
    </rPh>
    <phoneticPr fontId="1"/>
  </si>
  <si>
    <t>　       　　（（オ）ー（ケ））　×　0.4（千円未満切り上げ）</t>
    <rPh sb="26" eb="28">
      <t>センエン</t>
    </rPh>
    <rPh sb="28" eb="30">
      <t>ミマン</t>
    </rPh>
    <rPh sb="30" eb="31">
      <t>キ</t>
    </rPh>
    <rPh sb="32" eb="33">
      <t>ア</t>
    </rPh>
    <phoneticPr fontId="1"/>
  </si>
  <si>
    <t>（参照）時短要請期間方式 令和２年9/13～9/24　 （カ）</t>
    <rPh sb="1" eb="3">
      <t>サンショウ</t>
    </rPh>
    <rPh sb="4" eb="6">
      <t>ジタン</t>
    </rPh>
    <rPh sb="6" eb="8">
      <t>ヨウセイ</t>
    </rPh>
    <rPh sb="8" eb="10">
      <t>キカン</t>
    </rPh>
    <rPh sb="10" eb="12">
      <t>ホウシキ</t>
    </rPh>
    <rPh sb="13" eb="15">
      <t>レイワ</t>
    </rPh>
    <rPh sb="16" eb="17">
      <t>ネン</t>
    </rPh>
    <phoneticPr fontId="1"/>
  </si>
  <si>
    <t xml:space="preserve">            下記Bの最も高い金額が、200,000円を上回る場合にチェック</t>
    <phoneticPr fontId="1"/>
  </si>
  <si>
    <r>
      <t>④（参照）時短要請期間方式　令和２</t>
    </r>
    <r>
      <rPr>
        <sz val="9"/>
        <rFont val="Meiryo UI"/>
        <family val="3"/>
        <charset val="128"/>
      </rPr>
      <t xml:space="preserve">年9/13～9/30   </t>
    </r>
    <r>
      <rPr>
        <sz val="9.5"/>
        <rFont val="Meiryo UI"/>
        <family val="3"/>
        <charset val="128"/>
      </rPr>
      <t>（エ）</t>
    </r>
    <rPh sb="14" eb="16">
      <t>レイワ</t>
    </rPh>
    <phoneticPr fontId="1"/>
  </si>
  <si>
    <r>
      <t>⑤（参照）時短要請期間方式　令和元</t>
    </r>
    <r>
      <rPr>
        <sz val="9"/>
        <rFont val="Meiryo UI"/>
        <family val="3"/>
        <charset val="128"/>
      </rPr>
      <t xml:space="preserve">年9/13～9/24   </t>
    </r>
    <r>
      <rPr>
        <sz val="9.5"/>
        <rFont val="Meiryo UI"/>
        <family val="3"/>
        <charset val="128"/>
      </rPr>
      <t>（オ）</t>
    </r>
    <rPh sb="14" eb="16">
      <t>レイワ</t>
    </rPh>
    <rPh sb="16" eb="17">
      <t>ガン</t>
    </rPh>
    <phoneticPr fontId="1"/>
  </si>
  <si>
    <r>
      <t>⑥（参照）時短要請期間方式　令和２</t>
    </r>
    <r>
      <rPr>
        <sz val="9"/>
        <rFont val="Meiryo UI"/>
        <family val="3"/>
        <charset val="128"/>
      </rPr>
      <t xml:space="preserve">年9/13～9/24   </t>
    </r>
    <r>
      <rPr>
        <sz val="9.5"/>
        <rFont val="Meiryo UI"/>
        <family val="3"/>
        <charset val="128"/>
      </rPr>
      <t>（カ）</t>
    </r>
    <rPh sb="14" eb="16">
      <t>レイワ</t>
    </rPh>
    <phoneticPr fontId="1"/>
  </si>
  <si>
    <t>【選択方式】</t>
    <phoneticPr fontId="1"/>
  </si>
  <si>
    <t>　　　　　下記Bの最も高い金額が、200,000円を上回る場合にチェック</t>
    <phoneticPr fontId="1"/>
  </si>
  <si>
    <t>　      　　 （（カ）ー（ケ））　×　0.4（千円未満切り上げ）</t>
    <rPh sb="26" eb="28">
      <t>センエン</t>
    </rPh>
    <rPh sb="28" eb="30">
      <t>ミマン</t>
    </rPh>
    <rPh sb="30" eb="31">
      <t>キ</t>
    </rPh>
    <rPh sb="32" eb="33">
      <t>ア</t>
    </rPh>
    <phoneticPr fontId="1"/>
  </si>
  <si>
    <r>
      <rPr>
        <sz val="11"/>
        <color rgb="FFFF0000"/>
        <rFont val="Meiryo UI"/>
        <family val="3"/>
        <charset val="128"/>
      </rPr>
      <t>　</t>
    </r>
    <r>
      <rPr>
        <u/>
        <sz val="11"/>
        <color rgb="FFFF0000"/>
        <rFont val="Meiryo UI"/>
        <family val="3"/>
        <charset val="128"/>
      </rPr>
      <t>(通常、営業時間が午後９時までの飲食店は使用不可)</t>
    </r>
    <rPh sb="17" eb="19">
      <t>インショク</t>
    </rPh>
    <rPh sb="19" eb="20">
      <t>テン</t>
    </rPh>
    <rPh sb="21" eb="23">
      <t>シヨウ</t>
    </rPh>
    <rPh sb="23" eb="25">
      <t>フカ</t>
    </rPh>
    <phoneticPr fontId="1"/>
  </si>
  <si>
    <t>　※令和２年９/13から９/30までの18日間</t>
    <rPh sb="2" eb="4">
      <t>レイワ</t>
    </rPh>
    <rPh sb="5" eb="6">
      <t>ネン</t>
    </rPh>
    <rPh sb="21" eb="22">
      <t>ヒ</t>
    </rPh>
    <rPh sb="22" eb="23">
      <t>カン</t>
    </rPh>
    <phoneticPr fontId="1"/>
  </si>
  <si>
    <t>①（参照）月単位方式　令和元年９月          　　       （ア）</t>
    <rPh sb="11" eb="13">
      <t>レイワ</t>
    </rPh>
    <rPh sb="13" eb="14">
      <t>ガン</t>
    </rPh>
    <rPh sb="16" eb="17">
      <t>ガツ</t>
    </rPh>
    <phoneticPr fontId="1"/>
  </si>
  <si>
    <t>② (参照）月単位方式　令和２年９月                   　 （イ）</t>
    <rPh sb="12" eb="14">
      <t>レイワ</t>
    </rPh>
    <rPh sb="17" eb="18">
      <t>ガツ</t>
    </rPh>
    <phoneticPr fontId="1"/>
  </si>
  <si>
    <t xml:space="preserve">   　　　　　　　　　　　　　　　　　　　　　　　　  上記　×　0.3</t>
    <rPh sb="29" eb="31">
      <t>ジョウキ</t>
    </rPh>
    <phoneticPr fontId="1"/>
  </si>
  <si>
    <t xml:space="preserve">                                              　　      上記　×　0.3</t>
    <rPh sb="54" eb="56">
      <t>ジョウキ</t>
    </rPh>
    <phoneticPr fontId="1"/>
  </si>
  <si>
    <t xml:space="preserve">  　  　                                                上記　×　0.3</t>
    <rPh sb="54" eb="56">
      <t>ジョウキ</t>
    </rPh>
    <phoneticPr fontId="1"/>
  </si>
  <si>
    <t>売上高計</t>
    <rPh sb="0" eb="2">
      <t>ウリアゲ</t>
    </rPh>
    <rPh sb="2" eb="3">
      <t>ダカ</t>
    </rPh>
    <rPh sb="3" eb="4">
      <t>ケイ</t>
    </rPh>
    <phoneticPr fontId="1"/>
  </si>
  <si>
    <t>　　　　　売上高計算シート④＜売上高方式算出表＞</t>
    <rPh sb="5" eb="7">
      <t>ウリアゲ</t>
    </rPh>
    <rPh sb="7" eb="8">
      <t>ダカ</t>
    </rPh>
    <rPh sb="8" eb="10">
      <t>ケイサン</t>
    </rPh>
    <rPh sb="18" eb="19">
      <t>ショウガク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</si>
</sst>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m&quot;月&quot;"/>
    <numFmt numFmtId="177" formatCode="daaa"/>
    <numFmt numFmtId="178" formatCode="0_);[Red]\(0\)"/>
    <numFmt numFmtId="179" formatCode="d&quot;日（&quot;aaa&quot;）&quot;"/>
    <numFmt numFmtId="180" formatCode="yyyy/mm/dd"/>
    <numFmt numFmtId="181" formatCode="yyyy/m/d;@"/>
    <numFmt numFmtId="182" formatCode="m&quot;月計&quot;"/>
  </numFmts>
  <fonts count="3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5"/>
      <name val="Meiryo UI"/>
      <family val="3"/>
      <charset val="128"/>
    </font>
    <font>
      <b/>
      <sz val="15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9.5"/>
      <name val="Meiryo UI"/>
      <family val="3"/>
      <charset val="128"/>
    </font>
    <font>
      <sz val="9.5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10"/>
      <color theme="1"/>
      <name val="Meiryo UI"/>
      <family val="2"/>
      <charset val="128"/>
    </font>
    <font>
      <sz val="16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sz val="18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9.5"/>
      <color rgb="FFFF0000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8"/>
      <color rgb="FFFF0000"/>
      <name val="HGPｺﾞｼｯｸE"/>
      <family val="3"/>
      <charset val="128"/>
    </font>
    <font>
      <sz val="10"/>
      <color rgb="FFFF0000"/>
      <name val="HGPｺﾞｼｯｸE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u/>
      <sz val="12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u/>
      <sz val="11"/>
      <color rgb="FFFF0000"/>
      <name val="Meiryo UI"/>
      <family val="3"/>
      <charset val="128"/>
    </font>
    <font>
      <sz val="9.5"/>
      <color theme="0"/>
      <name val="Meiryo UI"/>
      <family val="3"/>
      <charset val="128"/>
    </font>
    <font>
      <sz val="11"/>
      <color rgb="FFFF0000"/>
      <name val="Meiryo UI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19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slantDashDot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Dashed">
        <color rgb="FFFF0000"/>
      </top>
      <bottom/>
      <diagonal/>
    </border>
    <border>
      <left/>
      <right/>
      <top/>
      <bottom style="mediumDashed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/>
      <top/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rgb="FF9933FF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rgb="FF9933FF"/>
      </right>
      <top style="thin">
        <color theme="1"/>
      </top>
      <bottom style="thin">
        <color theme="1"/>
      </bottom>
      <diagonal/>
    </border>
    <border>
      <left style="thick">
        <color rgb="FF9933FF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ck">
        <color rgb="FF9933FF"/>
      </right>
      <top style="thin">
        <color theme="1"/>
      </top>
      <bottom/>
      <diagonal/>
    </border>
    <border>
      <left style="thick">
        <color rgb="FF9933FF"/>
      </left>
      <right style="thin">
        <color theme="1"/>
      </right>
      <top style="thin">
        <color theme="1"/>
      </top>
      <bottom style="thick">
        <color rgb="FF9933F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rgb="FF9933FF"/>
      </bottom>
      <diagonal/>
    </border>
    <border>
      <left style="thin">
        <color theme="1"/>
      </left>
      <right style="thick">
        <color rgb="FF9933FF"/>
      </right>
      <top style="thin">
        <color theme="1"/>
      </top>
      <bottom style="thick">
        <color rgb="FF9933FF"/>
      </bottom>
      <diagonal/>
    </border>
    <border>
      <left style="thin">
        <color theme="0" tint="-0.499984740745262"/>
      </left>
      <right style="thick">
        <color rgb="FF9933FF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rgb="FF9933FF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n">
        <color theme="0" tint="-0.499984740745262"/>
      </left>
      <right style="thick">
        <color rgb="FF9933FF"/>
      </right>
      <top style="thin">
        <color theme="0" tint="-0.499984740745262"/>
      </top>
      <bottom style="thin">
        <color theme="1"/>
      </bottom>
      <diagonal/>
    </border>
    <border>
      <left style="thick">
        <color rgb="FF9933FF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9933FF"/>
      </right>
      <top/>
      <bottom style="thin">
        <color theme="0" tint="-0.499984740745262"/>
      </bottom>
      <diagonal/>
    </border>
    <border>
      <left style="thick">
        <color rgb="FF9933FF"/>
      </left>
      <right style="thin">
        <color theme="0" tint="-0.499984740745262"/>
      </right>
      <top/>
      <bottom style="thick">
        <color rgb="FF9933FF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rgb="FF9933FF"/>
      </bottom>
      <diagonal/>
    </border>
    <border>
      <left style="thin">
        <color theme="0" tint="-0.499984740745262"/>
      </left>
      <right style="thick">
        <color rgb="FF9933FF"/>
      </right>
      <top/>
      <bottom style="thick">
        <color rgb="FF9933FF"/>
      </bottom>
      <diagonal/>
    </border>
    <border>
      <left style="thick">
        <color rgb="FF9933FF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ck">
        <color rgb="FF9933FF"/>
      </right>
      <top style="thin">
        <color auto="1"/>
      </top>
      <bottom style="thin">
        <color auto="1"/>
      </bottom>
      <diagonal/>
    </border>
    <border>
      <left style="thick">
        <color rgb="FF9933FF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ck">
        <color rgb="FF9933FF"/>
      </right>
      <top style="thin">
        <color auto="1"/>
      </top>
      <bottom style="thin">
        <color theme="1"/>
      </bottom>
      <diagonal/>
    </border>
    <border>
      <left style="thick">
        <color rgb="FF9933FF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thick">
        <color rgb="FF9933FF"/>
      </right>
      <top/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mediumDashed">
        <color rgb="FFFF0000"/>
      </left>
      <right/>
      <top style="mediumDashed">
        <color rgb="FFFF0000"/>
      </top>
      <bottom/>
      <diagonal/>
    </border>
    <border>
      <left/>
      <right style="mediumDashed">
        <color rgb="FFFF0000"/>
      </right>
      <top style="mediumDashed">
        <color rgb="FFFF0000"/>
      </top>
      <bottom/>
      <diagonal/>
    </border>
    <border>
      <left style="mediumDashed">
        <color rgb="FFFF0000"/>
      </left>
      <right/>
      <top/>
      <bottom/>
      <diagonal/>
    </border>
    <border>
      <left/>
      <right style="mediumDashed">
        <color rgb="FFFF0000"/>
      </right>
      <top/>
      <bottom/>
      <diagonal/>
    </border>
    <border>
      <left style="mediumDashed">
        <color rgb="FFFF0000"/>
      </left>
      <right/>
      <top/>
      <bottom style="mediumDashed">
        <color rgb="FFFF0000"/>
      </bottom>
      <diagonal/>
    </border>
    <border>
      <left/>
      <right style="mediumDashed">
        <color rgb="FFFF0000"/>
      </right>
      <top/>
      <bottom style="mediumDashed">
        <color rgb="FFFF0000"/>
      </bottom>
      <diagonal/>
    </border>
    <border>
      <left style="medium">
        <color rgb="FF9933FF"/>
      </left>
      <right/>
      <top style="medium">
        <color rgb="FF9933FF"/>
      </top>
      <bottom/>
      <diagonal/>
    </border>
    <border>
      <left/>
      <right/>
      <top style="medium">
        <color rgb="FF9933FF"/>
      </top>
      <bottom/>
      <diagonal/>
    </border>
    <border>
      <left/>
      <right style="medium">
        <color rgb="FF9933FF"/>
      </right>
      <top style="medium">
        <color rgb="FF9933FF"/>
      </top>
      <bottom/>
      <diagonal/>
    </border>
    <border>
      <left style="medium">
        <color rgb="FF9933FF"/>
      </left>
      <right/>
      <top/>
      <bottom/>
      <diagonal/>
    </border>
    <border>
      <left/>
      <right style="medium">
        <color rgb="FF9933FF"/>
      </right>
      <top/>
      <bottom/>
      <diagonal/>
    </border>
    <border>
      <left style="medium">
        <color rgb="FF9933FF"/>
      </left>
      <right/>
      <top/>
      <bottom style="medium">
        <color rgb="FF9933FF"/>
      </bottom>
      <diagonal/>
    </border>
    <border>
      <left/>
      <right/>
      <top/>
      <bottom style="medium">
        <color rgb="FF9933FF"/>
      </bottom>
      <diagonal/>
    </border>
    <border>
      <left/>
      <right style="medium">
        <color rgb="FF9933FF"/>
      </right>
      <top/>
      <bottom style="medium">
        <color rgb="FF9933FF"/>
      </bottom>
      <diagonal/>
    </border>
    <border>
      <left style="medium">
        <color rgb="FFFFC000"/>
      </left>
      <right/>
      <top/>
      <bottom/>
      <diagonal/>
    </border>
    <border>
      <left/>
      <right style="medium">
        <color rgb="FFFFC000"/>
      </right>
      <top/>
      <bottom/>
      <diagonal/>
    </border>
    <border>
      <left style="thin">
        <color theme="0" tint="-0.499984740745262"/>
      </left>
      <right style="medium">
        <color rgb="FFFFC000"/>
      </right>
      <top/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66FF66"/>
      </left>
      <right/>
      <top style="medium">
        <color rgb="FF66FF66"/>
      </top>
      <bottom/>
      <diagonal/>
    </border>
    <border>
      <left/>
      <right/>
      <top style="medium">
        <color rgb="FF66FF66"/>
      </top>
      <bottom/>
      <diagonal/>
    </border>
    <border>
      <left/>
      <right style="medium">
        <color rgb="FF66FF66"/>
      </right>
      <top style="medium">
        <color rgb="FF66FF66"/>
      </top>
      <bottom/>
      <diagonal/>
    </border>
    <border>
      <left style="medium">
        <color rgb="FF66FF66"/>
      </left>
      <right/>
      <top/>
      <bottom/>
      <diagonal/>
    </border>
    <border>
      <left/>
      <right style="medium">
        <color rgb="FF66FF66"/>
      </right>
      <top/>
      <bottom/>
      <diagonal/>
    </border>
    <border>
      <left style="thin">
        <color theme="0" tint="-0.499984740745262"/>
      </left>
      <right style="medium">
        <color rgb="FF66FF66"/>
      </right>
      <top/>
      <bottom/>
      <diagonal/>
    </border>
    <border>
      <left style="medium">
        <color rgb="FF66FF66"/>
      </left>
      <right style="thin">
        <color theme="0" tint="-0.499984740745262"/>
      </right>
      <top/>
      <bottom/>
      <diagonal/>
    </border>
    <border>
      <left style="medium">
        <color rgb="FF66FF66"/>
      </left>
      <right/>
      <top/>
      <bottom style="medium">
        <color rgb="FF66FF66"/>
      </bottom>
      <diagonal/>
    </border>
    <border>
      <left/>
      <right/>
      <top/>
      <bottom style="medium">
        <color rgb="FF66FF66"/>
      </bottom>
      <diagonal/>
    </border>
    <border>
      <left/>
      <right style="medium">
        <color rgb="FF66FF66"/>
      </right>
      <top/>
      <bottom style="medium">
        <color rgb="FF66FF66"/>
      </bottom>
      <diagonal/>
    </border>
    <border>
      <left style="medium">
        <color rgb="FF66FF66"/>
      </left>
      <right/>
      <top style="medium">
        <color rgb="FF66FF66"/>
      </top>
      <bottom style="medium">
        <color rgb="FF66FF66"/>
      </bottom>
      <diagonal/>
    </border>
    <border>
      <left/>
      <right/>
      <top style="medium">
        <color rgb="FF66FF66"/>
      </top>
      <bottom style="medium">
        <color rgb="FF66FF66"/>
      </bottom>
      <diagonal/>
    </border>
    <border>
      <left/>
      <right style="medium">
        <color rgb="FF66FF66"/>
      </right>
      <top style="medium">
        <color rgb="FF66FF66"/>
      </top>
      <bottom style="medium">
        <color rgb="FF66FF66"/>
      </bottom>
      <diagonal/>
    </border>
    <border>
      <left style="mediumDashed">
        <color rgb="FFFF0000"/>
      </left>
      <right style="thin">
        <color indexed="64"/>
      </right>
      <top style="thin">
        <color theme="0" tint="-0.499984740745262"/>
      </top>
      <bottom style="mediumDashed">
        <color rgb="FFFF0000"/>
      </bottom>
      <diagonal/>
    </border>
    <border>
      <left/>
      <right/>
      <top style="thin">
        <color theme="0" tint="-0.499984740745262"/>
      </top>
      <bottom style="mediumDashed">
        <color rgb="FFFF0000"/>
      </bottom>
      <diagonal/>
    </border>
    <border>
      <left style="thin">
        <color theme="0" tint="-0.499984740745262"/>
      </left>
      <right style="thick">
        <color rgb="FF9933FF"/>
      </right>
      <top style="thin">
        <color theme="0" tint="-0.499984740745262"/>
      </top>
      <bottom style="mediumDashed">
        <color rgb="FFFF0000"/>
      </bottom>
      <diagonal/>
    </border>
    <border>
      <left style="thick">
        <color rgb="FF9933FF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ck">
        <color rgb="FF9933FF"/>
      </right>
      <top/>
      <bottom style="thin">
        <color theme="1"/>
      </bottom>
      <diagonal/>
    </border>
    <border>
      <left style="mediumDashed">
        <color rgb="FFFF0000"/>
      </left>
      <right style="thin">
        <color indexed="64"/>
      </right>
      <top style="mediumDashed">
        <color rgb="FFFF0000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mediumDashed">
        <color rgb="FFFF0000"/>
      </top>
      <bottom style="thin">
        <color theme="1"/>
      </bottom>
      <diagonal/>
    </border>
    <border>
      <left style="thin">
        <color theme="1"/>
      </left>
      <right style="mediumDashed">
        <color rgb="FFFF0000"/>
      </right>
      <top style="mediumDashed">
        <color rgb="FFFF0000"/>
      </top>
      <bottom style="thin">
        <color theme="1"/>
      </bottom>
      <diagonal/>
    </border>
    <border>
      <left style="mediumDashed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Dashed">
        <color rgb="FFFF0000"/>
      </right>
      <top style="thin">
        <color theme="1"/>
      </top>
      <bottom style="thin">
        <color theme="1"/>
      </bottom>
      <diagonal/>
    </border>
    <border>
      <left style="mediumDashed">
        <color rgb="FFFF0000"/>
      </left>
      <right style="thin">
        <color theme="1"/>
      </right>
      <top style="thin">
        <color theme="1"/>
      </top>
      <bottom style="mediumDashed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Dashed">
        <color rgb="FFFF0000"/>
      </bottom>
      <diagonal/>
    </border>
    <border>
      <left style="thin">
        <color theme="1"/>
      </left>
      <right style="mediumDashed">
        <color rgb="FFFF0000"/>
      </right>
      <top style="thin">
        <color theme="1"/>
      </top>
      <bottom style="mediumDashed">
        <color rgb="FFFF0000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Dashed">
        <color rgb="FFFF0000"/>
      </bottom>
      <diagonal/>
    </border>
    <border>
      <left style="medium">
        <color rgb="FFFFC000"/>
      </left>
      <right style="mediumDashed">
        <color rgb="FFFF0000"/>
      </right>
      <top/>
      <bottom/>
      <diagonal/>
    </border>
    <border>
      <left style="medium">
        <color rgb="FF66FF66"/>
      </left>
      <right style="mediumDashed">
        <color rgb="FFFF0000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Dashed">
        <color rgb="FFFF0000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Dashed">
        <color rgb="FFFF0000"/>
      </bottom>
      <diagonal/>
    </border>
    <border>
      <left style="mediumDashed">
        <color rgb="FFFF0000"/>
      </left>
      <right style="thin">
        <color theme="0" tint="-0.499984740745262"/>
      </right>
      <top style="thin">
        <color theme="0" tint="-0.499984740745262"/>
      </top>
      <bottom style="mediumDashed">
        <color rgb="FFFF0000"/>
      </bottom>
      <diagonal/>
    </border>
    <border>
      <left style="thin">
        <color theme="0" tint="-0.499984740745262"/>
      </left>
      <right style="mediumDashed">
        <color rgb="FFFF0000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mediumDashed">
        <color rgb="FFFF0000"/>
      </left>
      <right style="thin">
        <color theme="0" tint="-0.499984740745262"/>
      </right>
      <top style="thin">
        <color indexed="64"/>
      </top>
      <bottom style="mediumDashed">
        <color rgb="FFFF0000"/>
      </bottom>
      <diagonal/>
    </border>
    <border>
      <left/>
      <right/>
      <top style="thin">
        <color indexed="64"/>
      </top>
      <bottom style="mediumDashed">
        <color rgb="FFFF0000"/>
      </bottom>
      <diagonal/>
    </border>
    <border>
      <left style="thin">
        <color theme="0" tint="-0.499984740745262"/>
      </left>
      <right style="mediumDashed">
        <color rgb="FFFF0000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Dashed">
        <color rgb="FFFF0000"/>
      </right>
      <top style="thin">
        <color indexed="64"/>
      </top>
      <bottom style="mediumDashed">
        <color rgb="FFFF0000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mediumDashed">
        <color rgb="FFFF0000"/>
      </right>
      <top/>
      <bottom style="thin">
        <color indexed="64"/>
      </bottom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thick">
        <color theme="7" tint="0.39994506668294322"/>
      </left>
      <right/>
      <top style="thick">
        <color theme="7" tint="0.39994506668294322"/>
      </top>
      <bottom style="mediumDashed">
        <color rgb="FFFF0000"/>
      </bottom>
      <diagonal/>
    </border>
    <border>
      <left/>
      <right/>
      <top style="thick">
        <color theme="7" tint="0.39994506668294322"/>
      </top>
      <bottom style="mediumDashed">
        <color rgb="FFFF0000"/>
      </bottom>
      <diagonal/>
    </border>
    <border>
      <left/>
      <right style="thick">
        <color theme="7" tint="0.39994506668294322"/>
      </right>
      <top style="thick">
        <color theme="7" tint="0.39994506668294322"/>
      </top>
      <bottom/>
      <diagonal/>
    </border>
    <border>
      <left style="thick">
        <color theme="7" tint="0.39994506668294322"/>
      </left>
      <right/>
      <top/>
      <bottom/>
      <diagonal/>
    </border>
    <border>
      <left/>
      <right style="thick">
        <color theme="7" tint="0.39994506668294322"/>
      </right>
      <top/>
      <bottom/>
      <diagonal/>
    </border>
    <border>
      <left style="thick">
        <color theme="7" tint="0.39994506668294322"/>
      </left>
      <right/>
      <top/>
      <bottom style="thick">
        <color theme="7" tint="0.39994506668294322"/>
      </bottom>
      <diagonal/>
    </border>
    <border>
      <left/>
      <right/>
      <top/>
      <bottom style="thick">
        <color theme="7" tint="0.39994506668294322"/>
      </bottom>
      <diagonal/>
    </border>
    <border>
      <left/>
      <right style="thick">
        <color theme="7" tint="0.39994506668294322"/>
      </right>
      <top/>
      <bottom style="thick">
        <color theme="7" tint="0.39994506668294322"/>
      </bottom>
      <diagonal/>
    </border>
    <border>
      <left style="thick">
        <color theme="7" tint="0.39991454817346722"/>
      </left>
      <right/>
      <top style="thick">
        <color theme="7" tint="0.39994506668294322"/>
      </top>
      <bottom/>
      <diagonal/>
    </border>
    <border>
      <left/>
      <right/>
      <top style="thick">
        <color theme="7" tint="0.39994506668294322"/>
      </top>
      <bottom/>
      <diagonal/>
    </border>
    <border>
      <left/>
      <right style="thick">
        <color theme="7" tint="0.39991454817346722"/>
      </right>
      <top style="thick">
        <color theme="7" tint="0.39994506668294322"/>
      </top>
      <bottom/>
      <diagonal/>
    </border>
    <border>
      <left style="thick">
        <color theme="7" tint="0.39991454817346722"/>
      </left>
      <right/>
      <top/>
      <bottom/>
      <diagonal/>
    </border>
    <border>
      <left/>
      <right style="thick">
        <color theme="7" tint="0.39991454817346722"/>
      </right>
      <top/>
      <bottom/>
      <diagonal/>
    </border>
    <border>
      <left style="thick">
        <color theme="7" tint="0.39991454817346722"/>
      </left>
      <right/>
      <top/>
      <bottom style="thick">
        <color theme="7" tint="0.39988402966399123"/>
      </bottom>
      <diagonal/>
    </border>
    <border>
      <left/>
      <right/>
      <top/>
      <bottom style="thick">
        <color theme="7" tint="0.39988402966399123"/>
      </bottom>
      <diagonal/>
    </border>
    <border>
      <left/>
      <right style="thick">
        <color theme="7" tint="0.39991454817346722"/>
      </right>
      <top/>
      <bottom style="thick">
        <color theme="7" tint="0.39988402966399123"/>
      </bottom>
      <diagonal/>
    </border>
    <border>
      <left/>
      <right/>
      <top style="thick">
        <color theme="7" tint="0.39988402966399123"/>
      </top>
      <bottom/>
      <diagonal/>
    </border>
    <border>
      <left style="thick">
        <color rgb="FF9933FF"/>
      </left>
      <right/>
      <top style="thick">
        <color rgb="FF9933FF"/>
      </top>
      <bottom/>
      <diagonal/>
    </border>
    <border>
      <left/>
      <right/>
      <top style="thick">
        <color rgb="FF9933FF"/>
      </top>
      <bottom/>
      <diagonal/>
    </border>
    <border>
      <left/>
      <right style="thick">
        <color rgb="FF9933FF"/>
      </right>
      <top style="thick">
        <color rgb="FF9933FF"/>
      </top>
      <bottom/>
      <diagonal/>
    </border>
    <border>
      <left style="thick">
        <color rgb="FF9933FF"/>
      </left>
      <right/>
      <top/>
      <bottom/>
      <diagonal/>
    </border>
    <border>
      <left/>
      <right style="thick">
        <color rgb="FF9933FF"/>
      </right>
      <top/>
      <bottom/>
      <diagonal/>
    </border>
    <border>
      <left style="thick">
        <color rgb="FF9933FF"/>
      </left>
      <right/>
      <top/>
      <bottom style="thick">
        <color rgb="FF9933FF"/>
      </bottom>
      <diagonal/>
    </border>
    <border>
      <left/>
      <right/>
      <top/>
      <bottom style="thick">
        <color rgb="FF9933FF"/>
      </bottom>
      <diagonal/>
    </border>
    <border>
      <left/>
      <right style="thick">
        <color rgb="FF9933FF"/>
      </right>
      <top/>
      <bottom style="thick">
        <color rgb="FF9933FF"/>
      </bottom>
      <diagonal/>
    </border>
    <border>
      <left style="mediumDashed">
        <color rgb="FFFF0000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Dashed">
        <color rgb="FFFF0000"/>
      </left>
      <right style="thin">
        <color theme="0" tint="-0.499984740745262"/>
      </right>
      <top style="mediumDashed">
        <color rgb="FFFF000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Dashed">
        <color rgb="FFFF0000"/>
      </top>
      <bottom style="thin">
        <color theme="0" tint="-0.499984740745262"/>
      </bottom>
      <diagonal/>
    </border>
    <border>
      <left style="thin">
        <color theme="0" tint="-0.499984740745262"/>
      </left>
      <right style="mediumDashed">
        <color rgb="FFFF0000"/>
      </right>
      <top style="mediumDashed">
        <color rgb="FFFF0000"/>
      </top>
      <bottom style="thin">
        <color theme="0" tint="-0.499984740745262"/>
      </bottom>
      <diagonal/>
    </border>
    <border>
      <left style="mediumDashed">
        <color rgb="FFFF000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Dashed">
        <color rgb="FFFF0000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Dashed">
        <color rgb="FFFF0000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Dashed">
        <color rgb="FFFF0000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Dashed">
        <color rgb="FFFF0000"/>
      </right>
      <top style="thin">
        <color theme="0" tint="-0.499984740745262"/>
      </top>
      <bottom style="mediumDashed">
        <color rgb="FFFF0000"/>
      </bottom>
      <diagonal/>
    </border>
    <border>
      <left style="thick">
        <color rgb="FF9933FF"/>
      </left>
      <right style="thin">
        <color theme="0" tint="-0.499984740745262"/>
      </right>
      <top style="mediumDashed">
        <color rgb="FFFF0000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9933FF"/>
      </right>
      <top style="mediumDashed">
        <color rgb="FFFF0000"/>
      </top>
      <bottom style="thin">
        <color theme="0" tint="-0.499984740745262"/>
      </bottom>
      <diagonal/>
    </border>
    <border>
      <left style="thick">
        <color rgb="FF9933FF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ck">
        <color rgb="FF9933FF"/>
      </right>
      <top style="thin">
        <color theme="0" tint="-0.499984740745262"/>
      </top>
      <bottom/>
      <diagonal/>
    </border>
    <border>
      <left style="thick">
        <color rgb="FF9933FF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rgb="FF9933FF"/>
      </left>
      <right style="thin">
        <color theme="0" tint="-0.499984740745262"/>
      </right>
      <top style="thin">
        <color theme="0" tint="-0.499984740745262"/>
      </top>
      <bottom style="thick">
        <color rgb="FF9933FF"/>
      </bottom>
      <diagonal/>
    </border>
    <border>
      <left/>
      <right/>
      <top style="thin">
        <color theme="0" tint="-0.499984740745262"/>
      </top>
      <bottom style="thick">
        <color rgb="FF9933FF"/>
      </bottom>
      <diagonal/>
    </border>
    <border>
      <left style="thin">
        <color theme="0" tint="-0.499984740745262"/>
      </left>
      <right style="thick">
        <color rgb="FF9933FF"/>
      </right>
      <top style="thin">
        <color theme="0" tint="-0.499984740745262"/>
      </top>
      <bottom style="thick">
        <color rgb="FF9933FF"/>
      </bottom>
      <diagonal/>
    </border>
    <border>
      <left/>
      <right/>
      <top style="thin">
        <color indexed="64"/>
      </top>
      <bottom style="medium">
        <color rgb="FF9933FF"/>
      </bottom>
      <diagonal/>
    </border>
    <border>
      <left/>
      <right/>
      <top style="thin">
        <color indexed="64"/>
      </top>
      <bottom style="medium">
        <color rgb="FFFFC000"/>
      </bottom>
      <diagonal/>
    </border>
    <border>
      <left/>
      <right/>
      <top style="thin">
        <color indexed="64"/>
      </top>
      <bottom style="medium">
        <color rgb="FF66FF66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slantDashDot">
        <color theme="1" tint="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575">
    <xf numFmtId="0" fontId="0" fillId="0" borderId="0" xfId="0">
      <alignment vertical="center"/>
    </xf>
    <xf numFmtId="0" fontId="2" fillId="0" borderId="0" xfId="0" applyFont="1">
      <alignment vertical="center"/>
    </xf>
    <xf numFmtId="14" fontId="3" fillId="0" borderId="0" xfId="0" applyNumberFormat="1" applyFont="1">
      <alignment vertical="center"/>
    </xf>
    <xf numFmtId="0" fontId="3" fillId="0" borderId="0" xfId="0" applyFont="1">
      <alignment vertical="center"/>
    </xf>
    <xf numFmtId="178" fontId="4" fillId="0" borderId="0" xfId="0" applyNumberFormat="1" applyFont="1">
      <alignment vertical="center"/>
    </xf>
    <xf numFmtId="178" fontId="5" fillId="0" borderId="0" xfId="0" applyNumberFormat="1" applyFont="1" applyAlignment="1">
      <alignment horizontal="right" vertical="center"/>
    </xf>
    <xf numFmtId="176" fontId="6" fillId="0" borderId="0" xfId="0" applyNumberFormat="1" applyFont="1">
      <alignment vertical="center"/>
    </xf>
    <xf numFmtId="0" fontId="7" fillId="0" borderId="0" xfId="0" applyFont="1">
      <alignment vertical="center"/>
    </xf>
    <xf numFmtId="177" fontId="8" fillId="0" borderId="0" xfId="0" applyNumberFormat="1" applyFont="1" applyAlignment="1">
      <alignment horizontal="left" vertical="center"/>
    </xf>
    <xf numFmtId="0" fontId="9" fillId="0" borderId="0" xfId="0" applyFont="1">
      <alignment vertical="center"/>
    </xf>
    <xf numFmtId="14" fontId="10" fillId="0" borderId="0" xfId="0" applyNumberFormat="1" applyFont="1">
      <alignment vertical="center"/>
    </xf>
    <xf numFmtId="178" fontId="4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179" fontId="8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Border="1" applyAlignment="1">
      <alignment horizontal="left" vertical="center"/>
    </xf>
    <xf numFmtId="179" fontId="8" fillId="2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7" fillId="3" borderId="0" xfId="0" applyFont="1" applyFill="1">
      <alignment vertical="center"/>
    </xf>
    <xf numFmtId="176" fontId="6" fillId="3" borderId="0" xfId="0" applyNumberFormat="1" applyFont="1" applyFill="1">
      <alignment vertical="center"/>
    </xf>
    <xf numFmtId="176" fontId="6" fillId="3" borderId="0" xfId="0" applyNumberFormat="1" applyFont="1" applyFill="1" applyAlignment="1">
      <alignment horizontal="center" vertical="center"/>
    </xf>
    <xf numFmtId="176" fontId="6" fillId="3" borderId="9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8" fontId="10" fillId="0" borderId="0" xfId="0" applyNumberFormat="1" applyFont="1">
      <alignment vertical="center"/>
    </xf>
    <xf numFmtId="0" fontId="13" fillId="0" borderId="0" xfId="0" applyFont="1">
      <alignment vertical="center"/>
    </xf>
    <xf numFmtId="38" fontId="8" fillId="0" borderId="1" xfId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9" fillId="0" borderId="0" xfId="0" applyFont="1" applyFill="1">
      <alignment vertical="center"/>
    </xf>
    <xf numFmtId="38" fontId="8" fillId="0" borderId="0" xfId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horizontal="left" vertical="center"/>
    </xf>
    <xf numFmtId="181" fontId="2" fillId="0" borderId="0" xfId="0" applyNumberFormat="1" applyFont="1" applyFill="1" applyAlignment="1">
      <alignment horizontal="center" vertical="center"/>
    </xf>
    <xf numFmtId="179" fontId="8" fillId="0" borderId="1" xfId="0" applyNumberFormat="1" applyFont="1" applyFill="1" applyBorder="1" applyAlignment="1">
      <alignment horizontal="left" vertical="center"/>
    </xf>
    <xf numFmtId="176" fontId="6" fillId="3" borderId="12" xfId="0" applyNumberFormat="1" applyFont="1" applyFill="1" applyBorder="1" applyAlignment="1">
      <alignment horizontal="center" vertical="center"/>
    </xf>
    <xf numFmtId="38" fontId="2" fillId="0" borderId="0" xfId="1" applyFont="1" applyBorder="1" applyAlignment="1">
      <alignment horizontal="right" vertical="center"/>
    </xf>
    <xf numFmtId="176" fontId="6" fillId="0" borderId="0" xfId="0" applyNumberFormat="1" applyFont="1" applyBorder="1">
      <alignment vertical="center"/>
    </xf>
    <xf numFmtId="176" fontId="6" fillId="3" borderId="0" xfId="0" applyNumberFormat="1" applyFont="1" applyFill="1" applyBorder="1">
      <alignment vertical="center"/>
    </xf>
    <xf numFmtId="177" fontId="8" fillId="0" borderId="0" xfId="0" applyNumberFormat="1" applyFont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left" vertical="center"/>
    </xf>
    <xf numFmtId="38" fontId="8" fillId="0" borderId="0" xfId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14" fillId="0" borderId="21" xfId="0" applyFont="1" applyBorder="1" applyAlignment="1">
      <alignment horizontal="right" vertical="center"/>
    </xf>
    <xf numFmtId="0" fontId="15" fillId="0" borderId="20" xfId="0" applyFont="1" applyBorder="1">
      <alignment vertical="center"/>
    </xf>
    <xf numFmtId="177" fontId="8" fillId="0" borderId="22" xfId="0" applyNumberFormat="1" applyFont="1" applyBorder="1" applyAlignment="1">
      <alignment horizontal="left" vertical="center"/>
    </xf>
    <xf numFmtId="38" fontId="9" fillId="0" borderId="14" xfId="1" applyFont="1" applyBorder="1">
      <alignment vertical="center"/>
    </xf>
    <xf numFmtId="177" fontId="8" fillId="0" borderId="23" xfId="0" applyNumberFormat="1" applyFont="1" applyBorder="1" applyAlignment="1">
      <alignment horizontal="left" vertical="center"/>
    </xf>
    <xf numFmtId="180" fontId="0" fillId="0" borderId="23" xfId="0" applyNumberFormat="1" applyBorder="1" applyAlignment="1">
      <alignment horizontal="center" vertical="center"/>
    </xf>
    <xf numFmtId="177" fontId="8" fillId="0" borderId="24" xfId="0" applyNumberFormat="1" applyFont="1" applyBorder="1" applyAlignment="1">
      <alignment horizontal="right" vertical="center"/>
    </xf>
    <xf numFmtId="177" fontId="8" fillId="0" borderId="25" xfId="0" applyNumberFormat="1" applyFont="1" applyBorder="1" applyAlignment="1">
      <alignment horizontal="left" vertical="center"/>
    </xf>
    <xf numFmtId="177" fontId="8" fillId="0" borderId="26" xfId="0" applyNumberFormat="1" applyFont="1" applyBorder="1" applyAlignment="1">
      <alignment horizontal="left" vertical="center"/>
    </xf>
    <xf numFmtId="180" fontId="0" fillId="0" borderId="26" xfId="0" applyNumberFormat="1" applyBorder="1" applyAlignment="1">
      <alignment horizontal="center" vertical="center"/>
    </xf>
    <xf numFmtId="177" fontId="8" fillId="0" borderId="27" xfId="0" applyNumberFormat="1" applyFont="1" applyBorder="1" applyAlignment="1">
      <alignment horizontal="right" vertical="center"/>
    </xf>
    <xf numFmtId="180" fontId="0" fillId="0" borderId="18" xfId="0" applyNumberFormat="1" applyBorder="1" applyAlignment="1">
      <alignment horizontal="center" vertical="center"/>
    </xf>
    <xf numFmtId="177" fontId="8" fillId="0" borderId="28" xfId="0" applyNumberFormat="1" applyFont="1" applyBorder="1" applyAlignment="1">
      <alignment horizontal="left" vertical="center"/>
    </xf>
    <xf numFmtId="177" fontId="8" fillId="0" borderId="29" xfId="0" applyNumberFormat="1" applyFont="1" applyBorder="1" applyAlignment="1">
      <alignment horizontal="right" vertical="center"/>
    </xf>
    <xf numFmtId="177" fontId="8" fillId="0" borderId="30" xfId="0" applyNumberFormat="1" applyFont="1" applyBorder="1" applyAlignment="1">
      <alignment horizontal="left" vertical="center"/>
    </xf>
    <xf numFmtId="180" fontId="0" fillId="0" borderId="28" xfId="0" applyNumberFormat="1" applyBorder="1" applyAlignment="1">
      <alignment horizontal="center" vertical="center"/>
    </xf>
    <xf numFmtId="177" fontId="8" fillId="0" borderId="29" xfId="0" applyNumberFormat="1" applyFont="1" applyBorder="1" applyAlignment="1">
      <alignment horizontal="left" vertical="center"/>
    </xf>
    <xf numFmtId="180" fontId="0" fillId="0" borderId="25" xfId="0" applyNumberFormat="1" applyBorder="1" applyAlignment="1">
      <alignment horizontal="center" vertical="center"/>
    </xf>
    <xf numFmtId="177" fontId="8" fillId="0" borderId="27" xfId="0" applyNumberFormat="1" applyFont="1" applyBorder="1" applyAlignment="1">
      <alignment horizontal="left" vertical="center"/>
    </xf>
    <xf numFmtId="176" fontId="6" fillId="3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9" fillId="0" borderId="0" xfId="0" applyFont="1" applyBorder="1">
      <alignment vertical="center"/>
    </xf>
    <xf numFmtId="180" fontId="0" fillId="0" borderId="0" xfId="0" applyNumberFormat="1" applyBorder="1" applyAlignment="1">
      <alignment horizontal="center" vertical="center"/>
    </xf>
    <xf numFmtId="38" fontId="9" fillId="0" borderId="0" xfId="1" applyFont="1" applyBorder="1">
      <alignment vertical="center"/>
    </xf>
    <xf numFmtId="0" fontId="7" fillId="3" borderId="0" xfId="0" applyFont="1" applyFill="1" applyBorder="1">
      <alignment vertical="center"/>
    </xf>
    <xf numFmtId="177" fontId="8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center" vertical="center"/>
    </xf>
    <xf numFmtId="0" fontId="9" fillId="0" borderId="28" xfId="0" applyFont="1" applyBorder="1">
      <alignment vertical="center"/>
    </xf>
    <xf numFmtId="0" fontId="9" fillId="0" borderId="25" xfId="0" applyFont="1" applyBorder="1">
      <alignment vertical="center"/>
    </xf>
    <xf numFmtId="38" fontId="8" fillId="0" borderId="29" xfId="1" applyFont="1" applyBorder="1" applyAlignment="1">
      <alignment horizontal="right" vertical="center"/>
    </xf>
    <xf numFmtId="0" fontId="9" fillId="0" borderId="22" xfId="0" applyFont="1" applyBorder="1">
      <alignment vertical="center"/>
    </xf>
    <xf numFmtId="176" fontId="6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17" fillId="0" borderId="0" xfId="0" applyFont="1">
      <alignment vertical="center"/>
    </xf>
    <xf numFmtId="0" fontId="15" fillId="0" borderId="0" xfId="0" applyFont="1">
      <alignment vertical="center"/>
    </xf>
    <xf numFmtId="0" fontId="19" fillId="0" borderId="0" xfId="0" applyFont="1">
      <alignment vertical="center"/>
    </xf>
    <xf numFmtId="180" fontId="0" fillId="0" borderId="30" xfId="0" applyNumberFormat="1" applyBorder="1" applyAlignment="1">
      <alignment horizontal="center" vertical="center"/>
    </xf>
    <xf numFmtId="38" fontId="9" fillId="0" borderId="30" xfId="1" applyFont="1" applyBorder="1">
      <alignment vertical="center"/>
    </xf>
    <xf numFmtId="0" fontId="9" fillId="0" borderId="30" xfId="0" applyFont="1" applyBorder="1">
      <alignment vertical="center"/>
    </xf>
    <xf numFmtId="0" fontId="7" fillId="0" borderId="0" xfId="0" applyFont="1" applyBorder="1">
      <alignment vertical="center"/>
    </xf>
    <xf numFmtId="0" fontId="19" fillId="3" borderId="0" xfId="0" applyFont="1" applyFill="1" applyBorder="1" applyAlignment="1">
      <alignment horizontal="right" vertical="center"/>
    </xf>
    <xf numFmtId="0" fontId="21" fillId="0" borderId="0" xfId="0" applyFont="1">
      <alignment vertical="center"/>
    </xf>
    <xf numFmtId="0" fontId="18" fillId="0" borderId="0" xfId="0" applyFont="1">
      <alignment vertical="center"/>
    </xf>
    <xf numFmtId="178" fontId="4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38" fontId="8" fillId="0" borderId="1" xfId="1" applyFont="1" applyBorder="1" applyAlignment="1" applyProtection="1">
      <alignment horizontal="right" vertical="center"/>
      <protection locked="0"/>
    </xf>
    <xf numFmtId="178" fontId="4" fillId="0" borderId="11" xfId="0" applyNumberFormat="1" applyFont="1" applyBorder="1" applyProtection="1">
      <alignment vertical="center"/>
      <protection locked="0"/>
    </xf>
    <xf numFmtId="14" fontId="3" fillId="0" borderId="11" xfId="0" applyNumberFormat="1" applyFont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178" fontId="8" fillId="11" borderId="5" xfId="0" applyNumberFormat="1" applyFont="1" applyFill="1" applyBorder="1" applyAlignment="1" applyProtection="1">
      <alignment horizontal="center" vertical="center"/>
      <protection locked="0"/>
    </xf>
    <xf numFmtId="178" fontId="8" fillId="11" borderId="1" xfId="0" applyNumberFormat="1" applyFont="1" applyFill="1" applyBorder="1" applyAlignment="1" applyProtection="1">
      <alignment horizontal="center" vertical="center"/>
      <protection locked="0"/>
    </xf>
    <xf numFmtId="178" fontId="8" fillId="11" borderId="7" xfId="0" applyNumberFormat="1" applyFont="1" applyFill="1" applyBorder="1" applyAlignment="1" applyProtection="1">
      <alignment horizontal="center" vertical="center"/>
      <protection locked="0"/>
    </xf>
    <xf numFmtId="178" fontId="8" fillId="11" borderId="2" xfId="0" applyNumberFormat="1" applyFont="1" applyFill="1" applyBorder="1" applyAlignment="1" applyProtection="1">
      <alignment horizontal="center" vertical="center"/>
      <protection locked="0"/>
    </xf>
    <xf numFmtId="176" fontId="6" fillId="3" borderId="9" xfId="0" applyNumberFormat="1" applyFont="1" applyFill="1" applyBorder="1" applyAlignment="1" applyProtection="1">
      <alignment horizontal="center" vertical="center"/>
    </xf>
    <xf numFmtId="0" fontId="2" fillId="0" borderId="11" xfId="0" applyFont="1" applyBorder="1" applyProtection="1">
      <alignment vertical="center"/>
      <protection locked="0"/>
    </xf>
    <xf numFmtId="179" fontId="23" fillId="0" borderId="0" xfId="0" applyNumberFormat="1" applyFont="1" applyFill="1" applyBorder="1" applyAlignment="1">
      <alignment horizontal="left" vertical="center"/>
    </xf>
    <xf numFmtId="0" fontId="24" fillId="0" borderId="0" xfId="0" applyFont="1">
      <alignment vertical="center"/>
    </xf>
    <xf numFmtId="38" fontId="8" fillId="0" borderId="0" xfId="1" applyFont="1" applyBorder="1" applyAlignment="1" applyProtection="1">
      <alignment horizontal="right" vertical="center"/>
      <protection locked="0"/>
    </xf>
    <xf numFmtId="179" fontId="25" fillId="0" borderId="0" xfId="0" applyNumberFormat="1" applyFont="1" applyFill="1" applyBorder="1" applyAlignment="1">
      <alignment horizontal="left" vertical="center"/>
    </xf>
    <xf numFmtId="0" fontId="25" fillId="0" borderId="20" xfId="0" applyFont="1" applyBorder="1">
      <alignment vertical="center"/>
    </xf>
    <xf numFmtId="179" fontId="8" fillId="0" borderId="5" xfId="0" applyNumberFormat="1" applyFont="1" applyFill="1" applyBorder="1" applyAlignment="1">
      <alignment horizontal="left" vertical="center"/>
    </xf>
    <xf numFmtId="179" fontId="8" fillId="0" borderId="4" xfId="0" applyNumberFormat="1" applyFont="1" applyFill="1" applyBorder="1" applyAlignment="1">
      <alignment horizontal="left" vertical="center"/>
    </xf>
    <xf numFmtId="179" fontId="8" fillId="0" borderId="12" xfId="0" applyNumberFormat="1" applyFont="1" applyFill="1" applyBorder="1" applyAlignment="1">
      <alignment horizontal="left" vertical="center"/>
    </xf>
    <xf numFmtId="179" fontId="20" fillId="0" borderId="0" xfId="0" applyNumberFormat="1" applyFont="1" applyFill="1" applyBorder="1" applyAlignment="1">
      <alignment horizontal="left" vertical="center"/>
    </xf>
    <xf numFmtId="38" fontId="26" fillId="0" borderId="14" xfId="1" applyFont="1" applyFill="1" applyBorder="1" applyAlignment="1">
      <alignment horizontal="right" vertical="center"/>
    </xf>
    <xf numFmtId="38" fontId="26" fillId="0" borderId="31" xfId="1" applyFont="1" applyFill="1" applyBorder="1" applyAlignment="1">
      <alignment horizontal="right" vertical="center"/>
    </xf>
    <xf numFmtId="38" fontId="26" fillId="0" borderId="17" xfId="1" applyFont="1" applyFill="1" applyBorder="1" applyAlignment="1">
      <alignment horizontal="right" vertical="center"/>
    </xf>
    <xf numFmtId="38" fontId="26" fillId="0" borderId="32" xfId="1" applyFont="1" applyFill="1" applyBorder="1" applyAlignment="1">
      <alignment horizontal="right" vertical="center"/>
    </xf>
    <xf numFmtId="178" fontId="10" fillId="0" borderId="33" xfId="0" applyNumberFormat="1" applyFont="1" applyBorder="1">
      <alignment vertical="center"/>
    </xf>
    <xf numFmtId="0" fontId="3" fillId="0" borderId="33" xfId="0" applyFont="1" applyBorder="1">
      <alignment vertical="center"/>
    </xf>
    <xf numFmtId="38" fontId="6" fillId="0" borderId="14" xfId="1" applyFont="1" applyFill="1" applyBorder="1" applyAlignment="1">
      <alignment horizontal="right" vertical="center"/>
    </xf>
    <xf numFmtId="0" fontId="19" fillId="3" borderId="30" xfId="0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center" vertical="center"/>
    </xf>
    <xf numFmtId="38" fontId="26" fillId="0" borderId="34" xfId="1" applyFont="1" applyFill="1" applyBorder="1" applyAlignment="1">
      <alignment horizontal="right" vertical="center"/>
    </xf>
    <xf numFmtId="38" fontId="26" fillId="0" borderId="35" xfId="1" applyFont="1" applyFill="1" applyBorder="1" applyAlignment="1">
      <alignment horizontal="right" vertical="center"/>
    </xf>
    <xf numFmtId="179" fontId="8" fillId="0" borderId="34" xfId="0" applyNumberFormat="1" applyFont="1" applyFill="1" applyBorder="1" applyAlignment="1">
      <alignment horizontal="left" vertical="center"/>
    </xf>
    <xf numFmtId="179" fontId="8" fillId="0" borderId="36" xfId="0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178" fontId="8" fillId="3" borderId="1" xfId="0" applyNumberFormat="1" applyFont="1" applyFill="1" applyBorder="1" applyAlignment="1">
      <alignment horizontal="right" vertical="center"/>
    </xf>
    <xf numFmtId="177" fontId="20" fillId="0" borderId="0" xfId="0" applyNumberFormat="1" applyFont="1" applyBorder="1" applyAlignment="1">
      <alignment horizontal="left" vertical="center"/>
    </xf>
    <xf numFmtId="178" fontId="10" fillId="0" borderId="0" xfId="0" applyNumberFormat="1" applyFont="1" applyBorder="1">
      <alignment vertical="center"/>
    </xf>
    <xf numFmtId="178" fontId="4" fillId="0" borderId="0" xfId="0" applyNumberFormat="1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30" xfId="0" applyFont="1" applyBorder="1">
      <alignment vertical="center"/>
    </xf>
    <xf numFmtId="181" fontId="2" fillId="0" borderId="30" xfId="0" applyNumberFormat="1" applyFont="1" applyBorder="1" applyAlignment="1">
      <alignment horizontal="center" vertical="center"/>
    </xf>
    <xf numFmtId="177" fontId="8" fillId="0" borderId="29" xfId="0" applyNumberFormat="1" applyFont="1" applyBorder="1" applyAlignment="1">
      <alignment horizontal="center" vertical="center"/>
    </xf>
    <xf numFmtId="177" fontId="8" fillId="0" borderId="24" xfId="0" applyNumberFormat="1" applyFont="1" applyBorder="1" applyAlignment="1">
      <alignment horizontal="left" vertical="center"/>
    </xf>
    <xf numFmtId="181" fontId="2" fillId="0" borderId="28" xfId="0" applyNumberFormat="1" applyFont="1" applyBorder="1" applyAlignment="1">
      <alignment horizontal="center" vertical="center"/>
    </xf>
    <xf numFmtId="38" fontId="9" fillId="0" borderId="14" xfId="1" applyFont="1" applyBorder="1" applyAlignment="1">
      <alignment vertical="center" shrinkToFit="1"/>
    </xf>
    <xf numFmtId="177" fontId="8" fillId="0" borderId="22" xfId="0" applyNumberFormat="1" applyFont="1" applyFill="1" applyBorder="1" applyAlignment="1">
      <alignment horizontal="left" vertical="center"/>
    </xf>
    <xf numFmtId="181" fontId="2" fillId="0" borderId="18" xfId="0" applyNumberFormat="1" applyFont="1" applyFill="1" applyBorder="1" applyAlignment="1">
      <alignment horizontal="center" vertical="center"/>
    </xf>
    <xf numFmtId="0" fontId="2" fillId="0" borderId="25" xfId="0" applyFont="1" applyBorder="1">
      <alignment vertical="center"/>
    </xf>
    <xf numFmtId="177" fontId="8" fillId="0" borderId="29" xfId="0" applyNumberFormat="1" applyFont="1" applyFill="1" applyBorder="1" applyAlignment="1">
      <alignment horizontal="left" vertical="center"/>
    </xf>
    <xf numFmtId="0" fontId="2" fillId="0" borderId="29" xfId="0" applyFont="1" applyBorder="1">
      <alignment vertical="center"/>
    </xf>
    <xf numFmtId="0" fontId="2" fillId="0" borderId="22" xfId="0" applyFont="1" applyBorder="1">
      <alignment vertical="center"/>
    </xf>
    <xf numFmtId="181" fontId="2" fillId="0" borderId="22" xfId="0" applyNumberFormat="1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9" fillId="0" borderId="25" xfId="0" applyFont="1" applyFill="1" applyBorder="1">
      <alignment vertical="center"/>
    </xf>
    <xf numFmtId="0" fontId="2" fillId="0" borderId="26" xfId="0" applyFont="1" applyBorder="1">
      <alignment vertical="center"/>
    </xf>
    <xf numFmtId="179" fontId="20" fillId="8" borderId="7" xfId="0" applyNumberFormat="1" applyFont="1" applyFill="1" applyBorder="1" applyAlignment="1" applyProtection="1">
      <alignment horizontal="center" vertical="center"/>
      <protection locked="0"/>
    </xf>
    <xf numFmtId="38" fontId="20" fillId="0" borderId="7" xfId="1" applyFont="1" applyBorder="1" applyAlignment="1" applyProtection="1">
      <alignment horizontal="right" vertical="center"/>
      <protection locked="0"/>
    </xf>
    <xf numFmtId="179" fontId="20" fillId="8" borderId="3" xfId="0" applyNumberFormat="1" applyFont="1" applyFill="1" applyBorder="1" applyAlignment="1" applyProtection="1">
      <alignment horizontal="center" vertical="center"/>
      <protection locked="0"/>
    </xf>
    <xf numFmtId="38" fontId="20" fillId="0" borderId="2" xfId="1" applyFont="1" applyBorder="1" applyAlignment="1" applyProtection="1">
      <alignment horizontal="right" vertical="center"/>
      <protection locked="0"/>
    </xf>
    <xf numFmtId="38" fontId="20" fillId="0" borderId="13" xfId="1" applyFont="1" applyBorder="1" applyAlignment="1" applyProtection="1">
      <alignment horizontal="right" vertical="center"/>
      <protection locked="0"/>
    </xf>
    <xf numFmtId="179" fontId="20" fillId="7" borderId="4" xfId="0" applyNumberFormat="1" applyFont="1" applyFill="1" applyBorder="1" applyAlignment="1" applyProtection="1">
      <alignment horizontal="center" vertical="center"/>
      <protection locked="0"/>
    </xf>
    <xf numFmtId="179" fontId="20" fillId="7" borderId="3" xfId="0" applyNumberFormat="1" applyFont="1" applyFill="1" applyBorder="1" applyAlignment="1" applyProtection="1">
      <alignment horizontal="center" vertical="center"/>
      <protection locked="0"/>
    </xf>
    <xf numFmtId="179" fontId="20" fillId="7" borderId="38" xfId="0" applyNumberFormat="1" applyFont="1" applyFill="1" applyBorder="1" applyAlignment="1" applyProtection="1">
      <alignment horizontal="center" vertical="center"/>
      <protection locked="0"/>
    </xf>
    <xf numFmtId="179" fontId="20" fillId="8" borderId="2" xfId="0" applyNumberFormat="1" applyFont="1" applyFill="1" applyBorder="1" applyAlignment="1" applyProtection="1">
      <alignment horizontal="center" vertical="center"/>
      <protection locked="0"/>
    </xf>
    <xf numFmtId="179" fontId="20" fillId="8" borderId="12" xfId="0" applyNumberFormat="1" applyFont="1" applyFill="1" applyBorder="1" applyAlignment="1" applyProtection="1">
      <alignment horizontal="center" vertical="center"/>
      <protection locked="0"/>
    </xf>
    <xf numFmtId="179" fontId="20" fillId="7" borderId="1" xfId="0" applyNumberFormat="1" applyFont="1" applyFill="1" applyBorder="1" applyAlignment="1" applyProtection="1">
      <alignment horizontal="center" vertical="center"/>
      <protection locked="0"/>
    </xf>
    <xf numFmtId="179" fontId="20" fillId="7" borderId="2" xfId="0" applyNumberFormat="1" applyFont="1" applyFill="1" applyBorder="1" applyAlignment="1" applyProtection="1">
      <alignment horizontal="center" vertical="center"/>
      <protection locked="0"/>
    </xf>
    <xf numFmtId="179" fontId="20" fillId="7" borderId="12" xfId="0" applyNumberFormat="1" applyFont="1" applyFill="1" applyBorder="1" applyAlignment="1" applyProtection="1">
      <alignment horizontal="center" vertical="center"/>
      <protection locked="0"/>
    </xf>
    <xf numFmtId="179" fontId="20" fillId="7" borderId="5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9" fontId="20" fillId="7" borderId="41" xfId="0" applyNumberFormat="1" applyFont="1" applyFill="1" applyBorder="1" applyAlignment="1" applyProtection="1">
      <alignment horizontal="center" vertical="center"/>
      <protection locked="0"/>
    </xf>
    <xf numFmtId="179" fontId="8" fillId="0" borderId="42" xfId="0" applyNumberFormat="1" applyFont="1" applyFill="1" applyBorder="1" applyAlignment="1">
      <alignment horizontal="left" vertical="center"/>
    </xf>
    <xf numFmtId="38" fontId="20" fillId="0" borderId="43" xfId="1" applyFont="1" applyBorder="1" applyAlignment="1" applyProtection="1">
      <alignment horizontal="right" vertical="center"/>
      <protection locked="0"/>
    </xf>
    <xf numFmtId="179" fontId="8" fillId="0" borderId="44" xfId="0" applyNumberFormat="1" applyFont="1" applyFill="1" applyBorder="1" applyAlignment="1">
      <alignment horizontal="left" vertical="center"/>
    </xf>
    <xf numFmtId="38" fontId="20" fillId="0" borderId="45" xfId="1" applyFont="1" applyBorder="1" applyAlignment="1" applyProtection="1">
      <alignment horizontal="right" vertical="center"/>
      <protection locked="0"/>
    </xf>
    <xf numFmtId="179" fontId="9" fillId="0" borderId="42" xfId="0" applyNumberFormat="1" applyFont="1" applyFill="1" applyBorder="1" applyAlignment="1">
      <alignment horizontal="left" vertical="center"/>
    </xf>
    <xf numFmtId="179" fontId="8" fillId="0" borderId="46" xfId="0" applyNumberFormat="1" applyFont="1" applyFill="1" applyBorder="1" applyAlignment="1">
      <alignment horizontal="left" vertical="center"/>
    </xf>
    <xf numFmtId="38" fontId="20" fillId="0" borderId="48" xfId="1" applyFont="1" applyBorder="1" applyAlignment="1" applyProtection="1">
      <alignment horizontal="right" vertical="center"/>
      <protection locked="0"/>
    </xf>
    <xf numFmtId="38" fontId="20" fillId="0" borderId="49" xfId="1" applyFont="1" applyBorder="1" applyAlignment="1" applyProtection="1">
      <alignment horizontal="right" vertical="center"/>
      <protection locked="0"/>
    </xf>
    <xf numFmtId="179" fontId="8" fillId="0" borderId="50" xfId="0" applyNumberFormat="1" applyFont="1" applyFill="1" applyBorder="1" applyAlignment="1">
      <alignment horizontal="left" vertical="center"/>
    </xf>
    <xf numFmtId="38" fontId="20" fillId="0" borderId="51" xfId="1" applyFont="1" applyBorder="1" applyAlignment="1" applyProtection="1">
      <alignment horizontal="right" vertical="center"/>
      <protection locked="0"/>
    </xf>
    <xf numFmtId="179" fontId="8" fillId="0" borderId="52" xfId="0" applyNumberFormat="1" applyFont="1" applyFill="1" applyBorder="1" applyAlignment="1">
      <alignment horizontal="left" vertical="center"/>
    </xf>
    <xf numFmtId="38" fontId="20" fillId="0" borderId="53" xfId="1" applyFont="1" applyBorder="1" applyAlignment="1" applyProtection="1">
      <alignment horizontal="right" vertical="center"/>
      <protection locked="0"/>
    </xf>
    <xf numFmtId="179" fontId="8" fillId="0" borderId="54" xfId="0" applyNumberFormat="1" applyFont="1" applyFill="1" applyBorder="1" applyAlignment="1">
      <alignment horizontal="left" vertical="center"/>
    </xf>
    <xf numFmtId="38" fontId="20" fillId="0" borderId="56" xfId="1" applyFont="1" applyBorder="1" applyAlignment="1" applyProtection="1">
      <alignment horizontal="right" vertical="center"/>
      <protection locked="0"/>
    </xf>
    <xf numFmtId="179" fontId="20" fillId="7" borderId="16" xfId="0" applyNumberFormat="1" applyFont="1" applyFill="1" applyBorder="1" applyAlignment="1" applyProtection="1">
      <alignment horizontal="center" vertical="center"/>
      <protection locked="0"/>
    </xf>
    <xf numFmtId="179" fontId="8" fillId="0" borderId="57" xfId="0" applyNumberFormat="1" applyFont="1" applyFill="1" applyBorder="1" applyAlignment="1">
      <alignment horizontal="left" vertical="center"/>
    </xf>
    <xf numFmtId="38" fontId="20" fillId="0" borderId="58" xfId="1" applyFont="1" applyBorder="1" applyAlignment="1" applyProtection="1">
      <alignment horizontal="right" vertical="center"/>
      <protection locked="0"/>
    </xf>
    <xf numFmtId="179" fontId="20" fillId="7" borderId="37" xfId="0" applyNumberFormat="1" applyFont="1" applyFill="1" applyBorder="1" applyAlignment="1" applyProtection="1">
      <alignment horizontal="center" vertical="center"/>
      <protection locked="0"/>
    </xf>
    <xf numFmtId="179" fontId="8" fillId="0" borderId="59" xfId="0" applyNumberFormat="1" applyFont="1" applyFill="1" applyBorder="1" applyAlignment="1">
      <alignment horizontal="left" vertical="center"/>
    </xf>
    <xf numFmtId="38" fontId="20" fillId="0" borderId="61" xfId="1" applyFont="1" applyBorder="1" applyAlignment="1" applyProtection="1">
      <alignment horizontal="right" vertical="center"/>
      <protection locked="0"/>
    </xf>
    <xf numFmtId="179" fontId="8" fillId="0" borderId="62" xfId="0" applyNumberFormat="1" applyFont="1" applyFill="1" applyBorder="1" applyAlignment="1">
      <alignment horizontal="left" vertical="center"/>
    </xf>
    <xf numFmtId="179" fontId="20" fillId="7" borderId="22" xfId="0" applyNumberFormat="1" applyFont="1" applyFill="1" applyBorder="1" applyAlignment="1" applyProtection="1">
      <alignment horizontal="center" vertical="center"/>
      <protection locked="0"/>
    </xf>
    <xf numFmtId="38" fontId="20" fillId="0" borderId="63" xfId="1" applyFont="1" applyBorder="1" applyAlignment="1" applyProtection="1">
      <alignment horizontal="right" vertical="center"/>
      <protection locked="0"/>
    </xf>
    <xf numFmtId="179" fontId="20" fillId="7" borderId="60" xfId="0" applyNumberFormat="1" applyFont="1" applyFill="1" applyBorder="1" applyAlignment="1" applyProtection="1">
      <alignment horizontal="center" vertical="center"/>
      <protection locked="0"/>
    </xf>
    <xf numFmtId="179" fontId="20" fillId="7" borderId="47" xfId="0" applyNumberFormat="1" applyFont="1" applyFill="1" applyBorder="1" applyAlignment="1" applyProtection="1">
      <alignment horizontal="center" vertical="center"/>
      <protection locked="0"/>
    </xf>
    <xf numFmtId="179" fontId="20" fillId="7" borderId="39" xfId="0" applyNumberFormat="1" applyFont="1" applyFill="1" applyBorder="1" applyAlignment="1" applyProtection="1">
      <alignment horizontal="center" vertical="center"/>
      <protection locked="0"/>
    </xf>
    <xf numFmtId="179" fontId="20" fillId="7" borderId="55" xfId="0" applyNumberFormat="1" applyFont="1" applyFill="1" applyBorder="1" applyAlignment="1" applyProtection="1">
      <alignment horizontal="center" vertical="center"/>
      <protection locked="0"/>
    </xf>
    <xf numFmtId="179" fontId="8" fillId="0" borderId="64" xfId="0" applyNumberFormat="1" applyFont="1" applyFill="1" applyBorder="1" applyAlignment="1">
      <alignment horizontal="left" vertical="center"/>
    </xf>
    <xf numFmtId="176" fontId="6" fillId="3" borderId="1" xfId="0" applyNumberFormat="1" applyFont="1" applyFill="1" applyBorder="1" applyAlignment="1">
      <alignment horizontal="center" vertical="center"/>
    </xf>
    <xf numFmtId="179" fontId="20" fillId="7" borderId="65" xfId="0" applyNumberFormat="1" applyFont="1" applyFill="1" applyBorder="1" applyAlignment="1" applyProtection="1">
      <alignment horizontal="center" vertical="center"/>
      <protection locked="0"/>
    </xf>
    <xf numFmtId="0" fontId="2" fillId="0" borderId="69" xfId="0" applyFont="1" applyBorder="1">
      <alignment vertical="center"/>
    </xf>
    <xf numFmtId="0" fontId="2" fillId="0" borderId="70" xfId="0" applyFont="1" applyBorder="1">
      <alignment vertical="center"/>
    </xf>
    <xf numFmtId="0" fontId="2" fillId="0" borderId="71" xfId="0" applyFont="1" applyBorder="1">
      <alignment vertical="center"/>
    </xf>
    <xf numFmtId="0" fontId="2" fillId="0" borderId="72" xfId="0" applyFont="1" applyBorder="1" applyAlignment="1">
      <alignment horizontal="right" vertical="center"/>
    </xf>
    <xf numFmtId="0" fontId="9" fillId="0" borderId="71" xfId="0" applyFont="1" applyBorder="1">
      <alignment vertical="center"/>
    </xf>
    <xf numFmtId="38" fontId="8" fillId="0" borderId="72" xfId="1" applyFont="1" applyBorder="1" applyAlignment="1" applyProtection="1">
      <alignment horizontal="right" vertical="center"/>
      <protection locked="0"/>
    </xf>
    <xf numFmtId="178" fontId="8" fillId="0" borderId="72" xfId="0" applyNumberFormat="1" applyFont="1" applyFill="1" applyBorder="1" applyAlignment="1">
      <alignment horizontal="right" vertical="center"/>
    </xf>
    <xf numFmtId="0" fontId="9" fillId="0" borderId="71" xfId="0" applyFont="1" applyFill="1" applyBorder="1">
      <alignment vertical="center"/>
    </xf>
    <xf numFmtId="38" fontId="8" fillId="0" borderId="72" xfId="1" applyFont="1" applyFill="1" applyBorder="1" applyAlignment="1">
      <alignment horizontal="right" vertical="center"/>
    </xf>
    <xf numFmtId="38" fontId="8" fillId="0" borderId="72" xfId="1" applyFont="1" applyBorder="1" applyAlignment="1">
      <alignment horizontal="right" vertical="center"/>
    </xf>
    <xf numFmtId="0" fontId="2" fillId="0" borderId="73" xfId="0" applyFont="1" applyBorder="1">
      <alignment vertical="center"/>
    </xf>
    <xf numFmtId="0" fontId="14" fillId="0" borderId="74" xfId="0" applyFont="1" applyBorder="1" applyAlignment="1">
      <alignment horizontal="right" vertical="center"/>
    </xf>
    <xf numFmtId="0" fontId="2" fillId="0" borderId="71" xfId="0" applyFont="1" applyBorder="1" applyAlignment="1">
      <alignment horizontal="right" vertical="center"/>
    </xf>
    <xf numFmtId="177" fontId="3" fillId="0" borderId="72" xfId="0" applyNumberFormat="1" applyFont="1" applyBorder="1" applyAlignment="1">
      <alignment horizontal="right" vertical="center"/>
    </xf>
    <xf numFmtId="38" fontId="8" fillId="0" borderId="71" xfId="1" applyFont="1" applyFill="1" applyBorder="1" applyAlignment="1">
      <alignment horizontal="right" vertical="center"/>
    </xf>
    <xf numFmtId="0" fontId="2" fillId="0" borderId="72" xfId="0" applyFont="1" applyBorder="1">
      <alignment vertical="center"/>
    </xf>
    <xf numFmtId="0" fontId="2" fillId="0" borderId="74" xfId="0" applyFont="1" applyBorder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38" fontId="20" fillId="0" borderId="0" xfId="1" applyFont="1" applyBorder="1" applyAlignment="1" applyProtection="1">
      <alignment horizontal="right" vertical="center"/>
      <protection locked="0"/>
    </xf>
    <xf numFmtId="0" fontId="2" fillId="0" borderId="75" xfId="0" applyFont="1" applyBorder="1">
      <alignment vertical="center"/>
    </xf>
    <xf numFmtId="0" fontId="25" fillId="0" borderId="76" xfId="0" applyFont="1" applyBorder="1">
      <alignment vertical="center"/>
    </xf>
    <xf numFmtId="0" fontId="15" fillId="0" borderId="76" xfId="0" applyFont="1" applyBorder="1">
      <alignment vertical="center"/>
    </xf>
    <xf numFmtId="0" fontId="2" fillId="0" borderId="76" xfId="0" applyFont="1" applyBorder="1">
      <alignment vertical="center"/>
    </xf>
    <xf numFmtId="0" fontId="2" fillId="0" borderId="77" xfId="0" applyFont="1" applyBorder="1">
      <alignment vertical="center"/>
    </xf>
    <xf numFmtId="0" fontId="2" fillId="0" borderId="78" xfId="0" applyFont="1" applyBorder="1">
      <alignment vertical="center"/>
    </xf>
    <xf numFmtId="0" fontId="2" fillId="0" borderId="79" xfId="0" applyFont="1" applyBorder="1" applyAlignment="1">
      <alignment horizontal="right" vertical="center"/>
    </xf>
    <xf numFmtId="0" fontId="9" fillId="0" borderId="78" xfId="0" applyFont="1" applyBorder="1">
      <alignment vertical="center"/>
    </xf>
    <xf numFmtId="38" fontId="8" fillId="0" borderId="79" xfId="1" applyFont="1" applyBorder="1" applyAlignment="1" applyProtection="1">
      <alignment horizontal="right" vertical="center"/>
      <protection locked="0"/>
    </xf>
    <xf numFmtId="178" fontId="8" fillId="0" borderId="79" xfId="0" applyNumberFormat="1" applyFont="1" applyFill="1" applyBorder="1" applyAlignment="1">
      <alignment horizontal="right" vertical="center"/>
    </xf>
    <xf numFmtId="0" fontId="9" fillId="0" borderId="78" xfId="0" applyFont="1" applyFill="1" applyBorder="1">
      <alignment vertical="center"/>
    </xf>
    <xf numFmtId="38" fontId="8" fillId="0" borderId="79" xfId="1" applyFont="1" applyFill="1" applyBorder="1" applyAlignment="1">
      <alignment horizontal="right" vertical="center"/>
    </xf>
    <xf numFmtId="38" fontId="8" fillId="0" borderId="79" xfId="1" applyFont="1" applyBorder="1" applyAlignment="1">
      <alignment horizontal="right" vertical="center"/>
    </xf>
    <xf numFmtId="0" fontId="2" fillId="0" borderId="80" xfId="0" applyFont="1" applyBorder="1">
      <alignment vertical="center"/>
    </xf>
    <xf numFmtId="0" fontId="2" fillId="0" borderId="81" xfId="0" applyFont="1" applyBorder="1">
      <alignment vertical="center"/>
    </xf>
    <xf numFmtId="0" fontId="14" fillId="0" borderId="81" xfId="0" applyFont="1" applyBorder="1" applyAlignment="1">
      <alignment horizontal="right" vertical="center"/>
    </xf>
    <xf numFmtId="0" fontId="14" fillId="0" borderId="82" xfId="0" applyFont="1" applyBorder="1" applyAlignment="1">
      <alignment horizontal="right" vertical="center"/>
    </xf>
    <xf numFmtId="0" fontId="2" fillId="0" borderId="78" xfId="0" applyFont="1" applyBorder="1" applyAlignment="1">
      <alignment horizontal="right" vertical="center"/>
    </xf>
    <xf numFmtId="177" fontId="3" fillId="0" borderId="79" xfId="0" applyNumberFormat="1" applyFont="1" applyBorder="1" applyAlignment="1">
      <alignment horizontal="right" vertical="center"/>
    </xf>
    <xf numFmtId="38" fontId="8" fillId="0" borderId="78" xfId="1" applyFont="1" applyFill="1" applyBorder="1" applyAlignment="1">
      <alignment horizontal="right" vertical="center"/>
    </xf>
    <xf numFmtId="0" fontId="2" fillId="0" borderId="79" xfId="0" applyFont="1" applyBorder="1">
      <alignment vertical="center"/>
    </xf>
    <xf numFmtId="0" fontId="2" fillId="0" borderId="82" xfId="0" applyFont="1" applyBorder="1">
      <alignment vertical="center"/>
    </xf>
    <xf numFmtId="0" fontId="2" fillId="0" borderId="83" xfId="0" applyFont="1" applyBorder="1">
      <alignment vertical="center"/>
    </xf>
    <xf numFmtId="0" fontId="14" fillId="0" borderId="84" xfId="0" applyFont="1" applyBorder="1" applyAlignment="1">
      <alignment horizontal="right" vertical="center"/>
    </xf>
    <xf numFmtId="0" fontId="7" fillId="0" borderId="83" xfId="0" applyFont="1" applyBorder="1">
      <alignment vertical="center"/>
    </xf>
    <xf numFmtId="176" fontId="6" fillId="3" borderId="84" xfId="0" applyNumberFormat="1" applyFont="1" applyFill="1" applyBorder="1" applyAlignment="1">
      <alignment horizontal="center" vertical="center"/>
    </xf>
    <xf numFmtId="0" fontId="7" fillId="3" borderId="83" xfId="0" applyFont="1" applyFill="1" applyBorder="1">
      <alignment vertical="center"/>
    </xf>
    <xf numFmtId="176" fontId="6" fillId="3" borderId="85" xfId="0" applyNumberFormat="1" applyFont="1" applyFill="1" applyBorder="1" applyAlignment="1">
      <alignment horizontal="center" vertical="center"/>
    </xf>
    <xf numFmtId="0" fontId="9" fillId="0" borderId="83" xfId="0" applyFont="1" applyBorder="1">
      <alignment vertical="center"/>
    </xf>
    <xf numFmtId="38" fontId="8" fillId="0" borderId="84" xfId="1" applyFont="1" applyBorder="1" applyAlignment="1" applyProtection="1">
      <alignment horizontal="right" vertical="center"/>
      <protection locked="0"/>
    </xf>
    <xf numFmtId="0" fontId="2" fillId="0" borderId="86" xfId="0" applyFont="1" applyBorder="1">
      <alignment vertical="center"/>
    </xf>
    <xf numFmtId="0" fontId="3" fillId="0" borderId="87" xfId="0" applyFont="1" applyBorder="1">
      <alignment vertical="center"/>
    </xf>
    <xf numFmtId="0" fontId="9" fillId="0" borderId="83" xfId="0" applyFont="1" applyFill="1" applyBorder="1">
      <alignment vertical="center"/>
    </xf>
    <xf numFmtId="38" fontId="8" fillId="0" borderId="84" xfId="1" applyFont="1" applyFill="1" applyBorder="1" applyAlignment="1">
      <alignment horizontal="right" vertical="center"/>
    </xf>
    <xf numFmtId="0" fontId="2" fillId="0" borderId="84" xfId="0" applyFont="1" applyBorder="1">
      <alignment vertical="center"/>
    </xf>
    <xf numFmtId="0" fontId="2" fillId="0" borderId="84" xfId="0" applyFont="1" applyBorder="1" applyAlignment="1">
      <alignment horizontal="right" vertical="center"/>
    </xf>
    <xf numFmtId="178" fontId="8" fillId="0" borderId="84" xfId="0" applyNumberFormat="1" applyFont="1" applyFill="1" applyBorder="1" applyAlignment="1">
      <alignment horizontal="right" vertical="center"/>
    </xf>
    <xf numFmtId="38" fontId="8" fillId="0" borderId="84" xfId="1" applyFont="1" applyBorder="1" applyAlignment="1">
      <alignment horizontal="right" vertical="center"/>
    </xf>
    <xf numFmtId="0" fontId="2" fillId="0" borderId="33" xfId="0" applyFont="1" applyBorder="1">
      <alignment vertical="center"/>
    </xf>
    <xf numFmtId="0" fontId="14" fillId="0" borderId="33" xfId="0" applyFont="1" applyBorder="1" applyAlignment="1">
      <alignment horizontal="right" vertical="center"/>
    </xf>
    <xf numFmtId="0" fontId="14" fillId="0" borderId="87" xfId="0" applyFont="1" applyBorder="1" applyAlignment="1">
      <alignment horizontal="right" vertical="center"/>
    </xf>
    <xf numFmtId="0" fontId="2" fillId="0" borderId="88" xfId="0" applyFont="1" applyBorder="1">
      <alignment vertical="center"/>
    </xf>
    <xf numFmtId="178" fontId="4" fillId="0" borderId="89" xfId="0" applyNumberFormat="1" applyFont="1" applyBorder="1">
      <alignment vertical="center"/>
    </xf>
    <xf numFmtId="0" fontId="3" fillId="0" borderId="89" xfId="0" applyFont="1" applyBorder="1">
      <alignment vertical="center"/>
    </xf>
    <xf numFmtId="0" fontId="3" fillId="0" borderId="90" xfId="0" applyFont="1" applyBorder="1">
      <alignment vertical="center"/>
    </xf>
    <xf numFmtId="0" fontId="2" fillId="0" borderId="94" xfId="0" applyFont="1" applyBorder="1">
      <alignment vertical="center"/>
    </xf>
    <xf numFmtId="0" fontId="2" fillId="0" borderId="95" xfId="0" applyFont="1" applyBorder="1">
      <alignment vertical="center"/>
    </xf>
    <xf numFmtId="176" fontId="6" fillId="0" borderId="94" xfId="0" applyNumberFormat="1" applyFont="1" applyFill="1" applyBorder="1" applyAlignment="1">
      <alignment horizontal="center" vertical="center"/>
    </xf>
    <xf numFmtId="176" fontId="6" fillId="0" borderId="96" xfId="0" applyNumberFormat="1" applyFont="1" applyFill="1" applyBorder="1" applyAlignment="1">
      <alignment horizontal="center" vertical="center"/>
    </xf>
    <xf numFmtId="176" fontId="6" fillId="3" borderId="97" xfId="0" applyNumberFormat="1" applyFont="1" applyFill="1" applyBorder="1" applyAlignment="1">
      <alignment horizontal="center" vertical="center"/>
    </xf>
    <xf numFmtId="176" fontId="6" fillId="3" borderId="96" xfId="0" applyNumberFormat="1" applyFont="1" applyFill="1" applyBorder="1" applyAlignment="1">
      <alignment horizontal="center" vertical="center"/>
    </xf>
    <xf numFmtId="38" fontId="8" fillId="0" borderId="97" xfId="1" applyFont="1" applyBorder="1" applyAlignment="1">
      <alignment horizontal="right" vertical="center"/>
    </xf>
    <xf numFmtId="38" fontId="8" fillId="0" borderId="95" xfId="1" applyFont="1" applyBorder="1" applyAlignment="1">
      <alignment horizontal="right" vertical="center"/>
    </xf>
    <xf numFmtId="38" fontId="8" fillId="0" borderId="94" xfId="1" applyFont="1" applyFill="1" applyBorder="1" applyAlignment="1">
      <alignment horizontal="right" vertical="center"/>
    </xf>
    <xf numFmtId="38" fontId="8" fillId="0" borderId="95" xfId="1" applyFont="1" applyFill="1" applyBorder="1" applyAlignment="1">
      <alignment horizontal="right" vertical="center"/>
    </xf>
    <xf numFmtId="0" fontId="2" fillId="0" borderId="94" xfId="0" applyFont="1" applyBorder="1" applyAlignment="1">
      <alignment horizontal="right" vertical="center"/>
    </xf>
    <xf numFmtId="177" fontId="3" fillId="0" borderId="95" xfId="0" applyNumberFormat="1" applyFont="1" applyBorder="1" applyAlignment="1">
      <alignment horizontal="right" vertical="center"/>
    </xf>
    <xf numFmtId="0" fontId="2" fillId="0" borderId="98" xfId="0" applyFont="1" applyBorder="1">
      <alignment vertical="center"/>
    </xf>
    <xf numFmtId="0" fontId="2" fillId="0" borderId="99" xfId="0" applyFont="1" applyBorder="1">
      <alignment vertical="center"/>
    </xf>
    <xf numFmtId="0" fontId="14" fillId="0" borderId="99" xfId="0" applyFont="1" applyBorder="1" applyAlignment="1">
      <alignment horizontal="right" vertical="center"/>
    </xf>
    <xf numFmtId="0" fontId="2" fillId="0" borderId="100" xfId="0" applyFont="1" applyBorder="1">
      <alignment vertical="center"/>
    </xf>
    <xf numFmtId="0" fontId="3" fillId="0" borderId="101" xfId="0" applyFont="1" applyBorder="1">
      <alignment vertical="center"/>
    </xf>
    <xf numFmtId="178" fontId="4" fillId="0" borderId="102" xfId="0" applyNumberFormat="1" applyFont="1" applyBorder="1">
      <alignment vertical="center"/>
    </xf>
    <xf numFmtId="178" fontId="5" fillId="0" borderId="102" xfId="0" applyNumberFormat="1" applyFont="1" applyBorder="1" applyAlignment="1">
      <alignment horizontal="right" vertical="center"/>
    </xf>
    <xf numFmtId="178" fontId="4" fillId="0" borderId="103" xfId="0" applyNumberFormat="1" applyFont="1" applyBorder="1">
      <alignment vertical="center"/>
    </xf>
    <xf numFmtId="0" fontId="3" fillId="0" borderId="94" xfId="0" applyFont="1" applyBorder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4" fillId="0" borderId="95" xfId="0" applyNumberFormat="1" applyFont="1" applyBorder="1">
      <alignment vertical="center"/>
    </xf>
    <xf numFmtId="38" fontId="8" fillId="0" borderId="91" xfId="1" applyFont="1" applyFill="1" applyBorder="1" applyAlignment="1">
      <alignment horizontal="right" vertical="center"/>
    </xf>
    <xf numFmtId="179" fontId="20" fillId="0" borderId="92" xfId="0" applyNumberFormat="1" applyFont="1" applyFill="1" applyBorder="1" applyAlignment="1">
      <alignment horizontal="left" vertical="center"/>
    </xf>
    <xf numFmtId="179" fontId="8" fillId="0" borderId="92" xfId="0" applyNumberFormat="1" applyFont="1" applyFill="1" applyBorder="1" applyAlignment="1">
      <alignment horizontal="left" vertical="center"/>
    </xf>
    <xf numFmtId="38" fontId="8" fillId="0" borderId="92" xfId="1" applyFont="1" applyFill="1" applyBorder="1" applyAlignment="1">
      <alignment horizontal="right" vertical="center"/>
    </xf>
    <xf numFmtId="38" fontId="8" fillId="0" borderId="93" xfId="1" applyFont="1" applyFill="1" applyBorder="1" applyAlignment="1">
      <alignment horizontal="right" vertical="center"/>
    </xf>
    <xf numFmtId="179" fontId="8" fillId="0" borderId="104" xfId="0" applyNumberFormat="1" applyFont="1" applyFill="1" applyBorder="1" applyAlignment="1">
      <alignment horizontal="left" vertical="center"/>
    </xf>
    <xf numFmtId="179" fontId="20" fillId="7" borderId="105" xfId="0" applyNumberFormat="1" applyFont="1" applyFill="1" applyBorder="1" applyAlignment="1" applyProtection="1">
      <alignment horizontal="center" vertical="center"/>
      <protection locked="0"/>
    </xf>
    <xf numFmtId="38" fontId="20" fillId="0" borderId="106" xfId="1" applyFont="1" applyBorder="1" applyAlignment="1" applyProtection="1">
      <alignment horizontal="right" vertical="center"/>
      <protection locked="0"/>
    </xf>
    <xf numFmtId="179" fontId="8" fillId="0" borderId="107" xfId="0" applyNumberFormat="1" applyFont="1" applyFill="1" applyBorder="1" applyAlignment="1">
      <alignment horizontal="left" vertical="center"/>
    </xf>
    <xf numFmtId="179" fontId="20" fillId="7" borderId="40" xfId="0" applyNumberFormat="1" applyFont="1" applyFill="1" applyBorder="1" applyAlignment="1" applyProtection="1">
      <alignment horizontal="center" vertical="center"/>
      <protection locked="0"/>
    </xf>
    <xf numFmtId="38" fontId="20" fillId="0" borderId="108" xfId="1" applyFont="1" applyBorder="1" applyAlignment="1" applyProtection="1">
      <alignment horizontal="right" vertical="center"/>
      <protection locked="0"/>
    </xf>
    <xf numFmtId="179" fontId="8" fillId="0" borderId="109" xfId="0" applyNumberFormat="1" applyFont="1" applyFill="1" applyBorder="1" applyAlignment="1">
      <alignment horizontal="left" vertical="center"/>
    </xf>
    <xf numFmtId="179" fontId="20" fillId="7" borderId="110" xfId="0" applyNumberFormat="1" applyFont="1" applyFill="1" applyBorder="1" applyAlignment="1" applyProtection="1">
      <alignment horizontal="center" vertical="center"/>
      <protection locked="0"/>
    </xf>
    <xf numFmtId="38" fontId="20" fillId="0" borderId="111" xfId="1" applyFont="1" applyBorder="1" applyAlignment="1" applyProtection="1">
      <alignment horizontal="right" vertical="center"/>
      <protection locked="0"/>
    </xf>
    <xf numFmtId="179" fontId="8" fillId="0" borderId="112" xfId="0" applyNumberFormat="1" applyFont="1" applyFill="1" applyBorder="1" applyAlignment="1">
      <alignment horizontal="left" vertical="center"/>
    </xf>
    <xf numFmtId="38" fontId="20" fillId="0" borderId="113" xfId="1" applyFont="1" applyBorder="1" applyAlignment="1" applyProtection="1">
      <alignment horizontal="right" vertical="center"/>
      <protection locked="0"/>
    </xf>
    <xf numFmtId="179" fontId="8" fillId="0" borderId="114" xfId="0" applyNumberFormat="1" applyFont="1" applyFill="1" applyBorder="1" applyAlignment="1">
      <alignment horizontal="left" vertical="center"/>
    </xf>
    <xf numFmtId="179" fontId="20" fillId="7" borderId="115" xfId="0" applyNumberFormat="1" applyFont="1" applyFill="1" applyBorder="1" applyAlignment="1" applyProtection="1">
      <alignment horizontal="center" vertical="center"/>
      <protection locked="0"/>
    </xf>
    <xf numFmtId="38" fontId="20" fillId="0" borderId="116" xfId="1" applyFont="1" applyBorder="1" applyAlignment="1" applyProtection="1">
      <alignment horizontal="right" vertical="center"/>
      <protection locked="0"/>
    </xf>
    <xf numFmtId="179" fontId="8" fillId="0" borderId="117" xfId="0" applyNumberFormat="1" applyFont="1" applyFill="1" applyBorder="1" applyAlignment="1">
      <alignment horizontal="left" vertical="center"/>
    </xf>
    <xf numFmtId="179" fontId="8" fillId="0" borderId="118" xfId="0" applyNumberFormat="1" applyFont="1" applyFill="1" applyBorder="1" applyAlignment="1">
      <alignment horizontal="left" vertical="center"/>
    </xf>
    <xf numFmtId="179" fontId="20" fillId="7" borderId="119" xfId="0" applyNumberFormat="1" applyFont="1" applyFill="1" applyBorder="1" applyAlignment="1" applyProtection="1">
      <alignment horizontal="center" vertical="center"/>
      <protection locked="0"/>
    </xf>
    <xf numFmtId="179" fontId="8" fillId="0" borderId="120" xfId="0" applyNumberFormat="1" applyFont="1" applyFill="1" applyBorder="1" applyAlignment="1">
      <alignment horizontal="left" vertical="center"/>
    </xf>
    <xf numFmtId="179" fontId="20" fillId="8" borderId="105" xfId="0" applyNumberFormat="1" applyFont="1" applyFill="1" applyBorder="1" applyAlignment="1" applyProtection="1">
      <alignment horizontal="center" vertical="center"/>
      <protection locked="0"/>
    </xf>
    <xf numFmtId="0" fontId="9" fillId="0" borderId="121" xfId="0" applyFont="1" applyBorder="1">
      <alignment vertical="center"/>
    </xf>
    <xf numFmtId="38" fontId="8" fillId="0" borderId="122" xfId="1" applyFont="1" applyBorder="1" applyAlignment="1">
      <alignment horizontal="right" vertical="center"/>
    </xf>
    <xf numFmtId="179" fontId="8" fillId="0" borderId="119" xfId="0" applyNumberFormat="1" applyFont="1" applyFill="1" applyBorder="1" applyAlignment="1">
      <alignment horizontal="left" vertical="center"/>
    </xf>
    <xf numFmtId="179" fontId="20" fillId="7" borderId="7" xfId="0" applyNumberFormat="1" applyFont="1" applyFill="1" applyBorder="1" applyAlignment="1" applyProtection="1">
      <alignment horizontal="center" vertical="center"/>
      <protection locked="0"/>
    </xf>
    <xf numFmtId="179" fontId="8" fillId="0" borderId="123" xfId="0" applyNumberFormat="1" applyFont="1" applyFill="1" applyBorder="1" applyAlignment="1">
      <alignment horizontal="left" vertical="center"/>
    </xf>
    <xf numFmtId="179" fontId="20" fillId="8" borderId="124" xfId="0" applyNumberFormat="1" applyFont="1" applyFill="1" applyBorder="1" applyAlignment="1" applyProtection="1">
      <alignment horizontal="center" vertical="center"/>
      <protection locked="0"/>
    </xf>
    <xf numFmtId="179" fontId="8" fillId="0" borderId="125" xfId="0" applyNumberFormat="1" applyFont="1" applyFill="1" applyBorder="1" applyAlignment="1">
      <alignment horizontal="left" vertical="center"/>
    </xf>
    <xf numFmtId="179" fontId="20" fillId="7" borderId="124" xfId="0" applyNumberFormat="1" applyFont="1" applyFill="1" applyBorder="1" applyAlignment="1" applyProtection="1">
      <alignment horizontal="center" vertical="center"/>
      <protection locked="0"/>
    </xf>
    <xf numFmtId="179" fontId="8" fillId="0" borderId="127" xfId="0" applyNumberFormat="1" applyFont="1" applyFill="1" applyBorder="1" applyAlignment="1">
      <alignment horizontal="left" vertical="center"/>
    </xf>
    <xf numFmtId="38" fontId="20" fillId="0" borderId="126" xfId="1" applyFont="1" applyBorder="1" applyAlignment="1" applyProtection="1">
      <alignment horizontal="right" vertical="center"/>
      <protection locked="0"/>
    </xf>
    <xf numFmtId="179" fontId="8" fillId="0" borderId="128" xfId="0" applyNumberFormat="1" applyFont="1" applyFill="1" applyBorder="1" applyAlignment="1">
      <alignment horizontal="left" vertical="center"/>
    </xf>
    <xf numFmtId="179" fontId="20" fillId="7" borderId="129" xfId="0" applyNumberFormat="1" applyFont="1" applyFill="1" applyBorder="1" applyAlignment="1" applyProtection="1">
      <alignment horizontal="center" vertical="center"/>
      <protection locked="0"/>
    </xf>
    <xf numFmtId="38" fontId="20" fillId="0" borderId="130" xfId="1" applyFont="1" applyBorder="1" applyAlignment="1" applyProtection="1">
      <alignment horizontal="right" vertical="center"/>
      <protection locked="0"/>
    </xf>
    <xf numFmtId="38" fontId="20" fillId="0" borderId="131" xfId="1" applyFont="1" applyBorder="1" applyAlignment="1" applyProtection="1">
      <alignment horizontal="right" vertical="center"/>
      <protection locked="0"/>
    </xf>
    <xf numFmtId="179" fontId="8" fillId="0" borderId="132" xfId="0" applyNumberFormat="1" applyFont="1" applyFill="1" applyBorder="1" applyAlignment="1">
      <alignment horizontal="left" vertical="center"/>
    </xf>
    <xf numFmtId="38" fontId="20" fillId="0" borderId="133" xfId="1" applyFont="1" applyBorder="1" applyAlignment="1" applyProtection="1">
      <alignment horizontal="right" vertical="center"/>
      <protection locked="0"/>
    </xf>
    <xf numFmtId="176" fontId="6" fillId="3" borderId="123" xfId="0" applyNumberFormat="1" applyFont="1" applyFill="1" applyBorder="1" applyAlignment="1">
      <alignment horizontal="center" vertical="center"/>
    </xf>
    <xf numFmtId="38" fontId="8" fillId="0" borderId="94" xfId="1" applyFont="1" applyBorder="1" applyAlignment="1">
      <alignment horizontal="right" vertical="center"/>
    </xf>
    <xf numFmtId="38" fontId="8" fillId="0" borderId="78" xfId="1" applyFont="1" applyBorder="1" applyAlignment="1">
      <alignment horizontal="right" vertical="center"/>
    </xf>
    <xf numFmtId="38" fontId="8" fillId="0" borderId="71" xfId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177" fontId="8" fillId="0" borderId="16" xfId="0" applyNumberFormat="1" applyFont="1" applyBorder="1" applyAlignment="1">
      <alignment horizontal="left" vertical="center"/>
    </xf>
    <xf numFmtId="177" fontId="8" fillId="0" borderId="16" xfId="0" applyNumberFormat="1" applyFont="1" applyFill="1" applyBorder="1" applyAlignment="1">
      <alignment horizontal="left" vertical="center"/>
    </xf>
    <xf numFmtId="181" fontId="2" fillId="0" borderId="16" xfId="0" applyNumberFormat="1" applyFont="1" applyFill="1" applyBorder="1" applyAlignment="1">
      <alignment horizontal="center" vertical="center"/>
    </xf>
    <xf numFmtId="38" fontId="9" fillId="0" borderId="16" xfId="1" applyFont="1" applyBorder="1" applyAlignment="1">
      <alignment vertical="center" shrinkToFit="1"/>
    </xf>
    <xf numFmtId="177" fontId="20" fillId="0" borderId="26" xfId="0" applyNumberFormat="1" applyFont="1" applyBorder="1" applyAlignment="1">
      <alignment horizontal="left" vertical="center"/>
    </xf>
    <xf numFmtId="177" fontId="20" fillId="0" borderId="27" xfId="0" applyNumberFormat="1" applyFont="1" applyBorder="1" applyAlignment="1">
      <alignment horizontal="left" vertical="center"/>
    </xf>
    <xf numFmtId="0" fontId="2" fillId="0" borderId="137" xfId="0" applyFont="1" applyBorder="1">
      <alignment vertical="center"/>
    </xf>
    <xf numFmtId="178" fontId="4" fillId="0" borderId="138" xfId="0" applyNumberFormat="1" applyFont="1" applyBorder="1">
      <alignment vertical="center"/>
    </xf>
    <xf numFmtId="0" fontId="3" fillId="0" borderId="138" xfId="0" applyFont="1" applyBorder="1">
      <alignment vertical="center"/>
    </xf>
    <xf numFmtId="0" fontId="3" fillId="0" borderId="139" xfId="0" applyFont="1" applyBorder="1">
      <alignment vertical="center"/>
    </xf>
    <xf numFmtId="0" fontId="2" fillId="0" borderId="140" xfId="0" applyFont="1" applyBorder="1">
      <alignment vertical="center"/>
    </xf>
    <xf numFmtId="176" fontId="6" fillId="0" borderId="141" xfId="0" applyNumberFormat="1" applyFont="1" applyFill="1" applyBorder="1" applyAlignment="1">
      <alignment horizontal="center" vertical="center"/>
    </xf>
    <xf numFmtId="176" fontId="6" fillId="3" borderId="141" xfId="0" applyNumberFormat="1" applyFont="1" applyFill="1" applyBorder="1" applyAlignment="1">
      <alignment horizontal="center" vertical="center"/>
    </xf>
    <xf numFmtId="38" fontId="20" fillId="0" borderId="141" xfId="1" applyFont="1" applyBorder="1" applyAlignment="1" applyProtection="1">
      <alignment horizontal="right" vertical="center"/>
      <protection locked="0"/>
    </xf>
    <xf numFmtId="0" fontId="2" fillId="0" borderId="142" xfId="0" applyFont="1" applyBorder="1">
      <alignment vertical="center"/>
    </xf>
    <xf numFmtId="178" fontId="10" fillId="0" borderId="143" xfId="0" applyNumberFormat="1" applyFont="1" applyBorder="1">
      <alignment vertical="center"/>
    </xf>
    <xf numFmtId="38" fontId="20" fillId="0" borderId="143" xfId="1" applyFont="1" applyBorder="1" applyAlignment="1" applyProtection="1">
      <alignment horizontal="right" vertical="center"/>
      <protection locked="0"/>
    </xf>
    <xf numFmtId="38" fontId="20" fillId="0" borderId="144" xfId="1" applyFont="1" applyBorder="1" applyAlignment="1" applyProtection="1">
      <alignment horizontal="right" vertical="center"/>
      <protection locked="0"/>
    </xf>
    <xf numFmtId="0" fontId="2" fillId="0" borderId="145" xfId="0" applyFont="1" applyBorder="1">
      <alignment vertical="center"/>
    </xf>
    <xf numFmtId="179" fontId="20" fillId="0" borderId="146" xfId="0" applyNumberFormat="1" applyFont="1" applyFill="1" applyBorder="1" applyAlignment="1">
      <alignment horizontal="left" vertical="center"/>
    </xf>
    <xf numFmtId="179" fontId="8" fillId="0" borderId="146" xfId="0" applyNumberFormat="1" applyFont="1" applyFill="1" applyBorder="1" applyAlignment="1">
      <alignment horizontal="left" vertical="center"/>
    </xf>
    <xf numFmtId="38" fontId="8" fillId="0" borderId="146" xfId="1" applyFont="1" applyFill="1" applyBorder="1" applyAlignment="1">
      <alignment horizontal="right" vertical="center"/>
    </xf>
    <xf numFmtId="38" fontId="20" fillId="0" borderId="146" xfId="1" applyFont="1" applyBorder="1" applyAlignment="1" applyProtection="1">
      <alignment horizontal="right" vertical="center"/>
      <protection locked="0"/>
    </xf>
    <xf numFmtId="38" fontId="20" fillId="0" borderId="147" xfId="1" applyFont="1" applyBorder="1" applyAlignment="1" applyProtection="1">
      <alignment horizontal="right" vertical="center"/>
      <protection locked="0"/>
    </xf>
    <xf numFmtId="0" fontId="2" fillId="0" borderId="148" xfId="0" applyFont="1" applyBorder="1">
      <alignment vertical="center"/>
    </xf>
    <xf numFmtId="38" fontId="20" fillId="0" borderId="149" xfId="1" applyFont="1" applyBorder="1" applyAlignment="1" applyProtection="1">
      <alignment horizontal="right" vertical="center"/>
      <protection locked="0"/>
    </xf>
    <xf numFmtId="38" fontId="8" fillId="0" borderId="149" xfId="1" applyFont="1" applyBorder="1" applyAlignment="1" applyProtection="1">
      <alignment horizontal="center" vertical="center"/>
      <protection locked="0"/>
    </xf>
    <xf numFmtId="178" fontId="8" fillId="0" borderId="149" xfId="0" applyNumberFormat="1" applyFont="1" applyFill="1" applyBorder="1" applyAlignment="1">
      <alignment horizontal="center" vertical="center"/>
    </xf>
    <xf numFmtId="38" fontId="8" fillId="0" borderId="149" xfId="1" applyFont="1" applyBorder="1" applyAlignment="1">
      <alignment horizontal="right" vertical="center"/>
    </xf>
    <xf numFmtId="0" fontId="2" fillId="0" borderId="150" xfId="0" applyFont="1" applyBorder="1">
      <alignment vertical="center"/>
    </xf>
    <xf numFmtId="0" fontId="2" fillId="0" borderId="151" xfId="0" applyFont="1" applyBorder="1">
      <alignment vertical="center"/>
    </xf>
    <xf numFmtId="0" fontId="14" fillId="0" borderId="151" xfId="0" applyFont="1" applyBorder="1" applyAlignment="1">
      <alignment horizontal="right" vertical="center"/>
    </xf>
    <xf numFmtId="0" fontId="14" fillId="0" borderId="152" xfId="0" applyFont="1" applyBorder="1" applyAlignment="1">
      <alignment horizontal="right" vertical="center"/>
    </xf>
    <xf numFmtId="0" fontId="2" fillId="0" borderId="153" xfId="0" applyFont="1" applyBorder="1">
      <alignment vertical="center"/>
    </xf>
    <xf numFmtId="0" fontId="2" fillId="0" borderId="154" xfId="0" applyFont="1" applyBorder="1">
      <alignment vertical="center"/>
    </xf>
    <xf numFmtId="0" fontId="2" fillId="0" borderId="155" xfId="0" applyFont="1" applyBorder="1">
      <alignment vertical="center"/>
    </xf>
    <xf numFmtId="0" fontId="2" fillId="0" borderId="156" xfId="0" applyFont="1" applyBorder="1">
      <alignment vertical="center"/>
    </xf>
    <xf numFmtId="0" fontId="2" fillId="0" borderId="157" xfId="0" applyFont="1" applyBorder="1">
      <alignment vertical="center"/>
    </xf>
    <xf numFmtId="38" fontId="2" fillId="0" borderId="158" xfId="1" applyFont="1" applyBorder="1" applyAlignment="1">
      <alignment horizontal="right" vertical="center"/>
    </xf>
    <xf numFmtId="38" fontId="8" fillId="0" borderId="158" xfId="1" applyFont="1" applyBorder="1" applyAlignment="1" applyProtection="1">
      <alignment horizontal="center" vertical="center"/>
      <protection locked="0"/>
    </xf>
    <xf numFmtId="178" fontId="8" fillId="0" borderId="158" xfId="0" applyNumberFormat="1" applyFont="1" applyFill="1" applyBorder="1" applyAlignment="1">
      <alignment horizontal="center" vertical="center"/>
    </xf>
    <xf numFmtId="0" fontId="9" fillId="0" borderId="157" xfId="0" applyFont="1" applyFill="1" applyBorder="1">
      <alignment vertical="center"/>
    </xf>
    <xf numFmtId="0" fontId="9" fillId="0" borderId="157" xfId="0" applyFont="1" applyBorder="1">
      <alignment vertical="center"/>
    </xf>
    <xf numFmtId="38" fontId="8" fillId="0" borderId="158" xfId="1" applyFont="1" applyBorder="1" applyAlignment="1">
      <alignment horizontal="right" vertical="center"/>
    </xf>
    <xf numFmtId="0" fontId="2" fillId="0" borderId="159" xfId="0" applyFont="1" applyBorder="1">
      <alignment vertical="center"/>
    </xf>
    <xf numFmtId="0" fontId="2" fillId="0" borderId="160" xfId="0" applyFont="1" applyBorder="1">
      <alignment vertical="center"/>
    </xf>
    <xf numFmtId="0" fontId="14" fillId="0" borderId="160" xfId="0" applyFont="1" applyBorder="1" applyAlignment="1">
      <alignment horizontal="right" vertical="center"/>
    </xf>
    <xf numFmtId="0" fontId="14" fillId="0" borderId="161" xfId="0" applyFont="1" applyBorder="1" applyAlignment="1">
      <alignment horizontal="right" vertical="center"/>
    </xf>
    <xf numFmtId="177" fontId="8" fillId="0" borderId="30" xfId="0" applyNumberFormat="1" applyFont="1" applyBorder="1" applyAlignment="1">
      <alignment horizontal="center" vertical="center"/>
    </xf>
    <xf numFmtId="38" fontId="2" fillId="0" borderId="72" xfId="1" applyFont="1" applyBorder="1" applyAlignment="1">
      <alignment horizontal="right" vertical="center"/>
    </xf>
    <xf numFmtId="38" fontId="8" fillId="0" borderId="72" xfId="1" applyFont="1" applyBorder="1" applyAlignment="1" applyProtection="1">
      <alignment horizontal="center" vertical="center"/>
      <protection locked="0"/>
    </xf>
    <xf numFmtId="178" fontId="8" fillId="0" borderId="72" xfId="0" applyNumberFormat="1" applyFont="1" applyFill="1" applyBorder="1" applyAlignment="1">
      <alignment horizontal="center" vertical="center"/>
    </xf>
    <xf numFmtId="0" fontId="14" fillId="0" borderId="162" xfId="0" applyFont="1" applyBorder="1" applyAlignment="1">
      <alignment horizontal="right" vertical="center"/>
    </xf>
    <xf numFmtId="0" fontId="2" fillId="0" borderId="162" xfId="0" applyFont="1" applyBorder="1">
      <alignment vertical="center"/>
    </xf>
    <xf numFmtId="38" fontId="2" fillId="0" borderId="162" xfId="1" applyFont="1" applyBorder="1" applyAlignment="1">
      <alignment horizontal="right" vertical="center"/>
    </xf>
    <xf numFmtId="182" fontId="8" fillId="7" borderId="19" xfId="0" applyNumberFormat="1" applyFont="1" applyFill="1" applyBorder="1" applyAlignment="1">
      <alignment vertical="center"/>
    </xf>
    <xf numFmtId="182" fontId="8" fillId="7" borderId="27" xfId="0" applyNumberFormat="1" applyFont="1" applyFill="1" applyBorder="1" applyAlignment="1">
      <alignment vertical="center"/>
    </xf>
    <xf numFmtId="182" fontId="8" fillId="7" borderId="14" xfId="0" applyNumberFormat="1" applyFont="1" applyFill="1" applyBorder="1" applyAlignment="1">
      <alignment vertical="center"/>
    </xf>
    <xf numFmtId="179" fontId="20" fillId="0" borderId="143" xfId="0" applyNumberFormat="1" applyFont="1" applyFill="1" applyBorder="1" applyAlignment="1" applyProtection="1">
      <alignment horizontal="center" vertical="center"/>
      <protection locked="0"/>
    </xf>
    <xf numFmtId="179" fontId="8" fillId="0" borderId="165" xfId="0" applyNumberFormat="1" applyFont="1" applyFill="1" applyBorder="1" applyAlignment="1">
      <alignment horizontal="left" vertical="center"/>
    </xf>
    <xf numFmtId="38" fontId="20" fillId="0" borderId="167" xfId="1" applyFont="1" applyBorder="1" applyAlignment="1" applyProtection="1">
      <alignment horizontal="right" vertical="center"/>
      <protection locked="0"/>
    </xf>
    <xf numFmtId="179" fontId="8" fillId="0" borderId="168" xfId="0" applyNumberFormat="1" applyFont="1" applyFill="1" applyBorder="1" applyAlignment="1">
      <alignment horizontal="left" vertical="center"/>
    </xf>
    <xf numFmtId="179" fontId="8" fillId="0" borderId="169" xfId="0" applyNumberFormat="1" applyFont="1" applyFill="1" applyBorder="1" applyAlignment="1">
      <alignment horizontal="left" vertical="center"/>
    </xf>
    <xf numFmtId="38" fontId="20" fillId="0" borderId="170" xfId="1" applyFont="1" applyBorder="1" applyAlignment="1" applyProtection="1">
      <alignment horizontal="right" vertical="center"/>
      <protection locked="0"/>
    </xf>
    <xf numFmtId="38" fontId="20" fillId="0" borderId="171" xfId="1" applyFont="1" applyBorder="1" applyAlignment="1" applyProtection="1">
      <alignment horizontal="right" vertical="center"/>
      <protection locked="0"/>
    </xf>
    <xf numFmtId="179" fontId="20" fillId="7" borderId="123" xfId="0" applyNumberFormat="1" applyFont="1" applyFill="1" applyBorder="1" applyAlignment="1" applyProtection="1">
      <alignment horizontal="center" vertical="center"/>
      <protection locked="0"/>
    </xf>
    <xf numFmtId="38" fontId="20" fillId="0" borderId="172" xfId="1" applyFont="1" applyBorder="1" applyAlignment="1" applyProtection="1">
      <alignment horizontal="right" vertical="center"/>
      <protection locked="0"/>
    </xf>
    <xf numFmtId="179" fontId="8" fillId="0" borderId="173" xfId="0" applyNumberFormat="1" applyFont="1" applyFill="1" applyBorder="1" applyAlignment="1">
      <alignment horizontal="left" vertical="center"/>
    </xf>
    <xf numFmtId="179" fontId="20" fillId="7" borderId="166" xfId="0" applyNumberFormat="1" applyFont="1" applyFill="1" applyBorder="1" applyAlignment="1" applyProtection="1">
      <alignment horizontal="center" vertical="center"/>
      <protection locked="0"/>
    </xf>
    <xf numFmtId="38" fontId="20" fillId="0" borderId="174" xfId="1" applyFont="1" applyBorder="1" applyAlignment="1" applyProtection="1">
      <alignment horizontal="right" vertical="center"/>
      <protection locked="0"/>
    </xf>
    <xf numFmtId="179" fontId="8" fillId="0" borderId="175" xfId="0" applyNumberFormat="1" applyFont="1" applyFill="1" applyBorder="1" applyAlignment="1">
      <alignment horizontal="left" vertical="center"/>
    </xf>
    <xf numFmtId="38" fontId="20" fillId="0" borderId="176" xfId="1" applyFont="1" applyBorder="1" applyAlignment="1" applyProtection="1">
      <alignment horizontal="right" vertical="center"/>
      <protection locked="0"/>
    </xf>
    <xf numFmtId="179" fontId="8" fillId="0" borderId="177" xfId="0" applyNumberFormat="1" applyFont="1" applyFill="1" applyBorder="1" applyAlignment="1">
      <alignment horizontal="left" vertical="center"/>
    </xf>
    <xf numFmtId="179" fontId="8" fillId="0" borderId="178" xfId="0" applyNumberFormat="1" applyFont="1" applyFill="1" applyBorder="1" applyAlignment="1">
      <alignment horizontal="left" vertical="center"/>
    </xf>
    <xf numFmtId="179" fontId="20" fillId="7" borderId="179" xfId="0" applyNumberFormat="1" applyFont="1" applyFill="1" applyBorder="1" applyAlignment="1" applyProtection="1">
      <alignment horizontal="center" vertical="center"/>
      <protection locked="0"/>
    </xf>
    <xf numFmtId="38" fontId="20" fillId="0" borderId="180" xfId="1" applyFont="1" applyBorder="1" applyAlignment="1" applyProtection="1">
      <alignment horizontal="right" vertical="center"/>
      <protection locked="0"/>
    </xf>
    <xf numFmtId="177" fontId="8" fillId="0" borderId="24" xfId="0" applyNumberFormat="1" applyFont="1" applyBorder="1" applyAlignment="1">
      <alignment horizontal="center" vertical="center"/>
    </xf>
    <xf numFmtId="38" fontId="2" fillId="0" borderId="30" xfId="1" applyFont="1" applyBorder="1" applyAlignment="1">
      <alignment horizontal="right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18" xfId="0" applyFont="1" applyFill="1" applyBorder="1">
      <alignment vertical="center"/>
    </xf>
    <xf numFmtId="0" fontId="14" fillId="0" borderId="181" xfId="0" applyFont="1" applyBorder="1" applyAlignment="1">
      <alignment horizontal="right" vertical="center"/>
    </xf>
    <xf numFmtId="0" fontId="14" fillId="0" borderId="182" xfId="0" applyFont="1" applyBorder="1" applyAlignment="1">
      <alignment horizontal="right" vertical="center"/>
    </xf>
    <xf numFmtId="0" fontId="14" fillId="0" borderId="183" xfId="0" applyFont="1" applyBorder="1" applyAlignment="1">
      <alignment horizontal="right" vertical="center"/>
    </xf>
    <xf numFmtId="38" fontId="8" fillId="0" borderId="0" xfId="1" applyFont="1" applyBorder="1" applyAlignment="1" applyProtection="1">
      <alignment horizontal="center" vertical="center" shrinkToFit="1"/>
      <protection locked="0"/>
    </xf>
    <xf numFmtId="38" fontId="8" fillId="0" borderId="0" xfId="1" applyFont="1" applyBorder="1" applyAlignment="1" applyProtection="1">
      <alignment horizontal="right" vertical="center" shrinkToFit="1"/>
      <protection locked="0"/>
    </xf>
    <xf numFmtId="176" fontId="6" fillId="3" borderId="184" xfId="0" applyNumberFormat="1" applyFont="1" applyFill="1" applyBorder="1" applyAlignment="1">
      <alignment horizontal="center" vertical="center"/>
    </xf>
    <xf numFmtId="179" fontId="30" fillId="0" borderId="5" xfId="0" applyNumberFormat="1" applyFont="1" applyFill="1" applyBorder="1" applyAlignment="1">
      <alignment horizontal="left" vertical="center"/>
    </xf>
    <xf numFmtId="38" fontId="8" fillId="0" borderId="5" xfId="1" applyFont="1" applyBorder="1" applyAlignment="1" applyProtection="1">
      <alignment horizontal="right" vertical="center" shrinkToFit="1"/>
      <protection locked="0"/>
    </xf>
    <xf numFmtId="38" fontId="8" fillId="0" borderId="1" xfId="1" applyFont="1" applyBorder="1" applyAlignment="1" applyProtection="1">
      <alignment horizontal="right" vertical="center" shrinkToFit="1"/>
      <protection locked="0"/>
    </xf>
    <xf numFmtId="179" fontId="30" fillId="0" borderId="1" xfId="0" applyNumberFormat="1" applyFont="1" applyFill="1" applyBorder="1" applyAlignment="1">
      <alignment horizontal="left" vertical="center"/>
    </xf>
    <xf numFmtId="38" fontId="8" fillId="0" borderId="2" xfId="1" applyFont="1" applyBorder="1" applyAlignment="1" applyProtection="1">
      <alignment horizontal="right" vertical="center" shrinkToFit="1"/>
      <protection locked="0"/>
    </xf>
    <xf numFmtId="0" fontId="2" fillId="11" borderId="1" xfId="0" applyFont="1" applyFill="1" applyBorder="1">
      <alignment vertical="center"/>
    </xf>
    <xf numFmtId="0" fontId="24" fillId="0" borderId="105" xfId="0" applyFont="1" applyBorder="1">
      <alignment vertical="center"/>
    </xf>
    <xf numFmtId="0" fontId="9" fillId="0" borderId="0" xfId="0" applyFont="1" applyAlignment="1">
      <alignment horizontal="center" vertical="center"/>
    </xf>
    <xf numFmtId="182" fontId="8" fillId="12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82" fontId="8" fillId="12" borderId="4" xfId="0" applyNumberFormat="1" applyFont="1" applyFill="1" applyBorder="1" applyAlignment="1">
      <alignment horizontal="center" vertical="center"/>
    </xf>
    <xf numFmtId="182" fontId="8" fillId="9" borderId="185" xfId="0" applyNumberFormat="1" applyFont="1" applyFill="1" applyBorder="1" applyAlignment="1">
      <alignment horizontal="center" vertical="center"/>
    </xf>
    <xf numFmtId="178" fontId="8" fillId="0" borderId="186" xfId="0" applyNumberFormat="1" applyFont="1" applyFill="1" applyBorder="1" applyAlignment="1">
      <alignment horizontal="center" vertical="center"/>
    </xf>
    <xf numFmtId="182" fontId="8" fillId="12" borderId="1" xfId="0" applyNumberFormat="1" applyFont="1" applyFill="1" applyBorder="1" applyAlignment="1">
      <alignment horizontal="right" vertical="center"/>
    </xf>
    <xf numFmtId="182" fontId="8" fillId="9" borderId="188" xfId="0" applyNumberFormat="1" applyFont="1" applyFill="1" applyBorder="1" applyAlignment="1">
      <alignment horizontal="center" vertical="center"/>
    </xf>
    <xf numFmtId="182" fontId="8" fillId="9" borderId="19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177" fontId="8" fillId="0" borderId="30" xfId="0" applyNumberFormat="1" applyFont="1" applyFill="1" applyBorder="1" applyAlignment="1">
      <alignment horizontal="left" vertical="center"/>
    </xf>
    <xf numFmtId="181" fontId="2" fillId="0" borderId="30" xfId="0" applyNumberFormat="1" applyFont="1" applyFill="1" applyBorder="1" applyAlignment="1">
      <alignment horizontal="center" vertical="center"/>
    </xf>
    <xf numFmtId="38" fontId="9" fillId="0" borderId="30" xfId="1" applyFont="1" applyBorder="1" applyAlignment="1">
      <alignment vertical="center" shrinkToFit="1"/>
    </xf>
    <xf numFmtId="0" fontId="15" fillId="0" borderId="30" xfId="0" applyFont="1" applyBorder="1" applyAlignment="1" applyProtection="1">
      <alignment vertical="center"/>
      <protection locked="0"/>
    </xf>
    <xf numFmtId="38" fontId="9" fillId="0" borderId="0" xfId="1" applyFont="1" applyBorder="1" applyAlignment="1">
      <alignment vertical="center" shrinkToFit="1"/>
    </xf>
    <xf numFmtId="0" fontId="20" fillId="0" borderId="0" xfId="0" applyFont="1" applyBorder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4" fillId="0" borderId="71" xfId="0" applyFont="1" applyBorder="1" applyAlignment="1">
      <alignment horizontal="right" vertical="center"/>
    </xf>
    <xf numFmtId="38" fontId="2" fillId="0" borderId="71" xfId="1" applyFont="1" applyBorder="1" applyAlignment="1">
      <alignment horizontal="right" vertical="center"/>
    </xf>
    <xf numFmtId="0" fontId="20" fillId="0" borderId="30" xfId="0" applyFont="1" applyBorder="1" applyAlignment="1">
      <alignment horizontal="center" vertical="center"/>
    </xf>
    <xf numFmtId="178" fontId="8" fillId="0" borderId="25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5" fillId="0" borderId="16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14" fillId="0" borderId="153" xfId="0" applyFont="1" applyBorder="1" applyAlignment="1">
      <alignment horizontal="right" vertical="center"/>
    </xf>
    <xf numFmtId="0" fontId="25" fillId="0" borderId="155" xfId="0" applyFont="1" applyBorder="1">
      <alignment vertical="center"/>
    </xf>
    <xf numFmtId="0" fontId="15" fillId="0" borderId="155" xfId="0" applyFont="1" applyBorder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8" fontId="8" fillId="3" borderId="192" xfId="0" applyNumberFormat="1" applyFont="1" applyFill="1" applyBorder="1" applyAlignment="1">
      <alignment horizontal="right" vertical="center"/>
    </xf>
    <xf numFmtId="179" fontId="20" fillId="13" borderId="64" xfId="0" applyNumberFormat="1" applyFont="1" applyFill="1" applyBorder="1" applyAlignment="1">
      <alignment horizontal="left" vertical="center"/>
    </xf>
    <xf numFmtId="0" fontId="22" fillId="1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6" fillId="0" borderId="0" xfId="0" applyFont="1" applyBorder="1" applyAlignment="1">
      <alignment vertical="center"/>
    </xf>
    <xf numFmtId="0" fontId="9" fillId="11" borderId="15" xfId="0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horizontal="center" vertical="center"/>
    </xf>
    <xf numFmtId="178" fontId="8" fillId="0" borderId="15" xfId="0" applyNumberFormat="1" applyFont="1" applyFill="1" applyBorder="1" applyAlignment="1">
      <alignment horizontal="center" vertical="center"/>
    </xf>
    <xf numFmtId="178" fontId="8" fillId="0" borderId="16" xfId="0" applyNumberFormat="1" applyFont="1" applyFill="1" applyBorder="1" applyAlignment="1">
      <alignment horizontal="center" vertical="center"/>
    </xf>
    <xf numFmtId="178" fontId="8" fillId="0" borderId="17" xfId="0" applyNumberFormat="1" applyFont="1" applyFill="1" applyBorder="1" applyAlignment="1">
      <alignment horizontal="center" vertical="center"/>
    </xf>
    <xf numFmtId="179" fontId="23" fillId="0" borderId="83" xfId="0" applyNumberFormat="1" applyFont="1" applyFill="1" applyBorder="1" applyAlignment="1">
      <alignment horizontal="center" vertical="center"/>
    </xf>
    <xf numFmtId="179" fontId="23" fillId="0" borderId="0" xfId="0" applyNumberFormat="1" applyFont="1" applyFill="1" applyBorder="1" applyAlignment="1">
      <alignment horizontal="center" vertical="center"/>
    </xf>
    <xf numFmtId="179" fontId="23" fillId="0" borderId="84" xfId="0" applyNumberFormat="1" applyFont="1" applyFill="1" applyBorder="1" applyAlignment="1">
      <alignment horizontal="center" vertical="center"/>
    </xf>
    <xf numFmtId="179" fontId="23" fillId="0" borderId="94" xfId="0" applyNumberFormat="1" applyFont="1" applyFill="1" applyBorder="1" applyAlignment="1">
      <alignment horizontal="center" vertical="center"/>
    </xf>
    <xf numFmtId="179" fontId="23" fillId="0" borderId="95" xfId="0" applyNumberFormat="1" applyFont="1" applyFill="1" applyBorder="1" applyAlignment="1">
      <alignment horizontal="center" vertical="center"/>
    </xf>
    <xf numFmtId="179" fontId="25" fillId="0" borderId="135" xfId="0" applyNumberFormat="1" applyFont="1" applyFill="1" applyBorder="1" applyAlignment="1">
      <alignment horizontal="center" vertical="center"/>
    </xf>
    <xf numFmtId="179" fontId="25" fillId="0" borderId="136" xfId="0" applyNumberFormat="1" applyFont="1" applyFill="1" applyBorder="1" applyAlignment="1">
      <alignment horizontal="center" vertical="center"/>
    </xf>
    <xf numFmtId="179" fontId="25" fillId="0" borderId="134" xfId="0" applyNumberFormat="1" applyFont="1" applyFill="1" applyBorder="1" applyAlignment="1">
      <alignment horizontal="center" vertical="center"/>
    </xf>
    <xf numFmtId="179" fontId="25" fillId="0" borderId="91" xfId="0" applyNumberFormat="1" applyFont="1" applyFill="1" applyBorder="1" applyAlignment="1">
      <alignment horizontal="center" vertical="center"/>
    </xf>
    <xf numFmtId="179" fontId="25" fillId="0" borderId="92" xfId="0" applyNumberFormat="1" applyFont="1" applyFill="1" applyBorder="1" applyAlignment="1">
      <alignment horizontal="center" vertical="center"/>
    </xf>
    <xf numFmtId="179" fontId="25" fillId="0" borderId="93" xfId="0" applyNumberFormat="1" applyFont="1" applyFill="1" applyBorder="1" applyAlignment="1">
      <alignment horizontal="center" vertical="center"/>
    </xf>
    <xf numFmtId="182" fontId="3" fillId="11" borderId="15" xfId="0" applyNumberFormat="1" applyFont="1" applyFill="1" applyBorder="1" applyAlignment="1">
      <alignment horizontal="center" vertical="center"/>
    </xf>
    <xf numFmtId="182" fontId="3" fillId="11" borderId="17" xfId="0" applyNumberFormat="1" applyFont="1" applyFill="1" applyBorder="1" applyAlignment="1">
      <alignment horizontal="center" vertical="center"/>
    </xf>
    <xf numFmtId="38" fontId="25" fillId="0" borderId="15" xfId="1" applyFont="1" applyFill="1" applyBorder="1" applyAlignment="1" applyProtection="1">
      <alignment horizontal="center" vertical="center"/>
      <protection locked="0"/>
    </xf>
    <xf numFmtId="38" fontId="25" fillId="0" borderId="16" xfId="1" applyFont="1" applyFill="1" applyBorder="1" applyAlignment="1" applyProtection="1">
      <alignment horizontal="center" vertical="center"/>
      <protection locked="0"/>
    </xf>
    <xf numFmtId="38" fontId="25" fillId="0" borderId="17" xfId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178" fontId="5" fillId="0" borderId="89" xfId="0" applyNumberFormat="1" applyFont="1" applyBorder="1" applyAlignment="1">
      <alignment horizontal="left" vertical="center"/>
    </xf>
    <xf numFmtId="178" fontId="5" fillId="0" borderId="102" xfId="0" applyNumberFormat="1" applyFont="1" applyBorder="1" applyAlignment="1">
      <alignment horizontal="left" vertical="center"/>
    </xf>
    <xf numFmtId="176" fontId="6" fillId="5" borderId="2" xfId="0" applyNumberFormat="1" applyFont="1" applyFill="1" applyBorder="1" applyAlignment="1">
      <alignment horizontal="center" vertical="center"/>
    </xf>
    <xf numFmtId="176" fontId="6" fillId="5" borderId="3" xfId="0" applyNumberFormat="1" applyFont="1" applyFill="1" applyBorder="1" applyAlignment="1">
      <alignment horizontal="center" vertical="center"/>
    </xf>
    <xf numFmtId="176" fontId="6" fillId="5" borderId="4" xfId="0" applyNumberFormat="1" applyFont="1" applyFill="1" applyBorder="1" applyAlignment="1">
      <alignment horizontal="center" vertical="center"/>
    </xf>
    <xf numFmtId="176" fontId="6" fillId="6" borderId="66" xfId="0" applyNumberFormat="1" applyFont="1" applyFill="1" applyBorder="1" applyAlignment="1">
      <alignment horizontal="center" vertical="center"/>
    </xf>
    <xf numFmtId="176" fontId="6" fillId="6" borderId="67" xfId="0" applyNumberFormat="1" applyFont="1" applyFill="1" applyBorder="1" applyAlignment="1">
      <alignment horizontal="center" vertical="center"/>
    </xf>
    <xf numFmtId="176" fontId="6" fillId="6" borderId="68" xfId="0" applyNumberFormat="1" applyFont="1" applyFill="1" applyBorder="1" applyAlignment="1">
      <alignment horizontal="center" vertical="center"/>
    </xf>
    <xf numFmtId="182" fontId="26" fillId="7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2" fontId="26" fillId="7" borderId="27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6" fillId="7" borderId="16" xfId="0" applyNumberFormat="1" applyFont="1" applyFill="1" applyBorder="1" applyAlignment="1">
      <alignment horizontal="center" vertical="center"/>
    </xf>
    <xf numFmtId="182" fontId="26" fillId="7" borderId="17" xfId="0" applyNumberFormat="1" applyFont="1" applyFill="1" applyBorder="1" applyAlignment="1">
      <alignment horizontal="center" vertical="center"/>
    </xf>
    <xf numFmtId="182" fontId="6" fillId="7" borderId="15" xfId="0" applyNumberFormat="1" applyFont="1" applyFill="1" applyBorder="1" applyAlignment="1">
      <alignment horizontal="center" vertical="center"/>
    </xf>
    <xf numFmtId="182" fontId="6" fillId="7" borderId="16" xfId="0" applyNumberFormat="1" applyFont="1" applyFill="1" applyBorder="1" applyAlignment="1">
      <alignment horizontal="center" vertical="center"/>
    </xf>
    <xf numFmtId="179" fontId="23" fillId="0" borderId="78" xfId="0" applyNumberFormat="1" applyFont="1" applyFill="1" applyBorder="1" applyAlignment="1">
      <alignment horizontal="center" vertical="center"/>
    </xf>
    <xf numFmtId="179" fontId="23" fillId="0" borderId="79" xfId="0" applyNumberFormat="1" applyFont="1" applyFill="1" applyBorder="1" applyAlignment="1">
      <alignment horizontal="center" vertical="center"/>
    </xf>
    <xf numFmtId="0" fontId="29" fillId="0" borderId="78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79" xfId="0" applyFont="1" applyBorder="1" applyAlignment="1">
      <alignment horizontal="left" vertical="center"/>
    </xf>
    <xf numFmtId="182" fontId="26" fillId="7" borderId="22" xfId="0" applyNumberFormat="1" applyFont="1" applyFill="1" applyBorder="1" applyAlignment="1">
      <alignment horizontal="center" vertical="center"/>
    </xf>
    <xf numFmtId="182" fontId="26" fillId="7" borderId="18" xfId="0" applyNumberFormat="1" applyFont="1" applyFill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179" fontId="23" fillId="0" borderId="71" xfId="0" applyNumberFormat="1" applyFont="1" applyFill="1" applyBorder="1" applyAlignment="1">
      <alignment horizontal="center" vertical="center"/>
    </xf>
    <xf numFmtId="179" fontId="23" fillId="0" borderId="7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shrinkToFit="1"/>
    </xf>
    <xf numFmtId="178" fontId="8" fillId="0" borderId="14" xfId="0" applyNumberFormat="1" applyFont="1" applyFill="1" applyBorder="1" applyAlignment="1">
      <alignment horizontal="center" vertical="center"/>
    </xf>
    <xf numFmtId="178" fontId="8" fillId="0" borderId="23" xfId="0" applyNumberFormat="1" applyFont="1" applyFill="1" applyBorder="1" applyAlignment="1">
      <alignment horizontal="center" vertical="center"/>
    </xf>
    <xf numFmtId="38" fontId="8" fillId="0" borderId="14" xfId="1" applyFont="1" applyBorder="1" applyAlignment="1" applyProtection="1">
      <alignment horizontal="center" vertical="center"/>
      <protection locked="0"/>
    </xf>
    <xf numFmtId="177" fontId="8" fillId="0" borderId="24" xfId="0" applyNumberFormat="1" applyFont="1" applyBorder="1" applyAlignment="1">
      <alignment horizontal="left" vertical="center" shrinkToFit="1"/>
    </xf>
    <xf numFmtId="0" fontId="0" fillId="0" borderId="30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29" fillId="0" borderId="157" xfId="0" applyFont="1" applyBorder="1" applyAlignment="1">
      <alignment horizontal="left" vertical="center"/>
    </xf>
    <xf numFmtId="0" fontId="29" fillId="0" borderId="158" xfId="0" applyFont="1" applyBorder="1" applyAlignment="1">
      <alignment horizontal="left" vertical="center"/>
    </xf>
    <xf numFmtId="0" fontId="9" fillId="11" borderId="14" xfId="0" applyFont="1" applyFill="1" applyBorder="1" applyAlignment="1">
      <alignment horizontal="center" vertical="center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182" fontId="3" fillId="11" borderId="14" xfId="0" applyNumberFormat="1" applyFont="1" applyFill="1" applyBorder="1" applyAlignment="1">
      <alignment horizontal="center" vertical="center"/>
    </xf>
    <xf numFmtId="178" fontId="5" fillId="0" borderId="138" xfId="0" applyNumberFormat="1" applyFont="1" applyBorder="1" applyAlignment="1">
      <alignment horizontal="left" vertical="center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8" fillId="0" borderId="22" xfId="0" applyFont="1" applyBorder="1" applyAlignment="1">
      <alignment horizontal="left" vertical="center"/>
    </xf>
    <xf numFmtId="38" fontId="8" fillId="0" borderId="15" xfId="1" applyFont="1" applyBorder="1" applyAlignment="1" applyProtection="1">
      <alignment horizontal="center" vertical="center"/>
      <protection locked="0"/>
    </xf>
    <xf numFmtId="38" fontId="8" fillId="0" borderId="16" xfId="1" applyFont="1" applyBorder="1" applyAlignment="1" applyProtection="1">
      <alignment horizontal="center" vertical="center"/>
      <protection locked="0"/>
    </xf>
    <xf numFmtId="38" fontId="8" fillId="0" borderId="17" xfId="1" applyFont="1" applyBorder="1" applyAlignment="1" applyProtection="1">
      <alignment horizontal="center" vertical="center"/>
      <protection locked="0"/>
    </xf>
    <xf numFmtId="178" fontId="8" fillId="0" borderId="30" xfId="0" applyNumberFormat="1" applyFont="1" applyFill="1" applyBorder="1" applyAlignment="1">
      <alignment horizontal="center" vertical="center"/>
    </xf>
    <xf numFmtId="178" fontId="8" fillId="0" borderId="28" xfId="0" applyNumberFormat="1" applyFont="1" applyFill="1" applyBorder="1" applyAlignment="1">
      <alignment horizontal="center" vertical="center"/>
    </xf>
    <xf numFmtId="176" fontId="6" fillId="4" borderId="2" xfId="0" applyNumberFormat="1" applyFont="1" applyFill="1" applyBorder="1" applyAlignment="1">
      <alignment horizontal="center" vertical="center"/>
    </xf>
    <xf numFmtId="176" fontId="6" fillId="4" borderId="3" xfId="0" applyNumberFormat="1" applyFont="1" applyFill="1" applyBorder="1" applyAlignment="1">
      <alignment horizontal="center" vertical="center"/>
    </xf>
    <xf numFmtId="176" fontId="6" fillId="4" borderId="4" xfId="0" applyNumberFormat="1" applyFont="1" applyFill="1" applyBorder="1" applyAlignment="1">
      <alignment horizontal="center" vertical="center"/>
    </xf>
    <xf numFmtId="177" fontId="28" fillId="0" borderId="0" xfId="0" applyNumberFormat="1" applyFont="1" applyBorder="1" applyAlignment="1">
      <alignment horizontal="left" vertical="center"/>
    </xf>
    <xf numFmtId="177" fontId="19" fillId="0" borderId="22" xfId="0" applyNumberFormat="1" applyFont="1" applyFill="1" applyBorder="1" applyAlignment="1">
      <alignment horizontal="center" vertical="center"/>
    </xf>
    <xf numFmtId="177" fontId="8" fillId="0" borderId="24" xfId="0" applyNumberFormat="1" applyFont="1" applyBorder="1" applyAlignment="1">
      <alignment horizontal="center" vertical="center"/>
    </xf>
    <xf numFmtId="177" fontId="8" fillId="0" borderId="27" xfId="0" applyNumberFormat="1" applyFont="1" applyBorder="1" applyAlignment="1">
      <alignment horizontal="center" vertical="center"/>
    </xf>
    <xf numFmtId="177" fontId="8" fillId="0" borderId="28" xfId="0" applyNumberFormat="1" applyFont="1" applyBorder="1" applyAlignment="1">
      <alignment horizontal="left" vertical="center"/>
    </xf>
    <xf numFmtId="177" fontId="8" fillId="0" borderId="23" xfId="0" applyNumberFormat="1" applyFont="1" applyBorder="1" applyAlignment="1">
      <alignment horizontal="left" vertical="center"/>
    </xf>
    <xf numFmtId="177" fontId="8" fillId="0" borderId="18" xfId="0" applyNumberFormat="1" applyFont="1" applyBorder="1" applyAlignment="1">
      <alignment horizontal="left" vertical="center"/>
    </xf>
    <xf numFmtId="177" fontId="8" fillId="0" borderId="19" xfId="0" applyNumberFormat="1" applyFont="1" applyBorder="1" applyAlignment="1">
      <alignment horizontal="left" vertical="center"/>
    </xf>
    <xf numFmtId="38" fontId="2" fillId="0" borderId="23" xfId="1" applyFont="1" applyBorder="1" applyAlignment="1">
      <alignment horizontal="right" vertical="center"/>
    </xf>
    <xf numFmtId="38" fontId="2" fillId="0" borderId="19" xfId="1" applyFont="1" applyBorder="1" applyAlignment="1">
      <alignment horizontal="right" vertical="center"/>
    </xf>
    <xf numFmtId="38" fontId="8" fillId="0" borderId="163" xfId="1" applyFont="1" applyBorder="1" applyAlignment="1">
      <alignment horizontal="center" vertical="center"/>
    </xf>
    <xf numFmtId="38" fontId="8" fillId="0" borderId="164" xfId="1" applyFont="1" applyBorder="1" applyAlignment="1">
      <alignment horizontal="center" vertical="center"/>
    </xf>
    <xf numFmtId="176" fontId="6" fillId="12" borderId="3" xfId="0" applyNumberFormat="1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horizontal="center" vertical="center"/>
    </xf>
    <xf numFmtId="176" fontId="6" fillId="12" borderId="8" xfId="0" applyNumberFormat="1" applyFont="1" applyFill="1" applyBorder="1" applyAlignment="1">
      <alignment horizontal="center" vertical="center"/>
    </xf>
    <xf numFmtId="176" fontId="6" fillId="12" borderId="2" xfId="0" applyNumberFormat="1" applyFont="1" applyFill="1" applyBorder="1" applyAlignment="1">
      <alignment horizontal="center" vertical="center"/>
    </xf>
    <xf numFmtId="176" fontId="6" fillId="12" borderId="4" xfId="0" applyNumberFormat="1" applyFont="1" applyFill="1" applyBorder="1" applyAlignment="1">
      <alignment horizontal="center" vertical="center"/>
    </xf>
    <xf numFmtId="176" fontId="6" fillId="12" borderId="117" xfId="0" applyNumberFormat="1" applyFont="1" applyFill="1" applyBorder="1" applyAlignment="1">
      <alignment horizontal="center" vertical="center"/>
    </xf>
    <xf numFmtId="38" fontId="8" fillId="0" borderId="12" xfId="1" applyFont="1" applyBorder="1" applyAlignment="1" applyProtection="1">
      <alignment horizontal="right" vertical="center" shrinkToFit="1"/>
      <protection locked="0"/>
    </xf>
    <xf numFmtId="38" fontId="8" fillId="0" borderId="10" xfId="1" applyFont="1" applyBorder="1" applyAlignment="1" applyProtection="1">
      <alignment horizontal="right" vertical="center" shrinkToFit="1"/>
      <protection locked="0"/>
    </xf>
    <xf numFmtId="38" fontId="8" fillId="0" borderId="5" xfId="1" applyFont="1" applyBorder="1" applyAlignment="1" applyProtection="1">
      <alignment horizontal="right" vertical="center" shrinkToFit="1"/>
      <protection locked="0"/>
    </xf>
    <xf numFmtId="38" fontId="8" fillId="0" borderId="187" xfId="1" applyFont="1" applyBorder="1" applyAlignment="1" applyProtection="1">
      <alignment horizontal="center" vertical="center" shrinkToFit="1"/>
      <protection locked="0"/>
    </xf>
    <xf numFmtId="38" fontId="8" fillId="0" borderId="189" xfId="1" applyFont="1" applyBorder="1" applyAlignment="1" applyProtection="1">
      <alignment horizontal="center" vertical="center" shrinkToFit="1"/>
      <protection locked="0"/>
    </xf>
    <xf numFmtId="38" fontId="8" fillId="0" borderId="191" xfId="1" applyFont="1" applyBorder="1" applyAlignment="1" applyProtection="1">
      <alignment horizontal="center" vertical="center" shrinkToFit="1"/>
      <protection locked="0"/>
    </xf>
    <xf numFmtId="178" fontId="4" fillId="0" borderId="0" xfId="0" applyNumberFormat="1" applyFont="1" applyBorder="1" applyAlignment="1" applyProtection="1">
      <alignment horizontal="left"/>
      <protection locked="0"/>
    </xf>
    <xf numFmtId="178" fontId="4" fillId="0" borderId="11" xfId="0" applyNumberFormat="1" applyFont="1" applyBorder="1" applyAlignment="1" applyProtection="1">
      <alignment horizontal="left"/>
      <protection locked="0"/>
    </xf>
    <xf numFmtId="177" fontId="8" fillId="0" borderId="24" xfId="0" applyNumberFormat="1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177" fontId="8" fillId="0" borderId="30" xfId="0" applyNumberFormat="1" applyFont="1" applyBorder="1" applyAlignment="1">
      <alignment horizontal="left" vertical="center" shrinkToFit="1"/>
    </xf>
    <xf numFmtId="0" fontId="15" fillId="0" borderId="3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177" fontId="8" fillId="0" borderId="0" xfId="0" applyNumberFormat="1" applyFont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117"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9933FF"/>
      <color rgb="FF66FF66"/>
      <color rgb="FF66FF99"/>
      <color rgb="FFCC66FF"/>
      <color rgb="FFCC99FF"/>
      <color rgb="FF000000"/>
      <color rgb="FF66FFFF"/>
      <color rgb="FF00CCFF"/>
      <color rgb="FFF97A6D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29883</xdr:colOff>
      <xdr:row>2</xdr:row>
      <xdr:rowOff>59766</xdr:rowOff>
    </xdr:from>
    <xdr:to>
      <xdr:col>15</xdr:col>
      <xdr:colOff>67235</xdr:colOff>
      <xdr:row>64</xdr:row>
      <xdr:rowOff>119530</xdr:rowOff>
    </xdr:to>
    <xdr:sp macro="" textlink="">
      <xdr:nvSpPr>
        <xdr:cNvPr id="2" name="テキスト ボックス 1"/>
        <xdr:cNvSpPr txBox="1"/>
      </xdr:nvSpPr>
      <xdr:spPr>
        <a:xfrm>
          <a:off x="148273" y="570995"/>
          <a:ext cx="7942564" cy="11387518"/>
        </a:xfrm>
        <a:prstGeom prst="rect">
          <a:avLst/>
        </a:prstGeom>
        <a:solidFill>
          <a:schemeClr val="lt1"/>
        </a:solidFill>
        <a:ln w="34925" cmpd="sng">
          <a:solidFill>
            <a:srgbClr val="F97A6D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　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        </a:t>
          </a:r>
        </a:p>
        <a:p>
          <a:pPr algn="l"/>
          <a:r>
            <a:rPr kumimoji="1" lang="ja-JP" altLang="en-US" sz="1100" b="1"/>
            <a:t>　　　　</a:t>
          </a:r>
          <a:endParaRPr kumimoji="1" lang="en-US" altLang="ja-JP" sz="1100" b="1">
            <a:latin typeface="+mj-ea"/>
            <a:ea typeface="+mj-ea"/>
          </a:endParaRPr>
        </a:p>
        <a:p>
          <a:pPr algn="l"/>
          <a:endParaRPr kumimoji="1" lang="en-US" altLang="ja-JP" sz="1100" b="1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600"/>
        </a:p>
        <a:p>
          <a:endParaRPr kumimoji="1" lang="en-US" altLang="ja-JP" sz="1600"/>
        </a:p>
        <a:p>
          <a:endParaRPr kumimoji="1" lang="ja-JP" altLang="en-US" sz="1600"/>
        </a:p>
      </xdr:txBody>
    </xdr:sp>
    <xdr:clientData/>
  </xdr:twoCellAnchor>
  <xdr:twoCellAnchor editAs="oneCell">
    <xdr:from>
      <xdr:col>10</xdr:col>
      <xdr:colOff>291352</xdr:colOff>
      <xdr:row>28</xdr:row>
      <xdr:rowOff>85785</xdr:rowOff>
    </xdr:from>
    <xdr:to>
      <xdr:col>12</xdr:col>
      <xdr:colOff>583785</xdr:colOff>
      <xdr:row>30</xdr:row>
      <xdr:rowOff>76248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6277" y="5867460"/>
          <a:ext cx="1416383" cy="352413"/>
        </a:xfrm>
        <a:prstGeom prst="rect">
          <a:avLst/>
        </a:prstGeom>
      </xdr:spPr>
    </xdr:pic>
    <xdr:clientData/>
  </xdr:twoCellAnchor>
  <xdr:twoCellAnchor>
    <xdr:from>
      <xdr:col>1</xdr:col>
      <xdr:colOff>52295</xdr:colOff>
      <xdr:row>2</xdr:row>
      <xdr:rowOff>127000</xdr:rowOff>
    </xdr:from>
    <xdr:to>
      <xdr:col>15</xdr:col>
      <xdr:colOff>29883</xdr:colOff>
      <xdr:row>9</xdr:row>
      <xdr:rowOff>89647</xdr:rowOff>
    </xdr:to>
    <xdr:sp macro="" textlink="">
      <xdr:nvSpPr>
        <xdr:cNvPr id="4" name="テキスト ボックス 3"/>
        <xdr:cNvSpPr txBox="1"/>
      </xdr:nvSpPr>
      <xdr:spPr>
        <a:xfrm>
          <a:off x="176120" y="669925"/>
          <a:ext cx="7911913" cy="16961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●「香川県営業時間短縮協力金（第</a:t>
          </a:r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８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次）申請方法フローチャート」または</a:t>
          </a:r>
          <a:endParaRPr lang="ja-JP" altLang="ja-JP" sz="1600">
            <a:effectLst/>
            <a:latin typeface="+mn-ea"/>
            <a:ea typeface="+mn-ea"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　「香川県営業時間短縮協力金（第</a:t>
          </a:r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８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次）</a:t>
          </a:r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本申請 申請書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の別紙２」を参考にしていただき、</a:t>
          </a:r>
          <a:endParaRPr lang="ja-JP" altLang="ja-JP" sz="1600">
            <a:effectLst/>
            <a:latin typeface="+mn-ea"/>
            <a:ea typeface="+mn-ea"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　売上高の計算方法を選択してください。</a:t>
          </a:r>
          <a:endParaRPr kumimoji="1" lang="en-US" altLang="ja-JP" sz="16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indent="0"/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</a:t>
          </a:r>
          <a:r>
            <a:rPr kumimoji="1" lang="en-US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下記を参考にしていただき、使用する売上高計算シートを選択してください。</a:t>
          </a:r>
        </a:p>
        <a:p>
          <a:pPr marL="0" indent="0"/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売上高計算シートの結果を基に、「香川県営業時間短縮協力金（第</a:t>
          </a:r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８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次）</a:t>
          </a:r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本申請 申請書 </a:t>
          </a:r>
          <a:endParaRPr kumimoji="1" lang="en-US" altLang="ja-JP" sz="16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indent="0"/>
          <a:r>
            <a:rPr kumimoji="1" lang="en-US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の別紙２」以降に数値を記載してください。</a:t>
          </a:r>
        </a:p>
        <a:p>
          <a:endParaRPr lang="ja-JP" altLang="ja-JP" sz="1600">
            <a:effectLst/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55903</xdr:colOff>
      <xdr:row>23</xdr:row>
      <xdr:rowOff>67490</xdr:rowOff>
    </xdr:from>
    <xdr:to>
      <xdr:col>15</xdr:col>
      <xdr:colOff>40581</xdr:colOff>
      <xdr:row>29</xdr:row>
      <xdr:rowOff>15193</xdr:rowOff>
    </xdr:to>
    <xdr:sp macro="" textlink="">
      <xdr:nvSpPr>
        <xdr:cNvPr id="5" name="テキスト ボックス 4"/>
        <xdr:cNvSpPr txBox="1"/>
      </xdr:nvSpPr>
      <xdr:spPr>
        <a:xfrm>
          <a:off x="179728" y="4944290"/>
          <a:ext cx="7919003" cy="10335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 sz="1600">
            <a:effectLst/>
            <a:latin typeface="+mn-ea"/>
            <a:ea typeface="+mn-ea"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計算例：中小企業の場合、売上高計算シート①の１日当たり売上高が</a:t>
          </a:r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８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万</a:t>
          </a:r>
          <a:r>
            <a:rPr kumimoji="1" lang="en-US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3,333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円を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　　 超えない場合、協力金の額は１日当たり</a:t>
          </a:r>
          <a:r>
            <a:rPr kumimoji="1" lang="en-US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25,000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円になります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22413</xdr:colOff>
      <xdr:row>48</xdr:row>
      <xdr:rowOff>119531</xdr:rowOff>
    </xdr:from>
    <xdr:to>
      <xdr:col>15</xdr:col>
      <xdr:colOff>1</xdr:colOff>
      <xdr:row>65</xdr:row>
      <xdr:rowOff>22412</xdr:rowOff>
    </xdr:to>
    <xdr:sp macro="" textlink="">
      <xdr:nvSpPr>
        <xdr:cNvPr id="6" name="テキスト ボックス 5"/>
        <xdr:cNvSpPr txBox="1"/>
      </xdr:nvSpPr>
      <xdr:spPr>
        <a:xfrm>
          <a:off x="146238" y="9520706"/>
          <a:ext cx="7911913" cy="29794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●売上高計算シートに、売上高（消費税を抜いた金額）を入力してください。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 店休日の場合、「休」の欄には〇を記載してください。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 なお、売上高は、日々の売上高の入力を省略し、各月計のみ入力することも可能です。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●営業時間短縮の要請の対象となる飲食業のみを行っている場合は、店舗ごとに、その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 売上高を飲食業売上高として計算します。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●営業時間短縮要請の対象とならない事業（テイクアウト、物品販売等）も行っている場合</a:t>
          </a:r>
          <a:endParaRPr kumimoji="1" lang="en-US" altLang="ja-JP" sz="16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は、原則として、それらの事業を除外して飲食業売上高を計算します。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●月単位方式、時短要請期間方式のいずれの場合も、飲食業売上高を参照する期間に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休業日（定休日や不定休による店休日）があった場合には、その日数を除いて１日当たり</a:t>
          </a: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の飲食業売上高を計算します。</a:t>
          </a:r>
        </a:p>
        <a:p>
          <a:endParaRPr lang="ja-JP" altLang="ja-JP" sz="1600">
            <a:effectLst/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 editAs="oneCell">
    <xdr:from>
      <xdr:col>2</xdr:col>
      <xdr:colOff>211107</xdr:colOff>
      <xdr:row>9</xdr:row>
      <xdr:rowOff>123993</xdr:rowOff>
    </xdr:from>
    <xdr:to>
      <xdr:col>14</xdr:col>
      <xdr:colOff>505448</xdr:colOff>
      <xdr:row>24</xdr:row>
      <xdr:rowOff>81036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232" y="2400468"/>
          <a:ext cx="7304741" cy="2738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169852</xdr:colOff>
      <xdr:row>28</xdr:row>
      <xdr:rowOff>110297</xdr:rowOff>
    </xdr:from>
    <xdr:to>
      <xdr:col>8</xdr:col>
      <xdr:colOff>347437</xdr:colOff>
      <xdr:row>30</xdr:row>
      <xdr:rowOff>61865</xdr:rowOff>
    </xdr:to>
    <xdr:sp macro="" textlink="">
      <xdr:nvSpPr>
        <xdr:cNvPr id="14" name="テキスト ボックス 13"/>
        <xdr:cNvSpPr txBox="1"/>
      </xdr:nvSpPr>
      <xdr:spPr>
        <a:xfrm>
          <a:off x="403941" y="5825297"/>
          <a:ext cx="3810000" cy="306737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香川県営業時間短縮協力金申請書（第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次）本申請の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別紙２</a:t>
          </a:r>
          <a:endParaRPr lang="ja-JP" altLang="ja-JP" u="sng">
            <a:effectLst/>
          </a:endParaRPr>
        </a:p>
        <a:p>
          <a:endParaRPr kumimoji="1" lang="ja-JP" altLang="en-US" sz="1100"/>
        </a:p>
      </xdr:txBody>
    </xdr:sp>
    <xdr:clientData/>
  </xdr:twoCellAnchor>
  <xdr:twoCellAnchor editAs="oneCell">
    <xdr:from>
      <xdr:col>2</xdr:col>
      <xdr:colOff>69958</xdr:colOff>
      <xdr:row>31</xdr:row>
      <xdr:rowOff>1</xdr:rowOff>
    </xdr:from>
    <xdr:to>
      <xdr:col>8</xdr:col>
      <xdr:colOff>248423</xdr:colOff>
      <xdr:row>47</xdr:row>
      <xdr:rowOff>145297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356" y="6140128"/>
          <a:ext cx="3805499" cy="290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435891</xdr:colOff>
      <xdr:row>31</xdr:row>
      <xdr:rowOff>91483</xdr:rowOff>
    </xdr:from>
    <xdr:to>
      <xdr:col>14</xdr:col>
      <xdr:colOff>629619</xdr:colOff>
      <xdr:row>48</xdr:row>
      <xdr:rowOff>53813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4323" y="6231610"/>
          <a:ext cx="3551694" cy="2889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543509</xdr:colOff>
      <xdr:row>35</xdr:row>
      <xdr:rowOff>7834</xdr:rowOff>
    </xdr:from>
    <xdr:to>
      <xdr:col>9</xdr:col>
      <xdr:colOff>104148</xdr:colOff>
      <xdr:row>39</xdr:row>
      <xdr:rowOff>79605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21175054">
          <a:off x="2588424" y="6836775"/>
          <a:ext cx="1912292" cy="760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181133</xdr:colOff>
      <xdr:row>0</xdr:row>
      <xdr:rowOff>79398</xdr:rowOff>
    </xdr:from>
    <xdr:to>
      <xdr:col>6</xdr:col>
      <xdr:colOff>626533</xdr:colOff>
      <xdr:row>1</xdr:row>
      <xdr:rowOff>42334</xdr:rowOff>
    </xdr:to>
    <xdr:sp macro="" textlink="">
      <xdr:nvSpPr>
        <xdr:cNvPr id="2" name="テキスト ボックス 1"/>
        <xdr:cNvSpPr txBox="1"/>
      </xdr:nvSpPr>
      <xdr:spPr>
        <a:xfrm>
          <a:off x="854233" y="79398"/>
          <a:ext cx="1969400" cy="24233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第８次（高松市以外の地域分）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121866</xdr:colOff>
      <xdr:row>0</xdr:row>
      <xdr:rowOff>104797</xdr:rowOff>
    </xdr:from>
    <xdr:to>
      <xdr:col>6</xdr:col>
      <xdr:colOff>567266</xdr:colOff>
      <xdr:row>1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799199" y="104797"/>
          <a:ext cx="1977867" cy="24233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第８次（高松市以外の地域分）</a:t>
          </a:r>
        </a:p>
      </xdr:txBody>
    </xdr:sp>
    <xdr:clientData/>
  </xdr:twoCellAnchor>
  <xdr:twoCellAnchor>
    <xdr:from>
      <xdr:col>9</xdr:col>
      <xdr:colOff>651933</xdr:colOff>
      <xdr:row>64</xdr:row>
      <xdr:rowOff>93135</xdr:rowOff>
    </xdr:from>
    <xdr:to>
      <xdr:col>12</xdr:col>
      <xdr:colOff>57522</xdr:colOff>
      <xdr:row>65</xdr:row>
      <xdr:rowOff>159242</xdr:rowOff>
    </xdr:to>
    <xdr:sp macro="" textlink="">
      <xdr:nvSpPr>
        <xdr:cNvPr id="8" name="テキスト ボックス 7"/>
        <xdr:cNvSpPr txBox="1"/>
      </xdr:nvSpPr>
      <xdr:spPr>
        <a:xfrm>
          <a:off x="4673600" y="11599335"/>
          <a:ext cx="590922" cy="235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（オ）</a:t>
          </a:r>
        </a:p>
      </xdr:txBody>
    </xdr:sp>
    <xdr:clientData/>
  </xdr:twoCellAnchor>
  <xdr:twoCellAnchor>
    <xdr:from>
      <xdr:col>18</xdr:col>
      <xdr:colOff>660400</xdr:colOff>
      <xdr:row>64</xdr:row>
      <xdr:rowOff>93135</xdr:rowOff>
    </xdr:from>
    <xdr:to>
      <xdr:col>22</xdr:col>
      <xdr:colOff>486060</xdr:colOff>
      <xdr:row>66</xdr:row>
      <xdr:rowOff>2606</xdr:rowOff>
    </xdr:to>
    <xdr:sp macro="" textlink="">
      <xdr:nvSpPr>
        <xdr:cNvPr id="12" name="テキスト ボックス 11"/>
        <xdr:cNvSpPr txBox="1"/>
      </xdr:nvSpPr>
      <xdr:spPr>
        <a:xfrm>
          <a:off x="8839200" y="11599335"/>
          <a:ext cx="1121060" cy="248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（カ）</a:t>
          </a:r>
        </a:p>
      </xdr:txBody>
    </xdr:sp>
    <xdr:clientData/>
  </xdr:twoCellAnchor>
  <xdr:twoCellAnchor>
    <xdr:from>
      <xdr:col>9</xdr:col>
      <xdr:colOff>668866</xdr:colOff>
      <xdr:row>36</xdr:row>
      <xdr:rowOff>101601</xdr:rowOff>
    </xdr:from>
    <xdr:to>
      <xdr:col>13</xdr:col>
      <xdr:colOff>342126</xdr:colOff>
      <xdr:row>38</xdr:row>
      <xdr:rowOff>11073</xdr:rowOff>
    </xdr:to>
    <xdr:sp macro="" textlink="">
      <xdr:nvSpPr>
        <xdr:cNvPr id="15" name="テキスト ボックス 14"/>
        <xdr:cNvSpPr txBox="1"/>
      </xdr:nvSpPr>
      <xdr:spPr>
        <a:xfrm>
          <a:off x="4690533" y="6934201"/>
          <a:ext cx="994060" cy="248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（ア）</a:t>
          </a:r>
        </a:p>
      </xdr:txBody>
    </xdr:sp>
    <xdr:clientData/>
  </xdr:twoCellAnchor>
  <xdr:twoCellAnchor>
    <xdr:from>
      <xdr:col>18</xdr:col>
      <xdr:colOff>660400</xdr:colOff>
      <xdr:row>36</xdr:row>
      <xdr:rowOff>110067</xdr:rowOff>
    </xdr:from>
    <xdr:to>
      <xdr:col>22</xdr:col>
      <xdr:colOff>486060</xdr:colOff>
      <xdr:row>38</xdr:row>
      <xdr:rowOff>19539</xdr:rowOff>
    </xdr:to>
    <xdr:sp macro="" textlink="">
      <xdr:nvSpPr>
        <xdr:cNvPr id="17" name="テキスト ボックス 16"/>
        <xdr:cNvSpPr txBox="1"/>
      </xdr:nvSpPr>
      <xdr:spPr>
        <a:xfrm>
          <a:off x="8822267" y="6942667"/>
          <a:ext cx="994060" cy="248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（イ）</a:t>
          </a:r>
        </a:p>
      </xdr:txBody>
    </xdr:sp>
    <xdr:clientData/>
  </xdr:twoCellAnchor>
  <xdr:twoCellAnchor>
    <xdr:from>
      <xdr:col>9</xdr:col>
      <xdr:colOff>660399</xdr:colOff>
      <xdr:row>50</xdr:row>
      <xdr:rowOff>84667</xdr:rowOff>
    </xdr:from>
    <xdr:to>
      <xdr:col>13</xdr:col>
      <xdr:colOff>333659</xdr:colOff>
      <xdr:row>51</xdr:row>
      <xdr:rowOff>163473</xdr:rowOff>
    </xdr:to>
    <xdr:sp macro="" textlink="">
      <xdr:nvSpPr>
        <xdr:cNvPr id="19" name="テキスト ボックス 18"/>
        <xdr:cNvSpPr txBox="1"/>
      </xdr:nvSpPr>
      <xdr:spPr>
        <a:xfrm>
          <a:off x="4682066" y="9237134"/>
          <a:ext cx="1010993" cy="248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（ウ）</a:t>
          </a:r>
        </a:p>
      </xdr:txBody>
    </xdr:sp>
    <xdr:clientData/>
  </xdr:twoCellAnchor>
  <xdr:twoCellAnchor>
    <xdr:from>
      <xdr:col>18</xdr:col>
      <xdr:colOff>668865</xdr:colOff>
      <xdr:row>50</xdr:row>
      <xdr:rowOff>84666</xdr:rowOff>
    </xdr:from>
    <xdr:to>
      <xdr:col>22</xdr:col>
      <xdr:colOff>494525</xdr:colOff>
      <xdr:row>51</xdr:row>
      <xdr:rowOff>163472</xdr:rowOff>
    </xdr:to>
    <xdr:sp macro="" textlink="">
      <xdr:nvSpPr>
        <xdr:cNvPr id="21" name="テキスト ボックス 20"/>
        <xdr:cNvSpPr txBox="1"/>
      </xdr:nvSpPr>
      <xdr:spPr>
        <a:xfrm>
          <a:off x="8847665" y="9237133"/>
          <a:ext cx="1121060" cy="248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（エ）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687543</xdr:colOff>
      <xdr:row>32</xdr:row>
      <xdr:rowOff>145925</xdr:rowOff>
    </xdr:from>
    <xdr:to>
      <xdr:col>12</xdr:col>
      <xdr:colOff>50800</xdr:colOff>
      <xdr:row>33</xdr:row>
      <xdr:rowOff>184515</xdr:rowOff>
    </xdr:to>
    <xdr:sp macro="" textlink="">
      <xdr:nvSpPr>
        <xdr:cNvPr id="2" name="テキスト ボックス 1"/>
        <xdr:cNvSpPr txBox="1"/>
      </xdr:nvSpPr>
      <xdr:spPr>
        <a:xfrm>
          <a:off x="5284943" y="7571192"/>
          <a:ext cx="980390" cy="2587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（キ）</a:t>
          </a:r>
        </a:p>
      </xdr:txBody>
    </xdr:sp>
    <xdr:clientData/>
  </xdr:twoCellAnchor>
  <xdr:twoCellAnchor>
    <xdr:from>
      <xdr:col>8</xdr:col>
      <xdr:colOff>689845</xdr:colOff>
      <xdr:row>43</xdr:row>
      <xdr:rowOff>167590</xdr:rowOff>
    </xdr:from>
    <xdr:to>
      <xdr:col>11</xdr:col>
      <xdr:colOff>0</xdr:colOff>
      <xdr:row>45</xdr:row>
      <xdr:rowOff>118533</xdr:rowOff>
    </xdr:to>
    <xdr:sp macro="" textlink="">
      <xdr:nvSpPr>
        <xdr:cNvPr id="3" name="テキスト ボックス 2"/>
        <xdr:cNvSpPr txBox="1"/>
      </xdr:nvSpPr>
      <xdr:spPr>
        <a:xfrm>
          <a:off x="5287245" y="9912723"/>
          <a:ext cx="690222" cy="3912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（ク）</a:t>
          </a:r>
        </a:p>
      </xdr:txBody>
    </xdr:sp>
    <xdr:clientData/>
  </xdr:twoCellAnchor>
  <xdr:twoCellAnchor>
    <xdr:from>
      <xdr:col>1</xdr:col>
      <xdr:colOff>74084</xdr:colOff>
      <xdr:row>0</xdr:row>
      <xdr:rowOff>84666</xdr:rowOff>
    </xdr:from>
    <xdr:to>
      <xdr:col>5</xdr:col>
      <xdr:colOff>355601</xdr:colOff>
      <xdr:row>1</xdr:row>
      <xdr:rowOff>50800</xdr:rowOff>
    </xdr:to>
    <xdr:sp macro="" textlink="">
      <xdr:nvSpPr>
        <xdr:cNvPr id="6" name="テキスト ボックス 5"/>
        <xdr:cNvSpPr txBox="1"/>
      </xdr:nvSpPr>
      <xdr:spPr>
        <a:xfrm>
          <a:off x="878417" y="84666"/>
          <a:ext cx="1957917" cy="28786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第８次（高松市以外の地域分）</a:t>
          </a:r>
        </a:p>
      </xdr:txBody>
    </xdr:sp>
    <xdr:clientData/>
  </xdr:twoCellAnchor>
  <xdr:twoCellAnchor>
    <xdr:from>
      <xdr:col>8</xdr:col>
      <xdr:colOff>677334</xdr:colOff>
      <xdr:row>54</xdr:row>
      <xdr:rowOff>169333</xdr:rowOff>
    </xdr:from>
    <xdr:to>
      <xdr:col>14</xdr:col>
      <xdr:colOff>28861</xdr:colOff>
      <xdr:row>56</xdr:row>
      <xdr:rowOff>53405</xdr:rowOff>
    </xdr:to>
    <xdr:sp macro="" textlink="">
      <xdr:nvSpPr>
        <xdr:cNvPr id="8" name="テキスト ボックス 7"/>
        <xdr:cNvSpPr txBox="1"/>
      </xdr:nvSpPr>
      <xdr:spPr>
        <a:xfrm>
          <a:off x="5274734" y="12335933"/>
          <a:ext cx="1400460" cy="3243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（ケ）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508000</xdr:colOff>
      <xdr:row>0</xdr:row>
      <xdr:rowOff>58964</xdr:rowOff>
    </xdr:from>
    <xdr:to>
      <xdr:col>7</xdr:col>
      <xdr:colOff>598716</xdr:colOff>
      <xdr:row>1</xdr:row>
      <xdr:rowOff>45356</xdr:rowOff>
    </xdr:to>
    <xdr:sp macro="" textlink="">
      <xdr:nvSpPr>
        <xdr:cNvPr id="3" name="テキスト ボックス 21"/>
        <xdr:cNvSpPr txBox="1"/>
      </xdr:nvSpPr>
      <xdr:spPr>
        <a:xfrm>
          <a:off x="2403929" y="58964"/>
          <a:ext cx="1886858" cy="294821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８</a:t>
          </a: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次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（高松市以外の地域分）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25</xdr:col>
      <xdr:colOff>562428</xdr:colOff>
      <xdr:row>0</xdr:row>
      <xdr:rowOff>45357</xdr:rowOff>
    </xdr:from>
    <xdr:to>
      <xdr:col>28</xdr:col>
      <xdr:colOff>653143</xdr:colOff>
      <xdr:row>1</xdr:row>
      <xdr:rowOff>31749</xdr:rowOff>
    </xdr:to>
    <xdr:sp macro="" textlink="">
      <xdr:nvSpPr>
        <xdr:cNvPr id="5" name="テキスト ボックス 21"/>
        <xdr:cNvSpPr txBox="1"/>
      </xdr:nvSpPr>
      <xdr:spPr>
        <a:xfrm>
          <a:off x="15112999" y="45357"/>
          <a:ext cx="1886858" cy="294821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８</a:t>
          </a: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次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（高松市以外の地域分）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155733</xdr:colOff>
      <xdr:row>0</xdr:row>
      <xdr:rowOff>121731</xdr:rowOff>
    </xdr:from>
    <xdr:to>
      <xdr:col>6</xdr:col>
      <xdr:colOff>601133</xdr:colOff>
      <xdr:row>1</xdr:row>
      <xdr:rowOff>84667</xdr:rowOff>
    </xdr:to>
    <xdr:sp macro="" textlink="">
      <xdr:nvSpPr>
        <xdr:cNvPr id="2" name="テキスト ボックス 1"/>
        <xdr:cNvSpPr txBox="1"/>
      </xdr:nvSpPr>
      <xdr:spPr>
        <a:xfrm>
          <a:off x="833066" y="121731"/>
          <a:ext cx="2130267" cy="24233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第８次（高松市以外の地域分）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121866</xdr:colOff>
      <xdr:row>0</xdr:row>
      <xdr:rowOff>104797</xdr:rowOff>
    </xdr:from>
    <xdr:to>
      <xdr:col>6</xdr:col>
      <xdr:colOff>567266</xdr:colOff>
      <xdr:row>1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794966" y="104797"/>
          <a:ext cx="1969400" cy="244453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第８次（高松市以外の地域分）</a:t>
          </a:r>
        </a:p>
      </xdr:txBody>
    </xdr:sp>
    <xdr:clientData/>
  </xdr:twoCellAnchor>
  <xdr:twoCellAnchor>
    <xdr:from>
      <xdr:col>9</xdr:col>
      <xdr:colOff>677332</xdr:colOff>
      <xdr:row>35</xdr:row>
      <xdr:rowOff>110068</xdr:rowOff>
    </xdr:from>
    <xdr:to>
      <xdr:col>13</xdr:col>
      <xdr:colOff>152399</xdr:colOff>
      <xdr:row>37</xdr:row>
      <xdr:rowOff>67734</xdr:rowOff>
    </xdr:to>
    <xdr:sp macro="" textlink="">
      <xdr:nvSpPr>
        <xdr:cNvPr id="8" name="テキスト ボックス 7"/>
        <xdr:cNvSpPr txBox="1"/>
      </xdr:nvSpPr>
      <xdr:spPr>
        <a:xfrm>
          <a:off x="4698999" y="6773335"/>
          <a:ext cx="795867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（ア）</a:t>
          </a:r>
        </a:p>
      </xdr:txBody>
    </xdr:sp>
    <xdr:clientData/>
  </xdr:twoCellAnchor>
  <xdr:twoCellAnchor>
    <xdr:from>
      <xdr:col>9</xdr:col>
      <xdr:colOff>660401</xdr:colOff>
      <xdr:row>48</xdr:row>
      <xdr:rowOff>101601</xdr:rowOff>
    </xdr:from>
    <xdr:to>
      <xdr:col>12</xdr:col>
      <xdr:colOff>130461</xdr:colOff>
      <xdr:row>50</xdr:row>
      <xdr:rowOff>11072</xdr:rowOff>
    </xdr:to>
    <xdr:sp macro="" textlink="">
      <xdr:nvSpPr>
        <xdr:cNvPr id="9" name="テキスト ボックス 8"/>
        <xdr:cNvSpPr txBox="1"/>
      </xdr:nvSpPr>
      <xdr:spPr>
        <a:xfrm>
          <a:off x="4969934" y="8915401"/>
          <a:ext cx="672327" cy="248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（イ）</a:t>
          </a:r>
        </a:p>
      </xdr:txBody>
    </xdr:sp>
    <xdr:clientData/>
  </xdr:twoCellAnchor>
  <xdr:twoCellAnchor>
    <xdr:from>
      <xdr:col>9</xdr:col>
      <xdr:colOff>668866</xdr:colOff>
      <xdr:row>61</xdr:row>
      <xdr:rowOff>93134</xdr:rowOff>
    </xdr:from>
    <xdr:to>
      <xdr:col>13</xdr:col>
      <xdr:colOff>465667</xdr:colOff>
      <xdr:row>63</xdr:row>
      <xdr:rowOff>84665</xdr:rowOff>
    </xdr:to>
    <xdr:sp macro="" textlink="">
      <xdr:nvSpPr>
        <xdr:cNvPr id="10" name="テキスト ボックス 9"/>
        <xdr:cNvSpPr txBox="1"/>
      </xdr:nvSpPr>
      <xdr:spPr>
        <a:xfrm>
          <a:off x="4978399" y="11091334"/>
          <a:ext cx="1117601" cy="330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（ウ）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184151</xdr:colOff>
      <xdr:row>1</xdr:row>
      <xdr:rowOff>93132</xdr:rowOff>
    </xdr:from>
    <xdr:to>
      <xdr:col>4</xdr:col>
      <xdr:colOff>465668</xdr:colOff>
      <xdr:row>1</xdr:row>
      <xdr:rowOff>381000</xdr:rowOff>
    </xdr:to>
    <xdr:sp macro="" textlink="">
      <xdr:nvSpPr>
        <xdr:cNvPr id="4" name="テキスト ボックス 3"/>
        <xdr:cNvSpPr txBox="1"/>
      </xdr:nvSpPr>
      <xdr:spPr>
        <a:xfrm>
          <a:off x="184151" y="93132"/>
          <a:ext cx="2123017" cy="28786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第８次（高松市以外の地域分）</a:t>
          </a:r>
        </a:p>
      </xdr:txBody>
    </xdr:sp>
    <xdr:clientData/>
  </xdr:twoCellAnchor>
  <xdr:twoCellAnchor>
    <xdr:from>
      <xdr:col>7</xdr:col>
      <xdr:colOff>660398</xdr:colOff>
      <xdr:row>32</xdr:row>
      <xdr:rowOff>186267</xdr:rowOff>
    </xdr:from>
    <xdr:to>
      <xdr:col>11</xdr:col>
      <xdr:colOff>135465</xdr:colOff>
      <xdr:row>34</xdr:row>
      <xdr:rowOff>67733</xdr:rowOff>
    </xdr:to>
    <xdr:sp macro="" textlink="">
      <xdr:nvSpPr>
        <xdr:cNvPr id="10" name="テキスト ボックス 9"/>
        <xdr:cNvSpPr txBox="1"/>
      </xdr:nvSpPr>
      <xdr:spPr>
        <a:xfrm>
          <a:off x="4555065" y="7814734"/>
          <a:ext cx="1075267" cy="321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（エ）</a:t>
          </a:r>
        </a:p>
      </xdr:txBody>
    </xdr:sp>
    <xdr:clientData/>
  </xdr:twoCellAnchor>
  <xdr:twoCellAnchor>
    <xdr:from>
      <xdr:col>7</xdr:col>
      <xdr:colOff>651932</xdr:colOff>
      <xdr:row>43</xdr:row>
      <xdr:rowOff>177801</xdr:rowOff>
    </xdr:from>
    <xdr:to>
      <xdr:col>11</xdr:col>
      <xdr:colOff>135465</xdr:colOff>
      <xdr:row>45</xdr:row>
      <xdr:rowOff>2115</xdr:rowOff>
    </xdr:to>
    <xdr:sp macro="" textlink="">
      <xdr:nvSpPr>
        <xdr:cNvPr id="12" name="テキスト ボックス 11"/>
        <xdr:cNvSpPr txBox="1"/>
      </xdr:nvSpPr>
      <xdr:spPr>
        <a:xfrm>
          <a:off x="4546599" y="10227734"/>
          <a:ext cx="1083733" cy="264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（オ）</a:t>
          </a:r>
        </a:p>
      </xdr:txBody>
    </xdr:sp>
    <xdr:clientData/>
  </xdr:twoCellAnchor>
  <xdr:twoCellAnchor>
    <xdr:from>
      <xdr:col>7</xdr:col>
      <xdr:colOff>651933</xdr:colOff>
      <xdr:row>54</xdr:row>
      <xdr:rowOff>152401</xdr:rowOff>
    </xdr:from>
    <xdr:to>
      <xdr:col>11</xdr:col>
      <xdr:colOff>62727</xdr:colOff>
      <xdr:row>56</xdr:row>
      <xdr:rowOff>36472</xdr:rowOff>
    </xdr:to>
    <xdr:sp macro="" textlink="">
      <xdr:nvSpPr>
        <xdr:cNvPr id="13" name="テキスト ボックス 12"/>
        <xdr:cNvSpPr txBox="1"/>
      </xdr:nvSpPr>
      <xdr:spPr>
        <a:xfrm>
          <a:off x="4546600" y="12623801"/>
          <a:ext cx="1010994" cy="2904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（カ）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&#20316;&#26989;&#29992;\&#9679;&#9679;&#9679;&#22770;&#19978;&#39640;&#35336;&#31639;&#12471;&#12540;&#12488;%20R3.8.30&#12304;&#31532;&#65301;&#27425;&#12305;PW&#20445;&#35703;%20-%20&#12414;&#12435;&#38450;&#23550;&#24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②-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16"/>
  <sheetViews>
    <sheetView showGridLines="0" tabSelected="1" view="pageBreakPreview" topLeftCell="A17" zoomScale="118" zoomScaleNormal="75" zoomScaleSheetLayoutView="118" workbookViewId="0">
      <selection activeCell="A2" sqref="A2:Q2"/>
    </sheetView>
  </sheetViews>
  <sheetFormatPr defaultColWidth="9" defaultRowHeight="13.5" x14ac:dyDescent="0.3"/>
  <cols>
    <col min="1" max="1" width="1.58203125" style="1" customWidth="1"/>
    <col min="2" max="2" width="1.5" style="1" customWidth="1"/>
    <col min="3" max="3" width="9.08203125" style="1" customWidth="1"/>
    <col min="4" max="4" width="4.08203125" style="1" customWidth="1"/>
    <col min="5" max="5" width="10.58203125" style="1" customWidth="1"/>
    <col min="6" max="6" width="9.08203125" style="1" customWidth="1"/>
    <col min="7" max="7" width="4.08203125" style="1" customWidth="1"/>
    <col min="8" max="8" width="10.58203125" style="1" customWidth="1"/>
    <col min="9" max="9" width="7.08203125" style="13" customWidth="1"/>
    <col min="10" max="10" width="9.08203125" style="1" customWidth="1"/>
    <col min="11" max="11" width="4.08203125" style="1" customWidth="1"/>
    <col min="12" max="12" width="10.58203125" style="1" customWidth="1"/>
    <col min="13" max="13" width="9.08203125" style="1" customWidth="1"/>
    <col min="14" max="14" width="4.08203125" style="1" customWidth="1"/>
    <col min="15" max="15" width="10.58203125" style="1" customWidth="1"/>
    <col min="16" max="16" width="1.08203125" style="13" customWidth="1"/>
    <col min="17" max="17" width="1.83203125" style="13" customWidth="1"/>
    <col min="18" max="18" width="0.75" style="1" customWidth="1"/>
    <col min="19" max="19" width="11.75" style="1" customWidth="1"/>
    <col min="20" max="20" width="0.58203125" style="19" customWidth="1"/>
    <col min="21" max="16384" width="9" style="1"/>
  </cols>
  <sheetData>
    <row r="2" spans="1:22" ht="26.5" x14ac:dyDescent="0.3">
      <c r="A2" s="458" t="s">
        <v>44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</row>
    <row r="3" spans="1:22" ht="22" x14ac:dyDescent="0.3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</row>
    <row r="4" spans="1:22" ht="27" customHeight="1" x14ac:dyDescent="0.3">
      <c r="A4" s="79"/>
      <c r="B4" s="79"/>
      <c r="C4" s="459" t="s">
        <v>45</v>
      </c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79"/>
      <c r="Q4" s="79"/>
      <c r="R4" s="13"/>
      <c r="S4" s="13"/>
      <c r="T4" s="1"/>
      <c r="V4" s="19"/>
    </row>
    <row r="5" spans="1:22" ht="26.5" customHeight="1" x14ac:dyDescent="0.3">
      <c r="A5" s="79"/>
      <c r="B5" s="79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79"/>
      <c r="Q5" s="79"/>
      <c r="R5" s="13"/>
    </row>
    <row r="6" spans="1:22" ht="9" customHeight="1" x14ac:dyDescent="0.3">
      <c r="A6" s="79"/>
      <c r="B6" s="79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79"/>
      <c r="Q6" s="79"/>
    </row>
    <row r="7" spans="1:22" ht="25" customHeight="1" x14ac:dyDescent="0.3">
      <c r="A7" s="79"/>
      <c r="B7" s="79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92"/>
      <c r="Q7" s="93"/>
      <c r="R7" s="3"/>
      <c r="S7" s="3"/>
      <c r="T7" s="17"/>
    </row>
    <row r="8" spans="1:22" ht="9" customHeight="1" x14ac:dyDescent="0.3">
      <c r="A8" s="79"/>
      <c r="B8" s="79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92"/>
      <c r="Q8" s="93"/>
      <c r="R8" s="3"/>
      <c r="S8" s="3"/>
      <c r="T8" s="17"/>
    </row>
    <row r="9" spans="1:22" s="7" customFormat="1" ht="20.149999999999999" customHeight="1" x14ac:dyDescent="0.3">
      <c r="A9" s="94"/>
      <c r="B9" s="94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165"/>
      <c r="Q9" s="78"/>
      <c r="R9" s="6"/>
      <c r="S9" s="6"/>
      <c r="T9" s="26"/>
    </row>
    <row r="10" spans="1:22" s="22" customFormat="1" ht="20.149999999999999" customHeight="1" x14ac:dyDescent="0.3">
      <c r="A10" s="94"/>
      <c r="B10" s="94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165"/>
      <c r="Q10" s="78"/>
      <c r="R10" s="23"/>
      <c r="S10" s="23"/>
      <c r="T10" s="24"/>
    </row>
    <row r="11" spans="1:22" s="9" customFormat="1" x14ac:dyDescent="0.3">
      <c r="A11" s="95"/>
      <c r="B11" s="95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33"/>
      <c r="Q11" s="42"/>
      <c r="R11" s="8"/>
      <c r="S11" s="8"/>
      <c r="T11" s="20"/>
    </row>
    <row r="12" spans="1:22" x14ac:dyDescent="0.3">
      <c r="A12" s="79"/>
      <c r="B12" s="79"/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80"/>
      <c r="Q12" s="79"/>
      <c r="T12" s="20">
        <v>43092</v>
      </c>
    </row>
    <row r="13" spans="1:22" s="9" customFormat="1" x14ac:dyDescent="0.3">
      <c r="A13" s="95"/>
      <c r="B13" s="95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33"/>
      <c r="Q13" s="42"/>
      <c r="R13" s="8"/>
      <c r="S13" s="8"/>
      <c r="T13" s="20"/>
    </row>
    <row r="14" spans="1:22" s="9" customFormat="1" x14ac:dyDescent="0.3">
      <c r="A14" s="95"/>
      <c r="B14" s="95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33"/>
      <c r="Q14" s="42"/>
      <c r="R14" s="8"/>
      <c r="S14" s="8"/>
      <c r="T14" s="20"/>
    </row>
    <row r="15" spans="1:22" s="32" customFormat="1" x14ac:dyDescent="0.3">
      <c r="A15" s="95"/>
      <c r="B15" s="95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33"/>
      <c r="Q15" s="42"/>
      <c r="R15" s="34"/>
      <c r="S15" s="34"/>
      <c r="T15" s="35"/>
    </row>
    <row r="16" spans="1:22" s="9" customFormat="1" x14ac:dyDescent="0.3">
      <c r="A16" s="95"/>
      <c r="B16" s="95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33"/>
      <c r="Q16" s="42"/>
      <c r="R16" s="8"/>
      <c r="S16" s="8"/>
      <c r="T16" s="20">
        <v>43062</v>
      </c>
    </row>
    <row r="17" spans="1:20" x14ac:dyDescent="0.3">
      <c r="A17" s="79"/>
      <c r="B17" s="79"/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79"/>
      <c r="Q17" s="79"/>
      <c r="T17" s="20">
        <v>43108</v>
      </c>
    </row>
    <row r="18" spans="1:20" x14ac:dyDescent="0.3">
      <c r="A18" s="79"/>
      <c r="B18" s="79"/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79"/>
      <c r="Q18" s="79"/>
      <c r="T18" s="20"/>
    </row>
    <row r="19" spans="1:20" x14ac:dyDescent="0.3">
      <c r="A19" s="79"/>
      <c r="B19" s="79"/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79"/>
      <c r="Q19" s="79"/>
      <c r="T19" s="20">
        <v>43142</v>
      </c>
    </row>
    <row r="20" spans="1:20" x14ac:dyDescent="0.3">
      <c r="A20" s="79"/>
      <c r="B20" s="79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79"/>
      <c r="Q20" s="79"/>
      <c r="T20" s="20"/>
    </row>
    <row r="21" spans="1:20" x14ac:dyDescent="0.3">
      <c r="A21" s="79"/>
      <c r="B21" s="79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79"/>
      <c r="Q21" s="79"/>
      <c r="T21" s="20">
        <v>43143</v>
      </c>
    </row>
    <row r="22" spans="1:20" x14ac:dyDescent="0.3">
      <c r="A22" s="79"/>
      <c r="B22" s="79"/>
      <c r="C22" s="461"/>
      <c r="D22" s="461"/>
      <c r="E22" s="461"/>
      <c r="F22" s="461"/>
      <c r="G22" s="461"/>
      <c r="H22" s="461"/>
      <c r="I22" s="461"/>
      <c r="J22" s="461"/>
      <c r="K22" s="461"/>
      <c r="L22" s="461"/>
      <c r="M22" s="461"/>
      <c r="N22" s="461"/>
      <c r="O22" s="461"/>
      <c r="P22" s="79"/>
      <c r="Q22" s="79"/>
      <c r="T22" s="20"/>
    </row>
    <row r="23" spans="1:20" x14ac:dyDescent="0.3">
      <c r="A23" s="79"/>
      <c r="B23" s="79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1"/>
      <c r="P23" s="79"/>
      <c r="Q23" s="79"/>
      <c r="T23" s="20"/>
    </row>
    <row r="24" spans="1:20" x14ac:dyDescent="0.3">
      <c r="A24" s="79"/>
      <c r="B24" s="79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80"/>
      <c r="Q24" s="79"/>
      <c r="T24" s="20">
        <v>43092</v>
      </c>
    </row>
    <row r="25" spans="1:20" s="9" customFormat="1" x14ac:dyDescent="0.3">
      <c r="A25" s="95"/>
      <c r="B25" s="95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33"/>
      <c r="Q25" s="42"/>
      <c r="R25" s="8"/>
      <c r="S25" s="8"/>
      <c r="T25" s="20"/>
    </row>
    <row r="26" spans="1:20" s="9" customFormat="1" x14ac:dyDescent="0.3">
      <c r="A26" s="95"/>
      <c r="B26" s="95"/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33"/>
      <c r="Q26" s="42"/>
      <c r="R26" s="8"/>
      <c r="S26" s="8"/>
      <c r="T26" s="20"/>
    </row>
    <row r="27" spans="1:20" x14ac:dyDescent="0.3">
      <c r="A27" s="79"/>
      <c r="B27" s="79"/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80"/>
      <c r="Q27" s="79"/>
      <c r="T27" s="20"/>
    </row>
    <row r="28" spans="1:20" s="9" customFormat="1" x14ac:dyDescent="0.3">
      <c r="A28" s="95"/>
      <c r="B28" s="95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33"/>
      <c r="Q28" s="42"/>
      <c r="R28" s="8"/>
      <c r="S28" s="8"/>
      <c r="T28" s="20">
        <v>43062</v>
      </c>
    </row>
    <row r="29" spans="1:20" x14ac:dyDescent="0.3">
      <c r="A29" s="79"/>
      <c r="B29" s="79"/>
      <c r="C29" s="461"/>
      <c r="D29" s="461"/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461"/>
      <c r="P29" s="79"/>
      <c r="Q29" s="79"/>
      <c r="T29" s="20">
        <v>43108</v>
      </c>
    </row>
    <row r="30" spans="1:20" x14ac:dyDescent="0.3">
      <c r="A30" s="79"/>
      <c r="B30" s="79"/>
      <c r="C30" s="461"/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79"/>
      <c r="Q30" s="79"/>
      <c r="T30" s="20"/>
    </row>
    <row r="31" spans="1:20" x14ac:dyDescent="0.3">
      <c r="A31" s="79"/>
      <c r="B31" s="79"/>
      <c r="C31" s="461"/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1"/>
      <c r="P31" s="79"/>
      <c r="Q31" s="79"/>
      <c r="T31" s="20">
        <v>43142</v>
      </c>
    </row>
    <row r="32" spans="1:20" x14ac:dyDescent="0.3">
      <c r="A32" s="79"/>
      <c r="B32" s="79"/>
      <c r="C32" s="461"/>
      <c r="D32" s="461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1"/>
      <c r="P32" s="79"/>
      <c r="Q32" s="79"/>
      <c r="T32" s="20">
        <v>43180</v>
      </c>
    </row>
    <row r="33" spans="1:20" x14ac:dyDescent="0.3">
      <c r="A33" s="79"/>
      <c r="B33" s="79"/>
      <c r="C33" s="461"/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461"/>
      <c r="P33" s="79"/>
      <c r="Q33" s="79"/>
      <c r="T33" s="20">
        <v>43219</v>
      </c>
    </row>
    <row r="34" spans="1:20" x14ac:dyDescent="0.3">
      <c r="A34" s="79"/>
      <c r="B34" s="79"/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79"/>
      <c r="Q34" s="79"/>
      <c r="T34" s="20">
        <v>43220</v>
      </c>
    </row>
    <row r="35" spans="1:20" x14ac:dyDescent="0.3">
      <c r="C35" s="461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T35" s="20">
        <v>43223</v>
      </c>
    </row>
    <row r="36" spans="1:20" x14ac:dyDescent="0.3">
      <c r="C36" s="461"/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T36" s="20">
        <v>43224</v>
      </c>
    </row>
    <row r="37" spans="1:20" x14ac:dyDescent="0.3">
      <c r="C37" s="461"/>
      <c r="D37" s="461"/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1"/>
      <c r="T37" s="20">
        <v>43225</v>
      </c>
    </row>
    <row r="38" spans="1:20" x14ac:dyDescent="0.3">
      <c r="C38" s="461"/>
      <c r="D38" s="461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1"/>
      <c r="T38" s="20">
        <v>43297</v>
      </c>
    </row>
    <row r="39" spans="1:20" x14ac:dyDescent="0.3">
      <c r="C39" s="461"/>
      <c r="D39" s="461"/>
      <c r="E39" s="461"/>
      <c r="F39" s="461"/>
      <c r="G39" s="461"/>
      <c r="H39" s="461"/>
      <c r="I39" s="461"/>
      <c r="J39" s="461"/>
      <c r="K39" s="461"/>
      <c r="L39" s="461"/>
      <c r="M39" s="461"/>
      <c r="N39" s="461"/>
      <c r="O39" s="461"/>
      <c r="T39" s="20">
        <v>43323</v>
      </c>
    </row>
    <row r="40" spans="1:20" x14ac:dyDescent="0.3">
      <c r="C40" s="461"/>
      <c r="D40" s="461"/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1"/>
      <c r="T40" s="20">
        <v>43360</v>
      </c>
    </row>
    <row r="41" spans="1:20" x14ac:dyDescent="0.3"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T41" s="20">
        <v>43366</v>
      </c>
    </row>
    <row r="42" spans="1:20" x14ac:dyDescent="0.3"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T42" s="20">
        <v>43367</v>
      </c>
    </row>
    <row r="43" spans="1:20" x14ac:dyDescent="0.3"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T43" s="20">
        <v>43381</v>
      </c>
    </row>
    <row r="44" spans="1:20" x14ac:dyDescent="0.3">
      <c r="C44" s="461"/>
      <c r="D44" s="461"/>
      <c r="E44" s="461"/>
      <c r="F44" s="461"/>
      <c r="G44" s="461"/>
      <c r="H44" s="461"/>
      <c r="I44" s="461"/>
      <c r="J44" s="461"/>
      <c r="K44" s="461"/>
      <c r="L44" s="461"/>
      <c r="M44" s="461"/>
      <c r="N44" s="461"/>
      <c r="O44" s="461"/>
      <c r="T44" s="20">
        <v>43407</v>
      </c>
    </row>
    <row r="45" spans="1:20" x14ac:dyDescent="0.3"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T45" s="20">
        <v>43427</v>
      </c>
    </row>
    <row r="46" spans="1:20" x14ac:dyDescent="0.3">
      <c r="C46" s="461"/>
      <c r="D46" s="461"/>
      <c r="E46" s="461"/>
      <c r="F46" s="461"/>
      <c r="G46" s="461"/>
      <c r="H46" s="461"/>
      <c r="I46" s="461"/>
      <c r="J46" s="461"/>
      <c r="K46" s="461"/>
      <c r="L46" s="461"/>
      <c r="M46" s="461"/>
      <c r="N46" s="461"/>
      <c r="O46" s="461"/>
      <c r="T46" s="20">
        <v>43457</v>
      </c>
    </row>
    <row r="47" spans="1:20" x14ac:dyDescent="0.3"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T47" s="20">
        <v>43458</v>
      </c>
    </row>
    <row r="48" spans="1:20" x14ac:dyDescent="0.3"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T48" s="21">
        <v>43466</v>
      </c>
    </row>
    <row r="49" spans="3:20" x14ac:dyDescent="0.3"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T49" s="21">
        <v>43479</v>
      </c>
    </row>
    <row r="50" spans="3:20" x14ac:dyDescent="0.3"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T50" s="21">
        <v>43507</v>
      </c>
    </row>
    <row r="51" spans="3:20" x14ac:dyDescent="0.3">
      <c r="C51" s="461"/>
      <c r="D51" s="461"/>
      <c r="E51" s="461"/>
      <c r="F51" s="461"/>
      <c r="G51" s="461"/>
      <c r="H51" s="461"/>
      <c r="I51" s="461"/>
      <c r="J51" s="461"/>
      <c r="K51" s="461"/>
      <c r="L51" s="461"/>
      <c r="M51" s="461"/>
      <c r="N51" s="461"/>
      <c r="O51" s="461"/>
      <c r="T51" s="21">
        <v>43545</v>
      </c>
    </row>
    <row r="52" spans="3:20" x14ac:dyDescent="0.3">
      <c r="C52" s="461"/>
      <c r="D52" s="461"/>
      <c r="E52" s="461"/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T52" s="21">
        <v>43584</v>
      </c>
    </row>
    <row r="53" spans="3:20" x14ac:dyDescent="0.3">
      <c r="C53" s="461"/>
      <c r="D53" s="461"/>
      <c r="E53" s="461"/>
      <c r="F53" s="461"/>
      <c r="G53" s="461"/>
      <c r="H53" s="461"/>
      <c r="I53" s="461"/>
      <c r="J53" s="461"/>
      <c r="K53" s="461"/>
      <c r="L53" s="461"/>
      <c r="M53" s="461"/>
      <c r="N53" s="461"/>
      <c r="O53" s="461"/>
      <c r="T53" s="21">
        <v>43588</v>
      </c>
    </row>
    <row r="54" spans="3:20" x14ac:dyDescent="0.3"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461"/>
      <c r="O54" s="461"/>
      <c r="T54" s="21">
        <v>43589</v>
      </c>
    </row>
    <row r="55" spans="3:20" x14ac:dyDescent="0.3">
      <c r="C55" s="461"/>
      <c r="D55" s="461"/>
      <c r="E55" s="461"/>
      <c r="F55" s="461"/>
      <c r="G55" s="461"/>
      <c r="H55" s="461"/>
      <c r="I55" s="461"/>
      <c r="J55" s="461"/>
      <c r="K55" s="461"/>
      <c r="L55" s="461"/>
      <c r="M55" s="461"/>
      <c r="N55" s="461"/>
      <c r="O55" s="461"/>
      <c r="T55" s="21">
        <v>43590</v>
      </c>
    </row>
    <row r="56" spans="3:20" x14ac:dyDescent="0.3"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T56" s="21">
        <v>43591</v>
      </c>
    </row>
    <row r="57" spans="3:20" x14ac:dyDescent="0.3">
      <c r="C57" s="461"/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1"/>
      <c r="O57" s="461"/>
      <c r="T57" s="21">
        <v>43661</v>
      </c>
    </row>
    <row r="58" spans="3:20" x14ac:dyDescent="0.3"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61"/>
      <c r="T58" s="21">
        <v>43688</v>
      </c>
    </row>
    <row r="59" spans="3:20" x14ac:dyDescent="0.3"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T59" s="21">
        <v>43689</v>
      </c>
    </row>
    <row r="60" spans="3:20" x14ac:dyDescent="0.3">
      <c r="C60" s="461"/>
      <c r="D60" s="461"/>
      <c r="E60" s="461"/>
      <c r="F60" s="461"/>
      <c r="G60" s="461"/>
      <c r="H60" s="461"/>
      <c r="I60" s="461"/>
      <c r="J60" s="461"/>
      <c r="K60" s="461"/>
      <c r="L60" s="461"/>
      <c r="M60" s="461"/>
      <c r="N60" s="461"/>
      <c r="O60" s="461"/>
      <c r="T60" s="21">
        <v>43724</v>
      </c>
    </row>
    <row r="61" spans="3:20" ht="13.5" customHeight="1" x14ac:dyDescent="0.3">
      <c r="C61" s="461"/>
      <c r="D61" s="461"/>
      <c r="E61" s="461"/>
      <c r="F61" s="461"/>
      <c r="G61" s="461"/>
      <c r="H61" s="461"/>
      <c r="I61" s="461"/>
      <c r="J61" s="461"/>
      <c r="K61" s="461"/>
      <c r="L61" s="461"/>
      <c r="M61" s="461"/>
      <c r="N61" s="461"/>
      <c r="O61" s="461"/>
      <c r="T61" s="21">
        <v>43731</v>
      </c>
    </row>
    <row r="62" spans="3:20" x14ac:dyDescent="0.3">
      <c r="C62" s="461"/>
      <c r="D62" s="461"/>
      <c r="E62" s="461"/>
      <c r="F62" s="461"/>
      <c r="G62" s="461"/>
      <c r="H62" s="461"/>
      <c r="I62" s="461"/>
      <c r="J62" s="461"/>
      <c r="K62" s="461"/>
      <c r="L62" s="461"/>
      <c r="M62" s="461"/>
      <c r="N62" s="461"/>
      <c r="O62" s="461"/>
      <c r="T62" s="21">
        <v>43752</v>
      </c>
    </row>
    <row r="63" spans="3:20" ht="15" customHeight="1" x14ac:dyDescent="0.3">
      <c r="C63" s="461"/>
      <c r="D63" s="461"/>
      <c r="E63" s="461"/>
      <c r="F63" s="461"/>
      <c r="G63" s="461"/>
      <c r="H63" s="461"/>
      <c r="I63" s="461"/>
      <c r="J63" s="461"/>
      <c r="K63" s="461"/>
      <c r="L63" s="461"/>
      <c r="M63" s="461"/>
      <c r="N63" s="461"/>
      <c r="O63" s="461"/>
      <c r="T63" s="21">
        <v>43772</v>
      </c>
    </row>
    <row r="64" spans="3:20" x14ac:dyDescent="0.3">
      <c r="C64" s="461"/>
      <c r="D64" s="461"/>
      <c r="E64" s="461"/>
      <c r="F64" s="461"/>
      <c r="G64" s="461"/>
      <c r="H64" s="461"/>
      <c r="I64" s="461"/>
      <c r="J64" s="461"/>
      <c r="K64" s="461"/>
      <c r="L64" s="461"/>
      <c r="M64" s="461"/>
      <c r="N64" s="461"/>
      <c r="O64" s="461"/>
      <c r="T64" s="21">
        <v>43773</v>
      </c>
    </row>
    <row r="65" spans="3:20" x14ac:dyDescent="0.3">
      <c r="C65" s="461"/>
      <c r="D65" s="461"/>
      <c r="E65" s="461"/>
      <c r="F65" s="461"/>
      <c r="G65" s="461"/>
      <c r="H65" s="461"/>
      <c r="I65" s="461"/>
      <c r="J65" s="461"/>
      <c r="K65" s="461"/>
      <c r="L65" s="461"/>
      <c r="M65" s="461"/>
      <c r="N65" s="461"/>
      <c r="O65" s="461"/>
      <c r="T65" s="21">
        <v>43792</v>
      </c>
    </row>
    <row r="66" spans="3:20" x14ac:dyDescent="0.3">
      <c r="T66" s="21">
        <v>43822</v>
      </c>
    </row>
    <row r="67" spans="3:20" x14ac:dyDescent="0.3">
      <c r="T67" s="21">
        <v>43831</v>
      </c>
    </row>
    <row r="68" spans="3:20" x14ac:dyDescent="0.3">
      <c r="T68" s="21">
        <v>43843</v>
      </c>
    </row>
    <row r="69" spans="3:20" x14ac:dyDescent="0.3">
      <c r="T69" s="21">
        <v>43872</v>
      </c>
    </row>
    <row r="70" spans="3:20" x14ac:dyDescent="0.3">
      <c r="T70" s="21">
        <v>43885</v>
      </c>
    </row>
    <row r="71" spans="3:20" x14ac:dyDescent="0.3">
      <c r="T71" s="21">
        <v>43910</v>
      </c>
    </row>
    <row r="72" spans="3:20" x14ac:dyDescent="0.3">
      <c r="T72" s="21">
        <v>43950</v>
      </c>
    </row>
    <row r="73" spans="3:20" x14ac:dyDescent="0.3">
      <c r="T73" s="21">
        <v>43954</v>
      </c>
    </row>
    <row r="74" spans="3:20" x14ac:dyDescent="0.3">
      <c r="T74" s="21">
        <v>43955</v>
      </c>
    </row>
    <row r="75" spans="3:20" x14ac:dyDescent="0.3">
      <c r="T75" s="21">
        <v>43956</v>
      </c>
    </row>
    <row r="76" spans="3:20" x14ac:dyDescent="0.3">
      <c r="T76" s="21">
        <v>43957</v>
      </c>
    </row>
    <row r="77" spans="3:20" x14ac:dyDescent="0.3">
      <c r="T77" s="21">
        <v>44035</v>
      </c>
    </row>
    <row r="78" spans="3:20" x14ac:dyDescent="0.3">
      <c r="T78" s="21">
        <v>44036</v>
      </c>
    </row>
    <row r="79" spans="3:20" x14ac:dyDescent="0.3">
      <c r="T79" s="21">
        <v>44053</v>
      </c>
    </row>
    <row r="80" spans="3:20" x14ac:dyDescent="0.3">
      <c r="T80" s="21">
        <v>44095</v>
      </c>
    </row>
    <row r="81" spans="20:20" x14ac:dyDescent="0.3">
      <c r="T81" s="21">
        <v>44096</v>
      </c>
    </row>
    <row r="82" spans="20:20" x14ac:dyDescent="0.3">
      <c r="T82" s="21">
        <v>44138</v>
      </c>
    </row>
    <row r="83" spans="20:20" x14ac:dyDescent="0.3">
      <c r="T83" s="21">
        <v>44158</v>
      </c>
    </row>
    <row r="84" spans="20:20" x14ac:dyDescent="0.3">
      <c r="T84" s="21">
        <v>44197</v>
      </c>
    </row>
    <row r="85" spans="20:20" x14ac:dyDescent="0.3">
      <c r="T85" s="21">
        <v>44207</v>
      </c>
    </row>
    <row r="86" spans="20:20" x14ac:dyDescent="0.3">
      <c r="T86" s="21">
        <v>44238</v>
      </c>
    </row>
    <row r="87" spans="20:20" x14ac:dyDescent="0.3">
      <c r="T87" s="21">
        <v>44250</v>
      </c>
    </row>
    <row r="88" spans="20:20" x14ac:dyDescent="0.3">
      <c r="T88" s="21">
        <v>44275</v>
      </c>
    </row>
    <row r="89" spans="20:20" x14ac:dyDescent="0.3">
      <c r="T89" s="21">
        <v>44315</v>
      </c>
    </row>
    <row r="90" spans="20:20" x14ac:dyDescent="0.3">
      <c r="T90" s="21">
        <v>44319</v>
      </c>
    </row>
    <row r="91" spans="20:20" x14ac:dyDescent="0.3">
      <c r="T91" s="21">
        <v>44320</v>
      </c>
    </row>
    <row r="92" spans="20:20" x14ac:dyDescent="0.3">
      <c r="T92" s="21">
        <v>44321</v>
      </c>
    </row>
    <row r="93" spans="20:20" x14ac:dyDescent="0.3">
      <c r="T93" s="21">
        <v>44396</v>
      </c>
    </row>
    <row r="94" spans="20:20" x14ac:dyDescent="0.3">
      <c r="T94" s="21">
        <v>44419</v>
      </c>
    </row>
    <row r="95" spans="20:20" x14ac:dyDescent="0.3">
      <c r="T95" s="21">
        <v>44459</v>
      </c>
    </row>
    <row r="96" spans="20:20" x14ac:dyDescent="0.3">
      <c r="T96" s="21">
        <v>44462</v>
      </c>
    </row>
    <row r="97" spans="20:20" x14ac:dyDescent="0.3">
      <c r="T97" s="21">
        <v>44480</v>
      </c>
    </row>
    <row r="98" spans="20:20" x14ac:dyDescent="0.3">
      <c r="T98" s="21">
        <v>44503</v>
      </c>
    </row>
    <row r="99" spans="20:20" x14ac:dyDescent="0.3">
      <c r="T99" s="21">
        <v>44523</v>
      </c>
    </row>
    <row r="100" spans="20:20" x14ac:dyDescent="0.3">
      <c r="T100" s="21">
        <v>44562</v>
      </c>
    </row>
    <row r="101" spans="20:20" x14ac:dyDescent="0.3">
      <c r="T101" s="21">
        <v>44571</v>
      </c>
    </row>
    <row r="102" spans="20:20" x14ac:dyDescent="0.3">
      <c r="T102" s="21">
        <v>44603</v>
      </c>
    </row>
    <row r="103" spans="20:20" x14ac:dyDescent="0.3">
      <c r="T103" s="21">
        <v>44615</v>
      </c>
    </row>
    <row r="104" spans="20:20" x14ac:dyDescent="0.3">
      <c r="T104" s="21">
        <v>44641</v>
      </c>
    </row>
    <row r="105" spans="20:20" x14ac:dyDescent="0.3">
      <c r="T105" s="21">
        <v>44680</v>
      </c>
    </row>
    <row r="106" spans="20:20" x14ac:dyDescent="0.3">
      <c r="T106" s="21">
        <v>44684</v>
      </c>
    </row>
    <row r="107" spans="20:20" x14ac:dyDescent="0.3">
      <c r="T107" s="21">
        <v>44685</v>
      </c>
    </row>
    <row r="108" spans="20:20" x14ac:dyDescent="0.3">
      <c r="T108" s="21">
        <v>44686</v>
      </c>
    </row>
    <row r="109" spans="20:20" x14ac:dyDescent="0.3">
      <c r="T109" s="21">
        <v>44760</v>
      </c>
    </row>
    <row r="110" spans="20:20" x14ac:dyDescent="0.3">
      <c r="T110" s="21">
        <v>44784</v>
      </c>
    </row>
    <row r="111" spans="20:20" x14ac:dyDescent="0.3">
      <c r="T111" s="21">
        <v>44823</v>
      </c>
    </row>
    <row r="112" spans="20:20" x14ac:dyDescent="0.3">
      <c r="T112" s="21">
        <v>44827</v>
      </c>
    </row>
    <row r="113" spans="20:20" x14ac:dyDescent="0.3">
      <c r="T113" s="21">
        <v>44844</v>
      </c>
    </row>
    <row r="114" spans="20:20" x14ac:dyDescent="0.3">
      <c r="T114" s="21">
        <v>44868</v>
      </c>
    </row>
    <row r="115" spans="20:20" x14ac:dyDescent="0.3">
      <c r="T115" s="21">
        <v>44888</v>
      </c>
    </row>
    <row r="116" spans="20:20" x14ac:dyDescent="0.3">
      <c r="T116" s="21"/>
    </row>
  </sheetData>
  <sheetProtection algorithmName="SHA-512" hashValue="H95X6WUo8yomRnkfLBSsgFOveIizYz+GKVwKvh1rdEjurl1ege4jtGBbw8WrznUWlj1p5nytJm9b3AhKswi7Zg==" saltValue="sgx9VtGJhgWlrOr2BEwjuA==" spinCount="100000" sheet="1" objects="1" scenarios="1"/>
  <mergeCells count="2">
    <mergeCell ref="A2:Q2"/>
    <mergeCell ref="C4:O65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scale="77" orientation="portrait" r:id="rId1"/>
  <headerFooter>
    <oddFooter xml:space="preserve">&amp;C&amp;"Century,標準"&amp;14 </oddFooter>
  </headerFooter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B1:Z148"/>
  <sheetViews>
    <sheetView showGridLines="0" view="pageBreakPreview" zoomScaleNormal="75" zoomScaleSheetLayoutView="100" workbookViewId="0">
      <selection activeCell="G45" activeCellId="3" sqref="P31:S31 G31:J31 P45:S45 G45:J45"/>
    </sheetView>
  </sheetViews>
  <sheetFormatPr defaultColWidth="9" defaultRowHeight="13.5" x14ac:dyDescent="0.3"/>
  <cols>
    <col min="1" max="1" width="8.83203125" style="1" customWidth="1"/>
    <col min="2" max="2" width="3.75" style="1" customWidth="1"/>
    <col min="3" max="3" width="1.58203125" style="1" customWidth="1"/>
    <col min="4" max="4" width="1.5" style="1" customWidth="1"/>
    <col min="5" max="5" width="9.08203125" style="1" customWidth="1"/>
    <col min="6" max="6" width="4.08203125" style="1" customWidth="1"/>
    <col min="7" max="7" width="10.58203125" style="1" customWidth="1"/>
    <col min="8" max="8" width="9.08203125" style="1" customWidth="1"/>
    <col min="9" max="9" width="4.08203125" style="1" customWidth="1"/>
    <col min="10" max="10" width="10.58203125" style="1" customWidth="1"/>
    <col min="11" max="11" width="3.25" style="1" customWidth="1"/>
    <col min="12" max="12" width="1.58203125" style="1" customWidth="1"/>
    <col min="13" max="13" width="2" style="13" customWidth="1"/>
    <col min="14" max="14" width="9.08203125" style="1" customWidth="1"/>
    <col min="15" max="15" width="4.08203125" style="1" customWidth="1"/>
    <col min="16" max="16" width="10.58203125" style="1" customWidth="1"/>
    <col min="17" max="17" width="9.08203125" style="1" customWidth="1"/>
    <col min="18" max="18" width="4.08203125" style="1" customWidth="1"/>
    <col min="19" max="19" width="10.58203125" style="1" customWidth="1"/>
    <col min="20" max="20" width="2.08203125" style="13" customWidth="1"/>
    <col min="21" max="21" width="1.83203125" style="13" customWidth="1"/>
    <col min="22" max="22" width="0.75" style="1" customWidth="1"/>
    <col min="23" max="23" width="11.75" style="1" customWidth="1"/>
    <col min="24" max="24" width="0.58203125" style="19" customWidth="1"/>
    <col min="25" max="16384" width="9" style="1"/>
  </cols>
  <sheetData>
    <row r="1" spans="2:26" ht="22" x14ac:dyDescent="0.3">
      <c r="B1" s="483" t="s">
        <v>85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</row>
    <row r="2" spans="2:26" ht="27" customHeight="1" x14ac:dyDescent="0.3">
      <c r="E2" s="84" t="s">
        <v>25</v>
      </c>
      <c r="F2" s="7"/>
      <c r="H2" s="84" t="s">
        <v>50</v>
      </c>
      <c r="I2" s="7"/>
      <c r="M2" s="1"/>
      <c r="N2" s="84" t="s">
        <v>51</v>
      </c>
      <c r="P2" s="13"/>
      <c r="T2" s="1"/>
      <c r="U2" s="1"/>
      <c r="V2" s="13"/>
      <c r="W2" s="13"/>
      <c r="X2" s="1"/>
      <c r="Z2" s="19"/>
    </row>
    <row r="3" spans="2:26" ht="26.5" customHeight="1" thickBot="1" x14ac:dyDescent="0.35">
      <c r="E3" s="28" t="s">
        <v>14</v>
      </c>
      <c r="F3" s="28"/>
      <c r="N3" s="97" t="s">
        <v>1</v>
      </c>
      <c r="O3" s="97"/>
      <c r="P3" s="105"/>
      <c r="Q3" s="105"/>
      <c r="R3" s="105"/>
      <c r="S3" s="105"/>
      <c r="V3" s="13"/>
    </row>
    <row r="4" spans="2:26" ht="9" customHeight="1" thickTop="1" thickBot="1" x14ac:dyDescent="0.35">
      <c r="E4" s="28"/>
      <c r="F4" s="28"/>
      <c r="N4" s="11"/>
      <c r="O4" s="11"/>
      <c r="P4" s="13"/>
      <c r="Q4" s="13"/>
      <c r="R4" s="13"/>
      <c r="S4" s="13"/>
    </row>
    <row r="5" spans="2:26" ht="25" customHeight="1" thickBot="1" x14ac:dyDescent="0.35">
      <c r="C5" s="13"/>
      <c r="D5" s="257"/>
      <c r="E5" s="484">
        <v>2019</v>
      </c>
      <c r="F5" s="484"/>
      <c r="G5" s="258" t="s">
        <v>58</v>
      </c>
      <c r="H5" s="258"/>
      <c r="I5" s="258"/>
      <c r="J5" s="259"/>
      <c r="K5" s="260"/>
      <c r="L5" s="12"/>
      <c r="M5" s="277"/>
      <c r="N5" s="485">
        <v>2020</v>
      </c>
      <c r="O5" s="485"/>
      <c r="P5" s="278" t="s">
        <v>15</v>
      </c>
      <c r="Q5" s="279"/>
      <c r="R5" s="279"/>
      <c r="S5" s="278"/>
      <c r="T5" s="280"/>
      <c r="U5" s="12"/>
      <c r="V5" s="3"/>
      <c r="W5" s="3"/>
      <c r="X5" s="17"/>
    </row>
    <row r="6" spans="2:26" s="32" customFormat="1" ht="20.149999999999999" customHeight="1" x14ac:dyDescent="0.3">
      <c r="C6" s="95"/>
      <c r="D6" s="472" t="s">
        <v>47</v>
      </c>
      <c r="E6" s="473"/>
      <c r="F6" s="473"/>
      <c r="G6" s="473"/>
      <c r="H6" s="473"/>
      <c r="I6" s="473"/>
      <c r="J6" s="473"/>
      <c r="K6" s="474"/>
      <c r="L6" s="33"/>
      <c r="M6" s="475" t="s">
        <v>47</v>
      </c>
      <c r="N6" s="476"/>
      <c r="O6" s="476"/>
      <c r="P6" s="476"/>
      <c r="Q6" s="476"/>
      <c r="R6" s="476"/>
      <c r="S6" s="476"/>
      <c r="T6" s="477"/>
      <c r="U6" s="42"/>
      <c r="V6" s="34"/>
      <c r="W6" s="34"/>
      <c r="X6" s="35"/>
    </row>
    <row r="7" spans="2:26" ht="6" customHeight="1" x14ac:dyDescent="0.3">
      <c r="D7" s="238"/>
      <c r="E7" s="13"/>
      <c r="F7" s="13"/>
      <c r="G7" s="13"/>
      <c r="H7" s="13"/>
      <c r="I7" s="13"/>
      <c r="J7" s="67"/>
      <c r="K7" s="239"/>
      <c r="L7" s="67"/>
      <c r="M7" s="261"/>
      <c r="N7" s="13"/>
      <c r="O7" s="13"/>
      <c r="P7" s="13"/>
      <c r="Q7" s="13"/>
      <c r="R7" s="13"/>
      <c r="S7" s="67"/>
      <c r="T7" s="262"/>
      <c r="X7" s="20"/>
    </row>
    <row r="8" spans="2:26" s="7" customFormat="1" ht="20.149999999999999" customHeight="1" x14ac:dyDescent="0.3">
      <c r="D8" s="240"/>
      <c r="E8" s="486">
        <f>+E25</f>
        <v>43709</v>
      </c>
      <c r="F8" s="487"/>
      <c r="G8" s="487"/>
      <c r="H8" s="487"/>
      <c r="I8" s="487"/>
      <c r="J8" s="488"/>
      <c r="K8" s="241"/>
      <c r="L8" s="65"/>
      <c r="M8" s="263"/>
      <c r="N8" s="489">
        <f>+N25</f>
        <v>44075</v>
      </c>
      <c r="O8" s="490"/>
      <c r="P8" s="490"/>
      <c r="Q8" s="490"/>
      <c r="R8" s="490"/>
      <c r="S8" s="491"/>
      <c r="T8" s="264"/>
      <c r="U8" s="39"/>
      <c r="V8" s="6"/>
      <c r="W8" s="6"/>
      <c r="X8" s="26"/>
    </row>
    <row r="9" spans="2:26" s="22" customFormat="1" ht="20.149999999999999" customHeight="1" thickBot="1" x14ac:dyDescent="0.35">
      <c r="D9" s="242"/>
      <c r="E9" s="195" t="s">
        <v>27</v>
      </c>
      <c r="F9" s="195" t="s">
        <v>33</v>
      </c>
      <c r="G9" s="195" t="s">
        <v>0</v>
      </c>
      <c r="H9" s="37" t="s">
        <v>27</v>
      </c>
      <c r="I9" s="37" t="s">
        <v>33</v>
      </c>
      <c r="J9" s="37" t="s">
        <v>0</v>
      </c>
      <c r="K9" s="243"/>
      <c r="L9" s="65"/>
      <c r="M9" s="265"/>
      <c r="N9" s="195" t="s">
        <v>27</v>
      </c>
      <c r="O9" s="195" t="s">
        <v>33</v>
      </c>
      <c r="P9" s="195" t="s">
        <v>0</v>
      </c>
      <c r="Q9" s="324" t="s">
        <v>27</v>
      </c>
      <c r="R9" s="324" t="s">
        <v>33</v>
      </c>
      <c r="S9" s="324" t="s">
        <v>0</v>
      </c>
      <c r="T9" s="266"/>
      <c r="U9" s="40"/>
      <c r="V9" s="23"/>
      <c r="W9" s="23"/>
      <c r="X9" s="24"/>
    </row>
    <row r="10" spans="2:26" s="9" customFormat="1" x14ac:dyDescent="0.3">
      <c r="D10" s="244"/>
      <c r="E10" s="457">
        <f>E8</f>
        <v>43709</v>
      </c>
      <c r="F10" s="150"/>
      <c r="G10" s="151"/>
      <c r="H10" s="295">
        <f>E24+1</f>
        <v>43724</v>
      </c>
      <c r="I10" s="296"/>
      <c r="J10" s="297"/>
      <c r="K10" s="245"/>
      <c r="L10" s="108"/>
      <c r="M10" s="267"/>
      <c r="N10" s="111">
        <f>N8</f>
        <v>44075</v>
      </c>
      <c r="O10" s="150"/>
      <c r="P10" s="317"/>
      <c r="Q10" s="322">
        <f>N24+1</f>
        <v>44090</v>
      </c>
      <c r="R10" s="196"/>
      <c r="S10" s="323"/>
      <c r="T10" s="268"/>
      <c r="U10" s="41"/>
      <c r="V10" s="8"/>
      <c r="W10" s="8"/>
      <c r="X10" s="18">
        <v>42370</v>
      </c>
    </row>
    <row r="11" spans="2:26" s="9" customFormat="1" x14ac:dyDescent="0.3">
      <c r="D11" s="244"/>
      <c r="E11" s="126">
        <f t="shared" ref="E11:E24" si="0">E10+1</f>
        <v>43710</v>
      </c>
      <c r="F11" s="152"/>
      <c r="G11" s="153"/>
      <c r="H11" s="298">
        <f>H10+1</f>
        <v>43725</v>
      </c>
      <c r="I11" s="157"/>
      <c r="J11" s="299"/>
      <c r="K11" s="245"/>
      <c r="L11" s="108"/>
      <c r="M11" s="267"/>
      <c r="N11" s="36">
        <f>N10+1</f>
        <v>44076</v>
      </c>
      <c r="O11" s="158"/>
      <c r="P11" s="317"/>
      <c r="Q11" s="316">
        <f>Q10+1</f>
        <v>44091</v>
      </c>
      <c r="R11" s="181"/>
      <c r="S11" s="320"/>
      <c r="T11" s="268"/>
      <c r="U11" s="41"/>
      <c r="V11" s="8"/>
      <c r="W11" s="8"/>
      <c r="X11" s="18">
        <v>42380</v>
      </c>
    </row>
    <row r="12" spans="2:26" s="9" customFormat="1" x14ac:dyDescent="0.3">
      <c r="D12" s="244"/>
      <c r="E12" s="127">
        <f t="shared" si="0"/>
        <v>43711</v>
      </c>
      <c r="F12" s="152"/>
      <c r="G12" s="153"/>
      <c r="H12" s="298">
        <f t="shared" ref="H12:H24" si="1">H11+1</f>
        <v>43726</v>
      </c>
      <c r="I12" s="157"/>
      <c r="J12" s="299"/>
      <c r="K12" s="245"/>
      <c r="L12" s="108"/>
      <c r="M12" s="267"/>
      <c r="N12" s="36">
        <f t="shared" ref="N12:N24" si="2">N11+1</f>
        <v>44077</v>
      </c>
      <c r="O12" s="158"/>
      <c r="P12" s="317"/>
      <c r="Q12" s="316">
        <f t="shared" ref="Q12:Q24" si="3">Q11+1</f>
        <v>44092</v>
      </c>
      <c r="R12" s="181"/>
      <c r="S12" s="320"/>
      <c r="T12" s="268"/>
      <c r="U12" s="41"/>
      <c r="V12" s="8"/>
      <c r="W12" s="8"/>
      <c r="X12" s="18">
        <v>42411</v>
      </c>
    </row>
    <row r="13" spans="2:26" s="9" customFormat="1" x14ac:dyDescent="0.3">
      <c r="D13" s="244"/>
      <c r="E13" s="127">
        <f t="shared" si="0"/>
        <v>43712</v>
      </c>
      <c r="F13" s="152"/>
      <c r="G13" s="153"/>
      <c r="H13" s="298">
        <f>H12+1</f>
        <v>43727</v>
      </c>
      <c r="I13" s="157"/>
      <c r="J13" s="299"/>
      <c r="K13" s="245"/>
      <c r="L13" s="108"/>
      <c r="M13" s="267"/>
      <c r="N13" s="16">
        <f t="shared" si="2"/>
        <v>44078</v>
      </c>
      <c r="O13" s="158"/>
      <c r="P13" s="317"/>
      <c r="Q13" s="316">
        <f>Q12+1</f>
        <v>44093</v>
      </c>
      <c r="R13" s="181"/>
      <c r="S13" s="320"/>
      <c r="T13" s="268"/>
      <c r="U13" s="41"/>
      <c r="V13" s="8"/>
      <c r="W13" s="8"/>
      <c r="X13" s="18">
        <v>42449</v>
      </c>
    </row>
    <row r="14" spans="2:26" s="9" customFormat="1" x14ac:dyDescent="0.3">
      <c r="D14" s="244"/>
      <c r="E14" s="127">
        <f t="shared" si="0"/>
        <v>43713</v>
      </c>
      <c r="F14" s="152"/>
      <c r="G14" s="153"/>
      <c r="H14" s="298">
        <f t="shared" si="1"/>
        <v>43728</v>
      </c>
      <c r="I14" s="157"/>
      <c r="J14" s="299"/>
      <c r="K14" s="245"/>
      <c r="L14" s="108"/>
      <c r="M14" s="267"/>
      <c r="N14" s="16">
        <f t="shared" si="2"/>
        <v>44079</v>
      </c>
      <c r="O14" s="158"/>
      <c r="P14" s="317"/>
      <c r="Q14" s="316">
        <f t="shared" si="3"/>
        <v>44094</v>
      </c>
      <c r="R14" s="181"/>
      <c r="S14" s="320"/>
      <c r="T14" s="268"/>
      <c r="U14" s="41"/>
      <c r="V14" s="8"/>
      <c r="W14" s="8"/>
      <c r="X14" s="18">
        <v>42450</v>
      </c>
    </row>
    <row r="15" spans="2:26" s="9" customFormat="1" x14ac:dyDescent="0.3">
      <c r="D15" s="244"/>
      <c r="E15" s="127">
        <f t="shared" si="0"/>
        <v>43714</v>
      </c>
      <c r="F15" s="152"/>
      <c r="G15" s="153"/>
      <c r="H15" s="298">
        <f t="shared" si="1"/>
        <v>43729</v>
      </c>
      <c r="I15" s="157"/>
      <c r="J15" s="299"/>
      <c r="K15" s="245"/>
      <c r="L15" s="108"/>
      <c r="M15" s="267"/>
      <c r="N15" s="36">
        <f t="shared" si="2"/>
        <v>44080</v>
      </c>
      <c r="O15" s="158"/>
      <c r="P15" s="317"/>
      <c r="Q15" s="316">
        <f t="shared" si="3"/>
        <v>44095</v>
      </c>
      <c r="R15" s="181"/>
      <c r="S15" s="320"/>
      <c r="T15" s="268"/>
      <c r="U15" s="41"/>
      <c r="V15" s="8"/>
      <c r="W15" s="8"/>
      <c r="X15" s="18">
        <v>42489</v>
      </c>
    </row>
    <row r="16" spans="2:26" s="9" customFormat="1" x14ac:dyDescent="0.3">
      <c r="D16" s="244"/>
      <c r="E16" s="127">
        <f t="shared" si="0"/>
        <v>43715</v>
      </c>
      <c r="F16" s="152"/>
      <c r="G16" s="153"/>
      <c r="H16" s="298">
        <f t="shared" si="1"/>
        <v>43730</v>
      </c>
      <c r="I16" s="157"/>
      <c r="J16" s="299"/>
      <c r="K16" s="245"/>
      <c r="L16" s="108"/>
      <c r="M16" s="267"/>
      <c r="N16" s="36">
        <f t="shared" si="2"/>
        <v>44081</v>
      </c>
      <c r="O16" s="158"/>
      <c r="P16" s="317"/>
      <c r="Q16" s="316">
        <f t="shared" si="3"/>
        <v>44096</v>
      </c>
      <c r="R16" s="181"/>
      <c r="S16" s="320"/>
      <c r="T16" s="268"/>
      <c r="U16" s="41"/>
      <c r="V16" s="8"/>
      <c r="W16" s="8"/>
      <c r="X16" s="18">
        <v>42493</v>
      </c>
    </row>
    <row r="17" spans="3:24" s="9" customFormat="1" x14ac:dyDescent="0.3">
      <c r="D17" s="244"/>
      <c r="E17" s="127">
        <f t="shared" si="0"/>
        <v>43716</v>
      </c>
      <c r="F17" s="152"/>
      <c r="G17" s="153"/>
      <c r="H17" s="298">
        <f t="shared" si="1"/>
        <v>43731</v>
      </c>
      <c r="I17" s="157"/>
      <c r="J17" s="299"/>
      <c r="K17" s="245"/>
      <c r="L17" s="108"/>
      <c r="M17" s="267"/>
      <c r="N17" s="36">
        <f t="shared" si="2"/>
        <v>44082</v>
      </c>
      <c r="O17" s="158"/>
      <c r="P17" s="317"/>
      <c r="Q17" s="316">
        <f t="shared" si="3"/>
        <v>44097</v>
      </c>
      <c r="R17" s="181"/>
      <c r="S17" s="320"/>
      <c r="T17" s="268"/>
      <c r="U17" s="41"/>
      <c r="V17" s="8"/>
      <c r="W17" s="8"/>
      <c r="X17" s="18">
        <v>42494</v>
      </c>
    </row>
    <row r="18" spans="3:24" s="9" customFormat="1" ht="14" thickBot="1" x14ac:dyDescent="0.35">
      <c r="D18" s="244"/>
      <c r="E18" s="127">
        <f t="shared" si="0"/>
        <v>43717</v>
      </c>
      <c r="F18" s="152"/>
      <c r="G18" s="153"/>
      <c r="H18" s="300">
        <f t="shared" si="1"/>
        <v>43732</v>
      </c>
      <c r="I18" s="301"/>
      <c r="J18" s="302"/>
      <c r="K18" s="245"/>
      <c r="L18" s="108"/>
      <c r="M18" s="267"/>
      <c r="N18" s="36">
        <f t="shared" si="2"/>
        <v>44083</v>
      </c>
      <c r="O18" s="158"/>
      <c r="P18" s="317"/>
      <c r="Q18" s="318">
        <f t="shared" si="3"/>
        <v>44098</v>
      </c>
      <c r="R18" s="319"/>
      <c r="S18" s="321"/>
      <c r="T18" s="268"/>
      <c r="U18" s="41"/>
      <c r="V18" s="8"/>
      <c r="W18" s="8"/>
      <c r="X18" s="18">
        <v>42495</v>
      </c>
    </row>
    <row r="19" spans="3:24" s="9" customFormat="1" x14ac:dyDescent="0.3">
      <c r="D19" s="244"/>
      <c r="E19" s="127">
        <f t="shared" si="0"/>
        <v>43718</v>
      </c>
      <c r="F19" s="152"/>
      <c r="G19" s="153"/>
      <c r="H19" s="292">
        <f t="shared" si="1"/>
        <v>43733</v>
      </c>
      <c r="I19" s="293"/>
      <c r="J19" s="294"/>
      <c r="K19" s="245"/>
      <c r="L19" s="108"/>
      <c r="M19" s="267"/>
      <c r="N19" s="36">
        <f t="shared" si="2"/>
        <v>44084</v>
      </c>
      <c r="O19" s="158"/>
      <c r="P19" s="153"/>
      <c r="Q19" s="187">
        <f t="shared" si="3"/>
        <v>44099</v>
      </c>
      <c r="R19" s="188"/>
      <c r="S19" s="189"/>
      <c r="T19" s="268"/>
      <c r="U19" s="41"/>
      <c r="V19" s="8"/>
      <c r="W19" s="8"/>
      <c r="X19" s="18">
        <v>42569</v>
      </c>
    </row>
    <row r="20" spans="3:24" s="9" customFormat="1" x14ac:dyDescent="0.3">
      <c r="D20" s="244"/>
      <c r="E20" s="127">
        <f t="shared" si="0"/>
        <v>43719</v>
      </c>
      <c r="F20" s="152"/>
      <c r="G20" s="153"/>
      <c r="H20" s="167">
        <f t="shared" si="1"/>
        <v>43734</v>
      </c>
      <c r="I20" s="157"/>
      <c r="J20" s="168"/>
      <c r="K20" s="245"/>
      <c r="L20" s="108"/>
      <c r="M20" s="267"/>
      <c r="N20" s="36">
        <f t="shared" si="2"/>
        <v>44085</v>
      </c>
      <c r="O20" s="158"/>
      <c r="P20" s="153"/>
      <c r="Q20" s="182">
        <f t="shared" si="3"/>
        <v>44100</v>
      </c>
      <c r="R20" s="181"/>
      <c r="S20" s="183"/>
      <c r="T20" s="268"/>
      <c r="U20" s="41"/>
      <c r="V20" s="8"/>
      <c r="W20" s="8"/>
      <c r="X20" s="18">
        <v>42632</v>
      </c>
    </row>
    <row r="21" spans="3:24" s="9" customFormat="1" ht="14" thickBot="1" x14ac:dyDescent="0.35">
      <c r="D21" s="244"/>
      <c r="E21" s="306">
        <f t="shared" si="0"/>
        <v>43720</v>
      </c>
      <c r="F21" s="307"/>
      <c r="G21" s="291"/>
      <c r="H21" s="169">
        <f t="shared" si="1"/>
        <v>43735</v>
      </c>
      <c r="I21" s="166"/>
      <c r="J21" s="170"/>
      <c r="K21" s="245"/>
      <c r="L21" s="108"/>
      <c r="M21" s="267"/>
      <c r="N21" s="312">
        <f t="shared" si="2"/>
        <v>44086</v>
      </c>
      <c r="O21" s="313"/>
      <c r="P21" s="291"/>
      <c r="Q21" s="182">
        <f t="shared" si="3"/>
        <v>44101</v>
      </c>
      <c r="R21" s="184"/>
      <c r="S21" s="183"/>
      <c r="T21" s="268"/>
      <c r="U21" s="41"/>
      <c r="V21" s="8"/>
      <c r="W21" s="8"/>
      <c r="X21" s="18">
        <v>42635</v>
      </c>
    </row>
    <row r="22" spans="3:24" s="9" customFormat="1" x14ac:dyDescent="0.3">
      <c r="D22" s="308"/>
      <c r="E22" s="304">
        <f t="shared" si="0"/>
        <v>43721</v>
      </c>
      <c r="F22" s="305"/>
      <c r="G22" s="178"/>
      <c r="H22" s="185">
        <f t="shared" si="1"/>
        <v>43736</v>
      </c>
      <c r="I22" s="190"/>
      <c r="J22" s="186"/>
      <c r="K22" s="245"/>
      <c r="L22" s="108"/>
      <c r="M22" s="309"/>
      <c r="N22" s="310">
        <f t="shared" si="2"/>
        <v>44087</v>
      </c>
      <c r="O22" s="311"/>
      <c r="P22" s="151"/>
      <c r="Q22" s="177">
        <f t="shared" si="3"/>
        <v>44102</v>
      </c>
      <c r="R22" s="163"/>
      <c r="S22" s="178"/>
      <c r="T22" s="268"/>
      <c r="U22" s="41"/>
      <c r="V22" s="8"/>
      <c r="W22" s="8"/>
      <c r="X22" s="18">
        <v>42653</v>
      </c>
    </row>
    <row r="23" spans="3:24" s="9" customFormat="1" x14ac:dyDescent="0.3">
      <c r="D23" s="308"/>
      <c r="E23" s="303">
        <f t="shared" si="0"/>
        <v>43722</v>
      </c>
      <c r="F23" s="155"/>
      <c r="G23" s="174"/>
      <c r="H23" s="171">
        <f t="shared" si="1"/>
        <v>43737</v>
      </c>
      <c r="I23" s="157"/>
      <c r="J23" s="168"/>
      <c r="K23" s="245"/>
      <c r="L23" s="108"/>
      <c r="M23" s="309"/>
      <c r="N23" s="112">
        <f t="shared" si="2"/>
        <v>44088</v>
      </c>
      <c r="O23" s="161"/>
      <c r="P23" s="153"/>
      <c r="Q23" s="175">
        <f t="shared" si="3"/>
        <v>44103</v>
      </c>
      <c r="R23" s="192"/>
      <c r="S23" s="176"/>
      <c r="T23" s="268"/>
      <c r="U23" s="41"/>
      <c r="V23" s="8"/>
      <c r="W23" s="8"/>
      <c r="X23" s="18">
        <v>42677</v>
      </c>
    </row>
    <row r="24" spans="3:24" s="9" customFormat="1" ht="14" thickBot="1" x14ac:dyDescent="0.35">
      <c r="D24" s="308"/>
      <c r="E24" s="289">
        <f t="shared" si="0"/>
        <v>43723</v>
      </c>
      <c r="F24" s="290"/>
      <c r="G24" s="291"/>
      <c r="H24" s="172">
        <f t="shared" si="1"/>
        <v>43738</v>
      </c>
      <c r="I24" s="191"/>
      <c r="J24" s="173"/>
      <c r="K24" s="245"/>
      <c r="L24" s="108"/>
      <c r="M24" s="309"/>
      <c r="N24" s="314">
        <f t="shared" si="2"/>
        <v>44089</v>
      </c>
      <c r="O24" s="315"/>
      <c r="P24" s="291"/>
      <c r="Q24" s="179">
        <f t="shared" si="3"/>
        <v>44104</v>
      </c>
      <c r="R24" s="193"/>
      <c r="S24" s="180"/>
      <c r="T24" s="268"/>
      <c r="U24" s="41"/>
      <c r="V24" s="8"/>
      <c r="W24" s="8"/>
      <c r="X24" s="18">
        <v>42697</v>
      </c>
    </row>
    <row r="25" spans="3:24" ht="9" customHeight="1" thickBot="1" x14ac:dyDescent="0.35">
      <c r="C25" s="13"/>
      <c r="D25" s="246"/>
      <c r="E25" s="119">
        <f>+DATE(E5,9,1)</f>
        <v>43709</v>
      </c>
      <c r="F25" s="119"/>
      <c r="G25" s="120"/>
      <c r="H25" s="120"/>
      <c r="I25" s="120"/>
      <c r="J25" s="120"/>
      <c r="K25" s="247"/>
      <c r="L25" s="12"/>
      <c r="M25" s="281"/>
      <c r="N25" s="131">
        <f>+DATE(N5,9,1)</f>
        <v>44075</v>
      </c>
      <c r="O25" s="131"/>
      <c r="P25" s="12"/>
      <c r="Q25" s="282"/>
      <c r="R25" s="282"/>
      <c r="S25" s="11"/>
      <c r="T25" s="283"/>
      <c r="U25" s="12"/>
      <c r="V25" s="3"/>
      <c r="W25" s="3"/>
      <c r="X25" s="17"/>
    </row>
    <row r="26" spans="3:24" s="32" customFormat="1" x14ac:dyDescent="0.3">
      <c r="C26" s="95"/>
      <c r="D26" s="248"/>
      <c r="E26" s="114" t="s">
        <v>46</v>
      </c>
      <c r="F26" s="14"/>
      <c r="G26" s="33"/>
      <c r="H26" s="14"/>
      <c r="I26" s="14"/>
      <c r="J26" s="33"/>
      <c r="K26" s="249"/>
      <c r="L26" s="33"/>
      <c r="M26" s="284"/>
      <c r="N26" s="285" t="s">
        <v>46</v>
      </c>
      <c r="O26" s="286"/>
      <c r="P26" s="287"/>
      <c r="Q26" s="286"/>
      <c r="R26" s="286"/>
      <c r="S26" s="287"/>
      <c r="T26" s="288"/>
      <c r="U26" s="42"/>
      <c r="V26" s="34"/>
      <c r="W26" s="34"/>
      <c r="X26" s="35"/>
    </row>
    <row r="27" spans="3:24" ht="8.5" customHeight="1" x14ac:dyDescent="0.3">
      <c r="D27" s="238"/>
      <c r="E27" s="13"/>
      <c r="F27" s="13"/>
      <c r="G27" s="13"/>
      <c r="H27" s="13"/>
      <c r="I27" s="13"/>
      <c r="J27" s="13"/>
      <c r="K27" s="250"/>
      <c r="M27" s="261"/>
      <c r="N27" s="13"/>
      <c r="O27" s="13"/>
      <c r="P27" s="13"/>
      <c r="Q27" s="13"/>
      <c r="R27" s="13"/>
      <c r="S27" s="13"/>
      <c r="T27" s="262"/>
      <c r="X27" s="20">
        <v>43220</v>
      </c>
    </row>
    <row r="28" spans="3:24" s="9" customFormat="1" ht="15" x14ac:dyDescent="0.3">
      <c r="D28" s="244"/>
      <c r="E28" s="109" t="s">
        <v>19</v>
      </c>
      <c r="F28" s="14"/>
      <c r="G28" s="43"/>
      <c r="H28" s="14"/>
      <c r="I28" s="14"/>
      <c r="J28" s="33"/>
      <c r="K28" s="249"/>
      <c r="L28" s="33"/>
      <c r="M28" s="269"/>
      <c r="N28" s="109" t="s">
        <v>20</v>
      </c>
      <c r="O28" s="14"/>
      <c r="P28" s="33"/>
      <c r="Q28" s="14"/>
      <c r="R28" s="14"/>
      <c r="S28" s="33"/>
      <c r="T28" s="270"/>
      <c r="U28" s="41"/>
      <c r="V28" s="8"/>
      <c r="W28" s="8"/>
      <c r="X28" s="20"/>
    </row>
    <row r="29" spans="3:24" x14ac:dyDescent="0.3">
      <c r="D29" s="238"/>
      <c r="E29" s="13" t="s">
        <v>68</v>
      </c>
      <c r="F29" s="13"/>
      <c r="G29" s="38"/>
      <c r="H29" s="13"/>
      <c r="I29" s="13"/>
      <c r="J29" s="30"/>
      <c r="K29" s="251"/>
      <c r="L29" s="30"/>
      <c r="M29" s="271"/>
      <c r="N29" s="13" t="s">
        <v>69</v>
      </c>
      <c r="O29" s="13"/>
      <c r="P29" s="30"/>
      <c r="Q29" s="15"/>
      <c r="R29" s="15"/>
      <c r="S29" s="31"/>
      <c r="T29" s="272"/>
      <c r="X29" s="20">
        <v>43092</v>
      </c>
    </row>
    <row r="30" spans="3:24" s="32" customFormat="1" x14ac:dyDescent="0.3">
      <c r="D30" s="467" t="s">
        <v>73</v>
      </c>
      <c r="E30" s="468"/>
      <c r="F30" s="468"/>
      <c r="G30" s="468"/>
      <c r="H30" s="468"/>
      <c r="I30" s="468"/>
      <c r="J30" s="468"/>
      <c r="K30" s="469"/>
      <c r="L30" s="33"/>
      <c r="M30" s="470" t="s">
        <v>74</v>
      </c>
      <c r="N30" s="468"/>
      <c r="O30" s="468"/>
      <c r="P30" s="468"/>
      <c r="Q30" s="468"/>
      <c r="R30" s="468"/>
      <c r="S30" s="468"/>
      <c r="T30" s="471"/>
      <c r="U30" s="42"/>
      <c r="V30" s="34"/>
      <c r="W30" s="34"/>
      <c r="X30" s="35"/>
    </row>
    <row r="31" spans="3:24" s="9" customFormat="1" ht="15" x14ac:dyDescent="0.3">
      <c r="D31" s="244"/>
      <c r="E31" s="478" t="s">
        <v>70</v>
      </c>
      <c r="F31" s="479"/>
      <c r="G31" s="480">
        <f>SUM(G10+G11+G12+G13+G14+G15+G16+G17+G18+G19+G20+G21+G22+G23+G24+J10+J11+J12+J13+J14+J15+J16+J17+J18+J19+J20+J21+J22+J23+J24)</f>
        <v>0</v>
      </c>
      <c r="H31" s="481"/>
      <c r="I31" s="481"/>
      <c r="J31" s="482"/>
      <c r="K31" s="245"/>
      <c r="L31" s="108"/>
      <c r="M31" s="325"/>
      <c r="N31" s="478" t="s">
        <v>72</v>
      </c>
      <c r="O31" s="479"/>
      <c r="P31" s="480">
        <f>SUM(P10+P11+P12+P13+P14+P15+P16+P17+P18+P19+P20+P21+P22+P23+P24+S10+S11+S12+S13+S14+S15+S16+S17+S18+S19+S20+S21+S22+S23+S24)</f>
        <v>0</v>
      </c>
      <c r="Q31" s="481"/>
      <c r="R31" s="481"/>
      <c r="S31" s="482"/>
      <c r="T31" s="268"/>
      <c r="U31" s="41"/>
      <c r="V31" s="8"/>
      <c r="W31" s="8"/>
      <c r="X31" s="20">
        <v>43062</v>
      </c>
    </row>
    <row r="32" spans="3:24" s="9" customFormat="1" x14ac:dyDescent="0.3">
      <c r="D32" s="244"/>
      <c r="E32" s="462" t="s">
        <v>17</v>
      </c>
      <c r="F32" s="463"/>
      <c r="G32" s="464">
        <f>30-G33</f>
        <v>30</v>
      </c>
      <c r="H32" s="465"/>
      <c r="I32" s="465"/>
      <c r="J32" s="466"/>
      <c r="K32" s="252"/>
      <c r="L32" s="66"/>
      <c r="M32" s="269"/>
      <c r="N32" s="462" t="s">
        <v>17</v>
      </c>
      <c r="O32" s="463"/>
      <c r="P32" s="464">
        <f>30-P33</f>
        <v>30</v>
      </c>
      <c r="Q32" s="465"/>
      <c r="R32" s="465"/>
      <c r="S32" s="466"/>
      <c r="T32" s="270"/>
      <c r="U32" s="41"/>
      <c r="V32" s="8"/>
      <c r="W32" s="8"/>
      <c r="X32" s="20"/>
    </row>
    <row r="33" spans="4:24" s="9" customFormat="1" x14ac:dyDescent="0.3">
      <c r="D33" s="244"/>
      <c r="E33" s="462" t="s">
        <v>71</v>
      </c>
      <c r="F33" s="463"/>
      <c r="G33" s="464">
        <f>COUNTIFS(F10:F24,"○")+COUNTIFS(I10:I24,"○")</f>
        <v>0</v>
      </c>
      <c r="H33" s="465"/>
      <c r="I33" s="465"/>
      <c r="J33" s="466"/>
      <c r="K33" s="252"/>
      <c r="L33" s="66"/>
      <c r="M33" s="269"/>
      <c r="N33" s="462" t="s">
        <v>71</v>
      </c>
      <c r="O33" s="463"/>
      <c r="P33" s="464">
        <f>COUNTIFS(O10:O24,"○")+COUNTIFS(R10:R24,"○")</f>
        <v>0</v>
      </c>
      <c r="Q33" s="465"/>
      <c r="R33" s="465"/>
      <c r="S33" s="466"/>
      <c r="T33" s="270"/>
      <c r="U33" s="41"/>
      <c r="V33" s="8"/>
      <c r="W33" s="8"/>
      <c r="X33" s="20"/>
    </row>
    <row r="34" spans="4:24" s="32" customFormat="1" ht="9" customHeight="1" x14ac:dyDescent="0.3">
      <c r="D34" s="248"/>
      <c r="E34" s="106"/>
      <c r="F34" s="14"/>
      <c r="G34" s="33"/>
      <c r="H34" s="14"/>
      <c r="I34" s="14"/>
      <c r="J34" s="33"/>
      <c r="K34" s="249"/>
      <c r="L34" s="33"/>
      <c r="M34" s="269"/>
      <c r="N34" s="106"/>
      <c r="O34" s="14"/>
      <c r="P34" s="33"/>
      <c r="Q34" s="14"/>
      <c r="R34" s="14"/>
      <c r="S34" s="33"/>
      <c r="T34" s="270"/>
      <c r="U34" s="42"/>
      <c r="V34" s="34"/>
      <c r="W34" s="34"/>
      <c r="X34" s="35"/>
    </row>
    <row r="35" spans="4:24" x14ac:dyDescent="0.3">
      <c r="D35" s="238"/>
      <c r="E35" s="492" t="s">
        <v>60</v>
      </c>
      <c r="F35" s="493"/>
      <c r="G35" s="493"/>
      <c r="H35" s="493"/>
      <c r="I35" s="494"/>
      <c r="J35" s="115">
        <f>SUM(G31)</f>
        <v>0</v>
      </c>
      <c r="K35" s="253"/>
      <c r="L35" s="43"/>
      <c r="M35" s="261"/>
      <c r="N35" s="492" t="s">
        <v>61</v>
      </c>
      <c r="O35" s="493"/>
      <c r="P35" s="493"/>
      <c r="Q35" s="493"/>
      <c r="R35" s="494"/>
      <c r="S35" s="116">
        <f>SUM(P31)</f>
        <v>0</v>
      </c>
      <c r="T35" s="262"/>
      <c r="X35" s="20">
        <v>43108</v>
      </c>
    </row>
    <row r="36" spans="4:24" x14ac:dyDescent="0.3">
      <c r="D36" s="238"/>
      <c r="E36" s="495" t="s">
        <v>18</v>
      </c>
      <c r="F36" s="496"/>
      <c r="G36" s="496"/>
      <c r="H36" s="496"/>
      <c r="I36" s="497"/>
      <c r="J36" s="115">
        <f>SUM(G32)</f>
        <v>30</v>
      </c>
      <c r="K36" s="253"/>
      <c r="L36" s="43"/>
      <c r="M36" s="261"/>
      <c r="N36" s="495" t="s">
        <v>18</v>
      </c>
      <c r="O36" s="496"/>
      <c r="P36" s="496"/>
      <c r="Q36" s="496"/>
      <c r="R36" s="497"/>
      <c r="S36" s="117">
        <f>SUM(P32)</f>
        <v>30</v>
      </c>
      <c r="T36" s="262"/>
      <c r="X36" s="20"/>
    </row>
    <row r="37" spans="4:24" x14ac:dyDescent="0.3">
      <c r="D37" s="238"/>
      <c r="E37" s="492" t="s">
        <v>38</v>
      </c>
      <c r="F37" s="498"/>
      <c r="G37" s="498"/>
      <c r="H37" s="498"/>
      <c r="I37" s="499"/>
      <c r="J37" s="115">
        <f>ROUNDUP(J35/J36,0)</f>
        <v>0</v>
      </c>
      <c r="K37" s="253"/>
      <c r="L37" s="43"/>
      <c r="M37" s="261"/>
      <c r="N37" s="492" t="s">
        <v>39</v>
      </c>
      <c r="O37" s="498"/>
      <c r="P37" s="498"/>
      <c r="Q37" s="498"/>
      <c r="R37" s="499"/>
      <c r="S37" s="118">
        <f>ROUNDUP(S35/S36,0)</f>
        <v>0</v>
      </c>
      <c r="T37" s="262"/>
      <c r="X37" s="20">
        <v>43142</v>
      </c>
    </row>
    <row r="38" spans="4:24" ht="16" x14ac:dyDescent="0.3">
      <c r="D38" s="238"/>
      <c r="E38" s="500" t="s">
        <v>54</v>
      </c>
      <c r="F38" s="501"/>
      <c r="G38" s="501"/>
      <c r="H38" s="501"/>
      <c r="I38" s="501"/>
      <c r="J38" s="121">
        <f>ROUNDUP(J37*0.3,-3)</f>
        <v>0</v>
      </c>
      <c r="K38" s="253"/>
      <c r="L38" s="43"/>
      <c r="M38" s="261"/>
      <c r="N38" s="500" t="s">
        <v>54</v>
      </c>
      <c r="O38" s="501"/>
      <c r="P38" s="501"/>
      <c r="Q38" s="501"/>
      <c r="R38" s="501"/>
      <c r="S38" s="121">
        <f>ROUNDUP(S37*0.3,-3)</f>
        <v>0</v>
      </c>
      <c r="T38" s="262"/>
      <c r="X38" s="20"/>
    </row>
    <row r="39" spans="4:24" ht="14" thickBot="1" x14ac:dyDescent="0.35">
      <c r="D39" s="246"/>
      <c r="E39" s="254"/>
      <c r="F39" s="254"/>
      <c r="G39" s="254"/>
      <c r="H39" s="254"/>
      <c r="I39" s="254"/>
      <c r="J39" s="255" t="s">
        <v>26</v>
      </c>
      <c r="K39" s="256"/>
      <c r="L39" s="67"/>
      <c r="M39" s="273"/>
      <c r="N39" s="274"/>
      <c r="O39" s="274"/>
      <c r="P39" s="274"/>
      <c r="Q39" s="274"/>
      <c r="R39" s="274"/>
      <c r="S39" s="275" t="s">
        <v>26</v>
      </c>
      <c r="T39" s="276"/>
      <c r="X39" s="20">
        <v>43143</v>
      </c>
    </row>
    <row r="40" spans="4:24" ht="8.5" customHeight="1" thickBot="1" x14ac:dyDescent="0.35">
      <c r="X40" s="20">
        <v>43220</v>
      </c>
    </row>
    <row r="41" spans="4:24" ht="15" x14ac:dyDescent="0.3">
      <c r="D41" s="216"/>
      <c r="E41" s="217" t="s">
        <v>21</v>
      </c>
      <c r="F41" s="218"/>
      <c r="G41" s="219"/>
      <c r="H41" s="219"/>
      <c r="I41" s="219"/>
      <c r="J41" s="219"/>
      <c r="K41" s="220"/>
      <c r="L41" s="13"/>
      <c r="M41" s="216"/>
      <c r="N41" s="217" t="s">
        <v>21</v>
      </c>
      <c r="O41" s="218"/>
      <c r="P41" s="219"/>
      <c r="Q41" s="219"/>
      <c r="R41" s="219"/>
      <c r="S41" s="219"/>
      <c r="T41" s="220"/>
      <c r="X41" s="20"/>
    </row>
    <row r="42" spans="4:24" ht="15" x14ac:dyDescent="0.3">
      <c r="D42" s="504" t="s">
        <v>147</v>
      </c>
      <c r="E42" s="505"/>
      <c r="F42" s="505"/>
      <c r="G42" s="505"/>
      <c r="H42" s="505"/>
      <c r="I42" s="505"/>
      <c r="J42" s="505"/>
      <c r="K42" s="506"/>
      <c r="L42" s="30"/>
      <c r="M42" s="504" t="s">
        <v>147</v>
      </c>
      <c r="N42" s="505"/>
      <c r="O42" s="505"/>
      <c r="P42" s="505"/>
      <c r="Q42" s="505"/>
      <c r="R42" s="505"/>
      <c r="S42" s="505"/>
      <c r="T42" s="506"/>
      <c r="X42" s="20">
        <v>43092</v>
      </c>
    </row>
    <row r="43" spans="4:24" x14ac:dyDescent="0.3">
      <c r="D43" s="221"/>
      <c r="E43" s="13" t="s">
        <v>59</v>
      </c>
      <c r="F43" s="13"/>
      <c r="G43" s="38"/>
      <c r="H43" s="13"/>
      <c r="I43" s="13"/>
      <c r="J43" s="30"/>
      <c r="K43" s="222"/>
      <c r="L43" s="30"/>
      <c r="M43" s="233"/>
      <c r="N43" s="13" t="s">
        <v>148</v>
      </c>
      <c r="O43" s="13"/>
      <c r="P43" s="30"/>
      <c r="Q43" s="15"/>
      <c r="R43" s="15"/>
      <c r="S43" s="31"/>
      <c r="T43" s="234"/>
      <c r="X43" s="20"/>
    </row>
    <row r="44" spans="4:24" s="9" customFormat="1" x14ac:dyDescent="0.3">
      <c r="D44" s="502" t="s">
        <v>75</v>
      </c>
      <c r="E44" s="468"/>
      <c r="F44" s="468"/>
      <c r="G44" s="468"/>
      <c r="H44" s="468"/>
      <c r="I44" s="468"/>
      <c r="J44" s="468"/>
      <c r="K44" s="503"/>
      <c r="L44" s="108"/>
      <c r="M44" s="502" t="s">
        <v>77</v>
      </c>
      <c r="N44" s="468"/>
      <c r="O44" s="468"/>
      <c r="P44" s="468"/>
      <c r="Q44" s="468"/>
      <c r="R44" s="468"/>
      <c r="S44" s="468"/>
      <c r="T44" s="503"/>
      <c r="U44" s="41"/>
      <c r="V44" s="8"/>
      <c r="W44" s="8"/>
      <c r="X44" s="20">
        <v>43062</v>
      </c>
    </row>
    <row r="45" spans="4:24" s="9" customFormat="1" ht="13.5" customHeight="1" x14ac:dyDescent="0.3">
      <c r="D45" s="223"/>
      <c r="E45" s="478" t="s">
        <v>76</v>
      </c>
      <c r="F45" s="479"/>
      <c r="G45" s="480">
        <f>SUM(G22+G23+G24+J10+J11+J12+J13+J14+J15+J16+J17+J18+J19+J20+J21+J22+J23+J24)</f>
        <v>0</v>
      </c>
      <c r="H45" s="481"/>
      <c r="I45" s="481"/>
      <c r="J45" s="482"/>
      <c r="K45" s="224"/>
      <c r="L45" s="66"/>
      <c r="M45" s="326"/>
      <c r="N45" s="478" t="s">
        <v>78</v>
      </c>
      <c r="O45" s="479"/>
      <c r="P45" s="480">
        <f>SUM(P22+P23+P24+S10+S11+S12+S13+S14+S15+S16+S17+S18+S19+S20+S21+S22+S23+S24)</f>
        <v>0</v>
      </c>
      <c r="Q45" s="481"/>
      <c r="R45" s="481"/>
      <c r="S45" s="482"/>
      <c r="T45" s="228"/>
      <c r="U45" s="41"/>
      <c r="V45" s="8"/>
      <c r="W45" s="8"/>
      <c r="X45" s="20"/>
    </row>
    <row r="46" spans="4:24" s="9" customFormat="1" ht="13.5" customHeight="1" x14ac:dyDescent="0.3">
      <c r="D46" s="223"/>
      <c r="E46" s="462" t="s">
        <v>17</v>
      </c>
      <c r="F46" s="463"/>
      <c r="G46" s="464">
        <f>18-G47</f>
        <v>18</v>
      </c>
      <c r="H46" s="465"/>
      <c r="I46" s="465"/>
      <c r="J46" s="466"/>
      <c r="K46" s="225"/>
      <c r="L46" s="66"/>
      <c r="M46" s="235"/>
      <c r="N46" s="462" t="s">
        <v>17</v>
      </c>
      <c r="O46" s="463"/>
      <c r="P46" s="464">
        <f>18-P47</f>
        <v>18</v>
      </c>
      <c r="Q46" s="465"/>
      <c r="R46" s="465"/>
      <c r="S46" s="466"/>
      <c r="T46" s="227"/>
      <c r="U46" s="41"/>
      <c r="V46" s="8"/>
      <c r="W46" s="8"/>
      <c r="X46" s="20"/>
    </row>
    <row r="47" spans="4:24" s="32" customFormat="1" ht="9" customHeight="1" x14ac:dyDescent="0.3">
      <c r="D47" s="223"/>
      <c r="E47" s="462" t="s">
        <v>71</v>
      </c>
      <c r="F47" s="463"/>
      <c r="G47" s="464">
        <f>COUNTIFS(F22:F24,"○")+COUNTIFS(I10:I24,"○")</f>
        <v>0</v>
      </c>
      <c r="H47" s="465"/>
      <c r="I47" s="465"/>
      <c r="J47" s="466"/>
      <c r="K47" s="225"/>
      <c r="L47" s="33"/>
      <c r="M47" s="235"/>
      <c r="N47" s="462" t="s">
        <v>71</v>
      </c>
      <c r="O47" s="463"/>
      <c r="P47" s="464">
        <f>COUNTIFS(O22:O24,"○")+COUNTIFS(R10:R24,"○")</f>
        <v>0</v>
      </c>
      <c r="Q47" s="465"/>
      <c r="R47" s="465"/>
      <c r="S47" s="466"/>
      <c r="T47" s="227"/>
      <c r="U47" s="42"/>
      <c r="V47" s="34"/>
      <c r="W47" s="34"/>
      <c r="X47" s="35"/>
    </row>
    <row r="48" spans="4:24" x14ac:dyDescent="0.3">
      <c r="D48" s="226"/>
      <c r="E48" s="106"/>
      <c r="F48" s="14"/>
      <c r="G48" s="33"/>
      <c r="H48" s="14"/>
      <c r="I48" s="14"/>
      <c r="J48" s="33"/>
      <c r="K48" s="227"/>
      <c r="L48" s="43"/>
      <c r="M48" s="235"/>
      <c r="N48" s="106"/>
      <c r="O48" s="14"/>
      <c r="P48" s="33"/>
      <c r="Q48" s="14"/>
      <c r="R48" s="14"/>
      <c r="S48" s="33"/>
      <c r="T48" s="227"/>
      <c r="X48" s="20">
        <v>43108</v>
      </c>
    </row>
    <row r="49" spans="4:24" x14ac:dyDescent="0.3">
      <c r="D49" s="221"/>
      <c r="E49" s="492" t="s">
        <v>63</v>
      </c>
      <c r="F49" s="498"/>
      <c r="G49" s="498"/>
      <c r="H49" s="498"/>
      <c r="I49" s="499"/>
      <c r="J49" s="115">
        <f>SUM(G45)</f>
        <v>0</v>
      </c>
      <c r="K49" s="228"/>
      <c r="L49" s="43"/>
      <c r="M49" s="221"/>
      <c r="N49" s="492" t="s">
        <v>63</v>
      </c>
      <c r="O49" s="498"/>
      <c r="P49" s="498"/>
      <c r="Q49" s="498"/>
      <c r="R49" s="499"/>
      <c r="S49" s="124">
        <f>SUM(P45)</f>
        <v>0</v>
      </c>
      <c r="T49" s="236"/>
      <c r="X49" s="20"/>
    </row>
    <row r="50" spans="4:24" x14ac:dyDescent="0.3">
      <c r="D50" s="221"/>
      <c r="E50" s="495" t="s">
        <v>62</v>
      </c>
      <c r="F50" s="507"/>
      <c r="G50" s="507"/>
      <c r="H50" s="507"/>
      <c r="I50" s="508"/>
      <c r="J50" s="115">
        <f>SUM(G46)</f>
        <v>18</v>
      </c>
      <c r="K50" s="228"/>
      <c r="L50" s="43"/>
      <c r="M50" s="221"/>
      <c r="N50" s="495" t="s">
        <v>62</v>
      </c>
      <c r="O50" s="507"/>
      <c r="P50" s="507"/>
      <c r="Q50" s="507"/>
      <c r="R50" s="508"/>
      <c r="S50" s="115">
        <f>SUM(P46)</f>
        <v>18</v>
      </c>
      <c r="T50" s="236"/>
      <c r="X50" s="20">
        <v>43142</v>
      </c>
    </row>
    <row r="51" spans="4:24" x14ac:dyDescent="0.3">
      <c r="D51" s="221"/>
      <c r="E51" s="492" t="s">
        <v>36</v>
      </c>
      <c r="F51" s="498"/>
      <c r="G51" s="498"/>
      <c r="H51" s="498"/>
      <c r="I51" s="499"/>
      <c r="J51" s="115">
        <f>ROUNDUP(J49/J50,0)</f>
        <v>0</v>
      </c>
      <c r="K51" s="228"/>
      <c r="L51" s="43"/>
      <c r="M51" s="221"/>
      <c r="N51" s="492" t="s">
        <v>37</v>
      </c>
      <c r="O51" s="498"/>
      <c r="P51" s="498"/>
      <c r="Q51" s="498"/>
      <c r="R51" s="499"/>
      <c r="S51" s="125">
        <f>ROUNDUP(S49/S50,0)</f>
        <v>0</v>
      </c>
      <c r="T51" s="236"/>
      <c r="X51" s="20">
        <v>43180</v>
      </c>
    </row>
    <row r="52" spans="4:24" ht="16" x14ac:dyDescent="0.3">
      <c r="D52" s="221"/>
      <c r="E52" s="500" t="s">
        <v>54</v>
      </c>
      <c r="F52" s="501"/>
      <c r="G52" s="501"/>
      <c r="H52" s="501"/>
      <c r="I52" s="501"/>
      <c r="J52" s="121">
        <f>ROUNDUP(J51*0.3,-3)</f>
        <v>0</v>
      </c>
      <c r="K52" s="228"/>
      <c r="L52" s="67"/>
      <c r="M52" s="221"/>
      <c r="N52" s="500" t="s">
        <v>54</v>
      </c>
      <c r="O52" s="501"/>
      <c r="P52" s="501"/>
      <c r="Q52" s="501"/>
      <c r="R52" s="501"/>
      <c r="S52" s="121">
        <f>ROUNDUP(S51*0.3,-3)</f>
        <v>0</v>
      </c>
      <c r="T52" s="236"/>
      <c r="X52" s="20">
        <v>43219</v>
      </c>
    </row>
    <row r="53" spans="4:24" ht="8.5" customHeight="1" thickBot="1" x14ac:dyDescent="0.35">
      <c r="D53" s="229"/>
      <c r="E53" s="230"/>
      <c r="F53" s="230"/>
      <c r="G53" s="230"/>
      <c r="H53" s="230"/>
      <c r="I53" s="230"/>
      <c r="J53" s="231" t="s">
        <v>26</v>
      </c>
      <c r="K53" s="232"/>
      <c r="L53" s="13"/>
      <c r="M53" s="229"/>
      <c r="N53" s="230"/>
      <c r="O53" s="230"/>
      <c r="P53" s="230"/>
      <c r="Q53" s="230"/>
      <c r="R53" s="230"/>
      <c r="S53" s="231" t="s">
        <v>26</v>
      </c>
      <c r="T53" s="237"/>
      <c r="X53" s="20">
        <v>43220</v>
      </c>
    </row>
    <row r="54" spans="4:24" ht="14" thickBot="1" x14ac:dyDescent="0.35">
      <c r="L54" s="13"/>
      <c r="X54" s="20"/>
    </row>
    <row r="55" spans="4:24" ht="15" x14ac:dyDescent="0.3">
      <c r="D55" s="197"/>
      <c r="E55" s="110" t="s">
        <v>21</v>
      </c>
      <c r="F55" s="47"/>
      <c r="G55" s="44"/>
      <c r="H55" s="44"/>
      <c r="I55" s="44"/>
      <c r="J55" s="44"/>
      <c r="K55" s="198"/>
      <c r="L55" s="13"/>
      <c r="M55" s="197"/>
      <c r="N55" s="110" t="s">
        <v>21</v>
      </c>
      <c r="O55" s="47"/>
      <c r="P55" s="44"/>
      <c r="Q55" s="44"/>
      <c r="R55" s="44"/>
      <c r="S55" s="44"/>
      <c r="T55" s="198"/>
      <c r="X55" s="20"/>
    </row>
    <row r="56" spans="4:24" ht="15" x14ac:dyDescent="0.3">
      <c r="D56" s="509" t="s">
        <v>79</v>
      </c>
      <c r="E56" s="510"/>
      <c r="F56" s="510"/>
      <c r="G56" s="510"/>
      <c r="H56" s="510"/>
      <c r="I56" s="510"/>
      <c r="J56" s="510"/>
      <c r="K56" s="511"/>
      <c r="L56" s="30"/>
      <c r="M56" s="509" t="s">
        <v>79</v>
      </c>
      <c r="N56" s="510"/>
      <c r="O56" s="510"/>
      <c r="P56" s="510"/>
      <c r="Q56" s="510"/>
      <c r="R56" s="510"/>
      <c r="S56" s="510"/>
      <c r="T56" s="511"/>
      <c r="X56" s="20">
        <v>43092</v>
      </c>
    </row>
    <row r="57" spans="4:24" x14ac:dyDescent="0.3">
      <c r="D57" s="199"/>
      <c r="E57" s="13" t="s">
        <v>64</v>
      </c>
      <c r="F57" s="13"/>
      <c r="G57" s="38"/>
      <c r="H57" s="13"/>
      <c r="I57" s="13"/>
      <c r="J57" s="30"/>
      <c r="K57" s="200"/>
      <c r="L57" s="30"/>
      <c r="M57" s="209"/>
      <c r="N57" s="13" t="s">
        <v>65</v>
      </c>
      <c r="O57" s="13"/>
      <c r="P57" s="30"/>
      <c r="Q57" s="15"/>
      <c r="R57" s="15"/>
      <c r="S57" s="31"/>
      <c r="T57" s="210"/>
      <c r="X57" s="20"/>
    </row>
    <row r="58" spans="4:24" s="9" customFormat="1" x14ac:dyDescent="0.3">
      <c r="D58" s="512" t="s">
        <v>82</v>
      </c>
      <c r="E58" s="468"/>
      <c r="F58" s="468"/>
      <c r="G58" s="468"/>
      <c r="H58" s="468"/>
      <c r="I58" s="468"/>
      <c r="J58" s="468"/>
      <c r="K58" s="513"/>
      <c r="L58" s="108"/>
      <c r="M58" s="512" t="s">
        <v>83</v>
      </c>
      <c r="N58" s="468"/>
      <c r="O58" s="468"/>
      <c r="P58" s="468"/>
      <c r="Q58" s="468"/>
      <c r="R58" s="468"/>
      <c r="S58" s="468"/>
      <c r="T58" s="513"/>
      <c r="U58" s="41"/>
      <c r="V58" s="8"/>
      <c r="W58" s="8"/>
      <c r="X58" s="20">
        <v>43062</v>
      </c>
    </row>
    <row r="59" spans="4:24" s="9" customFormat="1" ht="15" x14ac:dyDescent="0.3">
      <c r="D59" s="201"/>
      <c r="E59" s="478" t="s">
        <v>80</v>
      </c>
      <c r="F59" s="479"/>
      <c r="G59" s="480">
        <f>SUM(G22+G23+G24+J10+J11+J12+J13+J14+J15+J16+J17+J18)</f>
        <v>0</v>
      </c>
      <c r="H59" s="481"/>
      <c r="I59" s="481"/>
      <c r="J59" s="482"/>
      <c r="K59" s="202"/>
      <c r="L59" s="66"/>
      <c r="M59" s="327"/>
      <c r="N59" s="478" t="s">
        <v>81</v>
      </c>
      <c r="O59" s="479"/>
      <c r="P59" s="480">
        <f>SUM(P22+P23+P24+S10+S11+S12+S13+S14+S15+S16+S17+S18)</f>
        <v>0</v>
      </c>
      <c r="Q59" s="481"/>
      <c r="R59" s="481"/>
      <c r="S59" s="482"/>
      <c r="T59" s="206"/>
      <c r="U59" s="41"/>
      <c r="V59" s="8"/>
      <c r="W59" s="8"/>
      <c r="X59" s="20"/>
    </row>
    <row r="60" spans="4:24" s="9" customFormat="1" x14ac:dyDescent="0.3">
      <c r="D60" s="201"/>
      <c r="E60" s="462" t="s">
        <v>17</v>
      </c>
      <c r="F60" s="463"/>
      <c r="G60" s="464">
        <f>12-G61</f>
        <v>12</v>
      </c>
      <c r="H60" s="465"/>
      <c r="I60" s="465"/>
      <c r="J60" s="466"/>
      <c r="K60" s="203"/>
      <c r="L60" s="66"/>
      <c r="M60" s="211"/>
      <c r="N60" s="462" t="s">
        <v>17</v>
      </c>
      <c r="O60" s="463"/>
      <c r="P60" s="464">
        <f>12-P61</f>
        <v>12</v>
      </c>
      <c r="Q60" s="465"/>
      <c r="R60" s="465"/>
      <c r="S60" s="466"/>
      <c r="T60" s="205"/>
      <c r="U60" s="41"/>
      <c r="V60" s="8"/>
      <c r="W60" s="8"/>
      <c r="X60" s="20"/>
    </row>
    <row r="61" spans="4:24" s="32" customFormat="1" ht="9" customHeight="1" x14ac:dyDescent="0.3">
      <c r="D61" s="201"/>
      <c r="E61" s="462" t="s">
        <v>71</v>
      </c>
      <c r="F61" s="463"/>
      <c r="G61" s="464">
        <f>COUNTIFS(F22:F24,"○")+COUNTIFS(I10:I18,"○")</f>
        <v>0</v>
      </c>
      <c r="H61" s="465"/>
      <c r="I61" s="465"/>
      <c r="J61" s="466"/>
      <c r="K61" s="203"/>
      <c r="L61" s="33"/>
      <c r="M61" s="211"/>
      <c r="N61" s="462" t="s">
        <v>71</v>
      </c>
      <c r="O61" s="463"/>
      <c r="P61" s="464">
        <f>COUNTIFS(O22:O24,"○")+COUNTIFS(R10:R18,"○")</f>
        <v>0</v>
      </c>
      <c r="Q61" s="465"/>
      <c r="R61" s="465"/>
      <c r="S61" s="466"/>
      <c r="T61" s="205"/>
      <c r="U61" s="42"/>
      <c r="V61" s="34"/>
      <c r="W61" s="34"/>
      <c r="X61" s="35"/>
    </row>
    <row r="62" spans="4:24" x14ac:dyDescent="0.3">
      <c r="D62" s="204"/>
      <c r="E62" s="106"/>
      <c r="F62" s="14"/>
      <c r="G62" s="33"/>
      <c r="H62" s="14"/>
      <c r="I62" s="14"/>
      <c r="J62" s="33"/>
      <c r="K62" s="205"/>
      <c r="L62" s="43"/>
      <c r="M62" s="211"/>
      <c r="N62" s="106"/>
      <c r="O62" s="14"/>
      <c r="P62" s="33"/>
      <c r="Q62" s="14"/>
      <c r="R62" s="14"/>
      <c r="S62" s="33"/>
      <c r="T62" s="205"/>
      <c r="X62" s="20">
        <v>43108</v>
      </c>
    </row>
    <row r="63" spans="4:24" x14ac:dyDescent="0.3">
      <c r="D63" s="199"/>
      <c r="E63" s="492" t="s">
        <v>67</v>
      </c>
      <c r="F63" s="498"/>
      <c r="G63" s="498"/>
      <c r="H63" s="498"/>
      <c r="I63" s="499"/>
      <c r="J63" s="115">
        <f>SUM(G59)</f>
        <v>0</v>
      </c>
      <c r="K63" s="206"/>
      <c r="L63" s="43"/>
      <c r="M63" s="199"/>
      <c r="N63" s="492" t="s">
        <v>67</v>
      </c>
      <c r="O63" s="498"/>
      <c r="P63" s="498"/>
      <c r="Q63" s="498"/>
      <c r="R63" s="499"/>
      <c r="S63" s="124">
        <f>SUM(P59)</f>
        <v>0</v>
      </c>
      <c r="T63" s="212"/>
      <c r="X63" s="20"/>
    </row>
    <row r="64" spans="4:24" x14ac:dyDescent="0.3">
      <c r="D64" s="199"/>
      <c r="E64" s="495" t="s">
        <v>66</v>
      </c>
      <c r="F64" s="507"/>
      <c r="G64" s="507"/>
      <c r="H64" s="507"/>
      <c r="I64" s="508"/>
      <c r="J64" s="115">
        <f>SUM(G60)</f>
        <v>12</v>
      </c>
      <c r="K64" s="206"/>
      <c r="L64" s="43"/>
      <c r="M64" s="199"/>
      <c r="N64" s="495" t="s">
        <v>66</v>
      </c>
      <c r="O64" s="507"/>
      <c r="P64" s="507"/>
      <c r="Q64" s="507"/>
      <c r="R64" s="508"/>
      <c r="S64" s="115">
        <f>SUM(P60)</f>
        <v>12</v>
      </c>
      <c r="T64" s="212"/>
      <c r="X64" s="20">
        <v>43142</v>
      </c>
    </row>
    <row r="65" spans="4:24" x14ac:dyDescent="0.3">
      <c r="D65" s="199"/>
      <c r="E65" s="492" t="s">
        <v>36</v>
      </c>
      <c r="F65" s="498"/>
      <c r="G65" s="498"/>
      <c r="H65" s="498"/>
      <c r="I65" s="499"/>
      <c r="J65" s="115">
        <f>ROUNDUP(J63/J64,0)</f>
        <v>0</v>
      </c>
      <c r="K65" s="206"/>
      <c r="L65" s="43"/>
      <c r="M65" s="199"/>
      <c r="N65" s="492" t="s">
        <v>37</v>
      </c>
      <c r="O65" s="498"/>
      <c r="P65" s="498"/>
      <c r="Q65" s="498"/>
      <c r="R65" s="499"/>
      <c r="S65" s="125">
        <f>ROUNDUP(S63/S64,0)</f>
        <v>0</v>
      </c>
      <c r="T65" s="212"/>
      <c r="X65" s="20">
        <v>43180</v>
      </c>
    </row>
    <row r="66" spans="4:24" ht="16" x14ac:dyDescent="0.3">
      <c r="D66" s="199"/>
      <c r="E66" s="500" t="s">
        <v>54</v>
      </c>
      <c r="F66" s="501"/>
      <c r="G66" s="501"/>
      <c r="H66" s="501"/>
      <c r="I66" s="501"/>
      <c r="J66" s="121">
        <f>ROUNDUP(J65*0.3,-3)</f>
        <v>0</v>
      </c>
      <c r="K66" s="206"/>
      <c r="L66" s="67"/>
      <c r="M66" s="199"/>
      <c r="N66" s="500" t="s">
        <v>54</v>
      </c>
      <c r="O66" s="501"/>
      <c r="P66" s="501"/>
      <c r="Q66" s="501"/>
      <c r="R66" s="501"/>
      <c r="S66" s="121">
        <f>ROUNDUP(S65*0.3,-3)</f>
        <v>0</v>
      </c>
      <c r="T66" s="212"/>
      <c r="X66" s="20">
        <v>43219</v>
      </c>
    </row>
    <row r="67" spans="4:24" ht="14" thickBot="1" x14ac:dyDescent="0.35">
      <c r="D67" s="207"/>
      <c r="E67" s="45"/>
      <c r="F67" s="45"/>
      <c r="G67" s="45"/>
      <c r="H67" s="45"/>
      <c r="I67" s="45"/>
      <c r="J67" s="46" t="s">
        <v>26</v>
      </c>
      <c r="K67" s="208"/>
      <c r="L67" s="13"/>
      <c r="M67" s="207"/>
      <c r="N67" s="45"/>
      <c r="O67" s="45"/>
      <c r="P67" s="45"/>
      <c r="Q67" s="45"/>
      <c r="R67" s="45"/>
      <c r="S67" s="46" t="s">
        <v>26</v>
      </c>
      <c r="T67" s="213"/>
      <c r="X67" s="20">
        <v>43223</v>
      </c>
    </row>
    <row r="68" spans="4:24" x14ac:dyDescent="0.3">
      <c r="X68" s="20">
        <v>43224</v>
      </c>
    </row>
    <row r="69" spans="4:24" x14ac:dyDescent="0.3">
      <c r="X69" s="20">
        <v>43225</v>
      </c>
    </row>
    <row r="70" spans="4:24" x14ac:dyDescent="0.3">
      <c r="X70" s="20">
        <v>43297</v>
      </c>
    </row>
    <row r="71" spans="4:24" x14ac:dyDescent="0.3">
      <c r="X71" s="20">
        <v>43323</v>
      </c>
    </row>
    <row r="72" spans="4:24" x14ac:dyDescent="0.3">
      <c r="X72" s="20">
        <v>43360</v>
      </c>
    </row>
    <row r="73" spans="4:24" x14ac:dyDescent="0.3">
      <c r="X73" s="20">
        <v>43366</v>
      </c>
    </row>
    <row r="74" spans="4:24" x14ac:dyDescent="0.3">
      <c r="X74" s="20">
        <v>43367</v>
      </c>
    </row>
    <row r="75" spans="4:24" x14ac:dyDescent="0.3">
      <c r="X75" s="20">
        <v>43381</v>
      </c>
    </row>
    <row r="76" spans="4:24" x14ac:dyDescent="0.3">
      <c r="X76" s="20">
        <v>43407</v>
      </c>
    </row>
    <row r="77" spans="4:24" x14ac:dyDescent="0.3">
      <c r="X77" s="20">
        <v>43427</v>
      </c>
    </row>
    <row r="78" spans="4:24" x14ac:dyDescent="0.3">
      <c r="X78" s="20">
        <v>43457</v>
      </c>
    </row>
    <row r="79" spans="4:24" x14ac:dyDescent="0.3">
      <c r="X79" s="20">
        <v>43458</v>
      </c>
    </row>
    <row r="80" spans="4:24" x14ac:dyDescent="0.3">
      <c r="X80" s="21">
        <v>43466</v>
      </c>
    </row>
    <row r="81" spans="24:24" x14ac:dyDescent="0.3">
      <c r="X81" s="21">
        <v>43479</v>
      </c>
    </row>
    <row r="82" spans="24:24" x14ac:dyDescent="0.3">
      <c r="X82" s="21">
        <v>43507</v>
      </c>
    </row>
    <row r="83" spans="24:24" x14ac:dyDescent="0.3">
      <c r="X83" s="21">
        <v>43545</v>
      </c>
    </row>
    <row r="84" spans="24:24" x14ac:dyDescent="0.3">
      <c r="X84" s="21">
        <v>43584</v>
      </c>
    </row>
    <row r="85" spans="24:24" x14ac:dyDescent="0.3">
      <c r="X85" s="21">
        <v>43588</v>
      </c>
    </row>
    <row r="86" spans="24:24" x14ac:dyDescent="0.3">
      <c r="X86" s="21">
        <v>43589</v>
      </c>
    </row>
    <row r="87" spans="24:24" x14ac:dyDescent="0.3">
      <c r="X87" s="21">
        <v>43590</v>
      </c>
    </row>
    <row r="88" spans="24:24" x14ac:dyDescent="0.3">
      <c r="X88" s="21">
        <v>43591</v>
      </c>
    </row>
    <row r="89" spans="24:24" x14ac:dyDescent="0.3">
      <c r="X89" s="21">
        <v>43661</v>
      </c>
    </row>
    <row r="90" spans="24:24" x14ac:dyDescent="0.3">
      <c r="X90" s="21">
        <v>43688</v>
      </c>
    </row>
    <row r="91" spans="24:24" x14ac:dyDescent="0.3">
      <c r="X91" s="21">
        <v>43689</v>
      </c>
    </row>
    <row r="92" spans="24:24" x14ac:dyDescent="0.3">
      <c r="X92" s="21">
        <v>43724</v>
      </c>
    </row>
    <row r="93" spans="24:24" x14ac:dyDescent="0.3">
      <c r="X93" s="21">
        <v>43731</v>
      </c>
    </row>
    <row r="94" spans="24:24" x14ac:dyDescent="0.3">
      <c r="X94" s="21">
        <v>43752</v>
      </c>
    </row>
    <row r="95" spans="24:24" x14ac:dyDescent="0.3">
      <c r="X95" s="21">
        <v>43772</v>
      </c>
    </row>
    <row r="96" spans="24:24" x14ac:dyDescent="0.3">
      <c r="X96" s="21">
        <v>43773</v>
      </c>
    </row>
    <row r="97" spans="24:24" x14ac:dyDescent="0.3">
      <c r="X97" s="21">
        <v>43792</v>
      </c>
    </row>
    <row r="98" spans="24:24" x14ac:dyDescent="0.3">
      <c r="X98" s="21">
        <v>43822</v>
      </c>
    </row>
    <row r="99" spans="24:24" x14ac:dyDescent="0.3">
      <c r="X99" s="21">
        <v>43831</v>
      </c>
    </row>
    <row r="100" spans="24:24" x14ac:dyDescent="0.3">
      <c r="X100" s="21">
        <v>43843</v>
      </c>
    </row>
    <row r="101" spans="24:24" x14ac:dyDescent="0.3">
      <c r="X101" s="21">
        <v>43872</v>
      </c>
    </row>
    <row r="102" spans="24:24" x14ac:dyDescent="0.3">
      <c r="X102" s="21">
        <v>43885</v>
      </c>
    </row>
    <row r="103" spans="24:24" x14ac:dyDescent="0.3">
      <c r="X103" s="21">
        <v>43910</v>
      </c>
    </row>
    <row r="104" spans="24:24" x14ac:dyDescent="0.3">
      <c r="X104" s="21">
        <v>43950</v>
      </c>
    </row>
    <row r="105" spans="24:24" x14ac:dyDescent="0.3">
      <c r="X105" s="21">
        <v>43954</v>
      </c>
    </row>
    <row r="106" spans="24:24" x14ac:dyDescent="0.3">
      <c r="X106" s="21">
        <v>43955</v>
      </c>
    </row>
    <row r="107" spans="24:24" x14ac:dyDescent="0.3">
      <c r="X107" s="21">
        <v>43956</v>
      </c>
    </row>
    <row r="108" spans="24:24" x14ac:dyDescent="0.3">
      <c r="X108" s="21">
        <v>43957</v>
      </c>
    </row>
    <row r="109" spans="24:24" x14ac:dyDescent="0.3">
      <c r="X109" s="21">
        <v>44035</v>
      </c>
    </row>
    <row r="110" spans="24:24" x14ac:dyDescent="0.3">
      <c r="X110" s="21">
        <v>44036</v>
      </c>
    </row>
    <row r="111" spans="24:24" x14ac:dyDescent="0.3">
      <c r="X111" s="21">
        <v>44053</v>
      </c>
    </row>
    <row r="112" spans="24:24" x14ac:dyDescent="0.3">
      <c r="X112" s="21">
        <v>44095</v>
      </c>
    </row>
    <row r="113" spans="24:24" x14ac:dyDescent="0.3">
      <c r="X113" s="21">
        <v>44096</v>
      </c>
    </row>
    <row r="114" spans="24:24" x14ac:dyDescent="0.3">
      <c r="X114" s="21">
        <v>44138</v>
      </c>
    </row>
    <row r="115" spans="24:24" x14ac:dyDescent="0.3">
      <c r="X115" s="21">
        <v>44158</v>
      </c>
    </row>
    <row r="116" spans="24:24" x14ac:dyDescent="0.3">
      <c r="X116" s="21">
        <v>44197</v>
      </c>
    </row>
    <row r="117" spans="24:24" x14ac:dyDescent="0.3">
      <c r="X117" s="21">
        <v>44207</v>
      </c>
    </row>
    <row r="118" spans="24:24" x14ac:dyDescent="0.3">
      <c r="X118" s="21">
        <v>44238</v>
      </c>
    </row>
    <row r="119" spans="24:24" x14ac:dyDescent="0.3">
      <c r="X119" s="21">
        <v>44250</v>
      </c>
    </row>
    <row r="120" spans="24:24" x14ac:dyDescent="0.3">
      <c r="X120" s="21">
        <v>44275</v>
      </c>
    </row>
    <row r="121" spans="24:24" x14ac:dyDescent="0.3">
      <c r="X121" s="21">
        <v>44315</v>
      </c>
    </row>
    <row r="122" spans="24:24" x14ac:dyDescent="0.3">
      <c r="X122" s="21">
        <v>44319</v>
      </c>
    </row>
    <row r="123" spans="24:24" x14ac:dyDescent="0.3">
      <c r="X123" s="21">
        <v>44320</v>
      </c>
    </row>
    <row r="124" spans="24:24" x14ac:dyDescent="0.3">
      <c r="X124" s="21">
        <v>44321</v>
      </c>
    </row>
    <row r="125" spans="24:24" x14ac:dyDescent="0.3">
      <c r="X125" s="21">
        <v>44396</v>
      </c>
    </row>
    <row r="126" spans="24:24" x14ac:dyDescent="0.3">
      <c r="X126" s="21">
        <v>44419</v>
      </c>
    </row>
    <row r="127" spans="24:24" x14ac:dyDescent="0.3">
      <c r="X127" s="21">
        <v>44459</v>
      </c>
    </row>
    <row r="128" spans="24:24" x14ac:dyDescent="0.3">
      <c r="X128" s="21">
        <v>44462</v>
      </c>
    </row>
    <row r="129" spans="24:24" x14ac:dyDescent="0.3">
      <c r="X129" s="21">
        <v>44480</v>
      </c>
    </row>
    <row r="130" spans="24:24" x14ac:dyDescent="0.3">
      <c r="X130" s="21">
        <v>44503</v>
      </c>
    </row>
    <row r="131" spans="24:24" x14ac:dyDescent="0.3">
      <c r="X131" s="21">
        <v>44523</v>
      </c>
    </row>
    <row r="132" spans="24:24" x14ac:dyDescent="0.3">
      <c r="X132" s="21">
        <v>44562</v>
      </c>
    </row>
    <row r="133" spans="24:24" x14ac:dyDescent="0.3">
      <c r="X133" s="21">
        <v>44571</v>
      </c>
    </row>
    <row r="134" spans="24:24" x14ac:dyDescent="0.3">
      <c r="X134" s="21">
        <v>44603</v>
      </c>
    </row>
    <row r="135" spans="24:24" x14ac:dyDescent="0.3">
      <c r="X135" s="21">
        <v>44615</v>
      </c>
    </row>
    <row r="136" spans="24:24" x14ac:dyDescent="0.3">
      <c r="X136" s="21">
        <v>44641</v>
      </c>
    </row>
    <row r="137" spans="24:24" x14ac:dyDescent="0.3">
      <c r="X137" s="21">
        <v>44680</v>
      </c>
    </row>
    <row r="138" spans="24:24" x14ac:dyDescent="0.3">
      <c r="X138" s="21">
        <v>44684</v>
      </c>
    </row>
    <row r="139" spans="24:24" x14ac:dyDescent="0.3">
      <c r="X139" s="21">
        <v>44685</v>
      </c>
    </row>
    <row r="140" spans="24:24" x14ac:dyDescent="0.3">
      <c r="X140" s="21">
        <v>44686</v>
      </c>
    </row>
    <row r="141" spans="24:24" x14ac:dyDescent="0.3">
      <c r="X141" s="21">
        <v>44760</v>
      </c>
    </row>
    <row r="142" spans="24:24" x14ac:dyDescent="0.3">
      <c r="X142" s="21">
        <v>44784</v>
      </c>
    </row>
    <row r="143" spans="24:24" x14ac:dyDescent="0.3">
      <c r="X143" s="21">
        <v>44823</v>
      </c>
    </row>
    <row r="144" spans="24:24" x14ac:dyDescent="0.3">
      <c r="X144" s="21">
        <v>44827</v>
      </c>
    </row>
    <row r="145" spans="24:24" x14ac:dyDescent="0.3">
      <c r="X145" s="21">
        <v>44844</v>
      </c>
    </row>
    <row r="146" spans="24:24" x14ac:dyDescent="0.3">
      <c r="X146" s="21">
        <v>44868</v>
      </c>
    </row>
    <row r="147" spans="24:24" x14ac:dyDescent="0.3">
      <c r="X147" s="21">
        <v>44888</v>
      </c>
    </row>
    <row r="148" spans="24:24" x14ac:dyDescent="0.3">
      <c r="X148" s="21"/>
    </row>
  </sheetData>
  <sheetProtection algorithmName="SHA-512" hashValue="NjifeZFjlP4RCfY//bj/ixCKmbCps2fHPEDRQzV6wc8Oh1CA5iJiqCLzsCncfenlOjPqiOkbrES12vb2QDx3TQ==" saltValue="Q/Cmn3ASe+PtcFK+chXobw==" spinCount="100000" sheet="1" objects="1" scenarios="1"/>
  <mergeCells count="77">
    <mergeCell ref="E66:I66"/>
    <mergeCell ref="N66:R66"/>
    <mergeCell ref="E63:I63"/>
    <mergeCell ref="N63:R63"/>
    <mergeCell ref="E64:I64"/>
    <mergeCell ref="N64:R64"/>
    <mergeCell ref="E65:I65"/>
    <mergeCell ref="N65:R65"/>
    <mergeCell ref="E60:F60"/>
    <mergeCell ref="G60:J60"/>
    <mergeCell ref="N60:O60"/>
    <mergeCell ref="P60:S60"/>
    <mergeCell ref="E61:F61"/>
    <mergeCell ref="G61:J61"/>
    <mergeCell ref="N61:O61"/>
    <mergeCell ref="P61:S61"/>
    <mergeCell ref="D56:K56"/>
    <mergeCell ref="M56:T56"/>
    <mergeCell ref="D58:K58"/>
    <mergeCell ref="M58:T58"/>
    <mergeCell ref="E59:F59"/>
    <mergeCell ref="G59:J59"/>
    <mergeCell ref="N59:O59"/>
    <mergeCell ref="P59:S59"/>
    <mergeCell ref="E50:I50"/>
    <mergeCell ref="N50:R50"/>
    <mergeCell ref="E51:I51"/>
    <mergeCell ref="N51:R51"/>
    <mergeCell ref="E52:I52"/>
    <mergeCell ref="N52:R52"/>
    <mergeCell ref="E47:F47"/>
    <mergeCell ref="G47:J47"/>
    <mergeCell ref="N47:O47"/>
    <mergeCell ref="P47:S47"/>
    <mergeCell ref="E49:I49"/>
    <mergeCell ref="N49:R49"/>
    <mergeCell ref="E45:F45"/>
    <mergeCell ref="G45:J45"/>
    <mergeCell ref="N45:O45"/>
    <mergeCell ref="P45:S45"/>
    <mergeCell ref="E46:F46"/>
    <mergeCell ref="G46:J46"/>
    <mergeCell ref="N46:O46"/>
    <mergeCell ref="P46:S46"/>
    <mergeCell ref="E38:I38"/>
    <mergeCell ref="N38:R38"/>
    <mergeCell ref="D44:K44"/>
    <mergeCell ref="M44:T44"/>
    <mergeCell ref="D42:K42"/>
    <mergeCell ref="M42:T42"/>
    <mergeCell ref="E35:I35"/>
    <mergeCell ref="N35:R35"/>
    <mergeCell ref="E36:I36"/>
    <mergeCell ref="N36:R36"/>
    <mergeCell ref="E37:I37"/>
    <mergeCell ref="N37:R37"/>
    <mergeCell ref="B1:U1"/>
    <mergeCell ref="E5:F5"/>
    <mergeCell ref="N5:O5"/>
    <mergeCell ref="E8:J8"/>
    <mergeCell ref="N8:S8"/>
    <mergeCell ref="D30:K30"/>
    <mergeCell ref="M30:T30"/>
    <mergeCell ref="D6:K6"/>
    <mergeCell ref="M6:T6"/>
    <mergeCell ref="E31:F31"/>
    <mergeCell ref="G31:J31"/>
    <mergeCell ref="N31:O31"/>
    <mergeCell ref="P31:S31"/>
    <mergeCell ref="E32:F32"/>
    <mergeCell ref="G32:J32"/>
    <mergeCell ref="N32:O32"/>
    <mergeCell ref="P32:S32"/>
    <mergeCell ref="E33:F33"/>
    <mergeCell ref="G33:J33"/>
    <mergeCell ref="N33:O33"/>
    <mergeCell ref="P33:S33"/>
  </mergeCells>
  <phoneticPr fontId="1"/>
  <conditionalFormatting sqref="H11:H24 E11:E24">
    <cfRule type="expression" dxfId="116" priority="13">
      <formula>TEXT(E11,"aaa")="土"</formula>
    </cfRule>
  </conditionalFormatting>
  <conditionalFormatting sqref="H11:H24 E11:E24">
    <cfRule type="expression" dxfId="115" priority="12">
      <formula>TEXT(E11,"aaa")="日"</formula>
    </cfRule>
  </conditionalFormatting>
  <conditionalFormatting sqref="N10:N24">
    <cfRule type="expression" dxfId="114" priority="11">
      <formula>TEXT(N10,"aaa")="土"</formula>
    </cfRule>
  </conditionalFormatting>
  <conditionalFormatting sqref="N10:N24">
    <cfRule type="expression" dxfId="113" priority="10">
      <formula>TEXT(N10,"aaa")="日"</formula>
    </cfRule>
  </conditionalFormatting>
  <conditionalFormatting sqref="Q11:Q24">
    <cfRule type="expression" dxfId="112" priority="9">
      <formula>TEXT(Q11,"aaa")="土"</formula>
    </cfRule>
  </conditionalFormatting>
  <conditionalFormatting sqref="Q11:Q24">
    <cfRule type="expression" dxfId="111" priority="8">
      <formula>TEXT(Q11,"aaa")="日"</formula>
    </cfRule>
  </conditionalFormatting>
  <conditionalFormatting sqref="H10">
    <cfRule type="expression" dxfId="110" priority="4">
      <formula>TEXT(H10,"aaa")="土"</formula>
    </cfRule>
  </conditionalFormatting>
  <conditionalFormatting sqref="H10">
    <cfRule type="expression" dxfId="109" priority="3">
      <formula>TEXT(H10,"aaa")="日"</formula>
    </cfRule>
  </conditionalFormatting>
  <conditionalFormatting sqref="Q10">
    <cfRule type="expression" dxfId="108" priority="2">
      <formula>TEXT(Q10,"aaa")="土"</formula>
    </cfRule>
  </conditionalFormatting>
  <conditionalFormatting sqref="Q10">
    <cfRule type="expression" dxfId="107" priority="1">
      <formula>TEXT(Q10,"aaa")="日"</formula>
    </cfRule>
  </conditionalFormatting>
  <conditionalFormatting sqref="N10:N24 Q10">
    <cfRule type="expression" dxfId="106" priority="14">
      <formula>COUNTIF($AK$9:$AK$131,$N10)</formula>
    </cfRule>
  </conditionalFormatting>
  <conditionalFormatting sqref="Q11:Q24 E11:E24 H10:H24">
    <cfRule type="expression" dxfId="105" priority="15">
      <formula>COUNTIF($AK$9:$AK$131,$Q10)</formula>
    </cfRule>
  </conditionalFormatting>
  <dataValidations disablePrompts="1" count="1">
    <dataValidation type="list" allowBlank="1" showInputMessage="1" showErrorMessage="1" sqref="R10:R24 O10:O24 I10:I24 F10:F24">
      <formula1>"○"</formula1>
    </dataValidation>
  </dataValidations>
  <printOptions horizontalCentered="1"/>
  <pageMargins left="0.31496062992125984" right="0.31496062992125984" top="0.47244094488188981" bottom="0.35433070866141736" header="0.31496062992125984" footer="0.31496062992125984"/>
  <pageSetup paperSize="9" scale="77" orientation="portrait" r:id="rId1"/>
  <colBreaks count="1" manualBreakCount="1">
    <brk id="22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D7B89063-EC8E-4D69-8455-D16A96FA6942}">
            <xm:f>TEXT('I:\Documents\作業用\[●●●売上高計算シート R3.8.30【第５次】PW保護 - まん防対応.xlsx]②-2'!#REF!,"aaa")="土"</xm:f>
            <x14:dxf>
              <font>
                <color rgb="FF0070C0"/>
              </font>
              <fill>
                <patternFill>
                  <bgColor theme="4" tint="0.79998168889431442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expression" priority="6" id="{FE8FB59F-CB2B-4327-A3BC-7B760C0216B0}">
            <xm:f>TEXT('I:\Documents\作業用\[●●●売上高計算シート R3.8.30【第５次】PW保護 - まん防対応.xlsx]②-2'!#REF!,"aaa")="日"</xm:f>
            <x14:dxf>
              <font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expression" priority="7" id="{74C6CD6A-A743-4303-84B9-6CD19EBB69AD}">
            <xm:f>COUNTIF('I:\Documents\作業用\[●●●売上高計算シート R3.8.30【第５次】PW保護 - まん防対応.xlsx]②-2'!#REF!,'I:\Documents\作業用\[●●●売上高計算シート R3.8.30【第５次】PW保護 - まん防対応.xlsx]②-2'!#REF!)</xm:f>
            <x14:dxf>
              <font>
                <strike val="0"/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E10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B1:Z148"/>
  <sheetViews>
    <sheetView showGridLines="0" view="pageBreakPreview" zoomScaleNormal="75" zoomScaleSheetLayoutView="100" workbookViewId="0">
      <selection activeCell="P46" activeCellId="3" sqref="G32:J32 P32:S32 G46:J46 P46:S46"/>
    </sheetView>
  </sheetViews>
  <sheetFormatPr defaultColWidth="9" defaultRowHeight="13.5" x14ac:dyDescent="0.3"/>
  <cols>
    <col min="1" max="1" width="8.83203125" style="1" customWidth="1"/>
    <col min="2" max="2" width="3.75" style="1" customWidth="1"/>
    <col min="3" max="3" width="1.58203125" style="1" customWidth="1"/>
    <col min="4" max="4" width="1.5" style="1" customWidth="1"/>
    <col min="5" max="5" width="9.08203125" style="1" customWidth="1"/>
    <col min="6" max="6" width="4.08203125" style="1" customWidth="1"/>
    <col min="7" max="7" width="10.58203125" style="1" customWidth="1"/>
    <col min="8" max="8" width="9.08203125" style="1" customWidth="1"/>
    <col min="9" max="9" width="4.08203125" style="1" customWidth="1"/>
    <col min="10" max="10" width="10.58203125" style="1" customWidth="1"/>
    <col min="11" max="11" width="3.4140625" style="1" customWidth="1"/>
    <col min="12" max="12" width="1.58203125" style="1" customWidth="1"/>
    <col min="13" max="13" width="2" style="13" customWidth="1"/>
    <col min="14" max="14" width="9.08203125" style="1" customWidth="1"/>
    <col min="15" max="15" width="4.08203125" style="1" customWidth="1"/>
    <col min="16" max="16" width="10.58203125" style="1" customWidth="1"/>
    <col min="17" max="17" width="9.08203125" style="1" customWidth="1"/>
    <col min="18" max="18" width="4.08203125" style="1" customWidth="1"/>
    <col min="19" max="19" width="10.58203125" style="1" customWidth="1"/>
    <col min="20" max="20" width="3.75" style="13" customWidth="1"/>
    <col min="21" max="21" width="1.83203125" style="13" customWidth="1"/>
    <col min="22" max="22" width="0.75" style="1" customWidth="1"/>
    <col min="23" max="23" width="11.75" style="1" customWidth="1"/>
    <col min="24" max="24" width="0.58203125" style="19" customWidth="1"/>
    <col min="25" max="16384" width="9" style="1"/>
  </cols>
  <sheetData>
    <row r="1" spans="2:26" ht="21.5" customHeight="1" x14ac:dyDescent="0.3"/>
    <row r="2" spans="2:26" ht="22" x14ac:dyDescent="0.3">
      <c r="B2" s="483" t="s">
        <v>84</v>
      </c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</row>
    <row r="3" spans="2:26" ht="27" customHeight="1" x14ac:dyDescent="0.3">
      <c r="D3" s="515" t="s">
        <v>86</v>
      </c>
      <c r="E3" s="515"/>
      <c r="F3" s="515"/>
      <c r="G3" s="515"/>
      <c r="H3" s="514" t="s">
        <v>50</v>
      </c>
      <c r="I3" s="514"/>
      <c r="J3" s="514"/>
      <c r="M3" s="1"/>
      <c r="N3" s="84" t="s">
        <v>51</v>
      </c>
      <c r="P3" s="13"/>
      <c r="T3" s="1"/>
      <c r="U3" s="1"/>
      <c r="V3" s="13"/>
      <c r="W3" s="13"/>
      <c r="X3" s="1"/>
      <c r="Z3" s="19"/>
    </row>
    <row r="4" spans="2:26" ht="26.5" customHeight="1" thickBot="1" x14ac:dyDescent="0.35">
      <c r="E4" s="28" t="s">
        <v>14</v>
      </c>
      <c r="F4" s="28"/>
      <c r="N4" s="97" t="s">
        <v>1</v>
      </c>
      <c r="O4" s="97"/>
      <c r="P4" s="105"/>
      <c r="Q4" s="105"/>
      <c r="R4" s="105"/>
      <c r="S4" s="105"/>
      <c r="V4" s="13"/>
    </row>
    <row r="5" spans="2:26" ht="9" customHeight="1" thickTop="1" thickBot="1" x14ac:dyDescent="0.35">
      <c r="E5" s="28"/>
      <c r="F5" s="28"/>
      <c r="N5" s="11"/>
      <c r="O5" s="11"/>
      <c r="P5" s="13"/>
      <c r="Q5" s="13"/>
      <c r="R5" s="13"/>
      <c r="S5" s="13"/>
    </row>
    <row r="6" spans="2:26" ht="25" customHeight="1" thickBot="1" x14ac:dyDescent="0.35">
      <c r="C6" s="13"/>
      <c r="D6" s="257"/>
      <c r="E6" s="484">
        <v>2019</v>
      </c>
      <c r="F6" s="484"/>
      <c r="G6" s="258" t="s">
        <v>58</v>
      </c>
      <c r="H6" s="258"/>
      <c r="I6" s="258"/>
      <c r="J6" s="259"/>
      <c r="K6" s="260"/>
      <c r="L6" s="12"/>
      <c r="M6" s="277"/>
      <c r="N6" s="485">
        <v>2020</v>
      </c>
      <c r="O6" s="485"/>
      <c r="P6" s="278" t="s">
        <v>15</v>
      </c>
      <c r="Q6" s="279"/>
      <c r="R6" s="279"/>
      <c r="S6" s="278"/>
      <c r="T6" s="280"/>
      <c r="U6" s="12"/>
      <c r="V6" s="3"/>
      <c r="W6" s="3"/>
      <c r="X6" s="17"/>
    </row>
    <row r="7" spans="2:26" s="32" customFormat="1" ht="20.149999999999999" customHeight="1" x14ac:dyDescent="0.3">
      <c r="C7" s="95"/>
      <c r="D7" s="472" t="s">
        <v>47</v>
      </c>
      <c r="E7" s="473"/>
      <c r="F7" s="473"/>
      <c r="G7" s="473"/>
      <c r="H7" s="473"/>
      <c r="I7" s="473"/>
      <c r="J7" s="473"/>
      <c r="K7" s="474"/>
      <c r="L7" s="33"/>
      <c r="M7" s="475" t="s">
        <v>47</v>
      </c>
      <c r="N7" s="476"/>
      <c r="O7" s="476"/>
      <c r="P7" s="476"/>
      <c r="Q7" s="476"/>
      <c r="R7" s="476"/>
      <c r="S7" s="476"/>
      <c r="T7" s="477"/>
      <c r="U7" s="42"/>
      <c r="V7" s="34"/>
      <c r="W7" s="34"/>
      <c r="X7" s="35"/>
    </row>
    <row r="8" spans="2:26" ht="6" customHeight="1" x14ac:dyDescent="0.3">
      <c r="D8" s="238"/>
      <c r="E8" s="13"/>
      <c r="F8" s="13"/>
      <c r="G8" s="13"/>
      <c r="H8" s="13"/>
      <c r="I8" s="13"/>
      <c r="J8" s="67"/>
      <c r="K8" s="239"/>
      <c r="L8" s="67"/>
      <c r="M8" s="261"/>
      <c r="N8" s="13"/>
      <c r="O8" s="13"/>
      <c r="P8" s="13"/>
      <c r="Q8" s="13"/>
      <c r="R8" s="13"/>
      <c r="S8" s="67"/>
      <c r="T8" s="262"/>
      <c r="X8" s="20"/>
    </row>
    <row r="9" spans="2:26" s="7" customFormat="1" ht="20.149999999999999" customHeight="1" x14ac:dyDescent="0.3">
      <c r="D9" s="240"/>
      <c r="E9" s="486">
        <f>+E26</f>
        <v>43709</v>
      </c>
      <c r="F9" s="487"/>
      <c r="G9" s="487"/>
      <c r="H9" s="487"/>
      <c r="I9" s="487"/>
      <c r="J9" s="488"/>
      <c r="K9" s="241"/>
      <c r="L9" s="65"/>
      <c r="M9" s="263"/>
      <c r="N9" s="489">
        <f>+N26</f>
        <v>44075</v>
      </c>
      <c r="O9" s="490"/>
      <c r="P9" s="490"/>
      <c r="Q9" s="490"/>
      <c r="R9" s="490"/>
      <c r="S9" s="491"/>
      <c r="T9" s="264"/>
      <c r="U9" s="39"/>
      <c r="V9" s="6"/>
      <c r="W9" s="6"/>
      <c r="X9" s="26"/>
    </row>
    <row r="10" spans="2:26" s="22" customFormat="1" ht="20.149999999999999" customHeight="1" thickBot="1" x14ac:dyDescent="0.35">
      <c r="D10" s="242"/>
      <c r="E10" s="195" t="s">
        <v>27</v>
      </c>
      <c r="F10" s="195" t="s">
        <v>33</v>
      </c>
      <c r="G10" s="195" t="s">
        <v>0</v>
      </c>
      <c r="H10" s="37" t="s">
        <v>27</v>
      </c>
      <c r="I10" s="37" t="s">
        <v>33</v>
      </c>
      <c r="J10" s="37" t="s">
        <v>0</v>
      </c>
      <c r="K10" s="243"/>
      <c r="L10" s="65"/>
      <c r="M10" s="265"/>
      <c r="N10" s="195" t="s">
        <v>27</v>
      </c>
      <c r="O10" s="195" t="s">
        <v>33</v>
      </c>
      <c r="P10" s="195" t="s">
        <v>0</v>
      </c>
      <c r="Q10" s="324" t="s">
        <v>27</v>
      </c>
      <c r="R10" s="324" t="s">
        <v>33</v>
      </c>
      <c r="S10" s="324" t="s">
        <v>0</v>
      </c>
      <c r="T10" s="266"/>
      <c r="U10" s="40"/>
      <c r="V10" s="23"/>
      <c r="W10" s="23"/>
      <c r="X10" s="24"/>
    </row>
    <row r="11" spans="2:26" s="9" customFormat="1" x14ac:dyDescent="0.3">
      <c r="D11" s="244"/>
      <c r="E11" s="194">
        <f>E9</f>
        <v>43709</v>
      </c>
      <c r="F11" s="150"/>
      <c r="G11" s="151"/>
      <c r="H11" s="295">
        <f>E25+1</f>
        <v>43724</v>
      </c>
      <c r="I11" s="296"/>
      <c r="J11" s="297"/>
      <c r="K11" s="245"/>
      <c r="L11" s="108"/>
      <c r="M11" s="267"/>
      <c r="N11" s="111">
        <f>N9</f>
        <v>44075</v>
      </c>
      <c r="O11" s="150"/>
      <c r="P11" s="317"/>
      <c r="Q11" s="322">
        <f>N25+1</f>
        <v>44090</v>
      </c>
      <c r="R11" s="196"/>
      <c r="S11" s="323"/>
      <c r="T11" s="268"/>
      <c r="U11" s="41"/>
      <c r="V11" s="8"/>
      <c r="W11" s="8"/>
      <c r="X11" s="18">
        <v>42370</v>
      </c>
    </row>
    <row r="12" spans="2:26" s="9" customFormat="1" x14ac:dyDescent="0.3">
      <c r="D12" s="244"/>
      <c r="E12" s="126">
        <f t="shared" ref="E12:E25" si="0">E11+1</f>
        <v>43710</v>
      </c>
      <c r="F12" s="152"/>
      <c r="G12" s="153"/>
      <c r="H12" s="298">
        <f>H11+1</f>
        <v>43725</v>
      </c>
      <c r="I12" s="157"/>
      <c r="J12" s="299"/>
      <c r="K12" s="245"/>
      <c r="L12" s="108"/>
      <c r="M12" s="267"/>
      <c r="N12" s="36">
        <f>N11+1</f>
        <v>44076</v>
      </c>
      <c r="O12" s="158"/>
      <c r="P12" s="317"/>
      <c r="Q12" s="316">
        <f>Q11+1</f>
        <v>44091</v>
      </c>
      <c r="R12" s="181"/>
      <c r="S12" s="320"/>
      <c r="T12" s="268"/>
      <c r="U12" s="41"/>
      <c r="V12" s="8"/>
      <c r="W12" s="8"/>
      <c r="X12" s="18">
        <v>42380</v>
      </c>
    </row>
    <row r="13" spans="2:26" s="9" customFormat="1" x14ac:dyDescent="0.3">
      <c r="D13" s="244"/>
      <c r="E13" s="127">
        <f t="shared" si="0"/>
        <v>43711</v>
      </c>
      <c r="F13" s="152"/>
      <c r="G13" s="153"/>
      <c r="H13" s="298">
        <f t="shared" ref="H13:H25" si="1">H12+1</f>
        <v>43726</v>
      </c>
      <c r="I13" s="157"/>
      <c r="J13" s="299"/>
      <c r="K13" s="245"/>
      <c r="L13" s="108"/>
      <c r="M13" s="267"/>
      <c r="N13" s="36">
        <f t="shared" ref="N13:N25" si="2">N12+1</f>
        <v>44077</v>
      </c>
      <c r="O13" s="158"/>
      <c r="P13" s="317"/>
      <c r="Q13" s="316">
        <f t="shared" ref="Q13:Q25" si="3">Q12+1</f>
        <v>44092</v>
      </c>
      <c r="R13" s="181"/>
      <c r="S13" s="320"/>
      <c r="T13" s="268"/>
      <c r="U13" s="41"/>
      <c r="V13" s="8"/>
      <c r="W13" s="8"/>
      <c r="X13" s="18">
        <v>42411</v>
      </c>
    </row>
    <row r="14" spans="2:26" s="9" customFormat="1" x14ac:dyDescent="0.3">
      <c r="D14" s="244"/>
      <c r="E14" s="127">
        <f t="shared" si="0"/>
        <v>43712</v>
      </c>
      <c r="F14" s="152"/>
      <c r="G14" s="153"/>
      <c r="H14" s="298">
        <f>H13+1</f>
        <v>43727</v>
      </c>
      <c r="I14" s="157"/>
      <c r="J14" s="299"/>
      <c r="K14" s="245"/>
      <c r="L14" s="108"/>
      <c r="M14" s="267"/>
      <c r="N14" s="16">
        <f t="shared" si="2"/>
        <v>44078</v>
      </c>
      <c r="O14" s="158"/>
      <c r="P14" s="317"/>
      <c r="Q14" s="316">
        <f>Q13+1</f>
        <v>44093</v>
      </c>
      <c r="R14" s="181"/>
      <c r="S14" s="320"/>
      <c r="T14" s="268"/>
      <c r="U14" s="41"/>
      <c r="V14" s="8"/>
      <c r="W14" s="8"/>
      <c r="X14" s="18">
        <v>42449</v>
      </c>
    </row>
    <row r="15" spans="2:26" s="9" customFormat="1" x14ac:dyDescent="0.3">
      <c r="D15" s="244"/>
      <c r="E15" s="127">
        <f t="shared" si="0"/>
        <v>43713</v>
      </c>
      <c r="F15" s="152"/>
      <c r="G15" s="153"/>
      <c r="H15" s="298">
        <f t="shared" si="1"/>
        <v>43728</v>
      </c>
      <c r="I15" s="157"/>
      <c r="J15" s="299"/>
      <c r="K15" s="245"/>
      <c r="L15" s="108"/>
      <c r="M15" s="267"/>
      <c r="N15" s="16">
        <f t="shared" si="2"/>
        <v>44079</v>
      </c>
      <c r="O15" s="158"/>
      <c r="P15" s="317"/>
      <c r="Q15" s="316">
        <f t="shared" si="3"/>
        <v>44094</v>
      </c>
      <c r="R15" s="181"/>
      <c r="S15" s="320"/>
      <c r="T15" s="268"/>
      <c r="U15" s="41"/>
      <c r="V15" s="8"/>
      <c r="W15" s="8"/>
      <c r="X15" s="18">
        <v>42450</v>
      </c>
    </row>
    <row r="16" spans="2:26" s="9" customFormat="1" x14ac:dyDescent="0.3">
      <c r="D16" s="244"/>
      <c r="E16" s="127">
        <f t="shared" si="0"/>
        <v>43714</v>
      </c>
      <c r="F16" s="152"/>
      <c r="G16" s="153"/>
      <c r="H16" s="298">
        <f t="shared" si="1"/>
        <v>43729</v>
      </c>
      <c r="I16" s="157"/>
      <c r="J16" s="299"/>
      <c r="K16" s="245"/>
      <c r="L16" s="108"/>
      <c r="M16" s="267"/>
      <c r="N16" s="36">
        <f t="shared" si="2"/>
        <v>44080</v>
      </c>
      <c r="O16" s="158"/>
      <c r="P16" s="317"/>
      <c r="Q16" s="316">
        <f t="shared" si="3"/>
        <v>44095</v>
      </c>
      <c r="R16" s="181"/>
      <c r="S16" s="320"/>
      <c r="T16" s="268"/>
      <c r="U16" s="41"/>
      <c r="V16" s="8"/>
      <c r="W16" s="8"/>
      <c r="X16" s="18">
        <v>42489</v>
      </c>
    </row>
    <row r="17" spans="3:24" s="9" customFormat="1" x14ac:dyDescent="0.3">
      <c r="D17" s="244"/>
      <c r="E17" s="127">
        <f t="shared" si="0"/>
        <v>43715</v>
      </c>
      <c r="F17" s="152"/>
      <c r="G17" s="153"/>
      <c r="H17" s="298">
        <f t="shared" si="1"/>
        <v>43730</v>
      </c>
      <c r="I17" s="157"/>
      <c r="J17" s="299"/>
      <c r="K17" s="245"/>
      <c r="L17" s="108"/>
      <c r="M17" s="267"/>
      <c r="N17" s="36">
        <f t="shared" si="2"/>
        <v>44081</v>
      </c>
      <c r="O17" s="158"/>
      <c r="P17" s="317"/>
      <c r="Q17" s="316">
        <f t="shared" si="3"/>
        <v>44096</v>
      </c>
      <c r="R17" s="181"/>
      <c r="S17" s="320"/>
      <c r="T17" s="268"/>
      <c r="U17" s="41"/>
      <c r="V17" s="8"/>
      <c r="W17" s="8"/>
      <c r="X17" s="18">
        <v>42493</v>
      </c>
    </row>
    <row r="18" spans="3:24" s="9" customFormat="1" x14ac:dyDescent="0.3">
      <c r="D18" s="244"/>
      <c r="E18" s="127">
        <f t="shared" si="0"/>
        <v>43716</v>
      </c>
      <c r="F18" s="152"/>
      <c r="G18" s="153"/>
      <c r="H18" s="298">
        <f t="shared" si="1"/>
        <v>43731</v>
      </c>
      <c r="I18" s="157"/>
      <c r="J18" s="299"/>
      <c r="K18" s="245"/>
      <c r="L18" s="108"/>
      <c r="M18" s="267"/>
      <c r="N18" s="36">
        <f t="shared" si="2"/>
        <v>44082</v>
      </c>
      <c r="O18" s="158"/>
      <c r="P18" s="317"/>
      <c r="Q18" s="316">
        <f t="shared" si="3"/>
        <v>44097</v>
      </c>
      <c r="R18" s="181"/>
      <c r="S18" s="320"/>
      <c r="T18" s="268"/>
      <c r="U18" s="41"/>
      <c r="V18" s="8"/>
      <c r="W18" s="8"/>
      <c r="X18" s="18">
        <v>42494</v>
      </c>
    </row>
    <row r="19" spans="3:24" s="9" customFormat="1" ht="14" thickBot="1" x14ac:dyDescent="0.35">
      <c r="D19" s="244"/>
      <c r="E19" s="127">
        <f t="shared" si="0"/>
        <v>43717</v>
      </c>
      <c r="F19" s="152"/>
      <c r="G19" s="153"/>
      <c r="H19" s="300">
        <f t="shared" si="1"/>
        <v>43732</v>
      </c>
      <c r="I19" s="301"/>
      <c r="J19" s="302"/>
      <c r="K19" s="245"/>
      <c r="L19" s="108"/>
      <c r="M19" s="267"/>
      <c r="N19" s="36">
        <f t="shared" si="2"/>
        <v>44083</v>
      </c>
      <c r="O19" s="158"/>
      <c r="P19" s="317"/>
      <c r="Q19" s="318">
        <f t="shared" si="3"/>
        <v>44098</v>
      </c>
      <c r="R19" s="319"/>
      <c r="S19" s="321"/>
      <c r="T19" s="268"/>
      <c r="U19" s="41"/>
      <c r="V19" s="8"/>
      <c r="W19" s="8"/>
      <c r="X19" s="18">
        <v>42495</v>
      </c>
    </row>
    <row r="20" spans="3:24" s="9" customFormat="1" x14ac:dyDescent="0.3">
      <c r="D20" s="244"/>
      <c r="E20" s="127">
        <f t="shared" si="0"/>
        <v>43718</v>
      </c>
      <c r="F20" s="152"/>
      <c r="G20" s="153"/>
      <c r="H20" s="292">
        <f t="shared" si="1"/>
        <v>43733</v>
      </c>
      <c r="I20" s="293"/>
      <c r="J20" s="294"/>
      <c r="K20" s="245"/>
      <c r="L20" s="108"/>
      <c r="M20" s="267"/>
      <c r="N20" s="36">
        <f t="shared" si="2"/>
        <v>44084</v>
      </c>
      <c r="O20" s="158"/>
      <c r="P20" s="153"/>
      <c r="Q20" s="187">
        <f t="shared" si="3"/>
        <v>44099</v>
      </c>
      <c r="R20" s="188"/>
      <c r="S20" s="189"/>
      <c r="T20" s="268"/>
      <c r="U20" s="41"/>
      <c r="V20" s="8"/>
      <c r="W20" s="8"/>
      <c r="X20" s="18">
        <v>42569</v>
      </c>
    </row>
    <row r="21" spans="3:24" s="9" customFormat="1" x14ac:dyDescent="0.3">
      <c r="D21" s="244"/>
      <c r="E21" s="127">
        <f t="shared" si="0"/>
        <v>43719</v>
      </c>
      <c r="F21" s="152"/>
      <c r="G21" s="153"/>
      <c r="H21" s="167">
        <f t="shared" si="1"/>
        <v>43734</v>
      </c>
      <c r="I21" s="157"/>
      <c r="J21" s="168"/>
      <c r="K21" s="245"/>
      <c r="L21" s="108"/>
      <c r="M21" s="267"/>
      <c r="N21" s="36">
        <f t="shared" si="2"/>
        <v>44085</v>
      </c>
      <c r="O21" s="158"/>
      <c r="P21" s="153"/>
      <c r="Q21" s="182">
        <f t="shared" si="3"/>
        <v>44100</v>
      </c>
      <c r="R21" s="181"/>
      <c r="S21" s="183"/>
      <c r="T21" s="268"/>
      <c r="U21" s="41"/>
      <c r="V21" s="8"/>
      <c r="W21" s="8"/>
      <c r="X21" s="18">
        <v>42632</v>
      </c>
    </row>
    <row r="22" spans="3:24" s="9" customFormat="1" ht="14" thickBot="1" x14ac:dyDescent="0.35">
      <c r="D22" s="244"/>
      <c r="E22" s="306">
        <f t="shared" si="0"/>
        <v>43720</v>
      </c>
      <c r="F22" s="307"/>
      <c r="G22" s="291"/>
      <c r="H22" s="169">
        <f t="shared" si="1"/>
        <v>43735</v>
      </c>
      <c r="I22" s="166"/>
      <c r="J22" s="170"/>
      <c r="K22" s="245"/>
      <c r="L22" s="108"/>
      <c r="M22" s="267"/>
      <c r="N22" s="312">
        <f t="shared" si="2"/>
        <v>44086</v>
      </c>
      <c r="O22" s="313"/>
      <c r="P22" s="291"/>
      <c r="Q22" s="182">
        <f t="shared" si="3"/>
        <v>44101</v>
      </c>
      <c r="R22" s="184"/>
      <c r="S22" s="183"/>
      <c r="T22" s="268"/>
      <c r="U22" s="41"/>
      <c r="V22" s="8"/>
      <c r="W22" s="8"/>
      <c r="X22" s="18">
        <v>42635</v>
      </c>
    </row>
    <row r="23" spans="3:24" s="9" customFormat="1" x14ac:dyDescent="0.3">
      <c r="D23" s="308"/>
      <c r="E23" s="304">
        <f t="shared" si="0"/>
        <v>43721</v>
      </c>
      <c r="F23" s="305"/>
      <c r="G23" s="178"/>
      <c r="H23" s="185">
        <f t="shared" si="1"/>
        <v>43736</v>
      </c>
      <c r="I23" s="190"/>
      <c r="J23" s="186"/>
      <c r="K23" s="245"/>
      <c r="L23" s="108"/>
      <c r="M23" s="309"/>
      <c r="N23" s="310">
        <f t="shared" si="2"/>
        <v>44087</v>
      </c>
      <c r="O23" s="311"/>
      <c r="P23" s="151"/>
      <c r="Q23" s="177">
        <f t="shared" si="3"/>
        <v>44102</v>
      </c>
      <c r="R23" s="163"/>
      <c r="S23" s="178"/>
      <c r="T23" s="268"/>
      <c r="U23" s="41"/>
      <c r="V23" s="8"/>
      <c r="W23" s="8"/>
      <c r="X23" s="18">
        <v>42653</v>
      </c>
    </row>
    <row r="24" spans="3:24" s="9" customFormat="1" x14ac:dyDescent="0.3">
      <c r="D24" s="308"/>
      <c r="E24" s="303">
        <f t="shared" si="0"/>
        <v>43722</v>
      </c>
      <c r="F24" s="155"/>
      <c r="G24" s="174"/>
      <c r="H24" s="171">
        <f t="shared" si="1"/>
        <v>43737</v>
      </c>
      <c r="I24" s="157"/>
      <c r="J24" s="168"/>
      <c r="K24" s="245"/>
      <c r="L24" s="108"/>
      <c r="M24" s="309"/>
      <c r="N24" s="112">
        <f t="shared" si="2"/>
        <v>44088</v>
      </c>
      <c r="O24" s="161"/>
      <c r="P24" s="153"/>
      <c r="Q24" s="175">
        <f t="shared" si="3"/>
        <v>44103</v>
      </c>
      <c r="R24" s="192"/>
      <c r="S24" s="176"/>
      <c r="T24" s="268"/>
      <c r="U24" s="41"/>
      <c r="V24" s="8"/>
      <c r="W24" s="8"/>
      <c r="X24" s="18">
        <v>42677</v>
      </c>
    </row>
    <row r="25" spans="3:24" s="9" customFormat="1" ht="14" thickBot="1" x14ac:dyDescent="0.35">
      <c r="D25" s="308"/>
      <c r="E25" s="289">
        <f t="shared" si="0"/>
        <v>43723</v>
      </c>
      <c r="F25" s="290"/>
      <c r="G25" s="291"/>
      <c r="H25" s="172">
        <f t="shared" si="1"/>
        <v>43738</v>
      </c>
      <c r="I25" s="191"/>
      <c r="J25" s="173"/>
      <c r="K25" s="245"/>
      <c r="L25" s="108"/>
      <c r="M25" s="309"/>
      <c r="N25" s="314">
        <f t="shared" si="2"/>
        <v>44089</v>
      </c>
      <c r="O25" s="315"/>
      <c r="P25" s="291"/>
      <c r="Q25" s="179">
        <f t="shared" si="3"/>
        <v>44104</v>
      </c>
      <c r="R25" s="193"/>
      <c r="S25" s="180"/>
      <c r="T25" s="268"/>
      <c r="U25" s="41"/>
      <c r="V25" s="8"/>
      <c r="W25" s="8"/>
      <c r="X25" s="18">
        <v>42697</v>
      </c>
    </row>
    <row r="26" spans="3:24" ht="9" customHeight="1" thickBot="1" x14ac:dyDescent="0.35">
      <c r="C26" s="13"/>
      <c r="D26" s="246"/>
      <c r="E26" s="119">
        <f>+DATE(E6,9,1)</f>
        <v>43709</v>
      </c>
      <c r="F26" s="119"/>
      <c r="G26" s="120"/>
      <c r="H26" s="120"/>
      <c r="I26" s="120"/>
      <c r="J26" s="120"/>
      <c r="K26" s="247"/>
      <c r="L26" s="12"/>
      <c r="M26" s="281"/>
      <c r="N26" s="131">
        <f>+DATE(N6,9,1)</f>
        <v>44075</v>
      </c>
      <c r="O26" s="131"/>
      <c r="P26" s="12"/>
      <c r="Q26" s="282"/>
      <c r="R26" s="282"/>
      <c r="S26" s="11"/>
      <c r="T26" s="283"/>
      <c r="U26" s="12"/>
      <c r="V26" s="3"/>
      <c r="W26" s="3"/>
      <c r="X26" s="17"/>
    </row>
    <row r="27" spans="3:24" s="32" customFormat="1" x14ac:dyDescent="0.3">
      <c r="C27" s="95"/>
      <c r="D27" s="248"/>
      <c r="E27" s="114" t="s">
        <v>46</v>
      </c>
      <c r="F27" s="14"/>
      <c r="G27" s="33"/>
      <c r="H27" s="14"/>
      <c r="I27" s="14"/>
      <c r="J27" s="33"/>
      <c r="K27" s="249"/>
      <c r="L27" s="33"/>
      <c r="M27" s="284"/>
      <c r="N27" s="285" t="s">
        <v>46</v>
      </c>
      <c r="O27" s="286"/>
      <c r="P27" s="287"/>
      <c r="Q27" s="286"/>
      <c r="R27" s="286"/>
      <c r="S27" s="287"/>
      <c r="T27" s="288"/>
      <c r="U27" s="42"/>
      <c r="V27" s="34"/>
      <c r="W27" s="34"/>
      <c r="X27" s="35"/>
    </row>
    <row r="28" spans="3:24" ht="8.5" customHeight="1" x14ac:dyDescent="0.3">
      <c r="D28" s="238"/>
      <c r="E28" s="13"/>
      <c r="F28" s="13"/>
      <c r="G28" s="13"/>
      <c r="H28" s="13"/>
      <c r="I28" s="13"/>
      <c r="J28" s="13"/>
      <c r="K28" s="250"/>
      <c r="M28" s="261"/>
      <c r="N28" s="13"/>
      <c r="O28" s="13"/>
      <c r="P28" s="13"/>
      <c r="Q28" s="13"/>
      <c r="R28" s="13"/>
      <c r="S28" s="13"/>
      <c r="T28" s="262"/>
      <c r="X28" s="20">
        <v>43220</v>
      </c>
    </row>
    <row r="29" spans="3:24" s="9" customFormat="1" ht="15" x14ac:dyDescent="0.3">
      <c r="D29" s="244"/>
      <c r="E29" s="109" t="s">
        <v>19</v>
      </c>
      <c r="F29" s="14"/>
      <c r="G29" s="43"/>
      <c r="H29" s="14"/>
      <c r="I29" s="14"/>
      <c r="J29" s="33"/>
      <c r="K29" s="249"/>
      <c r="L29" s="33"/>
      <c r="M29" s="269"/>
      <c r="N29" s="109" t="s">
        <v>20</v>
      </c>
      <c r="O29" s="14"/>
      <c r="P29" s="33"/>
      <c r="Q29" s="14"/>
      <c r="R29" s="14"/>
      <c r="S29" s="33"/>
      <c r="T29" s="270"/>
      <c r="U29" s="41"/>
      <c r="V29" s="8"/>
      <c r="W29" s="8"/>
      <c r="X29" s="20"/>
    </row>
    <row r="30" spans="3:24" x14ac:dyDescent="0.3">
      <c r="D30" s="238"/>
      <c r="E30" s="13" t="s">
        <v>68</v>
      </c>
      <c r="F30" s="13"/>
      <c r="G30" s="38"/>
      <c r="H30" s="13"/>
      <c r="I30" s="13"/>
      <c r="J30" s="30"/>
      <c r="K30" s="251"/>
      <c r="L30" s="30"/>
      <c r="M30" s="271"/>
      <c r="N30" s="13" t="s">
        <v>69</v>
      </c>
      <c r="O30" s="13"/>
      <c r="P30" s="30"/>
      <c r="Q30" s="15"/>
      <c r="R30" s="15"/>
      <c r="S30" s="31"/>
      <c r="T30" s="272"/>
      <c r="X30" s="20">
        <v>43092</v>
      </c>
    </row>
    <row r="31" spans="3:24" s="32" customFormat="1" x14ac:dyDescent="0.3">
      <c r="D31" s="467" t="s">
        <v>73</v>
      </c>
      <c r="E31" s="468"/>
      <c r="F31" s="468"/>
      <c r="G31" s="468"/>
      <c r="H31" s="468"/>
      <c r="I31" s="468"/>
      <c r="J31" s="468"/>
      <c r="K31" s="469"/>
      <c r="L31" s="33"/>
      <c r="M31" s="470" t="s">
        <v>74</v>
      </c>
      <c r="N31" s="468"/>
      <c r="O31" s="468"/>
      <c r="P31" s="468"/>
      <c r="Q31" s="468"/>
      <c r="R31" s="468"/>
      <c r="S31" s="468"/>
      <c r="T31" s="471"/>
      <c r="U31" s="42"/>
      <c r="V31" s="34"/>
      <c r="W31" s="34"/>
      <c r="X31" s="35"/>
    </row>
    <row r="32" spans="3:24" s="9" customFormat="1" ht="15" x14ac:dyDescent="0.3">
      <c r="D32" s="244"/>
      <c r="E32" s="478" t="s">
        <v>70</v>
      </c>
      <c r="F32" s="479"/>
      <c r="G32" s="480">
        <f>SUM(G11+G12+G13+G14+G15+G16+G17+G18+G19+G20+G21+G22+G23+G24+G25+J11+J12+J13+J14+J15+J16+J17+J18+J19+J20+J21+J22+J23+J24+J25)</f>
        <v>0</v>
      </c>
      <c r="H32" s="481"/>
      <c r="I32" s="481"/>
      <c r="J32" s="482"/>
      <c r="K32" s="245"/>
      <c r="L32" s="108"/>
      <c r="M32" s="325"/>
      <c r="N32" s="478" t="s">
        <v>72</v>
      </c>
      <c r="O32" s="479"/>
      <c r="P32" s="480">
        <f>SUM(P11+P12+P13+P14+P15+P16+P17+P18+P19+P20+P21+P22+P23+P24+P25+S11+S12+S13+S14+S15+S16+S17+S18+S19+S20+S21+S22+S23+S24+S25)</f>
        <v>0</v>
      </c>
      <c r="Q32" s="481"/>
      <c r="R32" s="481"/>
      <c r="S32" s="482"/>
      <c r="T32" s="268"/>
      <c r="U32" s="41"/>
      <c r="V32" s="8"/>
      <c r="W32" s="8"/>
      <c r="X32" s="20">
        <v>43062</v>
      </c>
    </row>
    <row r="33" spans="4:24" s="9" customFormat="1" x14ac:dyDescent="0.3">
      <c r="D33" s="244"/>
      <c r="E33" s="462" t="s">
        <v>17</v>
      </c>
      <c r="F33" s="463"/>
      <c r="G33" s="464">
        <f>30-G34</f>
        <v>30</v>
      </c>
      <c r="H33" s="465"/>
      <c r="I33" s="465"/>
      <c r="J33" s="466"/>
      <c r="K33" s="252"/>
      <c r="L33" s="66"/>
      <c r="M33" s="269"/>
      <c r="N33" s="462" t="s">
        <v>17</v>
      </c>
      <c r="O33" s="463"/>
      <c r="P33" s="464">
        <f>30-P34</f>
        <v>30</v>
      </c>
      <c r="Q33" s="465"/>
      <c r="R33" s="465"/>
      <c r="S33" s="466"/>
      <c r="T33" s="270"/>
      <c r="U33" s="41"/>
      <c r="V33" s="8"/>
      <c r="W33" s="8"/>
      <c r="X33" s="20"/>
    </row>
    <row r="34" spans="4:24" s="9" customFormat="1" x14ac:dyDescent="0.3">
      <c r="D34" s="244"/>
      <c r="E34" s="462" t="s">
        <v>71</v>
      </c>
      <c r="F34" s="463"/>
      <c r="G34" s="464">
        <f>COUNTIFS(F11:F25,"○")+COUNTIFS(I11:I25,"○")</f>
        <v>0</v>
      </c>
      <c r="H34" s="465"/>
      <c r="I34" s="465"/>
      <c r="J34" s="466"/>
      <c r="K34" s="252"/>
      <c r="L34" s="66"/>
      <c r="M34" s="269"/>
      <c r="N34" s="462" t="s">
        <v>71</v>
      </c>
      <c r="O34" s="463"/>
      <c r="P34" s="464">
        <f>COUNTIFS(O11:O25,"○")+COUNTIFS(R11:R25,"○")</f>
        <v>0</v>
      </c>
      <c r="Q34" s="465"/>
      <c r="R34" s="465"/>
      <c r="S34" s="466"/>
      <c r="T34" s="270"/>
      <c r="U34" s="41"/>
      <c r="V34" s="8"/>
      <c r="W34" s="8"/>
      <c r="X34" s="20"/>
    </row>
    <row r="35" spans="4:24" s="32" customFormat="1" ht="9" customHeight="1" x14ac:dyDescent="0.3">
      <c r="D35" s="248"/>
      <c r="E35" s="106"/>
      <c r="F35" s="14"/>
      <c r="G35" s="33"/>
      <c r="H35" s="14"/>
      <c r="I35" s="14"/>
      <c r="J35" s="33"/>
      <c r="K35" s="249"/>
      <c r="L35" s="33"/>
      <c r="M35" s="269"/>
      <c r="N35" s="106"/>
      <c r="O35" s="14"/>
      <c r="P35" s="33"/>
      <c r="Q35" s="14"/>
      <c r="R35" s="14"/>
      <c r="S35" s="33"/>
      <c r="T35" s="270"/>
      <c r="U35" s="42"/>
      <c r="V35" s="34"/>
      <c r="W35" s="34"/>
      <c r="X35" s="35"/>
    </row>
    <row r="36" spans="4:24" x14ac:dyDescent="0.3">
      <c r="D36" s="238"/>
      <c r="E36" s="492" t="s">
        <v>60</v>
      </c>
      <c r="F36" s="493"/>
      <c r="G36" s="493"/>
      <c r="H36" s="493"/>
      <c r="I36" s="494"/>
      <c r="J36" s="115">
        <f>SUM(G32)</f>
        <v>0</v>
      </c>
      <c r="K36" s="253"/>
      <c r="L36" s="43"/>
      <c r="M36" s="261"/>
      <c r="N36" s="492" t="s">
        <v>61</v>
      </c>
      <c r="O36" s="493"/>
      <c r="P36" s="493"/>
      <c r="Q36" s="493"/>
      <c r="R36" s="494"/>
      <c r="S36" s="116">
        <f>SUM(P32)</f>
        <v>0</v>
      </c>
      <c r="T36" s="262"/>
      <c r="X36" s="20">
        <v>43108</v>
      </c>
    </row>
    <row r="37" spans="4:24" x14ac:dyDescent="0.3">
      <c r="D37" s="238"/>
      <c r="E37" s="495" t="s">
        <v>18</v>
      </c>
      <c r="F37" s="496"/>
      <c r="G37" s="496"/>
      <c r="H37" s="496"/>
      <c r="I37" s="497"/>
      <c r="J37" s="115">
        <f>SUM(G33)</f>
        <v>30</v>
      </c>
      <c r="K37" s="253"/>
      <c r="L37" s="43"/>
      <c r="M37" s="261"/>
      <c r="N37" s="495" t="s">
        <v>18</v>
      </c>
      <c r="O37" s="496"/>
      <c r="P37" s="496"/>
      <c r="Q37" s="496"/>
      <c r="R37" s="497"/>
      <c r="S37" s="117">
        <f>SUM(P33)</f>
        <v>30</v>
      </c>
      <c r="T37" s="262"/>
      <c r="X37" s="20"/>
    </row>
    <row r="38" spans="4:24" x14ac:dyDescent="0.3">
      <c r="D38" s="238"/>
      <c r="E38" s="492" t="s">
        <v>38</v>
      </c>
      <c r="F38" s="498"/>
      <c r="G38" s="498"/>
      <c r="H38" s="498"/>
      <c r="I38" s="499"/>
      <c r="J38" s="115">
        <f>ROUNDUP(J36/J37,0)</f>
        <v>0</v>
      </c>
      <c r="K38" s="253"/>
      <c r="L38" s="43"/>
      <c r="M38" s="261"/>
      <c r="N38" s="492" t="s">
        <v>39</v>
      </c>
      <c r="O38" s="498"/>
      <c r="P38" s="498"/>
      <c r="Q38" s="498"/>
      <c r="R38" s="499"/>
      <c r="S38" s="115">
        <f>ROUNDUP(S36/S37,0)</f>
        <v>0</v>
      </c>
      <c r="T38" s="262"/>
      <c r="X38" s="20">
        <v>43142</v>
      </c>
    </row>
    <row r="39" spans="4:24" ht="14" thickBot="1" x14ac:dyDescent="0.35">
      <c r="D39" s="246"/>
      <c r="E39" s="254"/>
      <c r="F39" s="254"/>
      <c r="G39" s="254"/>
      <c r="H39" s="254"/>
      <c r="I39" s="254"/>
      <c r="J39" s="412" t="s">
        <v>24</v>
      </c>
      <c r="K39" s="256"/>
      <c r="L39" s="67"/>
      <c r="M39" s="273"/>
      <c r="N39" s="274"/>
      <c r="O39" s="274"/>
      <c r="P39" s="274"/>
      <c r="Q39" s="274"/>
      <c r="R39" s="274"/>
      <c r="S39" s="413" t="s">
        <v>24</v>
      </c>
      <c r="T39" s="276"/>
      <c r="X39" s="20">
        <v>43143</v>
      </c>
    </row>
    <row r="40" spans="4:24" x14ac:dyDescent="0.3">
      <c r="D40" s="13"/>
      <c r="E40" s="13"/>
      <c r="F40" s="13"/>
      <c r="G40" s="13"/>
      <c r="H40" s="13"/>
      <c r="I40" s="13"/>
      <c r="J40" s="67"/>
      <c r="K40" s="67"/>
      <c r="L40" s="67"/>
      <c r="N40" s="13"/>
      <c r="O40" s="13"/>
      <c r="P40" s="13"/>
      <c r="Q40" s="13"/>
      <c r="R40" s="13"/>
      <c r="S40" s="67"/>
      <c r="X40" s="20"/>
    </row>
    <row r="41" spans="4:24" ht="8.5" customHeight="1" thickBot="1" x14ac:dyDescent="0.35">
      <c r="X41" s="20">
        <v>43220</v>
      </c>
    </row>
    <row r="42" spans="4:24" ht="15" x14ac:dyDescent="0.3">
      <c r="D42" s="216"/>
      <c r="E42" s="217" t="s">
        <v>21</v>
      </c>
      <c r="F42" s="218"/>
      <c r="G42" s="219"/>
      <c r="H42" s="219"/>
      <c r="I42" s="219"/>
      <c r="J42" s="219"/>
      <c r="K42" s="220"/>
      <c r="L42" s="13"/>
      <c r="M42" s="216"/>
      <c r="N42" s="217" t="s">
        <v>21</v>
      </c>
      <c r="O42" s="218"/>
      <c r="P42" s="219"/>
      <c r="Q42" s="219"/>
      <c r="R42" s="219"/>
      <c r="S42" s="219"/>
      <c r="T42" s="220"/>
      <c r="X42" s="20"/>
    </row>
    <row r="43" spans="4:24" ht="15" x14ac:dyDescent="0.3">
      <c r="D43" s="504" t="s">
        <v>147</v>
      </c>
      <c r="E43" s="505"/>
      <c r="F43" s="505"/>
      <c r="G43" s="505"/>
      <c r="H43" s="505"/>
      <c r="I43" s="505"/>
      <c r="J43" s="505"/>
      <c r="K43" s="506"/>
      <c r="L43" s="30"/>
      <c r="M43" s="504" t="s">
        <v>147</v>
      </c>
      <c r="N43" s="505"/>
      <c r="O43" s="505"/>
      <c r="P43" s="505"/>
      <c r="Q43" s="505"/>
      <c r="R43" s="505"/>
      <c r="S43" s="505"/>
      <c r="T43" s="506"/>
      <c r="X43" s="20">
        <v>43092</v>
      </c>
    </row>
    <row r="44" spans="4:24" x14ac:dyDescent="0.3">
      <c r="D44" s="221"/>
      <c r="E44" s="13" t="s">
        <v>59</v>
      </c>
      <c r="F44" s="13"/>
      <c r="G44" s="38"/>
      <c r="H44" s="13"/>
      <c r="I44" s="13"/>
      <c r="J44" s="30"/>
      <c r="K44" s="222"/>
      <c r="L44" s="30"/>
      <c r="M44" s="233"/>
      <c r="N44" s="13" t="s">
        <v>148</v>
      </c>
      <c r="O44" s="13"/>
      <c r="P44" s="30"/>
      <c r="Q44" s="15"/>
      <c r="R44" s="15"/>
      <c r="S44" s="31"/>
      <c r="T44" s="234"/>
      <c r="X44" s="20"/>
    </row>
    <row r="45" spans="4:24" s="9" customFormat="1" x14ac:dyDescent="0.3">
      <c r="D45" s="502" t="s">
        <v>75</v>
      </c>
      <c r="E45" s="468"/>
      <c r="F45" s="468"/>
      <c r="G45" s="468"/>
      <c r="H45" s="468"/>
      <c r="I45" s="468"/>
      <c r="J45" s="468"/>
      <c r="K45" s="503"/>
      <c r="L45" s="108"/>
      <c r="M45" s="502" t="s">
        <v>77</v>
      </c>
      <c r="N45" s="468"/>
      <c r="O45" s="468"/>
      <c r="P45" s="468"/>
      <c r="Q45" s="468"/>
      <c r="R45" s="468"/>
      <c r="S45" s="468"/>
      <c r="T45" s="503"/>
      <c r="U45" s="41"/>
      <c r="V45" s="8"/>
      <c r="W45" s="8"/>
      <c r="X45" s="20">
        <v>43062</v>
      </c>
    </row>
    <row r="46" spans="4:24" s="9" customFormat="1" ht="13.5" customHeight="1" x14ac:dyDescent="0.3">
      <c r="D46" s="223"/>
      <c r="E46" s="478" t="s">
        <v>76</v>
      </c>
      <c r="F46" s="479"/>
      <c r="G46" s="480">
        <f>SUM(G23+G24+G25+J11+J12+J13+J14+J15+J16+J17+J18+J19+J20+J21+J22+J23+J24+J25)</f>
        <v>0</v>
      </c>
      <c r="H46" s="481"/>
      <c r="I46" s="481"/>
      <c r="J46" s="482"/>
      <c r="K46" s="224"/>
      <c r="L46" s="66"/>
      <c r="M46" s="326"/>
      <c r="N46" s="478" t="s">
        <v>78</v>
      </c>
      <c r="O46" s="479"/>
      <c r="P46" s="480">
        <f>SUM(P23+P24+P25+S11+S12+S13+S14+S15+S16+S17+S18+S19+S20+S21+S22+S23+S24+S25)</f>
        <v>0</v>
      </c>
      <c r="Q46" s="481"/>
      <c r="R46" s="481"/>
      <c r="S46" s="482"/>
      <c r="T46" s="228"/>
      <c r="U46" s="41"/>
      <c r="V46" s="8"/>
      <c r="W46" s="8"/>
      <c r="X46" s="20"/>
    </row>
    <row r="47" spans="4:24" s="9" customFormat="1" ht="13.5" customHeight="1" x14ac:dyDescent="0.3">
      <c r="D47" s="223"/>
      <c r="E47" s="462" t="s">
        <v>17</v>
      </c>
      <c r="F47" s="463"/>
      <c r="G47" s="464">
        <f>18-G48</f>
        <v>18</v>
      </c>
      <c r="H47" s="465"/>
      <c r="I47" s="465"/>
      <c r="J47" s="466"/>
      <c r="K47" s="225"/>
      <c r="L47" s="66"/>
      <c r="M47" s="235"/>
      <c r="N47" s="462" t="s">
        <v>17</v>
      </c>
      <c r="O47" s="463"/>
      <c r="P47" s="464">
        <f>18-P48</f>
        <v>18</v>
      </c>
      <c r="Q47" s="465"/>
      <c r="R47" s="465"/>
      <c r="S47" s="466"/>
      <c r="T47" s="227"/>
      <c r="U47" s="41"/>
      <c r="V47" s="8"/>
      <c r="W47" s="8"/>
      <c r="X47" s="20"/>
    </row>
    <row r="48" spans="4:24" s="32" customFormat="1" ht="9" customHeight="1" x14ac:dyDescent="0.3">
      <c r="D48" s="223"/>
      <c r="E48" s="462" t="s">
        <v>71</v>
      </c>
      <c r="F48" s="463"/>
      <c r="G48" s="464">
        <f>COUNTIFS(F23:F25,"○")+COUNTIFS(I11:I25,"○")</f>
        <v>0</v>
      </c>
      <c r="H48" s="465"/>
      <c r="I48" s="465"/>
      <c r="J48" s="466"/>
      <c r="K48" s="225"/>
      <c r="L48" s="33"/>
      <c r="M48" s="235"/>
      <c r="N48" s="462" t="s">
        <v>71</v>
      </c>
      <c r="O48" s="463"/>
      <c r="P48" s="464">
        <f>COUNTIFS(O23:O25,"○")+COUNTIFS(R11:R25,"○")</f>
        <v>0</v>
      </c>
      <c r="Q48" s="465"/>
      <c r="R48" s="465"/>
      <c r="S48" s="466"/>
      <c r="T48" s="227"/>
      <c r="U48" s="42"/>
      <c r="V48" s="34"/>
      <c r="W48" s="34"/>
      <c r="X48" s="35"/>
    </row>
    <row r="49" spans="4:24" x14ac:dyDescent="0.3">
      <c r="D49" s="226"/>
      <c r="E49" s="106"/>
      <c r="F49" s="14"/>
      <c r="G49" s="33"/>
      <c r="H49" s="14"/>
      <c r="I49" s="14"/>
      <c r="J49" s="33"/>
      <c r="K49" s="227"/>
      <c r="L49" s="43"/>
      <c r="M49" s="235"/>
      <c r="N49" s="106"/>
      <c r="O49" s="14"/>
      <c r="P49" s="33"/>
      <c r="Q49" s="14"/>
      <c r="R49" s="14"/>
      <c r="S49" s="33"/>
      <c r="T49" s="227"/>
      <c r="X49" s="20">
        <v>43108</v>
      </c>
    </row>
    <row r="50" spans="4:24" x14ac:dyDescent="0.3">
      <c r="D50" s="221"/>
      <c r="E50" s="492" t="s">
        <v>63</v>
      </c>
      <c r="F50" s="498"/>
      <c r="G50" s="498"/>
      <c r="H50" s="498"/>
      <c r="I50" s="499"/>
      <c r="J50" s="115">
        <f>SUM(G46)</f>
        <v>0</v>
      </c>
      <c r="K50" s="228"/>
      <c r="L50" s="43"/>
      <c r="M50" s="221"/>
      <c r="N50" s="492" t="s">
        <v>63</v>
      </c>
      <c r="O50" s="498"/>
      <c r="P50" s="498"/>
      <c r="Q50" s="498"/>
      <c r="R50" s="499"/>
      <c r="S50" s="124">
        <f>SUM(P46)</f>
        <v>0</v>
      </c>
      <c r="T50" s="236"/>
      <c r="X50" s="20"/>
    </row>
    <row r="51" spans="4:24" x14ac:dyDescent="0.3">
      <c r="D51" s="221"/>
      <c r="E51" s="495" t="s">
        <v>62</v>
      </c>
      <c r="F51" s="507"/>
      <c r="G51" s="507"/>
      <c r="H51" s="507"/>
      <c r="I51" s="508"/>
      <c r="J51" s="115">
        <f>SUM(G47)</f>
        <v>18</v>
      </c>
      <c r="K51" s="228"/>
      <c r="L51" s="43"/>
      <c r="M51" s="221"/>
      <c r="N51" s="495" t="s">
        <v>62</v>
      </c>
      <c r="O51" s="507"/>
      <c r="P51" s="507"/>
      <c r="Q51" s="507"/>
      <c r="R51" s="508"/>
      <c r="S51" s="115">
        <f>SUM(P47)</f>
        <v>18</v>
      </c>
      <c r="T51" s="236"/>
      <c r="X51" s="20">
        <v>43142</v>
      </c>
    </row>
    <row r="52" spans="4:24" x14ac:dyDescent="0.3">
      <c r="D52" s="221"/>
      <c r="E52" s="492" t="s">
        <v>36</v>
      </c>
      <c r="F52" s="498"/>
      <c r="G52" s="498"/>
      <c r="H52" s="498"/>
      <c r="I52" s="499"/>
      <c r="J52" s="115">
        <f>ROUNDUP(J50/J51,0)</f>
        <v>0</v>
      </c>
      <c r="K52" s="228"/>
      <c r="L52" s="67"/>
      <c r="M52" s="221"/>
      <c r="N52" s="492" t="s">
        <v>37</v>
      </c>
      <c r="O52" s="498"/>
      <c r="P52" s="498"/>
      <c r="Q52" s="498"/>
      <c r="R52" s="499"/>
      <c r="S52" s="125">
        <f>ROUNDUP(S50/S51,0)</f>
        <v>0</v>
      </c>
      <c r="T52" s="236"/>
      <c r="X52" s="20">
        <v>43219</v>
      </c>
    </row>
    <row r="53" spans="4:24" ht="14" thickBot="1" x14ac:dyDescent="0.35">
      <c r="D53" s="229"/>
      <c r="E53" s="230"/>
      <c r="F53" s="230"/>
      <c r="G53" s="230"/>
      <c r="H53" s="230"/>
      <c r="I53" s="230"/>
      <c r="J53" s="411" t="s">
        <v>24</v>
      </c>
      <c r="K53" s="232"/>
      <c r="L53" s="67"/>
      <c r="M53" s="229"/>
      <c r="N53" s="230"/>
      <c r="O53" s="230"/>
      <c r="P53" s="230"/>
      <c r="Q53" s="230"/>
      <c r="R53" s="230"/>
      <c r="S53" s="411" t="s">
        <v>24</v>
      </c>
      <c r="T53" s="237"/>
      <c r="X53" s="20"/>
    </row>
    <row r="54" spans="4:24" ht="8.5" customHeight="1" x14ac:dyDescent="0.3">
      <c r="D54" s="13"/>
      <c r="E54" s="13"/>
      <c r="F54" s="13"/>
      <c r="G54" s="13"/>
      <c r="H54" s="13"/>
      <c r="I54" s="13"/>
      <c r="J54" s="67"/>
      <c r="K54" s="67"/>
      <c r="L54" s="13"/>
      <c r="N54" s="13"/>
      <c r="O54" s="13"/>
      <c r="P54" s="13"/>
      <c r="Q54" s="13"/>
      <c r="R54" s="13"/>
      <c r="S54" s="67"/>
      <c r="X54" s="20">
        <v>43220</v>
      </c>
    </row>
    <row r="55" spans="4:24" ht="14" thickBot="1" x14ac:dyDescent="0.35">
      <c r="L55" s="13"/>
      <c r="X55" s="20"/>
    </row>
    <row r="56" spans="4:24" ht="15" x14ac:dyDescent="0.3">
      <c r="D56" s="197"/>
      <c r="E56" s="110" t="s">
        <v>21</v>
      </c>
      <c r="F56" s="47"/>
      <c r="G56" s="44"/>
      <c r="H56" s="44"/>
      <c r="I56" s="44"/>
      <c r="J56" s="44"/>
      <c r="K56" s="198"/>
      <c r="L56" s="13"/>
      <c r="M56" s="197"/>
      <c r="N56" s="110" t="s">
        <v>21</v>
      </c>
      <c r="O56" s="47"/>
      <c r="P56" s="44"/>
      <c r="Q56" s="44"/>
      <c r="R56" s="44"/>
      <c r="S56" s="44"/>
      <c r="T56" s="198"/>
      <c r="X56" s="20"/>
    </row>
    <row r="57" spans="4:24" ht="15" x14ac:dyDescent="0.3">
      <c r="D57" s="509" t="s">
        <v>79</v>
      </c>
      <c r="E57" s="510"/>
      <c r="F57" s="510"/>
      <c r="G57" s="510"/>
      <c r="H57" s="510"/>
      <c r="I57" s="510"/>
      <c r="J57" s="510"/>
      <c r="K57" s="511"/>
      <c r="L57" s="30"/>
      <c r="M57" s="509" t="s">
        <v>79</v>
      </c>
      <c r="N57" s="510"/>
      <c r="O57" s="510"/>
      <c r="P57" s="510"/>
      <c r="Q57" s="510"/>
      <c r="R57" s="510"/>
      <c r="S57" s="510"/>
      <c r="T57" s="511"/>
      <c r="X57" s="20">
        <v>43092</v>
      </c>
    </row>
    <row r="58" spans="4:24" x14ac:dyDescent="0.3">
      <c r="D58" s="199"/>
      <c r="E58" s="13" t="s">
        <v>64</v>
      </c>
      <c r="F58" s="13"/>
      <c r="G58" s="38"/>
      <c r="H58" s="13"/>
      <c r="I58" s="13"/>
      <c r="J58" s="30"/>
      <c r="K58" s="200"/>
      <c r="L58" s="30"/>
      <c r="M58" s="209"/>
      <c r="N58" s="13" t="s">
        <v>65</v>
      </c>
      <c r="O58" s="13"/>
      <c r="P58" s="30"/>
      <c r="Q58" s="15"/>
      <c r="R58" s="15"/>
      <c r="S58" s="31"/>
      <c r="T58" s="210"/>
      <c r="X58" s="20"/>
    </row>
    <row r="59" spans="4:24" s="9" customFormat="1" x14ac:dyDescent="0.3">
      <c r="D59" s="512" t="s">
        <v>82</v>
      </c>
      <c r="E59" s="468"/>
      <c r="F59" s="468"/>
      <c r="G59" s="468"/>
      <c r="H59" s="468"/>
      <c r="I59" s="468"/>
      <c r="J59" s="468"/>
      <c r="K59" s="513"/>
      <c r="L59" s="108"/>
      <c r="M59" s="512" t="s">
        <v>83</v>
      </c>
      <c r="N59" s="468"/>
      <c r="O59" s="468"/>
      <c r="P59" s="468"/>
      <c r="Q59" s="468"/>
      <c r="R59" s="468"/>
      <c r="S59" s="468"/>
      <c r="T59" s="513"/>
      <c r="U59" s="41"/>
      <c r="V59" s="8"/>
      <c r="W59" s="8"/>
      <c r="X59" s="20">
        <v>43062</v>
      </c>
    </row>
    <row r="60" spans="4:24" s="9" customFormat="1" ht="15" x14ac:dyDescent="0.3">
      <c r="D60" s="201"/>
      <c r="E60" s="478" t="s">
        <v>80</v>
      </c>
      <c r="F60" s="479"/>
      <c r="G60" s="480">
        <f>SUM(G23+G24+G25+J11+J12+J13+J14+J15+J16+J17+J18+J19)</f>
        <v>0</v>
      </c>
      <c r="H60" s="481"/>
      <c r="I60" s="481"/>
      <c r="J60" s="482"/>
      <c r="K60" s="202"/>
      <c r="L60" s="66"/>
      <c r="M60" s="327"/>
      <c r="N60" s="478" t="s">
        <v>81</v>
      </c>
      <c r="O60" s="479"/>
      <c r="P60" s="480">
        <f>SUM(P23+P24+P25+S11+S12+S13+S14+S15+S16+S17+S18+S19)</f>
        <v>0</v>
      </c>
      <c r="Q60" s="481"/>
      <c r="R60" s="481"/>
      <c r="S60" s="482"/>
      <c r="T60" s="206"/>
      <c r="U60" s="41"/>
      <c r="V60" s="8"/>
      <c r="W60" s="8"/>
      <c r="X60" s="20"/>
    </row>
    <row r="61" spans="4:24" s="9" customFormat="1" x14ac:dyDescent="0.3">
      <c r="D61" s="201"/>
      <c r="E61" s="462" t="s">
        <v>17</v>
      </c>
      <c r="F61" s="463"/>
      <c r="G61" s="464">
        <f>12-G62</f>
        <v>12</v>
      </c>
      <c r="H61" s="465"/>
      <c r="I61" s="465"/>
      <c r="J61" s="466"/>
      <c r="K61" s="203"/>
      <c r="L61" s="66"/>
      <c r="M61" s="211"/>
      <c r="N61" s="462" t="s">
        <v>17</v>
      </c>
      <c r="O61" s="463"/>
      <c r="P61" s="464">
        <f>12-P62</f>
        <v>12</v>
      </c>
      <c r="Q61" s="465"/>
      <c r="R61" s="465"/>
      <c r="S61" s="466"/>
      <c r="T61" s="205"/>
      <c r="U61" s="41"/>
      <c r="V61" s="8"/>
      <c r="W61" s="8"/>
      <c r="X61" s="20"/>
    </row>
    <row r="62" spans="4:24" s="32" customFormat="1" ht="9" customHeight="1" x14ac:dyDescent="0.3">
      <c r="D62" s="201"/>
      <c r="E62" s="462" t="s">
        <v>71</v>
      </c>
      <c r="F62" s="463"/>
      <c r="G62" s="464">
        <f>COUNTIFS(F23:F25,"○")+COUNTIFS(I11:I19,"○")</f>
        <v>0</v>
      </c>
      <c r="H62" s="465"/>
      <c r="I62" s="465"/>
      <c r="J62" s="466"/>
      <c r="K62" s="203"/>
      <c r="L62" s="33"/>
      <c r="M62" s="211"/>
      <c r="N62" s="462" t="s">
        <v>71</v>
      </c>
      <c r="O62" s="463"/>
      <c r="P62" s="464">
        <f>COUNTIFS(O23:O25,"○")+COUNTIFS(R11:R19,"○")</f>
        <v>0</v>
      </c>
      <c r="Q62" s="465"/>
      <c r="R62" s="465"/>
      <c r="S62" s="466"/>
      <c r="T62" s="205"/>
      <c r="U62" s="42"/>
      <c r="V62" s="34"/>
      <c r="W62" s="34"/>
      <c r="X62" s="35"/>
    </row>
    <row r="63" spans="4:24" x14ac:dyDescent="0.3">
      <c r="D63" s="204"/>
      <c r="E63" s="106"/>
      <c r="F63" s="14"/>
      <c r="G63" s="33"/>
      <c r="H63" s="14"/>
      <c r="I63" s="14"/>
      <c r="J63" s="33"/>
      <c r="K63" s="205"/>
      <c r="L63" s="43"/>
      <c r="M63" s="211"/>
      <c r="N63" s="106"/>
      <c r="O63" s="14"/>
      <c r="P63" s="33"/>
      <c r="Q63" s="14"/>
      <c r="R63" s="14"/>
      <c r="S63" s="33"/>
      <c r="T63" s="205"/>
      <c r="X63" s="20">
        <v>43108</v>
      </c>
    </row>
    <row r="64" spans="4:24" x14ac:dyDescent="0.3">
      <c r="D64" s="199"/>
      <c r="E64" s="492" t="s">
        <v>67</v>
      </c>
      <c r="F64" s="498"/>
      <c r="G64" s="498"/>
      <c r="H64" s="498"/>
      <c r="I64" s="499"/>
      <c r="J64" s="115">
        <f>SUM(G60)</f>
        <v>0</v>
      </c>
      <c r="K64" s="206"/>
      <c r="L64" s="43"/>
      <c r="M64" s="199"/>
      <c r="N64" s="492" t="s">
        <v>67</v>
      </c>
      <c r="O64" s="498"/>
      <c r="P64" s="498"/>
      <c r="Q64" s="498"/>
      <c r="R64" s="499"/>
      <c r="S64" s="124">
        <f>SUM(P60)</f>
        <v>0</v>
      </c>
      <c r="T64" s="212"/>
      <c r="X64" s="20"/>
    </row>
    <row r="65" spans="4:24" x14ac:dyDescent="0.3">
      <c r="D65" s="199"/>
      <c r="E65" s="495" t="s">
        <v>66</v>
      </c>
      <c r="F65" s="507"/>
      <c r="G65" s="507"/>
      <c r="H65" s="507"/>
      <c r="I65" s="508"/>
      <c r="J65" s="115">
        <f>SUM(G61)</f>
        <v>12</v>
      </c>
      <c r="K65" s="206"/>
      <c r="L65" s="43"/>
      <c r="M65" s="199"/>
      <c r="N65" s="495" t="s">
        <v>66</v>
      </c>
      <c r="O65" s="507"/>
      <c r="P65" s="507"/>
      <c r="Q65" s="507"/>
      <c r="R65" s="508"/>
      <c r="S65" s="115">
        <f>SUM(P61)</f>
        <v>12</v>
      </c>
      <c r="T65" s="212"/>
      <c r="X65" s="20">
        <v>43142</v>
      </c>
    </row>
    <row r="66" spans="4:24" x14ac:dyDescent="0.3">
      <c r="D66" s="199"/>
      <c r="E66" s="492" t="s">
        <v>36</v>
      </c>
      <c r="F66" s="498"/>
      <c r="G66" s="498"/>
      <c r="H66" s="498"/>
      <c r="I66" s="499"/>
      <c r="J66" s="115">
        <f>ROUNDUP(J64/J65,0)</f>
        <v>0</v>
      </c>
      <c r="K66" s="206"/>
      <c r="L66" s="67"/>
      <c r="M66" s="199"/>
      <c r="N66" s="492" t="s">
        <v>37</v>
      </c>
      <c r="O66" s="498"/>
      <c r="P66" s="498"/>
      <c r="Q66" s="498"/>
      <c r="R66" s="499"/>
      <c r="S66" s="125">
        <f>ROUNDUP(S64/S65,0)</f>
        <v>0</v>
      </c>
      <c r="T66" s="212"/>
      <c r="X66" s="20">
        <v>43219</v>
      </c>
    </row>
    <row r="67" spans="4:24" ht="14" thickBot="1" x14ac:dyDescent="0.35">
      <c r="D67" s="207"/>
      <c r="E67" s="45"/>
      <c r="F67" s="45"/>
      <c r="G67" s="45"/>
      <c r="H67" s="45"/>
      <c r="I67" s="45"/>
      <c r="J67" s="46" t="s">
        <v>24</v>
      </c>
      <c r="K67" s="208"/>
      <c r="L67" s="13"/>
      <c r="M67" s="207"/>
      <c r="N67" s="45"/>
      <c r="O67" s="45"/>
      <c r="P67" s="45"/>
      <c r="Q67" s="45"/>
      <c r="R67" s="45"/>
      <c r="S67" s="46" t="s">
        <v>24</v>
      </c>
      <c r="T67" s="213"/>
      <c r="X67" s="20">
        <v>43223</v>
      </c>
    </row>
    <row r="68" spans="4:24" x14ac:dyDescent="0.3">
      <c r="X68" s="20">
        <v>43224</v>
      </c>
    </row>
    <row r="69" spans="4:24" x14ac:dyDescent="0.3">
      <c r="X69" s="20">
        <v>43225</v>
      </c>
    </row>
    <row r="70" spans="4:24" x14ac:dyDescent="0.3">
      <c r="X70" s="20">
        <v>43297</v>
      </c>
    </row>
    <row r="71" spans="4:24" x14ac:dyDescent="0.3">
      <c r="X71" s="20">
        <v>43323</v>
      </c>
    </row>
    <row r="72" spans="4:24" x14ac:dyDescent="0.3">
      <c r="X72" s="20">
        <v>43360</v>
      </c>
    </row>
    <row r="73" spans="4:24" x14ac:dyDescent="0.3">
      <c r="X73" s="20">
        <v>43366</v>
      </c>
    </row>
    <row r="74" spans="4:24" x14ac:dyDescent="0.3">
      <c r="X74" s="20">
        <v>43367</v>
      </c>
    </row>
    <row r="75" spans="4:24" x14ac:dyDescent="0.3">
      <c r="X75" s="20">
        <v>43381</v>
      </c>
    </row>
    <row r="76" spans="4:24" x14ac:dyDescent="0.3">
      <c r="X76" s="20">
        <v>43407</v>
      </c>
    </row>
    <row r="77" spans="4:24" x14ac:dyDescent="0.3">
      <c r="X77" s="20">
        <v>43427</v>
      </c>
    </row>
    <row r="78" spans="4:24" x14ac:dyDescent="0.3">
      <c r="X78" s="20">
        <v>43457</v>
      </c>
    </row>
    <row r="79" spans="4:24" x14ac:dyDescent="0.3">
      <c r="X79" s="20">
        <v>43458</v>
      </c>
    </row>
    <row r="80" spans="4:24" x14ac:dyDescent="0.3">
      <c r="X80" s="21">
        <v>43466</v>
      </c>
    </row>
    <row r="81" spans="24:24" x14ac:dyDescent="0.3">
      <c r="X81" s="21">
        <v>43479</v>
      </c>
    </row>
    <row r="82" spans="24:24" x14ac:dyDescent="0.3">
      <c r="X82" s="21">
        <v>43507</v>
      </c>
    </row>
    <row r="83" spans="24:24" x14ac:dyDescent="0.3">
      <c r="X83" s="21">
        <v>43545</v>
      </c>
    </row>
    <row r="84" spans="24:24" x14ac:dyDescent="0.3">
      <c r="X84" s="21">
        <v>43584</v>
      </c>
    </row>
    <row r="85" spans="24:24" x14ac:dyDescent="0.3">
      <c r="X85" s="21">
        <v>43588</v>
      </c>
    </row>
    <row r="86" spans="24:24" x14ac:dyDescent="0.3">
      <c r="X86" s="21">
        <v>43589</v>
      </c>
    </row>
    <row r="87" spans="24:24" x14ac:dyDescent="0.3">
      <c r="X87" s="21">
        <v>43590</v>
      </c>
    </row>
    <row r="88" spans="24:24" x14ac:dyDescent="0.3">
      <c r="X88" s="21">
        <v>43591</v>
      </c>
    </row>
    <row r="89" spans="24:24" x14ac:dyDescent="0.3">
      <c r="X89" s="21">
        <v>43661</v>
      </c>
    </row>
    <row r="90" spans="24:24" x14ac:dyDescent="0.3">
      <c r="X90" s="21">
        <v>43688</v>
      </c>
    </row>
    <row r="91" spans="24:24" x14ac:dyDescent="0.3">
      <c r="X91" s="21">
        <v>43689</v>
      </c>
    </row>
    <row r="92" spans="24:24" x14ac:dyDescent="0.3">
      <c r="X92" s="21">
        <v>43724</v>
      </c>
    </row>
    <row r="93" spans="24:24" x14ac:dyDescent="0.3">
      <c r="X93" s="21">
        <v>43731</v>
      </c>
    </row>
    <row r="94" spans="24:24" x14ac:dyDescent="0.3">
      <c r="X94" s="21">
        <v>43752</v>
      </c>
    </row>
    <row r="95" spans="24:24" x14ac:dyDescent="0.3">
      <c r="X95" s="21">
        <v>43772</v>
      </c>
    </row>
    <row r="96" spans="24:24" x14ac:dyDescent="0.3">
      <c r="X96" s="21">
        <v>43773</v>
      </c>
    </row>
    <row r="97" spans="24:24" x14ac:dyDescent="0.3">
      <c r="X97" s="21">
        <v>43792</v>
      </c>
    </row>
    <row r="98" spans="24:24" x14ac:dyDescent="0.3">
      <c r="X98" s="21">
        <v>43822</v>
      </c>
    </row>
    <row r="99" spans="24:24" x14ac:dyDescent="0.3">
      <c r="X99" s="21">
        <v>43831</v>
      </c>
    </row>
    <row r="100" spans="24:24" x14ac:dyDescent="0.3">
      <c r="X100" s="21">
        <v>43843</v>
      </c>
    </row>
    <row r="101" spans="24:24" x14ac:dyDescent="0.3">
      <c r="X101" s="21">
        <v>43872</v>
      </c>
    </row>
    <row r="102" spans="24:24" x14ac:dyDescent="0.3">
      <c r="X102" s="21">
        <v>43885</v>
      </c>
    </row>
    <row r="103" spans="24:24" x14ac:dyDescent="0.3">
      <c r="X103" s="21">
        <v>43910</v>
      </c>
    </row>
    <row r="104" spans="24:24" x14ac:dyDescent="0.3">
      <c r="X104" s="21">
        <v>43950</v>
      </c>
    </row>
    <row r="105" spans="24:24" x14ac:dyDescent="0.3">
      <c r="X105" s="21">
        <v>43954</v>
      </c>
    </row>
    <row r="106" spans="24:24" x14ac:dyDescent="0.3">
      <c r="X106" s="21">
        <v>43955</v>
      </c>
    </row>
    <row r="107" spans="24:24" x14ac:dyDescent="0.3">
      <c r="X107" s="21">
        <v>43956</v>
      </c>
    </row>
    <row r="108" spans="24:24" x14ac:dyDescent="0.3">
      <c r="X108" s="21">
        <v>43957</v>
      </c>
    </row>
    <row r="109" spans="24:24" x14ac:dyDescent="0.3">
      <c r="X109" s="21">
        <v>44035</v>
      </c>
    </row>
    <row r="110" spans="24:24" x14ac:dyDescent="0.3">
      <c r="X110" s="21">
        <v>44036</v>
      </c>
    </row>
    <row r="111" spans="24:24" x14ac:dyDescent="0.3">
      <c r="X111" s="21">
        <v>44053</v>
      </c>
    </row>
    <row r="112" spans="24:24" x14ac:dyDescent="0.3">
      <c r="X112" s="21">
        <v>44095</v>
      </c>
    </row>
    <row r="113" spans="24:24" x14ac:dyDescent="0.3">
      <c r="X113" s="21">
        <v>44096</v>
      </c>
    </row>
    <row r="114" spans="24:24" x14ac:dyDescent="0.3">
      <c r="X114" s="21">
        <v>44138</v>
      </c>
    </row>
    <row r="115" spans="24:24" x14ac:dyDescent="0.3">
      <c r="X115" s="21">
        <v>44158</v>
      </c>
    </row>
    <row r="116" spans="24:24" x14ac:dyDescent="0.3">
      <c r="X116" s="21">
        <v>44197</v>
      </c>
    </row>
    <row r="117" spans="24:24" x14ac:dyDescent="0.3">
      <c r="X117" s="21">
        <v>44207</v>
      </c>
    </row>
    <row r="118" spans="24:24" x14ac:dyDescent="0.3">
      <c r="X118" s="21">
        <v>44238</v>
      </c>
    </row>
    <row r="119" spans="24:24" x14ac:dyDescent="0.3">
      <c r="X119" s="21">
        <v>44250</v>
      </c>
    </row>
    <row r="120" spans="24:24" x14ac:dyDescent="0.3">
      <c r="X120" s="21">
        <v>44275</v>
      </c>
    </row>
    <row r="121" spans="24:24" x14ac:dyDescent="0.3">
      <c r="X121" s="21">
        <v>44315</v>
      </c>
    </row>
    <row r="122" spans="24:24" x14ac:dyDescent="0.3">
      <c r="X122" s="21">
        <v>44319</v>
      </c>
    </row>
    <row r="123" spans="24:24" x14ac:dyDescent="0.3">
      <c r="X123" s="21">
        <v>44320</v>
      </c>
    </row>
    <row r="124" spans="24:24" x14ac:dyDescent="0.3">
      <c r="X124" s="21">
        <v>44321</v>
      </c>
    </row>
    <row r="125" spans="24:24" x14ac:dyDescent="0.3">
      <c r="X125" s="21">
        <v>44396</v>
      </c>
    </row>
    <row r="126" spans="24:24" x14ac:dyDescent="0.3">
      <c r="X126" s="21">
        <v>44419</v>
      </c>
    </row>
    <row r="127" spans="24:24" x14ac:dyDescent="0.3">
      <c r="X127" s="21">
        <v>44459</v>
      </c>
    </row>
    <row r="128" spans="24:24" x14ac:dyDescent="0.3">
      <c r="X128" s="21">
        <v>44462</v>
      </c>
    </row>
    <row r="129" spans="24:24" x14ac:dyDescent="0.3">
      <c r="X129" s="21">
        <v>44480</v>
      </c>
    </row>
    <row r="130" spans="24:24" x14ac:dyDescent="0.3">
      <c r="X130" s="21">
        <v>44503</v>
      </c>
    </row>
    <row r="131" spans="24:24" x14ac:dyDescent="0.3">
      <c r="X131" s="21">
        <v>44523</v>
      </c>
    </row>
    <row r="132" spans="24:24" x14ac:dyDescent="0.3">
      <c r="X132" s="21">
        <v>44562</v>
      </c>
    </row>
    <row r="133" spans="24:24" x14ac:dyDescent="0.3">
      <c r="X133" s="21">
        <v>44571</v>
      </c>
    </row>
    <row r="134" spans="24:24" x14ac:dyDescent="0.3">
      <c r="X134" s="21">
        <v>44603</v>
      </c>
    </row>
    <row r="135" spans="24:24" x14ac:dyDescent="0.3">
      <c r="X135" s="21">
        <v>44615</v>
      </c>
    </row>
    <row r="136" spans="24:24" x14ac:dyDescent="0.3">
      <c r="X136" s="21">
        <v>44641</v>
      </c>
    </row>
    <row r="137" spans="24:24" x14ac:dyDescent="0.3">
      <c r="X137" s="21">
        <v>44680</v>
      </c>
    </row>
    <row r="138" spans="24:24" x14ac:dyDescent="0.3">
      <c r="X138" s="21">
        <v>44684</v>
      </c>
    </row>
    <row r="139" spans="24:24" x14ac:dyDescent="0.3">
      <c r="X139" s="21">
        <v>44685</v>
      </c>
    </row>
    <row r="140" spans="24:24" x14ac:dyDescent="0.3">
      <c r="X140" s="21">
        <v>44686</v>
      </c>
    </row>
    <row r="141" spans="24:24" x14ac:dyDescent="0.3">
      <c r="X141" s="21">
        <v>44760</v>
      </c>
    </row>
    <row r="142" spans="24:24" x14ac:dyDescent="0.3">
      <c r="X142" s="21">
        <v>44784</v>
      </c>
    </row>
    <row r="143" spans="24:24" x14ac:dyDescent="0.3">
      <c r="X143" s="21">
        <v>44823</v>
      </c>
    </row>
    <row r="144" spans="24:24" x14ac:dyDescent="0.3">
      <c r="X144" s="21">
        <v>44827</v>
      </c>
    </row>
    <row r="145" spans="24:24" x14ac:dyDescent="0.3">
      <c r="X145" s="21">
        <v>44844</v>
      </c>
    </row>
    <row r="146" spans="24:24" x14ac:dyDescent="0.3">
      <c r="X146" s="21">
        <v>44868</v>
      </c>
    </row>
    <row r="147" spans="24:24" x14ac:dyDescent="0.3">
      <c r="X147" s="21">
        <v>44888</v>
      </c>
    </row>
    <row r="148" spans="24:24" x14ac:dyDescent="0.3">
      <c r="X148" s="21"/>
    </row>
  </sheetData>
  <sheetProtection algorithmName="SHA-512" hashValue="o79NbDXLTGio8B4l+mXjHuhifCTsUqrh9XLN4pznTsUlDGhT8ATEenT8fjS0g4IeCIhRuGm+rQgfucchYetpBw==" saltValue="cF7hyEO029dyM1WZF00gqg==" spinCount="100000" sheet="1" objects="1" scenarios="1"/>
  <mergeCells count="73">
    <mergeCell ref="H3:J3"/>
    <mergeCell ref="D3:G3"/>
    <mergeCell ref="D7:K7"/>
    <mergeCell ref="M7:T7"/>
    <mergeCell ref="E6:F6"/>
    <mergeCell ref="N6:O6"/>
    <mergeCell ref="E9:J9"/>
    <mergeCell ref="N9:S9"/>
    <mergeCell ref="D31:K31"/>
    <mergeCell ref="M31:T31"/>
    <mergeCell ref="E32:F32"/>
    <mergeCell ref="G32:J32"/>
    <mergeCell ref="N32:O32"/>
    <mergeCell ref="P32:S32"/>
    <mergeCell ref="E33:F33"/>
    <mergeCell ref="G33:J33"/>
    <mergeCell ref="N33:O33"/>
    <mergeCell ref="P33:S33"/>
    <mergeCell ref="E34:F34"/>
    <mergeCell ref="G34:J34"/>
    <mergeCell ref="N34:O34"/>
    <mergeCell ref="P34:S34"/>
    <mergeCell ref="E36:I36"/>
    <mergeCell ref="N36:R36"/>
    <mergeCell ref="E37:I37"/>
    <mergeCell ref="N37:R37"/>
    <mergeCell ref="E38:I38"/>
    <mergeCell ref="N38:R38"/>
    <mergeCell ref="D45:K45"/>
    <mergeCell ref="M45:T45"/>
    <mergeCell ref="E46:F46"/>
    <mergeCell ref="G46:J46"/>
    <mergeCell ref="N46:O46"/>
    <mergeCell ref="P46:S46"/>
    <mergeCell ref="G47:J47"/>
    <mergeCell ref="N47:O47"/>
    <mergeCell ref="P47:S47"/>
    <mergeCell ref="E48:F48"/>
    <mergeCell ref="G48:J48"/>
    <mergeCell ref="N48:O48"/>
    <mergeCell ref="P48:S48"/>
    <mergeCell ref="B2:U2"/>
    <mergeCell ref="E64:I64"/>
    <mergeCell ref="N64:R64"/>
    <mergeCell ref="G62:J62"/>
    <mergeCell ref="N62:O62"/>
    <mergeCell ref="P62:S62"/>
    <mergeCell ref="D59:K59"/>
    <mergeCell ref="M59:T59"/>
    <mergeCell ref="E60:F60"/>
    <mergeCell ref="G60:J60"/>
    <mergeCell ref="N60:O60"/>
    <mergeCell ref="P60:S60"/>
    <mergeCell ref="E50:I50"/>
    <mergeCell ref="N50:R50"/>
    <mergeCell ref="E51:I51"/>
    <mergeCell ref="N51:R51"/>
    <mergeCell ref="D43:K43"/>
    <mergeCell ref="M43:T43"/>
    <mergeCell ref="E65:I65"/>
    <mergeCell ref="N65:R65"/>
    <mergeCell ref="E66:I66"/>
    <mergeCell ref="N66:R66"/>
    <mergeCell ref="E61:F61"/>
    <mergeCell ref="G61:J61"/>
    <mergeCell ref="N61:O61"/>
    <mergeCell ref="P61:S61"/>
    <mergeCell ref="E62:F62"/>
    <mergeCell ref="D57:K57"/>
    <mergeCell ref="M57:T57"/>
    <mergeCell ref="E52:I52"/>
    <mergeCell ref="N52:R52"/>
    <mergeCell ref="E47:F47"/>
  </mergeCells>
  <phoneticPr fontId="1"/>
  <conditionalFormatting sqref="H12:H25 E12:E25">
    <cfRule type="expression" dxfId="101" priority="13">
      <formula>TEXT(E12,"aaa")="土"</formula>
    </cfRule>
  </conditionalFormatting>
  <conditionalFormatting sqref="H12:H25 E12:E25">
    <cfRule type="expression" dxfId="100" priority="12">
      <formula>TEXT(E12,"aaa")="日"</formula>
    </cfRule>
  </conditionalFormatting>
  <conditionalFormatting sqref="N11:N25">
    <cfRule type="expression" dxfId="99" priority="11">
      <formula>TEXT(N11,"aaa")="土"</formula>
    </cfRule>
  </conditionalFormatting>
  <conditionalFormatting sqref="N11:N25">
    <cfRule type="expression" dxfId="98" priority="10">
      <formula>TEXT(N11,"aaa")="日"</formula>
    </cfRule>
  </conditionalFormatting>
  <conditionalFormatting sqref="Q12:Q25">
    <cfRule type="expression" dxfId="97" priority="9">
      <formula>TEXT(Q12,"aaa")="土"</formula>
    </cfRule>
  </conditionalFormatting>
  <conditionalFormatting sqref="Q12:Q25">
    <cfRule type="expression" dxfId="96" priority="8">
      <formula>TEXT(Q12,"aaa")="日"</formula>
    </cfRule>
  </conditionalFormatting>
  <conditionalFormatting sqref="H11">
    <cfRule type="expression" dxfId="95" priority="4">
      <formula>TEXT(H11,"aaa")="土"</formula>
    </cfRule>
  </conditionalFormatting>
  <conditionalFormatting sqref="H11">
    <cfRule type="expression" dxfId="94" priority="3">
      <formula>TEXT(H11,"aaa")="日"</formula>
    </cfRule>
  </conditionalFormatting>
  <conditionalFormatting sqref="Q11">
    <cfRule type="expression" dxfId="93" priority="2">
      <formula>TEXT(Q11,"aaa")="土"</formula>
    </cfRule>
  </conditionalFormatting>
  <conditionalFormatting sqref="Q11">
    <cfRule type="expression" dxfId="92" priority="1">
      <formula>TEXT(Q11,"aaa")="日"</formula>
    </cfRule>
  </conditionalFormatting>
  <conditionalFormatting sqref="N11:N25 Q11">
    <cfRule type="expression" dxfId="91" priority="857">
      <formula>COUNTIF($AK$10:$AK$131,$N11)</formula>
    </cfRule>
  </conditionalFormatting>
  <conditionalFormatting sqref="Q12:Q25 E12:E25 H11:H25">
    <cfRule type="expression" dxfId="90" priority="859">
      <formula>COUNTIF($AK$10:$AK$131,$Q11)</formula>
    </cfRule>
  </conditionalFormatting>
  <dataValidations disablePrompts="1" count="1">
    <dataValidation type="list" allowBlank="1" showInputMessage="1" showErrorMessage="1" sqref="R11:R25 O11:O25 I11:I25 F11:F25">
      <formula1>"○"</formula1>
    </dataValidation>
  </dataValidations>
  <printOptions horizontalCentered="1"/>
  <pageMargins left="0.31496062992125984" right="0.31496062992125984" top="0.47244094488188981" bottom="0.35433070866141736" header="0.31496062992125984" footer="0.31496062992125984"/>
  <pageSetup paperSize="9" scale="77" orientation="portrait" r:id="rId1"/>
  <colBreaks count="1" manualBreakCount="1">
    <brk id="22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F5C099E0-B96D-4A2A-B8FD-681DF4B40E47}">
            <xm:f>TEXT('I:\Documents\作業用\[●●●売上高計算シート R3.8.30【第５次】PW保護 - まん防対応.xlsx]②-2'!#REF!,"aaa")="土"</xm:f>
            <x14:dxf>
              <font>
                <color rgb="FF0070C0"/>
              </font>
              <fill>
                <patternFill>
                  <bgColor theme="4" tint="0.79998168889431442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expression" priority="6" id="{12ABDA26-4AF0-47C1-BFE2-613356BEF0A1}">
            <xm:f>TEXT('I:\Documents\作業用\[●●●売上高計算シート R3.8.30【第５次】PW保護 - まん防対応.xlsx]②-2'!#REF!,"aaa")="日"</xm:f>
            <x14:dxf>
              <font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expression" priority="7" id="{649028AE-8386-4C81-9673-663805E3B99B}">
            <xm:f>COUNTIF('I:\Documents\作業用\[●●●売上高計算シート R3.8.30【第５次】PW保護 - まん防対応.xlsx]②-2'!#REF!,'I:\Documents\作業用\[●●●売上高計算シート R3.8.30【第５次】PW保護 - まん防対応.xlsx]②-2'!#REF!)</xm:f>
            <x14:dxf>
              <font>
                <strike val="0"/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E11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B1:AD147"/>
  <sheetViews>
    <sheetView showGridLines="0" view="pageBreakPreview" topLeftCell="A31" zoomScaleNormal="75" zoomScaleSheetLayoutView="100" workbookViewId="0">
      <selection activeCell="F53" activeCellId="2" sqref="F31:I31 F42:I42 F53:I53"/>
    </sheetView>
  </sheetViews>
  <sheetFormatPr defaultColWidth="9" defaultRowHeight="13.5" x14ac:dyDescent="0.3"/>
  <cols>
    <col min="1" max="1" width="10.58203125" style="1" customWidth="1"/>
    <col min="2" max="2" width="3.33203125" style="1" customWidth="1"/>
    <col min="3" max="3" width="1.5" style="1" customWidth="1"/>
    <col min="4" max="4" width="11" style="1" customWidth="1"/>
    <col min="5" max="5" width="6.08203125" style="1" customWidth="1"/>
    <col min="6" max="6" width="10.58203125" style="1" customWidth="1"/>
    <col min="7" max="7" width="11.08203125" style="1" customWidth="1"/>
    <col min="8" max="8" width="6.08203125" style="1" customWidth="1"/>
    <col min="9" max="9" width="10.58203125" style="1" customWidth="1"/>
    <col min="10" max="10" width="4" style="1" customWidth="1"/>
    <col min="11" max="11" width="3.58203125" style="1" customWidth="1"/>
    <col min="12" max="12" width="3.08203125" style="1" customWidth="1"/>
    <col min="13" max="13" width="2.33203125" style="13" customWidth="1"/>
    <col min="14" max="14" width="3.33203125" style="13" customWidth="1"/>
    <col min="15" max="15" width="9.58203125" style="1" customWidth="1"/>
    <col min="16" max="16" width="28.83203125" style="1" customWidth="1"/>
    <col min="17" max="17" width="8.4140625" style="1" customWidth="1"/>
    <col min="18" max="18" width="5.33203125" style="1" customWidth="1"/>
    <col min="19" max="19" width="1.9140625" style="13" customWidth="1"/>
    <col min="20" max="20" width="4.25" style="13" customWidth="1"/>
    <col min="21" max="21" width="6.83203125" style="1" customWidth="1"/>
    <col min="22" max="22" width="1.58203125" style="1" customWidth="1"/>
    <col min="23" max="23" width="9.58203125" style="1" customWidth="1"/>
    <col min="24" max="24" width="10.58203125" style="1" customWidth="1"/>
    <col min="25" max="25" width="3" style="1" customWidth="1"/>
    <col min="26" max="26" width="0.75" style="1" customWidth="1"/>
    <col min="27" max="27" width="11.75" style="1" customWidth="1"/>
    <col min="28" max="28" width="0.58203125" style="19" customWidth="1"/>
    <col min="29" max="16384" width="9" style="1"/>
  </cols>
  <sheetData>
    <row r="1" spans="2:30" ht="25.5" customHeight="1" x14ac:dyDescent="0.3"/>
    <row r="2" spans="2:30" ht="22" x14ac:dyDescent="0.3">
      <c r="B2" s="483" t="s">
        <v>48</v>
      </c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1"/>
      <c r="T2" s="1"/>
      <c r="U2" s="19"/>
      <c r="AB2" s="1"/>
    </row>
    <row r="3" spans="2:30" ht="10.5" customHeight="1" x14ac:dyDescent="0.3"/>
    <row r="4" spans="2:30" ht="27" customHeight="1" x14ac:dyDescent="0.3">
      <c r="D4" s="83" t="s">
        <v>43</v>
      </c>
      <c r="M4" s="1"/>
      <c r="N4" s="1"/>
      <c r="O4" s="84" t="s">
        <v>51</v>
      </c>
      <c r="P4" s="13"/>
      <c r="S4" s="1"/>
      <c r="T4" s="1"/>
      <c r="V4" s="13"/>
      <c r="AB4" s="1"/>
      <c r="AD4" s="19"/>
    </row>
    <row r="5" spans="2:30" ht="26.5" customHeight="1" thickBot="1" x14ac:dyDescent="0.35">
      <c r="D5" s="28" t="s">
        <v>14</v>
      </c>
      <c r="E5" s="28"/>
      <c r="O5" s="97" t="s">
        <v>1</v>
      </c>
      <c r="P5" s="105"/>
      <c r="Q5" s="105"/>
      <c r="R5" s="105"/>
      <c r="U5" s="13"/>
      <c r="V5" s="13"/>
      <c r="W5" s="13"/>
      <c r="X5" s="13"/>
      <c r="Y5" s="13"/>
      <c r="Z5" s="13"/>
    </row>
    <row r="6" spans="2:30" ht="9" customHeight="1" thickTop="1" thickBot="1" x14ac:dyDescent="0.35">
      <c r="D6" s="28"/>
      <c r="E6" s="28"/>
      <c r="O6" s="11"/>
      <c r="P6" s="13"/>
      <c r="Q6" s="13"/>
      <c r="R6" s="13"/>
      <c r="U6" s="13"/>
      <c r="V6" s="13"/>
      <c r="W6" s="13"/>
    </row>
    <row r="7" spans="2:30" ht="24.65" customHeight="1" thickTop="1" thickBot="1" x14ac:dyDescent="0.35">
      <c r="C7" s="335"/>
      <c r="D7" s="529">
        <v>2021</v>
      </c>
      <c r="E7" s="529"/>
      <c r="F7" s="336" t="s">
        <v>16</v>
      </c>
      <c r="G7" s="337"/>
      <c r="H7" s="337"/>
      <c r="I7" s="337"/>
      <c r="J7" s="338"/>
      <c r="K7" s="12"/>
      <c r="L7" s="532" t="s">
        <v>123</v>
      </c>
      <c r="M7" s="532"/>
      <c r="N7" s="532"/>
      <c r="O7" s="532"/>
      <c r="P7" s="532"/>
      <c r="Q7" s="532"/>
      <c r="R7" s="532"/>
      <c r="S7" s="68"/>
      <c r="T7" s="68"/>
      <c r="U7" s="13"/>
      <c r="V7" s="13"/>
      <c r="AB7" s="1"/>
    </row>
    <row r="8" spans="2:30" s="7" customFormat="1" ht="20.149999999999999" customHeight="1" x14ac:dyDescent="0.3">
      <c r="C8" s="472" t="s">
        <v>47</v>
      </c>
      <c r="D8" s="473"/>
      <c r="E8" s="473"/>
      <c r="F8" s="473"/>
      <c r="G8" s="473"/>
      <c r="H8" s="473"/>
      <c r="I8" s="473"/>
      <c r="J8" s="474"/>
      <c r="K8" s="214"/>
      <c r="L8" s="62"/>
      <c r="M8" s="41"/>
      <c r="N8" s="41"/>
      <c r="O8" s="41"/>
      <c r="P8" s="69"/>
      <c r="Q8" s="68"/>
      <c r="R8" s="89" t="s">
        <v>32</v>
      </c>
      <c r="S8" s="74"/>
      <c r="T8" s="68"/>
      <c r="U8" s="88"/>
      <c r="V8" s="88"/>
    </row>
    <row r="9" spans="2:30" s="22" customFormat="1" ht="20.149999999999999" customHeight="1" x14ac:dyDescent="0.3">
      <c r="C9" s="339"/>
      <c r="D9" s="538">
        <f>+D26</f>
        <v>44440</v>
      </c>
      <c r="E9" s="539"/>
      <c r="F9" s="539"/>
      <c r="G9" s="539"/>
      <c r="H9" s="539"/>
      <c r="I9" s="540"/>
      <c r="J9" s="340"/>
      <c r="K9" s="65"/>
      <c r="L9" s="59"/>
      <c r="M9" s="52" t="s">
        <v>28</v>
      </c>
      <c r="N9" s="58" t="s">
        <v>125</v>
      </c>
      <c r="O9" s="50"/>
      <c r="P9" s="51"/>
      <c r="Q9" s="49">
        <f>+'②-1 '!J38</f>
        <v>0</v>
      </c>
      <c r="R9" s="527"/>
      <c r="S9" s="75"/>
      <c r="T9" s="68"/>
      <c r="U9" s="71"/>
      <c r="V9" s="71"/>
    </row>
    <row r="10" spans="2:30" s="9" customFormat="1" ht="17" customHeight="1" thickBot="1" x14ac:dyDescent="0.35">
      <c r="C10" s="339"/>
      <c r="D10" s="37" t="s">
        <v>27</v>
      </c>
      <c r="E10" s="37" t="s">
        <v>33</v>
      </c>
      <c r="F10" s="37" t="s">
        <v>0</v>
      </c>
      <c r="G10" s="37" t="s">
        <v>27</v>
      </c>
      <c r="H10" s="37" t="s">
        <v>33</v>
      </c>
      <c r="I10" s="37" t="s">
        <v>0</v>
      </c>
      <c r="J10" s="341"/>
      <c r="K10" s="215"/>
      <c r="L10" s="62"/>
      <c r="M10" s="59"/>
      <c r="N10" s="53" t="s">
        <v>126</v>
      </c>
      <c r="O10" s="54"/>
      <c r="P10" s="55"/>
      <c r="Q10" s="49">
        <f>+H34</f>
        <v>0</v>
      </c>
      <c r="R10" s="530"/>
      <c r="S10" s="75"/>
      <c r="T10" s="68"/>
      <c r="U10" s="68"/>
      <c r="V10" s="68"/>
    </row>
    <row r="11" spans="2:30" s="9" customFormat="1" ht="17" customHeight="1" x14ac:dyDescent="0.3">
      <c r="C11" s="339"/>
      <c r="D11" s="36">
        <f>D9</f>
        <v>44440</v>
      </c>
      <c r="E11" s="158"/>
      <c r="F11" s="317"/>
      <c r="G11" s="388">
        <f>D25+1</f>
        <v>44455</v>
      </c>
      <c r="H11" s="397"/>
      <c r="I11" s="389"/>
      <c r="J11" s="342"/>
      <c r="K11" s="215"/>
      <c r="L11" s="62"/>
      <c r="M11" s="56"/>
      <c r="N11" s="48" t="s">
        <v>127</v>
      </c>
      <c r="O11" s="48"/>
      <c r="P11" s="57"/>
      <c r="Q11" s="49">
        <f>+ROUNDUP((Q9-Q10)*0.4,-3)</f>
        <v>0</v>
      </c>
      <c r="R11" s="531"/>
      <c r="S11" s="75"/>
      <c r="T11" s="68"/>
      <c r="U11" s="68"/>
      <c r="V11" s="68"/>
    </row>
    <row r="12" spans="2:30" s="9" customFormat="1" ht="17" customHeight="1" x14ac:dyDescent="0.3">
      <c r="C12" s="339"/>
      <c r="D12" s="36">
        <f>D11+1</f>
        <v>44441</v>
      </c>
      <c r="E12" s="158"/>
      <c r="F12" s="153"/>
      <c r="G12" s="390">
        <f t="shared" ref="G12:G23" si="0">G11+1</f>
        <v>44456</v>
      </c>
      <c r="H12" s="160"/>
      <c r="I12" s="317"/>
      <c r="J12" s="342"/>
      <c r="K12" s="215"/>
      <c r="L12" s="62"/>
      <c r="M12" s="41"/>
      <c r="N12" s="41"/>
      <c r="O12" s="41"/>
      <c r="P12" s="69" t="s">
        <v>22</v>
      </c>
      <c r="Q12" s="68"/>
      <c r="R12" s="446"/>
      <c r="S12" s="75"/>
      <c r="T12" s="68"/>
      <c r="U12" s="68"/>
      <c r="V12" s="68"/>
    </row>
    <row r="13" spans="2:30" s="9" customFormat="1" ht="17" customHeight="1" x14ac:dyDescent="0.3">
      <c r="C13" s="339"/>
      <c r="D13" s="36">
        <f t="shared" ref="D13:D25" si="1">D12+1</f>
        <v>44442</v>
      </c>
      <c r="E13" s="158"/>
      <c r="F13" s="153"/>
      <c r="G13" s="390">
        <f t="shared" si="0"/>
        <v>44457</v>
      </c>
      <c r="H13" s="160"/>
      <c r="I13" s="317"/>
      <c r="J13" s="342"/>
      <c r="K13" s="215"/>
      <c r="L13" s="59"/>
      <c r="M13" s="52" t="s">
        <v>29</v>
      </c>
      <c r="N13" s="60" t="s">
        <v>128</v>
      </c>
      <c r="O13" s="60"/>
      <c r="P13" s="61"/>
      <c r="Q13" s="49">
        <f>+'②-1 '!S38</f>
        <v>0</v>
      </c>
      <c r="R13" s="527"/>
      <c r="S13" s="75"/>
      <c r="T13" s="68"/>
      <c r="U13" s="68"/>
      <c r="V13" s="68"/>
    </row>
    <row r="14" spans="2:30" s="9" customFormat="1" ht="17" customHeight="1" x14ac:dyDescent="0.3">
      <c r="C14" s="339"/>
      <c r="D14" s="36">
        <f t="shared" si="1"/>
        <v>44443</v>
      </c>
      <c r="E14" s="158"/>
      <c r="F14" s="153"/>
      <c r="G14" s="391">
        <f t="shared" si="0"/>
        <v>44458</v>
      </c>
      <c r="H14" s="162"/>
      <c r="I14" s="392"/>
      <c r="J14" s="342"/>
      <c r="K14" s="215"/>
      <c r="L14" s="62"/>
      <c r="M14" s="62"/>
      <c r="N14" s="41" t="s">
        <v>129</v>
      </c>
      <c r="O14" s="41"/>
      <c r="P14" s="63"/>
      <c r="Q14" s="49">
        <f>+H34</f>
        <v>0</v>
      </c>
      <c r="R14" s="530"/>
      <c r="S14" s="75"/>
      <c r="T14" s="68"/>
      <c r="U14" s="68"/>
      <c r="V14" s="68"/>
    </row>
    <row r="15" spans="2:30" s="9" customFormat="1" ht="17" customHeight="1" x14ac:dyDescent="0.3">
      <c r="C15" s="339"/>
      <c r="D15" s="36">
        <f t="shared" si="1"/>
        <v>44444</v>
      </c>
      <c r="E15" s="158"/>
      <c r="F15" s="153"/>
      <c r="G15" s="390">
        <f t="shared" si="0"/>
        <v>44459</v>
      </c>
      <c r="H15" s="161"/>
      <c r="I15" s="317"/>
      <c r="J15" s="342"/>
      <c r="K15" s="215"/>
      <c r="L15" s="62"/>
      <c r="M15" s="64"/>
      <c r="N15" s="48" t="s">
        <v>130</v>
      </c>
      <c r="O15" s="48"/>
      <c r="P15" s="57"/>
      <c r="Q15" s="49">
        <f>+ROUNDUP((Q13-Q14)*0.4,-3)</f>
        <v>0</v>
      </c>
      <c r="R15" s="531"/>
      <c r="S15" s="75"/>
      <c r="T15" s="68"/>
      <c r="U15" s="68"/>
      <c r="V15" s="68"/>
    </row>
    <row r="16" spans="2:30" s="9" customFormat="1" ht="17" customHeight="1" x14ac:dyDescent="0.3">
      <c r="C16" s="339"/>
      <c r="D16" s="36">
        <f t="shared" si="1"/>
        <v>44445</v>
      </c>
      <c r="E16" s="158"/>
      <c r="F16" s="153"/>
      <c r="G16" s="390">
        <f t="shared" si="0"/>
        <v>44460</v>
      </c>
      <c r="H16" s="160"/>
      <c r="I16" s="393"/>
      <c r="J16" s="342"/>
      <c r="K16" s="215"/>
      <c r="L16" s="62"/>
      <c r="M16" s="41"/>
      <c r="N16" s="41"/>
      <c r="O16" s="41"/>
      <c r="P16" s="69"/>
      <c r="Q16" s="68"/>
      <c r="R16" s="446"/>
      <c r="S16" s="75"/>
      <c r="T16" s="68"/>
      <c r="U16" s="68"/>
      <c r="V16" s="68"/>
    </row>
    <row r="17" spans="3:23" s="9" customFormat="1" ht="17" customHeight="1" x14ac:dyDescent="0.3">
      <c r="C17" s="339"/>
      <c r="D17" s="36">
        <f t="shared" si="1"/>
        <v>44446</v>
      </c>
      <c r="E17" s="158"/>
      <c r="F17" s="153"/>
      <c r="G17" s="390">
        <f t="shared" si="0"/>
        <v>44461</v>
      </c>
      <c r="H17" s="160"/>
      <c r="I17" s="317"/>
      <c r="J17" s="342"/>
      <c r="K17" s="215"/>
      <c r="L17" s="59"/>
      <c r="M17" s="52" t="s">
        <v>30</v>
      </c>
      <c r="N17" s="60" t="s">
        <v>131</v>
      </c>
      <c r="O17" s="60"/>
      <c r="P17" s="61"/>
      <c r="Q17" s="49">
        <f>+'②-1 '!J52</f>
        <v>0</v>
      </c>
      <c r="R17" s="527"/>
      <c r="S17" s="75"/>
      <c r="T17" s="68"/>
      <c r="U17" s="68"/>
      <c r="V17" s="68"/>
    </row>
    <row r="18" spans="3:23" s="9" customFormat="1" ht="17" customHeight="1" x14ac:dyDescent="0.3">
      <c r="C18" s="339"/>
      <c r="D18" s="36">
        <f t="shared" si="1"/>
        <v>44447</v>
      </c>
      <c r="E18" s="158"/>
      <c r="F18" s="153"/>
      <c r="G18" s="390">
        <f t="shared" si="0"/>
        <v>44462</v>
      </c>
      <c r="H18" s="160"/>
      <c r="I18" s="317"/>
      <c r="J18" s="342"/>
      <c r="K18" s="215"/>
      <c r="L18" s="62"/>
      <c r="M18" s="62"/>
      <c r="N18" s="41" t="s">
        <v>132</v>
      </c>
      <c r="O18" s="41"/>
      <c r="P18" s="63"/>
      <c r="Q18" s="49">
        <f>+H45</f>
        <v>0</v>
      </c>
      <c r="R18" s="530"/>
      <c r="S18" s="75"/>
      <c r="T18" s="68"/>
      <c r="U18" s="68"/>
      <c r="V18" s="68"/>
    </row>
    <row r="19" spans="3:23" s="9" customFormat="1" ht="17" customHeight="1" thickBot="1" x14ac:dyDescent="0.35">
      <c r="C19" s="339"/>
      <c r="D19" s="36">
        <f t="shared" si="1"/>
        <v>44448</v>
      </c>
      <c r="E19" s="158"/>
      <c r="F19" s="153"/>
      <c r="G19" s="314">
        <f t="shared" si="0"/>
        <v>44463</v>
      </c>
      <c r="H19" s="394"/>
      <c r="I19" s="395"/>
      <c r="J19" s="342"/>
      <c r="K19" s="215"/>
      <c r="L19" s="62"/>
      <c r="M19" s="64"/>
      <c r="N19" s="48" t="s">
        <v>133</v>
      </c>
      <c r="O19" s="48"/>
      <c r="P19" s="57"/>
      <c r="Q19" s="49">
        <f>+ROUNDUP((Q17-Q18)*0.4,-3)</f>
        <v>0</v>
      </c>
      <c r="R19" s="531"/>
      <c r="S19" s="75"/>
      <c r="T19" s="68"/>
      <c r="U19" s="68"/>
      <c r="V19" s="68"/>
    </row>
    <row r="20" spans="3:23" s="9" customFormat="1" ht="17" customHeight="1" x14ac:dyDescent="0.3">
      <c r="C20" s="339"/>
      <c r="D20" s="36">
        <f t="shared" si="1"/>
        <v>44449</v>
      </c>
      <c r="E20" s="158"/>
      <c r="F20" s="153"/>
      <c r="G20" s="396">
        <f t="shared" si="0"/>
        <v>44464</v>
      </c>
      <c r="H20" s="397"/>
      <c r="I20" s="398"/>
      <c r="J20" s="342"/>
      <c r="K20" s="215"/>
      <c r="L20" s="62"/>
      <c r="M20" s="41"/>
      <c r="N20" s="41"/>
      <c r="O20" s="41"/>
      <c r="P20" s="69"/>
      <c r="Q20" s="68"/>
      <c r="R20" s="446"/>
      <c r="S20" s="75"/>
      <c r="T20" s="68"/>
      <c r="U20" s="68"/>
      <c r="V20" s="68"/>
    </row>
    <row r="21" spans="3:23" s="9" customFormat="1" ht="17" customHeight="1" x14ac:dyDescent="0.3">
      <c r="C21" s="339"/>
      <c r="D21" s="36">
        <f t="shared" si="1"/>
        <v>44450</v>
      </c>
      <c r="E21" s="158"/>
      <c r="F21" s="153"/>
      <c r="G21" s="399">
        <f t="shared" si="0"/>
        <v>44465</v>
      </c>
      <c r="H21" s="162"/>
      <c r="I21" s="400"/>
      <c r="J21" s="342"/>
      <c r="K21" s="215"/>
      <c r="L21" s="59"/>
      <c r="M21" s="52" t="s">
        <v>31</v>
      </c>
      <c r="N21" s="60" t="s">
        <v>134</v>
      </c>
      <c r="O21" s="60"/>
      <c r="P21" s="61"/>
      <c r="Q21" s="49">
        <f>+'②-1 '!S52</f>
        <v>0</v>
      </c>
      <c r="R21" s="527"/>
      <c r="S21" s="75"/>
      <c r="T21" s="68"/>
      <c r="U21" s="68"/>
      <c r="V21" s="68"/>
    </row>
    <row r="22" spans="3:23" s="9" customFormat="1" ht="17" customHeight="1" thickBot="1" x14ac:dyDescent="0.35">
      <c r="C22" s="339"/>
      <c r="D22" s="113">
        <f t="shared" si="1"/>
        <v>44451</v>
      </c>
      <c r="E22" s="159"/>
      <c r="F22" s="154"/>
      <c r="G22" s="401">
        <f t="shared" si="0"/>
        <v>44466</v>
      </c>
      <c r="H22" s="160"/>
      <c r="I22" s="174"/>
      <c r="J22" s="342"/>
      <c r="K22" s="215"/>
      <c r="L22" s="62"/>
      <c r="M22" s="62"/>
      <c r="N22" s="41" t="s">
        <v>132</v>
      </c>
      <c r="O22" s="41"/>
      <c r="P22" s="63"/>
      <c r="Q22" s="49">
        <f>+H45</f>
        <v>0</v>
      </c>
      <c r="R22" s="530"/>
      <c r="S22" s="75"/>
      <c r="T22" s="68"/>
      <c r="U22" s="68"/>
      <c r="V22" s="68"/>
    </row>
    <row r="23" spans="3:23" s="9" customFormat="1" ht="17" customHeight="1" x14ac:dyDescent="0.3">
      <c r="C23" s="339"/>
      <c r="D23" s="388">
        <f t="shared" si="1"/>
        <v>44452</v>
      </c>
      <c r="E23" s="397"/>
      <c r="F23" s="398"/>
      <c r="G23" s="401">
        <f t="shared" si="0"/>
        <v>44467</v>
      </c>
      <c r="H23" s="156"/>
      <c r="I23" s="174"/>
      <c r="J23" s="342"/>
      <c r="K23" s="215"/>
      <c r="L23" s="62"/>
      <c r="M23" s="64"/>
      <c r="N23" s="48" t="s">
        <v>135</v>
      </c>
      <c r="O23" s="48"/>
      <c r="P23" s="57"/>
      <c r="Q23" s="49">
        <f>+ROUNDUP((Q21-Q22)*0.4,-3)</f>
        <v>0</v>
      </c>
      <c r="R23" s="531"/>
      <c r="S23" s="75"/>
      <c r="T23" s="68"/>
      <c r="U23" s="68"/>
      <c r="V23" s="68"/>
    </row>
    <row r="24" spans="3:23" s="9" customFormat="1" ht="17" customHeight="1" x14ac:dyDescent="0.3">
      <c r="C24" s="339"/>
      <c r="D24" s="390">
        <f t="shared" si="1"/>
        <v>44453</v>
      </c>
      <c r="E24" s="160"/>
      <c r="F24" s="174"/>
      <c r="G24" s="401">
        <f>IF(G23="","",IF(DAY(G23+1)=1,"",G23+1))</f>
        <v>44468</v>
      </c>
      <c r="H24" s="156"/>
      <c r="I24" s="174"/>
      <c r="J24" s="342"/>
      <c r="K24" s="215"/>
      <c r="L24" s="62"/>
      <c r="M24" s="41"/>
      <c r="N24" s="41"/>
      <c r="O24" s="41"/>
      <c r="P24" s="69"/>
      <c r="Q24" s="70"/>
      <c r="R24" s="446"/>
      <c r="S24" s="75"/>
      <c r="T24" s="68"/>
      <c r="U24" s="68"/>
      <c r="V24" s="68"/>
    </row>
    <row r="25" spans="3:23" s="9" customFormat="1" ht="17" customHeight="1" thickBot="1" x14ac:dyDescent="0.35">
      <c r="C25" s="339"/>
      <c r="D25" s="314">
        <f t="shared" si="1"/>
        <v>44454</v>
      </c>
      <c r="E25" s="394"/>
      <c r="F25" s="291"/>
      <c r="G25" s="402">
        <f t="shared" ref="G25" si="2">IF(G24="","",IF(DAY(G24+1)=1,"",G24+1))</f>
        <v>44469</v>
      </c>
      <c r="H25" s="403"/>
      <c r="I25" s="404"/>
      <c r="J25" s="342"/>
      <c r="K25" s="215"/>
      <c r="L25" s="62"/>
      <c r="M25" s="52" t="s">
        <v>89</v>
      </c>
      <c r="N25" s="60" t="s">
        <v>136</v>
      </c>
      <c r="O25" s="60"/>
      <c r="P25" s="61"/>
      <c r="Q25" s="49">
        <f>+'②-1 '!J66</f>
        <v>0</v>
      </c>
      <c r="R25" s="527"/>
      <c r="S25" s="75"/>
      <c r="T25" s="68"/>
      <c r="U25" s="68"/>
      <c r="V25" s="68"/>
    </row>
    <row r="26" spans="3:23" s="9" customFormat="1" ht="17" customHeight="1" thickBot="1" x14ac:dyDescent="0.35">
      <c r="C26" s="343"/>
      <c r="D26" s="344">
        <f>+DATE(D7,9,1)</f>
        <v>44440</v>
      </c>
      <c r="E26" s="387"/>
      <c r="F26" s="345"/>
      <c r="G26" s="345"/>
      <c r="H26" s="345"/>
      <c r="I26" s="345"/>
      <c r="J26" s="346"/>
      <c r="K26" s="215"/>
      <c r="L26" s="62"/>
      <c r="M26" s="62"/>
      <c r="N26" s="41" t="s">
        <v>137</v>
      </c>
      <c r="O26" s="41"/>
      <c r="P26" s="63"/>
      <c r="Q26" s="49">
        <f>+H56</f>
        <v>0</v>
      </c>
      <c r="R26" s="530"/>
      <c r="S26" s="75"/>
      <c r="T26" s="68"/>
      <c r="U26" s="95"/>
      <c r="V26" s="95"/>
    </row>
    <row r="27" spans="3:23" s="9" customFormat="1" ht="17" customHeight="1" thickTop="1" x14ac:dyDescent="0.3">
      <c r="C27" s="347"/>
      <c r="D27" s="348" t="s">
        <v>46</v>
      </c>
      <c r="E27" s="349"/>
      <c r="F27" s="350"/>
      <c r="G27" s="349"/>
      <c r="H27" s="349"/>
      <c r="I27" s="351"/>
      <c r="J27" s="352"/>
      <c r="K27" s="215"/>
      <c r="L27" s="62"/>
      <c r="M27" s="64"/>
      <c r="N27" s="48" t="s">
        <v>138</v>
      </c>
      <c r="O27" s="48"/>
      <c r="P27" s="57"/>
      <c r="Q27" s="49">
        <f>+ROUNDUP((Q25-Q26)*0.4,-3)</f>
        <v>0</v>
      </c>
      <c r="R27" s="531"/>
      <c r="S27" s="75"/>
      <c r="T27" s="68"/>
      <c r="U27" s="68"/>
      <c r="V27" s="68"/>
    </row>
    <row r="28" spans="3:23" s="9" customFormat="1" ht="17" customHeight="1" x14ac:dyDescent="0.3">
      <c r="C28" s="353"/>
      <c r="D28" s="109" t="s">
        <v>19</v>
      </c>
      <c r="E28" s="14"/>
      <c r="F28" s="33"/>
      <c r="G28" s="14"/>
      <c r="H28" s="14"/>
      <c r="I28" s="215"/>
      <c r="J28" s="354"/>
      <c r="K28" s="215"/>
      <c r="L28" s="76"/>
      <c r="M28" s="41"/>
      <c r="N28" s="41"/>
      <c r="O28" s="41"/>
      <c r="P28" s="69"/>
      <c r="Q28" s="68"/>
      <c r="R28" s="446"/>
      <c r="S28" s="75"/>
      <c r="T28" s="68"/>
      <c r="U28" s="13"/>
      <c r="V28" s="13"/>
      <c r="W28" s="32"/>
    </row>
    <row r="29" spans="3:23" s="9" customFormat="1" ht="17" customHeight="1" x14ac:dyDescent="0.3">
      <c r="C29" s="353"/>
      <c r="D29" s="13" t="s">
        <v>108</v>
      </c>
      <c r="E29" s="13"/>
      <c r="F29" s="38"/>
      <c r="G29" s="13"/>
      <c r="H29" s="13"/>
      <c r="I29" s="215"/>
      <c r="J29" s="354"/>
      <c r="K29" s="215"/>
      <c r="L29" s="76"/>
      <c r="M29" s="52" t="s">
        <v>90</v>
      </c>
      <c r="N29" s="60" t="s">
        <v>139</v>
      </c>
      <c r="O29" s="60"/>
      <c r="P29" s="61"/>
      <c r="Q29" s="49">
        <f>+'②-1 '!S66</f>
        <v>0</v>
      </c>
      <c r="R29" s="527"/>
      <c r="S29" s="408"/>
      <c r="T29" s="68"/>
      <c r="U29" s="68"/>
      <c r="V29" s="68"/>
    </row>
    <row r="30" spans="3:23" s="9" customFormat="1" ht="17" customHeight="1" x14ac:dyDescent="0.3">
      <c r="C30" s="353"/>
      <c r="D30" s="106" t="s">
        <v>73</v>
      </c>
      <c r="E30" s="14"/>
      <c r="F30" s="33"/>
      <c r="G30" s="14"/>
      <c r="H30" s="14"/>
      <c r="I30" s="215"/>
      <c r="J30" s="354"/>
      <c r="K30" s="215"/>
      <c r="L30" s="54"/>
      <c r="M30" s="62"/>
      <c r="N30" s="41" t="s">
        <v>137</v>
      </c>
      <c r="O30" s="41"/>
      <c r="P30" s="63"/>
      <c r="Q30" s="49">
        <f>+H56</f>
        <v>0</v>
      </c>
      <c r="R30" s="530"/>
      <c r="S30" s="409"/>
      <c r="T30" s="68"/>
      <c r="U30" s="68"/>
      <c r="V30" s="68"/>
      <c r="W30" s="1"/>
    </row>
    <row r="31" spans="3:23" s="9" customFormat="1" ht="17" customHeight="1" x14ac:dyDescent="0.3">
      <c r="C31" s="353"/>
      <c r="D31" s="528" t="s">
        <v>70</v>
      </c>
      <c r="E31" s="528"/>
      <c r="F31" s="518">
        <f>SUM(F11+F12+F13+F14+F15+F16+F17+F18+F19+F20+F21+F22+F23+F24+F25+I11+I12+I13+I14+I15+I16+I17+I18+I19+I20+I21+I22+I23+I24+I25)</f>
        <v>0</v>
      </c>
      <c r="G31" s="518"/>
      <c r="H31" s="518"/>
      <c r="I31" s="518"/>
      <c r="J31" s="355"/>
      <c r="K31" s="215"/>
      <c r="L31" s="333"/>
      <c r="M31" s="64"/>
      <c r="N31" s="48" t="s">
        <v>146</v>
      </c>
      <c r="O31" s="48"/>
      <c r="P31" s="57"/>
      <c r="Q31" s="49">
        <f>+ROUNDUP((Q29-Q30)*0.4,-3)</f>
        <v>0</v>
      </c>
      <c r="R31" s="531"/>
      <c r="S31" s="75"/>
      <c r="T31" s="95"/>
      <c r="U31" s="95"/>
      <c r="V31" s="13"/>
    </row>
    <row r="32" spans="3:23" s="9" customFormat="1" ht="17" customHeight="1" x14ac:dyDescent="0.3">
      <c r="C32" s="353"/>
      <c r="D32" s="524" t="s">
        <v>17</v>
      </c>
      <c r="E32" s="524"/>
      <c r="F32" s="516">
        <f>30-F33</f>
        <v>30</v>
      </c>
      <c r="G32" s="516"/>
      <c r="H32" s="516"/>
      <c r="I32" s="516"/>
      <c r="J32" s="356"/>
      <c r="K32" s="215"/>
      <c r="L32" s="334"/>
      <c r="M32" s="41"/>
      <c r="N32" s="41"/>
      <c r="O32" s="41"/>
      <c r="P32" s="69"/>
      <c r="Q32" s="86"/>
      <c r="R32" s="328"/>
      <c r="S32" s="410"/>
      <c r="T32" s="68"/>
      <c r="U32" s="68"/>
      <c r="V32" s="13"/>
    </row>
    <row r="33" spans="2:28" s="9" customFormat="1" ht="17" customHeight="1" thickBot="1" x14ac:dyDescent="0.35">
      <c r="C33" s="353"/>
      <c r="D33" s="524" t="s">
        <v>71</v>
      </c>
      <c r="E33" s="524"/>
      <c r="F33" s="516">
        <f>COUNTIFS(E11:E25,"○")+COUNTIFS(H11:H25,"○")</f>
        <v>0</v>
      </c>
      <c r="G33" s="516"/>
      <c r="H33" s="517"/>
      <c r="I33" s="517"/>
      <c r="J33" s="356"/>
      <c r="K33" s="215"/>
      <c r="L33" s="130"/>
      <c r="M33" s="60"/>
      <c r="N33" s="60"/>
      <c r="O33" s="60"/>
      <c r="P33" s="85"/>
      <c r="Q33" s="86"/>
      <c r="R33" s="444"/>
      <c r="S33" s="95"/>
      <c r="T33" s="13"/>
      <c r="U33" s="13"/>
      <c r="V33" s="13"/>
    </row>
    <row r="34" spans="2:28" s="9" customFormat="1" ht="14.5" thickTop="1" thickBot="1" x14ac:dyDescent="0.35">
      <c r="C34" s="353"/>
      <c r="D34" s="384" t="s">
        <v>23</v>
      </c>
      <c r="E34" s="384"/>
      <c r="F34" s="384"/>
      <c r="G34" s="385"/>
      <c r="H34" s="551">
        <f>ROUNDUP(F31/F32,0)</f>
        <v>0</v>
      </c>
      <c r="I34" s="552"/>
      <c r="J34" s="357"/>
      <c r="K34" s="215"/>
      <c r="L34" s="13"/>
      <c r="M34" s="41"/>
      <c r="N34" s="41"/>
      <c r="O34" s="41"/>
      <c r="P34" s="69"/>
      <c r="Q34" s="70"/>
      <c r="R34" s="68"/>
      <c r="S34" s="95"/>
      <c r="T34" s="13"/>
      <c r="U34" s="13"/>
      <c r="V34" s="13"/>
    </row>
    <row r="35" spans="2:28" s="9" customFormat="1" ht="18" customHeight="1" thickTop="1" thickBot="1" x14ac:dyDescent="0.35">
      <c r="C35" s="358"/>
      <c r="D35" s="359"/>
      <c r="E35" s="359"/>
      <c r="F35" s="359"/>
      <c r="G35" s="359"/>
      <c r="H35" s="359"/>
      <c r="I35" s="360" t="s">
        <v>24</v>
      </c>
      <c r="J35" s="361"/>
      <c r="K35" s="215"/>
      <c r="L35" s="541" t="s">
        <v>124</v>
      </c>
      <c r="M35" s="541"/>
      <c r="N35" s="541"/>
      <c r="O35" s="541"/>
      <c r="P35" s="541"/>
      <c r="Q35" s="541"/>
      <c r="R35" s="541"/>
      <c r="S35" s="68"/>
      <c r="T35" s="13"/>
      <c r="U35" s="13"/>
      <c r="V35" s="13"/>
    </row>
    <row r="36" spans="2:28" s="9" customFormat="1" ht="16.5" customHeight="1" thickTop="1" x14ac:dyDescent="0.3">
      <c r="C36" s="362"/>
      <c r="D36" s="362"/>
      <c r="E36" s="362"/>
      <c r="F36" s="362"/>
      <c r="G36" s="362"/>
      <c r="H36" s="362"/>
      <c r="I36" s="449"/>
      <c r="J36" s="449"/>
      <c r="K36" s="215"/>
      <c r="L36" s="542" t="s">
        <v>140</v>
      </c>
      <c r="M36" s="542"/>
      <c r="N36" s="542"/>
      <c r="O36" s="542"/>
      <c r="P36" s="542"/>
      <c r="Q36" s="542"/>
      <c r="R36" s="542"/>
      <c r="S36" s="13"/>
      <c r="T36" s="13"/>
      <c r="U36" s="13"/>
      <c r="V36" s="13"/>
    </row>
    <row r="37" spans="2:28" s="9" customFormat="1" ht="14" thickBot="1" x14ac:dyDescent="0.35">
      <c r="C37" s="13"/>
      <c r="D37" s="13"/>
      <c r="E37" s="13"/>
      <c r="F37" s="13"/>
      <c r="G37" s="13"/>
      <c r="H37" s="13"/>
      <c r="I37" s="13"/>
      <c r="J37" s="13"/>
      <c r="K37" s="215"/>
      <c r="L37" s="543" t="s">
        <v>55</v>
      </c>
      <c r="M37" s="545" t="s">
        <v>56</v>
      </c>
      <c r="N37" s="546"/>
      <c r="O37" s="546"/>
      <c r="P37" s="546"/>
      <c r="Q37" s="549">
        <v>200000</v>
      </c>
      <c r="R37" s="525"/>
      <c r="S37" s="13"/>
      <c r="T37" s="13"/>
      <c r="U37" s="13"/>
      <c r="V37" s="68"/>
    </row>
    <row r="38" spans="2:28" s="9" customFormat="1" ht="15.5" thickTop="1" x14ac:dyDescent="0.3">
      <c r="C38" s="363"/>
      <c r="D38" s="450" t="s">
        <v>21</v>
      </c>
      <c r="E38" s="451"/>
      <c r="F38" s="364"/>
      <c r="G38" s="364"/>
      <c r="H38" s="364"/>
      <c r="I38" s="364"/>
      <c r="J38" s="365"/>
      <c r="K38" s="215"/>
      <c r="L38" s="544"/>
      <c r="M38" s="547"/>
      <c r="N38" s="548"/>
      <c r="O38" s="548"/>
      <c r="P38" s="548"/>
      <c r="Q38" s="550"/>
      <c r="R38" s="526"/>
      <c r="S38" s="68"/>
      <c r="T38" s="13"/>
      <c r="U38" s="13"/>
      <c r="V38" s="68"/>
    </row>
    <row r="39" spans="2:28" s="9" customFormat="1" ht="17" customHeight="1" x14ac:dyDescent="0.3">
      <c r="C39" s="522" t="s">
        <v>147</v>
      </c>
      <c r="D39" s="505"/>
      <c r="E39" s="505"/>
      <c r="F39" s="505"/>
      <c r="G39" s="505"/>
      <c r="H39" s="505"/>
      <c r="I39" s="505"/>
      <c r="J39" s="523"/>
      <c r="K39" s="215"/>
      <c r="L39" s="377"/>
      <c r="M39" s="60"/>
      <c r="N39" s="60"/>
      <c r="O39" s="60"/>
      <c r="P39" s="60"/>
      <c r="Q39" s="406"/>
      <c r="R39" s="407"/>
      <c r="S39" s="68"/>
      <c r="T39" s="13"/>
      <c r="U39" s="13"/>
      <c r="V39" s="13"/>
    </row>
    <row r="40" spans="2:28" s="9" customFormat="1" ht="17" customHeight="1" x14ac:dyDescent="0.3">
      <c r="C40" s="366"/>
      <c r="D40" s="13" t="s">
        <v>109</v>
      </c>
      <c r="E40" s="13"/>
      <c r="F40" s="38"/>
      <c r="G40" s="13"/>
      <c r="H40" s="13"/>
      <c r="I40" s="38"/>
      <c r="J40" s="367"/>
      <c r="K40" s="215"/>
      <c r="L40" s="405" t="s">
        <v>57</v>
      </c>
      <c r="M40" s="134"/>
      <c r="N40" s="60"/>
      <c r="O40" s="60"/>
      <c r="P40" s="135"/>
      <c r="Q40" s="87"/>
      <c r="R40" s="122" t="s">
        <v>32</v>
      </c>
      <c r="S40" s="74"/>
      <c r="T40" s="68"/>
      <c r="U40" s="68"/>
      <c r="V40" s="68"/>
    </row>
    <row r="41" spans="2:28" s="32" customFormat="1" ht="17" customHeight="1" x14ac:dyDescent="0.3">
      <c r="B41" s="95"/>
      <c r="C41" s="366"/>
      <c r="D41" s="106" t="s">
        <v>92</v>
      </c>
      <c r="E41" s="13"/>
      <c r="F41" s="38"/>
      <c r="G41" s="13"/>
      <c r="H41" s="13"/>
      <c r="I41" s="38"/>
      <c r="J41" s="367"/>
      <c r="K41" s="33"/>
      <c r="L41" s="136"/>
      <c r="M41" s="137" t="s">
        <v>149</v>
      </c>
      <c r="N41" s="60"/>
      <c r="O41" s="60"/>
      <c r="P41" s="138"/>
      <c r="Q41" s="139">
        <f>'②-1 '!J38</f>
        <v>0</v>
      </c>
      <c r="R41" s="527"/>
      <c r="S41" s="148"/>
      <c r="T41" s="68"/>
      <c r="U41" s="68"/>
      <c r="V41" s="13"/>
    </row>
    <row r="42" spans="2:28" s="9" customFormat="1" ht="17" customHeight="1" x14ac:dyDescent="0.3">
      <c r="C42" s="366"/>
      <c r="D42" s="528" t="s">
        <v>72</v>
      </c>
      <c r="E42" s="528"/>
      <c r="F42" s="518">
        <f>SUM(F23+I19+I18+I17+I16+I15+I14+I13+I12+I11+F24+F25+I20+I21+I22+I23+I24+I25)</f>
        <v>0</v>
      </c>
      <c r="G42" s="518"/>
      <c r="H42" s="518"/>
      <c r="I42" s="518"/>
      <c r="J42" s="368"/>
      <c r="K42" s="33"/>
      <c r="L42" s="62"/>
      <c r="M42" s="64"/>
      <c r="N42" s="140" t="s">
        <v>152</v>
      </c>
      <c r="O42" s="140"/>
      <c r="P42" s="141"/>
      <c r="Q42" s="139">
        <f>+ROUNDUP((Q41)*0.3,-3)</f>
        <v>0</v>
      </c>
      <c r="R42" s="526"/>
      <c r="S42" s="75"/>
      <c r="T42" s="13"/>
      <c r="U42" s="13"/>
      <c r="V42" s="13"/>
    </row>
    <row r="43" spans="2:28" ht="17" customHeight="1" x14ac:dyDescent="0.3">
      <c r="C43" s="366"/>
      <c r="D43" s="524" t="s">
        <v>17</v>
      </c>
      <c r="E43" s="524"/>
      <c r="F43" s="516">
        <f>18-F44</f>
        <v>18</v>
      </c>
      <c r="G43" s="516"/>
      <c r="H43" s="516"/>
      <c r="I43" s="516"/>
      <c r="J43" s="369"/>
      <c r="K43" s="38"/>
      <c r="L43" s="143"/>
      <c r="M43" s="42"/>
      <c r="N43" s="41"/>
      <c r="O43" s="41"/>
      <c r="P43" s="73"/>
      <c r="Q43" s="70"/>
      <c r="R43" s="446"/>
      <c r="S43" s="142"/>
      <c r="T43" s="68"/>
      <c r="U43" s="68"/>
      <c r="V43" s="13"/>
      <c r="AB43" s="1"/>
    </row>
    <row r="44" spans="2:28" s="9" customFormat="1" ht="17" customHeight="1" thickBot="1" x14ac:dyDescent="0.35">
      <c r="C44" s="370"/>
      <c r="D44" s="524" t="s">
        <v>71</v>
      </c>
      <c r="E44" s="524"/>
      <c r="F44" s="516">
        <f>COUNTIFS(E23:E25,"○")+COUNTIFS(H11:H25,"○")</f>
        <v>0</v>
      </c>
      <c r="G44" s="516"/>
      <c r="H44" s="517"/>
      <c r="I44" s="517"/>
      <c r="J44" s="369"/>
      <c r="K44" s="66"/>
      <c r="L44" s="62"/>
      <c r="M44" s="519" t="s">
        <v>150</v>
      </c>
      <c r="N44" s="520"/>
      <c r="O44" s="520"/>
      <c r="P44" s="521"/>
      <c r="Q44" s="139">
        <f>'②-1 '!S38</f>
        <v>0</v>
      </c>
      <c r="R44" s="525"/>
      <c r="S44" s="142"/>
      <c r="T44" s="13"/>
      <c r="U44" s="13"/>
      <c r="V44" s="13"/>
    </row>
    <row r="45" spans="2:28" s="9" customFormat="1" ht="17" customHeight="1" thickTop="1" thickBot="1" x14ac:dyDescent="0.35">
      <c r="C45" s="371"/>
      <c r="D45" s="384" t="s">
        <v>23</v>
      </c>
      <c r="E45" s="384"/>
      <c r="F45" s="384"/>
      <c r="G45" s="385"/>
      <c r="H45" s="551">
        <f>ROUNDUP(F42/F43,0)</f>
        <v>0</v>
      </c>
      <c r="I45" s="552"/>
      <c r="J45" s="372"/>
      <c r="K45" s="66"/>
      <c r="L45" s="144"/>
      <c r="M45" s="64"/>
      <c r="N45" s="140" t="s">
        <v>153</v>
      </c>
      <c r="O45" s="140"/>
      <c r="P45" s="141"/>
      <c r="Q45" s="139">
        <f>+ROUNDUP((Q44)*0.3,-3)</f>
        <v>0</v>
      </c>
      <c r="R45" s="526"/>
      <c r="S45" s="142"/>
      <c r="T45" s="13"/>
      <c r="U45" s="13"/>
      <c r="V45" s="13"/>
    </row>
    <row r="46" spans="2:28" s="9" customFormat="1" ht="17" customHeight="1" thickTop="1" thickBot="1" x14ac:dyDescent="0.35">
      <c r="B46" s="32"/>
      <c r="C46" s="373"/>
      <c r="D46" s="374"/>
      <c r="E46" s="374"/>
      <c r="F46" s="374"/>
      <c r="G46" s="374"/>
      <c r="H46" s="374"/>
      <c r="I46" s="375" t="s">
        <v>24</v>
      </c>
      <c r="J46" s="376"/>
      <c r="K46" s="33"/>
      <c r="L46" s="144"/>
      <c r="M46" s="329"/>
      <c r="N46" s="330"/>
      <c r="O46" s="330"/>
      <c r="P46" s="331"/>
      <c r="Q46" s="332"/>
      <c r="R46" s="447"/>
      <c r="S46" s="142"/>
      <c r="T46" s="13"/>
      <c r="U46" s="13"/>
      <c r="V46" s="13"/>
    </row>
    <row r="47" spans="2:28" s="32" customFormat="1" ht="17" customHeight="1" thickTop="1" x14ac:dyDescent="0.3">
      <c r="B47" s="9"/>
      <c r="C47" s="68"/>
      <c r="D47" s="13"/>
      <c r="E47" s="13"/>
      <c r="F47" s="13"/>
      <c r="G47" s="13"/>
      <c r="H47" s="13"/>
      <c r="I47" s="13"/>
      <c r="J47" s="13"/>
      <c r="K47" s="43"/>
      <c r="L47" s="149"/>
      <c r="M47" s="519" t="s">
        <v>95</v>
      </c>
      <c r="N47" s="520"/>
      <c r="O47" s="520"/>
      <c r="P47" s="521"/>
      <c r="Q47" s="139">
        <f>'②-1 '!J52</f>
        <v>0</v>
      </c>
      <c r="R47" s="525"/>
      <c r="S47" s="142"/>
      <c r="T47" s="13"/>
      <c r="U47" s="13"/>
      <c r="V47" s="13"/>
    </row>
    <row r="48" spans="2:28" s="9" customFormat="1" ht="17" customHeight="1" thickBot="1" x14ac:dyDescent="0.35">
      <c r="B48" s="1"/>
      <c r="C48" s="68"/>
      <c r="D48" s="13"/>
      <c r="E48" s="13"/>
      <c r="F48" s="13"/>
      <c r="G48" s="13"/>
      <c r="H48" s="13"/>
      <c r="I48" s="13"/>
      <c r="J48" s="13"/>
      <c r="K48" s="43"/>
      <c r="L48" s="149"/>
      <c r="M48" s="64"/>
      <c r="N48" s="140" t="s">
        <v>93</v>
      </c>
      <c r="O48" s="140"/>
      <c r="P48" s="141"/>
      <c r="Q48" s="139">
        <f>+ROUNDUP((Q47)*0.3,-3)</f>
        <v>0</v>
      </c>
      <c r="R48" s="526"/>
      <c r="S48" s="149"/>
      <c r="T48" s="13"/>
      <c r="U48" s="13"/>
      <c r="V48" s="13"/>
    </row>
    <row r="49" spans="2:28" ht="17" customHeight="1" x14ac:dyDescent="0.3">
      <c r="C49" s="197"/>
      <c r="D49" s="110" t="s">
        <v>21</v>
      </c>
      <c r="E49" s="47"/>
      <c r="F49" s="44"/>
      <c r="G49" s="44"/>
      <c r="H49" s="44"/>
      <c r="I49" s="44"/>
      <c r="J49" s="198"/>
      <c r="K49" s="43"/>
      <c r="L49" s="144"/>
      <c r="M49" s="329"/>
      <c r="N49" s="330"/>
      <c r="O49" s="330"/>
      <c r="P49" s="331"/>
      <c r="Q49" s="332"/>
      <c r="R49" s="447"/>
      <c r="S49" s="142"/>
      <c r="U49" s="13"/>
      <c r="V49" s="13"/>
      <c r="AB49" s="1"/>
    </row>
    <row r="50" spans="2:28" ht="17" customHeight="1" x14ac:dyDescent="0.3">
      <c r="C50" s="509" t="s">
        <v>79</v>
      </c>
      <c r="D50" s="510"/>
      <c r="E50" s="510"/>
      <c r="F50" s="510"/>
      <c r="G50" s="510"/>
      <c r="H50" s="510"/>
      <c r="I50" s="510"/>
      <c r="J50" s="511"/>
      <c r="K50" s="43"/>
      <c r="L50" s="144"/>
      <c r="M50" s="519" t="s">
        <v>141</v>
      </c>
      <c r="N50" s="520"/>
      <c r="O50" s="520"/>
      <c r="P50" s="521"/>
      <c r="Q50" s="139">
        <f>'②-1 '!S52</f>
        <v>0</v>
      </c>
      <c r="R50" s="525"/>
      <c r="S50" s="75"/>
      <c r="U50" s="13"/>
      <c r="V50" s="13"/>
      <c r="AB50" s="1"/>
    </row>
    <row r="51" spans="2:28" ht="17" customHeight="1" x14ac:dyDescent="0.3">
      <c r="C51" s="201"/>
      <c r="D51" s="13" t="s">
        <v>94</v>
      </c>
      <c r="E51" s="13"/>
      <c r="F51" s="38"/>
      <c r="G51" s="13"/>
      <c r="H51" s="13"/>
      <c r="I51" s="38"/>
      <c r="J51" s="378"/>
      <c r="K51" s="381"/>
      <c r="L51" s="144"/>
      <c r="M51" s="64"/>
      <c r="N51" s="140" t="s">
        <v>93</v>
      </c>
      <c r="O51" s="140"/>
      <c r="P51" s="141"/>
      <c r="Q51" s="139">
        <f>+ROUNDUP((Q50)*0.3,-3)</f>
        <v>0</v>
      </c>
      <c r="R51" s="526"/>
      <c r="S51" s="75"/>
      <c r="U51" s="13"/>
      <c r="V51" s="13"/>
      <c r="AB51" s="1"/>
    </row>
    <row r="52" spans="2:28" ht="17" customHeight="1" x14ac:dyDescent="0.3">
      <c r="C52" s="199"/>
      <c r="D52" s="106" t="s">
        <v>75</v>
      </c>
      <c r="E52" s="13"/>
      <c r="F52" s="38"/>
      <c r="G52" s="13"/>
      <c r="H52" s="13"/>
      <c r="I52" s="38"/>
      <c r="J52" s="378"/>
      <c r="K52" s="382"/>
      <c r="L52" s="62"/>
      <c r="M52" s="48"/>
      <c r="N52" s="48"/>
      <c r="O52" s="48"/>
      <c r="P52" s="146"/>
      <c r="Q52" s="77"/>
      <c r="R52" s="448"/>
      <c r="S52" s="142"/>
      <c r="U52" s="13"/>
      <c r="V52" s="13"/>
      <c r="AB52" s="1"/>
    </row>
    <row r="53" spans="2:28" ht="17" customHeight="1" x14ac:dyDescent="0.3">
      <c r="C53" s="199"/>
      <c r="D53" s="528" t="s">
        <v>76</v>
      </c>
      <c r="E53" s="478"/>
      <c r="F53" s="533">
        <f>SUM(F23+I19+I18+I17+I16+I15+I14+I13+I12+I11+F24+F25)</f>
        <v>0</v>
      </c>
      <c r="G53" s="534"/>
      <c r="H53" s="534"/>
      <c r="I53" s="535"/>
      <c r="J53" s="379"/>
      <c r="K53" s="382"/>
      <c r="L53" s="62"/>
      <c r="M53" s="519" t="s">
        <v>142</v>
      </c>
      <c r="N53" s="520"/>
      <c r="O53" s="520"/>
      <c r="P53" s="521"/>
      <c r="Q53" s="139">
        <f>'②-1 '!J66</f>
        <v>0</v>
      </c>
      <c r="R53" s="525"/>
      <c r="S53" s="75"/>
      <c r="U53" s="13"/>
      <c r="V53" s="13"/>
      <c r="AB53" s="1"/>
    </row>
    <row r="54" spans="2:28" ht="17" customHeight="1" x14ac:dyDescent="0.3">
      <c r="B54" s="9"/>
      <c r="C54" s="199"/>
      <c r="D54" s="524" t="s">
        <v>17</v>
      </c>
      <c r="E54" s="462"/>
      <c r="F54" s="464">
        <f>12-F55</f>
        <v>12</v>
      </c>
      <c r="G54" s="465"/>
      <c r="H54" s="465"/>
      <c r="I54" s="466"/>
      <c r="J54" s="380"/>
      <c r="K54" s="383"/>
      <c r="L54" s="144"/>
      <c r="M54" s="64"/>
      <c r="N54" s="140" t="s">
        <v>93</v>
      </c>
      <c r="O54" s="140"/>
      <c r="P54" s="141"/>
      <c r="Q54" s="139">
        <f>+ROUNDUP((Q53)*0.3,-3)</f>
        <v>0</v>
      </c>
      <c r="R54" s="526"/>
      <c r="S54" s="142"/>
      <c r="U54" s="13"/>
      <c r="V54" s="13"/>
      <c r="AB54" s="1"/>
    </row>
    <row r="55" spans="2:28" ht="17" customHeight="1" thickBot="1" x14ac:dyDescent="0.35">
      <c r="B55" s="9"/>
      <c r="C55" s="199"/>
      <c r="D55" s="524" t="s">
        <v>71</v>
      </c>
      <c r="E55" s="462"/>
      <c r="F55" s="464">
        <f>COUNTIFS(E23:E25,"○")+COUNTIFS(H11:H19,"○")</f>
        <v>0</v>
      </c>
      <c r="G55" s="465"/>
      <c r="H55" s="536"/>
      <c r="I55" s="537"/>
      <c r="J55" s="380"/>
      <c r="K55" s="38"/>
      <c r="L55" s="62"/>
      <c r="M55" s="329"/>
      <c r="N55" s="330"/>
      <c r="O55" s="330"/>
      <c r="P55" s="331"/>
      <c r="Q55" s="332"/>
      <c r="R55" s="447"/>
      <c r="S55" s="142"/>
      <c r="U55" s="13"/>
      <c r="V55" s="13"/>
      <c r="AB55" s="1"/>
    </row>
    <row r="56" spans="2:28" s="9" customFormat="1" ht="17" customHeight="1" thickTop="1" thickBot="1" x14ac:dyDescent="0.35">
      <c r="B56" s="1"/>
      <c r="C56" s="199"/>
      <c r="D56" s="386" t="s">
        <v>23</v>
      </c>
      <c r="E56" s="386"/>
      <c r="F56" s="384"/>
      <c r="G56" s="385"/>
      <c r="H56" s="551">
        <f>ROUNDUP(F53/F54,0)</f>
        <v>0</v>
      </c>
      <c r="I56" s="552"/>
      <c r="J56" s="206"/>
      <c r="K56" s="43"/>
      <c r="L56" s="144"/>
      <c r="M56" s="519" t="s">
        <v>143</v>
      </c>
      <c r="N56" s="520"/>
      <c r="O56" s="520"/>
      <c r="P56" s="521"/>
      <c r="Q56" s="139">
        <f>'②-1 '!S66</f>
        <v>0</v>
      </c>
      <c r="R56" s="525"/>
      <c r="S56" s="142"/>
      <c r="T56" s="13"/>
      <c r="U56" s="13"/>
      <c r="V56" s="13"/>
    </row>
    <row r="57" spans="2:28" s="9" customFormat="1" ht="17" customHeight="1" thickTop="1" thickBot="1" x14ac:dyDescent="0.35">
      <c r="C57" s="207"/>
      <c r="D57" s="45"/>
      <c r="E57" s="45"/>
      <c r="F57" s="45"/>
      <c r="G57" s="45"/>
      <c r="H57" s="45"/>
      <c r="I57" s="46" t="s">
        <v>24</v>
      </c>
      <c r="J57" s="208"/>
      <c r="K57" s="66"/>
      <c r="L57" s="144"/>
      <c r="M57" s="64"/>
      <c r="N57" s="140" t="s">
        <v>93</v>
      </c>
      <c r="O57" s="140"/>
      <c r="P57" s="141"/>
      <c r="Q57" s="139">
        <f>+ROUNDUP((Q56)*0.3,-3)</f>
        <v>0</v>
      </c>
      <c r="R57" s="526"/>
      <c r="S57" s="142"/>
      <c r="T57" s="13"/>
      <c r="U57" s="13"/>
      <c r="V57" s="13"/>
    </row>
    <row r="58" spans="2:28" x14ac:dyDescent="0.3">
      <c r="C58" s="44"/>
      <c r="D58" s="44"/>
      <c r="E58" s="44"/>
      <c r="F58" s="44"/>
      <c r="G58" s="44"/>
      <c r="H58" s="44"/>
      <c r="I58" s="44"/>
      <c r="J58" s="44"/>
      <c r="K58" s="445"/>
      <c r="L58" s="145"/>
      <c r="M58" s="145"/>
      <c r="N58" s="145"/>
      <c r="O58" s="145"/>
      <c r="P58" s="146"/>
      <c r="Q58" s="145"/>
      <c r="R58" s="145"/>
      <c r="S58" s="147"/>
      <c r="T58" s="1"/>
      <c r="AB58" s="1"/>
    </row>
    <row r="59" spans="2:28" s="9" customFormat="1" x14ac:dyDescent="0.3">
      <c r="B59" s="1"/>
      <c r="C59" s="13"/>
      <c r="D59" s="13"/>
      <c r="E59" s="13"/>
      <c r="F59" s="13"/>
      <c r="G59" s="13"/>
      <c r="H59" s="13"/>
      <c r="I59" s="13"/>
      <c r="J59" s="13"/>
      <c r="K59" s="43"/>
      <c r="L59" s="13"/>
      <c r="M59" s="13"/>
      <c r="N59" s="1"/>
      <c r="O59" s="1"/>
      <c r="P59" s="1"/>
      <c r="Q59" s="13"/>
      <c r="R59" s="1"/>
      <c r="S59" s="13"/>
      <c r="T59" s="1"/>
      <c r="U59" s="1"/>
      <c r="V59" s="1"/>
    </row>
    <row r="60" spans="2:28" x14ac:dyDescent="0.3">
      <c r="C60" s="13"/>
      <c r="D60" s="13"/>
      <c r="E60" s="13"/>
      <c r="F60" s="13"/>
      <c r="G60" s="13"/>
      <c r="H60" s="13"/>
      <c r="I60" s="13"/>
      <c r="J60" s="13"/>
      <c r="K60" s="43"/>
      <c r="M60" s="1"/>
      <c r="N60" s="1"/>
      <c r="Q60" s="13"/>
      <c r="S60" s="1"/>
      <c r="T60" s="1"/>
      <c r="AB60" s="1"/>
    </row>
    <row r="61" spans="2:28" x14ac:dyDescent="0.3">
      <c r="C61" s="68"/>
      <c r="D61" s="13"/>
      <c r="E61" s="13"/>
      <c r="F61" s="13"/>
      <c r="G61" s="13"/>
      <c r="H61" s="13"/>
      <c r="I61" s="13"/>
      <c r="J61" s="13"/>
      <c r="K61" s="43"/>
      <c r="M61" s="1"/>
      <c r="N61" s="1"/>
      <c r="Q61" s="13"/>
      <c r="T61" s="1"/>
      <c r="AB61" s="1"/>
    </row>
    <row r="62" spans="2:28" x14ac:dyDescent="0.3">
      <c r="C62" s="68"/>
      <c r="D62" s="13"/>
      <c r="E62" s="13"/>
      <c r="F62" s="13"/>
      <c r="G62" s="13"/>
      <c r="H62" s="13"/>
      <c r="I62" s="13"/>
      <c r="J62" s="13"/>
      <c r="K62" s="67"/>
      <c r="M62" s="1"/>
      <c r="N62" s="1"/>
      <c r="R62" s="13"/>
      <c r="T62" s="1"/>
      <c r="AB62" s="1"/>
    </row>
    <row r="63" spans="2:28" x14ac:dyDescent="0.3">
      <c r="C63" s="68"/>
      <c r="D63" s="13"/>
      <c r="E63" s="13"/>
      <c r="F63" s="13"/>
      <c r="G63" s="13"/>
      <c r="H63" s="13"/>
      <c r="I63" s="13"/>
      <c r="J63" s="13"/>
      <c r="K63" s="13"/>
      <c r="L63" s="13"/>
      <c r="N63" s="1"/>
      <c r="R63" s="13"/>
      <c r="T63" s="1"/>
      <c r="AB63" s="1"/>
    </row>
    <row r="64" spans="2:28" x14ac:dyDescent="0.3">
      <c r="C64" s="13"/>
      <c r="D64" s="13"/>
      <c r="E64" s="13"/>
      <c r="F64" s="13"/>
      <c r="G64" s="13"/>
      <c r="H64" s="13"/>
      <c r="I64" s="13"/>
      <c r="J64" s="13"/>
      <c r="K64" s="13"/>
      <c r="L64" s="13"/>
      <c r="N64" s="1"/>
      <c r="R64" s="13"/>
      <c r="T64" s="1"/>
      <c r="Z64" s="20"/>
      <c r="AB64" s="1"/>
    </row>
    <row r="65" spans="3:28" x14ac:dyDescent="0.3">
      <c r="C65" s="13"/>
      <c r="D65" s="13"/>
      <c r="E65" s="13"/>
      <c r="F65" s="13"/>
      <c r="G65" s="13"/>
      <c r="H65" s="13"/>
      <c r="I65" s="13"/>
      <c r="J65" s="13"/>
      <c r="K65" s="13"/>
      <c r="L65" s="13"/>
      <c r="N65" s="1"/>
      <c r="R65" s="13"/>
      <c r="AA65" s="20"/>
      <c r="AB65" s="1"/>
    </row>
    <row r="66" spans="3:28" x14ac:dyDescent="0.3">
      <c r="C66" s="13"/>
      <c r="D66" s="13"/>
      <c r="E66" s="13"/>
      <c r="F66" s="13"/>
      <c r="G66" s="13"/>
      <c r="H66" s="13"/>
      <c r="I66" s="13"/>
      <c r="J66" s="13"/>
      <c r="L66" s="13"/>
      <c r="N66" s="1"/>
      <c r="R66" s="13"/>
      <c r="AA66" s="20"/>
      <c r="AB66" s="1"/>
    </row>
    <row r="67" spans="3:28" x14ac:dyDescent="0.3">
      <c r="AB67" s="20">
        <v>43224</v>
      </c>
    </row>
    <row r="68" spans="3:28" x14ac:dyDescent="0.3">
      <c r="AB68" s="20">
        <v>43225</v>
      </c>
    </row>
    <row r="69" spans="3:28" x14ac:dyDescent="0.3">
      <c r="AB69" s="20">
        <v>43297</v>
      </c>
    </row>
    <row r="70" spans="3:28" x14ac:dyDescent="0.3">
      <c r="AB70" s="20">
        <v>43323</v>
      </c>
    </row>
    <row r="71" spans="3:28" x14ac:dyDescent="0.3">
      <c r="AB71" s="20">
        <v>43360</v>
      </c>
    </row>
    <row r="72" spans="3:28" x14ac:dyDescent="0.3">
      <c r="AB72" s="20">
        <v>43366</v>
      </c>
    </row>
    <row r="73" spans="3:28" x14ac:dyDescent="0.3">
      <c r="AB73" s="20">
        <v>43367</v>
      </c>
    </row>
    <row r="74" spans="3:28" x14ac:dyDescent="0.3">
      <c r="AB74" s="20">
        <v>43381</v>
      </c>
    </row>
    <row r="75" spans="3:28" x14ac:dyDescent="0.3">
      <c r="AB75" s="20">
        <v>43407</v>
      </c>
    </row>
    <row r="76" spans="3:28" x14ac:dyDescent="0.3">
      <c r="AB76" s="20">
        <v>43427</v>
      </c>
    </row>
    <row r="77" spans="3:28" x14ac:dyDescent="0.3">
      <c r="AB77" s="20">
        <v>43457</v>
      </c>
    </row>
    <row r="78" spans="3:28" x14ac:dyDescent="0.3">
      <c r="AB78" s="20">
        <v>43458</v>
      </c>
    </row>
    <row r="79" spans="3:28" x14ac:dyDescent="0.3">
      <c r="AB79" s="21">
        <v>43466</v>
      </c>
    </row>
    <row r="80" spans="3:28" x14ac:dyDescent="0.3">
      <c r="AB80" s="21">
        <v>43479</v>
      </c>
    </row>
    <row r="81" spans="28:28" x14ac:dyDescent="0.3">
      <c r="AB81" s="21">
        <v>43507</v>
      </c>
    </row>
    <row r="82" spans="28:28" x14ac:dyDescent="0.3">
      <c r="AB82" s="21">
        <v>43545</v>
      </c>
    </row>
    <row r="83" spans="28:28" x14ac:dyDescent="0.3">
      <c r="AB83" s="21">
        <v>43584</v>
      </c>
    </row>
    <row r="84" spans="28:28" x14ac:dyDescent="0.3">
      <c r="AB84" s="21">
        <v>43588</v>
      </c>
    </row>
    <row r="85" spans="28:28" x14ac:dyDescent="0.3">
      <c r="AB85" s="21">
        <v>43589</v>
      </c>
    </row>
    <row r="86" spans="28:28" x14ac:dyDescent="0.3">
      <c r="AB86" s="21">
        <v>43590</v>
      </c>
    </row>
    <row r="87" spans="28:28" x14ac:dyDescent="0.3">
      <c r="AB87" s="21">
        <v>43591</v>
      </c>
    </row>
    <row r="88" spans="28:28" x14ac:dyDescent="0.3">
      <c r="AB88" s="21">
        <v>43661</v>
      </c>
    </row>
    <row r="89" spans="28:28" x14ac:dyDescent="0.3">
      <c r="AB89" s="21">
        <v>43688</v>
      </c>
    </row>
    <row r="90" spans="28:28" x14ac:dyDescent="0.3">
      <c r="AB90" s="21">
        <v>43689</v>
      </c>
    </row>
    <row r="91" spans="28:28" x14ac:dyDescent="0.3">
      <c r="AB91" s="21">
        <v>43724</v>
      </c>
    </row>
    <row r="92" spans="28:28" x14ac:dyDescent="0.3">
      <c r="AB92" s="21">
        <v>43731</v>
      </c>
    </row>
    <row r="93" spans="28:28" x14ac:dyDescent="0.3">
      <c r="AB93" s="21">
        <v>43752</v>
      </c>
    </row>
    <row r="94" spans="28:28" x14ac:dyDescent="0.3">
      <c r="AB94" s="21">
        <v>43772</v>
      </c>
    </row>
    <row r="95" spans="28:28" x14ac:dyDescent="0.3">
      <c r="AB95" s="21">
        <v>43773</v>
      </c>
    </row>
    <row r="96" spans="28:28" x14ac:dyDescent="0.3">
      <c r="AB96" s="21">
        <v>43792</v>
      </c>
    </row>
    <row r="97" spans="28:28" x14ac:dyDescent="0.3">
      <c r="AB97" s="21">
        <v>43822</v>
      </c>
    </row>
    <row r="98" spans="28:28" x14ac:dyDescent="0.3">
      <c r="AB98" s="21">
        <v>43831</v>
      </c>
    </row>
    <row r="99" spans="28:28" x14ac:dyDescent="0.3">
      <c r="AB99" s="21">
        <v>43843</v>
      </c>
    </row>
    <row r="100" spans="28:28" x14ac:dyDescent="0.3">
      <c r="AB100" s="21">
        <v>43872</v>
      </c>
    </row>
    <row r="101" spans="28:28" x14ac:dyDescent="0.3">
      <c r="AB101" s="21">
        <v>43885</v>
      </c>
    </row>
    <row r="102" spans="28:28" x14ac:dyDescent="0.3">
      <c r="AB102" s="21">
        <v>43910</v>
      </c>
    </row>
    <row r="103" spans="28:28" x14ac:dyDescent="0.3">
      <c r="AB103" s="21">
        <v>43950</v>
      </c>
    </row>
    <row r="104" spans="28:28" x14ac:dyDescent="0.3">
      <c r="AB104" s="21">
        <v>43954</v>
      </c>
    </row>
    <row r="105" spans="28:28" x14ac:dyDescent="0.3">
      <c r="AB105" s="21">
        <v>43955</v>
      </c>
    </row>
    <row r="106" spans="28:28" x14ac:dyDescent="0.3">
      <c r="AB106" s="21">
        <v>43956</v>
      </c>
    </row>
    <row r="107" spans="28:28" x14ac:dyDescent="0.3">
      <c r="AB107" s="21">
        <v>43957</v>
      </c>
    </row>
    <row r="108" spans="28:28" x14ac:dyDescent="0.3">
      <c r="AB108" s="21">
        <v>44035</v>
      </c>
    </row>
    <row r="109" spans="28:28" x14ac:dyDescent="0.3">
      <c r="AB109" s="21">
        <v>44036</v>
      </c>
    </row>
    <row r="110" spans="28:28" x14ac:dyDescent="0.3">
      <c r="AB110" s="21">
        <v>44053</v>
      </c>
    </row>
    <row r="111" spans="28:28" x14ac:dyDescent="0.3">
      <c r="AB111" s="21">
        <v>44095</v>
      </c>
    </row>
    <row r="112" spans="28:28" x14ac:dyDescent="0.3">
      <c r="AB112" s="21">
        <v>44096</v>
      </c>
    </row>
    <row r="113" spans="28:28" x14ac:dyDescent="0.3">
      <c r="AB113" s="21">
        <v>44138</v>
      </c>
    </row>
    <row r="114" spans="28:28" x14ac:dyDescent="0.3">
      <c r="AB114" s="21">
        <v>44158</v>
      </c>
    </row>
    <row r="115" spans="28:28" x14ac:dyDescent="0.3">
      <c r="AB115" s="21">
        <v>44197</v>
      </c>
    </row>
    <row r="116" spans="28:28" x14ac:dyDescent="0.3">
      <c r="AB116" s="21">
        <v>44207</v>
      </c>
    </row>
    <row r="117" spans="28:28" x14ac:dyDescent="0.3">
      <c r="AB117" s="21">
        <v>44238</v>
      </c>
    </row>
    <row r="118" spans="28:28" x14ac:dyDescent="0.3">
      <c r="AB118" s="21">
        <v>44250</v>
      </c>
    </row>
    <row r="119" spans="28:28" x14ac:dyDescent="0.3">
      <c r="AB119" s="21">
        <v>44275</v>
      </c>
    </row>
    <row r="120" spans="28:28" x14ac:dyDescent="0.3">
      <c r="AB120" s="21">
        <v>44315</v>
      </c>
    </row>
    <row r="121" spans="28:28" x14ac:dyDescent="0.3">
      <c r="AB121" s="21">
        <v>44319</v>
      </c>
    </row>
    <row r="122" spans="28:28" x14ac:dyDescent="0.3">
      <c r="AB122" s="21">
        <v>44320</v>
      </c>
    </row>
    <row r="123" spans="28:28" x14ac:dyDescent="0.3">
      <c r="AB123" s="21">
        <v>44321</v>
      </c>
    </row>
    <row r="124" spans="28:28" x14ac:dyDescent="0.3">
      <c r="AB124" s="21">
        <v>44396</v>
      </c>
    </row>
    <row r="125" spans="28:28" x14ac:dyDescent="0.3">
      <c r="AB125" s="21">
        <v>44419</v>
      </c>
    </row>
    <row r="126" spans="28:28" x14ac:dyDescent="0.3">
      <c r="AB126" s="21">
        <v>44459</v>
      </c>
    </row>
    <row r="127" spans="28:28" x14ac:dyDescent="0.3">
      <c r="AB127" s="21">
        <v>44462</v>
      </c>
    </row>
    <row r="128" spans="28:28" x14ac:dyDescent="0.3">
      <c r="AB128" s="21">
        <v>44480</v>
      </c>
    </row>
    <row r="129" spans="28:28" x14ac:dyDescent="0.3">
      <c r="AB129" s="21">
        <v>44503</v>
      </c>
    </row>
    <row r="130" spans="28:28" x14ac:dyDescent="0.3">
      <c r="AB130" s="21">
        <v>44523</v>
      </c>
    </row>
    <row r="131" spans="28:28" x14ac:dyDescent="0.3">
      <c r="AB131" s="21">
        <v>44562</v>
      </c>
    </row>
    <row r="132" spans="28:28" x14ac:dyDescent="0.3">
      <c r="AB132" s="21">
        <v>44571</v>
      </c>
    </row>
    <row r="133" spans="28:28" x14ac:dyDescent="0.3">
      <c r="AB133" s="21">
        <v>44603</v>
      </c>
    </row>
    <row r="134" spans="28:28" x14ac:dyDescent="0.3">
      <c r="AB134" s="21">
        <v>44615</v>
      </c>
    </row>
    <row r="135" spans="28:28" x14ac:dyDescent="0.3">
      <c r="AB135" s="21">
        <v>44641</v>
      </c>
    </row>
    <row r="136" spans="28:28" x14ac:dyDescent="0.3">
      <c r="AB136" s="21">
        <v>44680</v>
      </c>
    </row>
    <row r="137" spans="28:28" x14ac:dyDescent="0.3">
      <c r="AB137" s="21">
        <v>44684</v>
      </c>
    </row>
    <row r="138" spans="28:28" x14ac:dyDescent="0.3">
      <c r="AB138" s="21">
        <v>44685</v>
      </c>
    </row>
    <row r="139" spans="28:28" x14ac:dyDescent="0.3">
      <c r="AB139" s="21">
        <v>44686</v>
      </c>
    </row>
    <row r="140" spans="28:28" x14ac:dyDescent="0.3">
      <c r="AB140" s="21">
        <v>44760</v>
      </c>
    </row>
    <row r="141" spans="28:28" x14ac:dyDescent="0.3">
      <c r="AB141" s="21">
        <v>44784</v>
      </c>
    </row>
    <row r="142" spans="28:28" x14ac:dyDescent="0.3">
      <c r="AB142" s="21">
        <v>44823</v>
      </c>
    </row>
    <row r="143" spans="28:28" x14ac:dyDescent="0.3">
      <c r="AB143" s="21">
        <v>44827</v>
      </c>
    </row>
    <row r="144" spans="28:28" x14ac:dyDescent="0.3">
      <c r="AB144" s="21">
        <v>44844</v>
      </c>
    </row>
    <row r="145" spans="28:28" x14ac:dyDescent="0.3">
      <c r="AB145" s="21">
        <v>44868</v>
      </c>
    </row>
    <row r="146" spans="28:28" x14ac:dyDescent="0.3">
      <c r="AB146" s="21">
        <v>44888</v>
      </c>
    </row>
    <row r="147" spans="28:28" x14ac:dyDescent="0.3">
      <c r="AB147" s="21"/>
    </row>
  </sheetData>
  <sheetProtection algorithmName="SHA-512" hashValue="7a+MxqmrJE0fyAVB7ub+VnKmAqrhGXypBEo58YfShqtrBsx5kulIn9+l0D/1lNSs8kcLfhbjD3y6cc6FqfI4vA==" saltValue="mbeaBH9ab53xOs99wKX8Hw==" spinCount="100000" sheet="1" objects="1" scenarios="1"/>
  <mergeCells count="51">
    <mergeCell ref="D55:E55"/>
    <mergeCell ref="F55:I55"/>
    <mergeCell ref="M56:P56"/>
    <mergeCell ref="R56:R57"/>
    <mergeCell ref="D9:I9"/>
    <mergeCell ref="L35:R35"/>
    <mergeCell ref="L36:R36"/>
    <mergeCell ref="L37:L38"/>
    <mergeCell ref="M37:P38"/>
    <mergeCell ref="Q37:Q38"/>
    <mergeCell ref="R37:R38"/>
    <mergeCell ref="C50:J50"/>
    <mergeCell ref="H34:I34"/>
    <mergeCell ref="H45:I45"/>
    <mergeCell ref="H56:I56"/>
    <mergeCell ref="R9:R11"/>
    <mergeCell ref="M53:P53"/>
    <mergeCell ref="R53:R54"/>
    <mergeCell ref="D53:E53"/>
    <mergeCell ref="F53:I53"/>
    <mergeCell ref="D54:E54"/>
    <mergeCell ref="F54:I54"/>
    <mergeCell ref="F31:I31"/>
    <mergeCell ref="F32:I32"/>
    <mergeCell ref="B2:R2"/>
    <mergeCell ref="D7:E7"/>
    <mergeCell ref="D32:E32"/>
    <mergeCell ref="R13:R15"/>
    <mergeCell ref="R17:R19"/>
    <mergeCell ref="R21:R23"/>
    <mergeCell ref="R25:R27"/>
    <mergeCell ref="R29:R31"/>
    <mergeCell ref="L7:R7"/>
    <mergeCell ref="C8:J8"/>
    <mergeCell ref="D31:E31"/>
    <mergeCell ref="R50:R51"/>
    <mergeCell ref="R41:R42"/>
    <mergeCell ref="D43:E43"/>
    <mergeCell ref="D44:E44"/>
    <mergeCell ref="D42:E42"/>
    <mergeCell ref="R44:R45"/>
    <mergeCell ref="M47:P47"/>
    <mergeCell ref="R47:R48"/>
    <mergeCell ref="M50:P50"/>
    <mergeCell ref="F33:I33"/>
    <mergeCell ref="F42:I42"/>
    <mergeCell ref="F43:I43"/>
    <mergeCell ref="F44:I44"/>
    <mergeCell ref="M44:P44"/>
    <mergeCell ref="C39:J39"/>
    <mergeCell ref="D33:E33"/>
  </mergeCells>
  <phoneticPr fontId="1"/>
  <conditionalFormatting sqref="D11:D25">
    <cfRule type="expression" dxfId="86" priority="11">
      <formula>TEXT(D11,"aaa")="土"</formula>
    </cfRule>
  </conditionalFormatting>
  <conditionalFormatting sqref="D11:D25">
    <cfRule type="expression" dxfId="85" priority="10">
      <formula>TEXT(D11,"aaa")="日"</formula>
    </cfRule>
  </conditionalFormatting>
  <conditionalFormatting sqref="G11:G25">
    <cfRule type="expression" dxfId="84" priority="2">
      <formula>TEXT(G11,"aaa")="土"</formula>
    </cfRule>
  </conditionalFormatting>
  <conditionalFormatting sqref="G11:G25">
    <cfRule type="expression" dxfId="83" priority="1">
      <formula>TEXT(G11,"aaa")="日"</formula>
    </cfRule>
  </conditionalFormatting>
  <conditionalFormatting sqref="D11:D25 G11:G25">
    <cfRule type="expression" dxfId="82" priority="850">
      <formula>COUNTIF($W$9:$W$112,#REF!)</formula>
    </cfRule>
  </conditionalFormatting>
  <dataValidations disablePrompts="1" count="2">
    <dataValidation type="list" allowBlank="1" showInputMessage="1" showErrorMessage="1" sqref="H11:H25 E11:E26">
      <formula1>"○"</formula1>
    </dataValidation>
    <dataValidation type="list" allowBlank="1" showInputMessage="1" showErrorMessage="1" sqref="R37 R41:R42 R25 R17 R13 R9 R21 R29 R44:R51 R53:R57">
      <formula1>"レ"</formula1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69" orientation="portrait" r:id="rId1"/>
  <colBreaks count="2" manualBreakCount="2">
    <brk id="20" min="1" max="62" man="1"/>
    <brk id="2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AU105"/>
  <sheetViews>
    <sheetView showGridLines="0" view="pageBreakPreview" topLeftCell="A4" zoomScale="70" zoomScaleNormal="55" zoomScaleSheetLayoutView="70" workbookViewId="0">
      <selection activeCell="M40" sqref="M40"/>
    </sheetView>
  </sheetViews>
  <sheetFormatPr defaultColWidth="9" defaultRowHeight="13.5" x14ac:dyDescent="0.3"/>
  <cols>
    <col min="1" max="1" width="1.25" style="1" customWidth="1"/>
    <col min="2" max="2" width="9.58203125" style="1" customWidth="1"/>
    <col min="3" max="3" width="3.5" style="1" customWidth="1"/>
    <col min="4" max="4" width="10.5" style="1" customWidth="1"/>
    <col min="5" max="5" width="9.58203125" style="1" customWidth="1"/>
    <col min="6" max="6" width="3.5" style="1" customWidth="1"/>
    <col min="7" max="7" width="10.5" style="1" customWidth="1"/>
    <col min="8" max="8" width="9.58203125" style="1" customWidth="1"/>
    <col min="9" max="9" width="3.5" style="1" customWidth="1"/>
    <col min="10" max="10" width="10.5" style="1" customWidth="1"/>
    <col min="11" max="11" width="9.58203125" style="1" customWidth="1"/>
    <col min="12" max="12" width="3.5" style="1" customWidth="1"/>
    <col min="13" max="13" width="10.5" style="1" customWidth="1"/>
    <col min="14" max="14" width="9.58203125" style="1" customWidth="1"/>
    <col min="15" max="15" width="3.5" style="1" customWidth="1"/>
    <col min="16" max="16" width="10.5" style="1" customWidth="1"/>
    <col min="17" max="17" width="9.58203125" style="1" customWidth="1"/>
    <col min="18" max="18" width="3.5" style="1" customWidth="1"/>
    <col min="19" max="19" width="10.5" style="1" customWidth="1"/>
    <col min="20" max="20" width="9.58203125" style="1" customWidth="1"/>
    <col min="21" max="21" width="3.5" style="1" customWidth="1"/>
    <col min="22" max="22" width="11.5" style="1" customWidth="1"/>
    <col min="23" max="23" width="9.58203125" style="1" customWidth="1"/>
    <col min="24" max="24" width="3.5" style="1" customWidth="1"/>
    <col min="25" max="25" width="10.5" style="1" customWidth="1"/>
    <col min="26" max="26" width="9.58203125" style="1" customWidth="1"/>
    <col min="27" max="27" width="3.5" style="1" customWidth="1"/>
    <col min="28" max="28" width="10.5" style="1" customWidth="1"/>
    <col min="29" max="29" width="9.58203125" style="1" customWidth="1"/>
    <col min="30" max="30" width="3.5" style="1" customWidth="1"/>
    <col min="31" max="31" width="10.5" style="1" customWidth="1"/>
    <col min="32" max="32" width="9.58203125" style="1" customWidth="1"/>
    <col min="33" max="33" width="3.5" style="1" customWidth="1"/>
    <col min="34" max="34" width="10.5" style="1" customWidth="1"/>
    <col min="35" max="35" width="9.58203125" style="1" customWidth="1"/>
    <col min="36" max="36" width="3.5" style="1" customWidth="1"/>
    <col min="37" max="37" width="10.5" style="1" customWidth="1"/>
    <col min="38" max="38" width="9.58203125" style="1" customWidth="1"/>
    <col min="39" max="39" width="3.5" style="1" customWidth="1"/>
    <col min="40" max="40" width="10.5" style="1" customWidth="1"/>
    <col min="41" max="41" width="1.33203125" style="1" customWidth="1"/>
    <col min="42" max="42" width="8.33203125" style="1" customWidth="1"/>
    <col min="43" max="43" width="5.58203125" style="1" customWidth="1"/>
    <col min="44" max="44" width="12.58203125" style="1" customWidth="1"/>
    <col min="45" max="16384" width="9" style="1"/>
  </cols>
  <sheetData>
    <row r="1" spans="2:47" ht="24.65" customHeight="1" x14ac:dyDescent="0.3">
      <c r="C1" s="90" t="s">
        <v>41</v>
      </c>
      <c r="I1" s="91" t="s">
        <v>49</v>
      </c>
      <c r="R1" s="7"/>
      <c r="V1" s="128" t="s">
        <v>52</v>
      </c>
      <c r="X1" s="90" t="s">
        <v>96</v>
      </c>
      <c r="AD1" s="91" t="s">
        <v>49</v>
      </c>
      <c r="AM1" s="83"/>
      <c r="AP1" s="128" t="s">
        <v>52</v>
      </c>
    </row>
    <row r="2" spans="2:47" ht="5.5" customHeight="1" x14ac:dyDescent="0.3"/>
    <row r="3" spans="2:47" ht="25" customHeight="1" thickBot="1" x14ac:dyDescent="0.35">
      <c r="E3" s="4"/>
      <c r="F3" s="4"/>
      <c r="G3" s="82" t="s">
        <v>42</v>
      </c>
      <c r="H3" s="28"/>
      <c r="I3" s="28"/>
      <c r="J3" s="3"/>
      <c r="K3" s="5"/>
      <c r="L3" s="5"/>
      <c r="M3" s="4"/>
      <c r="N3" s="97" t="s">
        <v>1</v>
      </c>
      <c r="O3" s="97"/>
      <c r="P3" s="98"/>
      <c r="Q3" s="99"/>
      <c r="R3" s="99"/>
      <c r="S3" s="99"/>
      <c r="T3" s="99"/>
      <c r="U3" s="99"/>
      <c r="V3" s="99"/>
      <c r="W3" s="5">
        <v>2021</v>
      </c>
      <c r="X3" s="28"/>
      <c r="Y3" s="4" t="s">
        <v>16</v>
      </c>
      <c r="AA3" s="5"/>
      <c r="AC3" s="3"/>
      <c r="AD3" s="3"/>
      <c r="AE3" s="3"/>
      <c r="AF3" s="3"/>
      <c r="AG3" s="3"/>
      <c r="AH3" s="3"/>
      <c r="AI3" s="97" t="s">
        <v>1</v>
      </c>
      <c r="AJ3" s="97"/>
      <c r="AK3" s="98"/>
      <c r="AL3" s="99"/>
      <c r="AM3" s="99"/>
      <c r="AN3" s="99"/>
      <c r="AO3" s="99"/>
      <c r="AP3" s="99"/>
      <c r="AQ3" s="99"/>
      <c r="AR3" s="99"/>
      <c r="AU3" s="414"/>
    </row>
    <row r="4" spans="2:47" ht="6" customHeight="1" thickTop="1" x14ac:dyDescent="0.3">
      <c r="B4" s="5"/>
      <c r="C4" s="5"/>
      <c r="D4" s="4"/>
      <c r="E4" s="4"/>
      <c r="F4" s="4"/>
      <c r="G4" s="3"/>
      <c r="H4" s="28"/>
      <c r="I4" s="28"/>
      <c r="J4" s="3"/>
      <c r="K4" s="5"/>
      <c r="L4" s="5"/>
      <c r="M4" s="4"/>
      <c r="N4" s="4"/>
      <c r="O4" s="4"/>
      <c r="P4" s="2"/>
      <c r="Q4" s="2"/>
      <c r="R4" s="2"/>
      <c r="S4" s="2"/>
      <c r="T4" s="2"/>
      <c r="U4" s="2"/>
      <c r="V4" s="2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414"/>
    </row>
    <row r="5" spans="2:47" ht="18" customHeight="1" x14ac:dyDescent="0.3">
      <c r="B5" s="5">
        <v>2020</v>
      </c>
      <c r="C5" s="5"/>
      <c r="D5" s="4" t="s">
        <v>15</v>
      </c>
      <c r="E5" s="3"/>
      <c r="F5" s="3"/>
      <c r="G5" s="3"/>
      <c r="H5" s="81"/>
      <c r="I5" s="3"/>
      <c r="J5" s="3"/>
      <c r="K5" s="5"/>
      <c r="L5" s="5"/>
      <c r="M5" s="4"/>
      <c r="N5" s="5">
        <v>2021</v>
      </c>
      <c r="O5" s="28"/>
      <c r="P5" s="4" t="s">
        <v>16</v>
      </c>
      <c r="Q5" s="5"/>
      <c r="R5" s="28"/>
      <c r="S5" s="4"/>
      <c r="T5" s="2"/>
      <c r="U5" s="2"/>
      <c r="V5" s="2"/>
      <c r="W5" s="81"/>
      <c r="X5" s="3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414"/>
    </row>
    <row r="6" spans="2:47" ht="3.65" customHeight="1" x14ac:dyDescent="0.3">
      <c r="B6" s="27"/>
      <c r="C6" s="27"/>
      <c r="D6" s="81"/>
      <c r="E6" s="3"/>
      <c r="F6" s="3"/>
      <c r="G6" s="3"/>
      <c r="H6" s="81"/>
      <c r="I6" s="3"/>
      <c r="J6" s="3"/>
      <c r="K6" s="5"/>
      <c r="L6" s="5"/>
      <c r="M6" s="4"/>
      <c r="N6" s="10"/>
      <c r="O6" s="10"/>
      <c r="P6" s="2"/>
      <c r="Q6" s="2"/>
      <c r="R6" s="2"/>
      <c r="S6" s="2"/>
      <c r="T6" s="2"/>
      <c r="U6" s="2"/>
      <c r="V6" s="2"/>
      <c r="W6" s="81"/>
      <c r="X6" s="3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415"/>
    </row>
    <row r="7" spans="2:47" s="7" customFormat="1" ht="20.149999999999999" customHeight="1" x14ac:dyDescent="0.3">
      <c r="B7" s="554">
        <f>DATE(2020,9,1)</f>
        <v>44075</v>
      </c>
      <c r="C7" s="555"/>
      <c r="D7" s="555"/>
      <c r="E7" s="556">
        <f>DATE(YEAR(B7),MONTH(B7)+1,DAY(B7))</f>
        <v>44105</v>
      </c>
      <c r="F7" s="553"/>
      <c r="G7" s="553"/>
      <c r="H7" s="556">
        <f>DATE(YEAR(E7),MONTH(E7)+1,DAY(E7))</f>
        <v>44136</v>
      </c>
      <c r="I7" s="553"/>
      <c r="J7" s="553"/>
      <c r="K7" s="556">
        <f>DATE(YEAR(H7),MONTH(H7)+1,DAY(H7))</f>
        <v>44166</v>
      </c>
      <c r="L7" s="553"/>
      <c r="M7" s="553"/>
      <c r="N7" s="556">
        <f>DATE(YEAR(K7),MONTH(K7)+1,DAY(K7))</f>
        <v>44197</v>
      </c>
      <c r="O7" s="553"/>
      <c r="P7" s="557"/>
      <c r="Q7" s="553">
        <f>DATE(YEAR(N7),MONTH(N7)+1,DAY(N7))</f>
        <v>44228</v>
      </c>
      <c r="R7" s="553"/>
      <c r="S7" s="553"/>
      <c r="T7" s="556">
        <f>DATE(YEAR(Q7),MONTH(Q7)+1,DAY(Q7))</f>
        <v>44256</v>
      </c>
      <c r="U7" s="553"/>
      <c r="V7" s="553"/>
      <c r="W7" s="556">
        <f>DATE(YEAR(T7),MONTH(T7)+1,DAY(T7))</f>
        <v>44287</v>
      </c>
      <c r="X7" s="553"/>
      <c r="Y7" s="553"/>
      <c r="Z7" s="556">
        <f>DATE(YEAR(W7),MONTH(W7)+1,DAY(W7))</f>
        <v>44317</v>
      </c>
      <c r="AA7" s="553"/>
      <c r="AB7" s="553"/>
      <c r="AC7" s="556">
        <f>DATE(YEAR(Z7),MONTH(Z7)+1,DAY(Z7))</f>
        <v>44348</v>
      </c>
      <c r="AD7" s="553"/>
      <c r="AE7" s="553"/>
      <c r="AF7" s="556">
        <f>DATE(YEAR(AC7),MONTH(AC7)+1,DAY(AC7))</f>
        <v>44378</v>
      </c>
      <c r="AG7" s="553"/>
      <c r="AH7" s="557"/>
      <c r="AI7" s="556">
        <f>DATE(YEAR(AF7),MONTH(AF7)+1,DAY(AF7))</f>
        <v>44409</v>
      </c>
      <c r="AJ7" s="553"/>
      <c r="AK7" s="558"/>
      <c r="AL7" s="556">
        <f>DATE(YEAR(AI7),MONTH(AI7)+1,DAY(AI7))</f>
        <v>44440</v>
      </c>
      <c r="AM7" s="553"/>
      <c r="AN7" s="558"/>
    </row>
    <row r="8" spans="2:47" s="22" customFormat="1" ht="20.149999999999999" customHeight="1" thickBot="1" x14ac:dyDescent="0.35">
      <c r="B8" s="25" t="s">
        <v>27</v>
      </c>
      <c r="C8" s="25" t="s">
        <v>33</v>
      </c>
      <c r="D8" s="25" t="s">
        <v>0</v>
      </c>
      <c r="E8" s="25" t="s">
        <v>27</v>
      </c>
      <c r="F8" s="25" t="s">
        <v>33</v>
      </c>
      <c r="G8" s="25" t="s">
        <v>0</v>
      </c>
      <c r="H8" s="25" t="s">
        <v>27</v>
      </c>
      <c r="I8" s="25" t="s">
        <v>33</v>
      </c>
      <c r="J8" s="25" t="s">
        <v>0</v>
      </c>
      <c r="K8" s="25" t="s">
        <v>27</v>
      </c>
      <c r="L8" s="25" t="s">
        <v>33</v>
      </c>
      <c r="M8" s="25" t="s">
        <v>0</v>
      </c>
      <c r="N8" s="25" t="s">
        <v>27</v>
      </c>
      <c r="O8" s="25" t="s">
        <v>33</v>
      </c>
      <c r="P8" s="25" t="s">
        <v>0</v>
      </c>
      <c r="Q8" s="416" t="s">
        <v>27</v>
      </c>
      <c r="R8" s="25" t="s">
        <v>33</v>
      </c>
      <c r="S8" s="25" t="s">
        <v>0</v>
      </c>
      <c r="T8" s="25" t="s">
        <v>27</v>
      </c>
      <c r="U8" s="25" t="s">
        <v>33</v>
      </c>
      <c r="V8" s="25" t="s">
        <v>0</v>
      </c>
      <c r="W8" s="25" t="s">
        <v>27</v>
      </c>
      <c r="X8" s="25" t="s">
        <v>33</v>
      </c>
      <c r="Y8" s="25" t="s">
        <v>0</v>
      </c>
      <c r="Z8" s="25" t="s">
        <v>27</v>
      </c>
      <c r="AA8" s="104" t="s">
        <v>33</v>
      </c>
      <c r="AB8" s="104" t="s">
        <v>0</v>
      </c>
      <c r="AC8" s="25" t="s">
        <v>27</v>
      </c>
      <c r="AD8" s="25" t="s">
        <v>33</v>
      </c>
      <c r="AE8" s="25" t="s">
        <v>0</v>
      </c>
      <c r="AF8" s="25" t="s">
        <v>27</v>
      </c>
      <c r="AG8" s="25" t="s">
        <v>33</v>
      </c>
      <c r="AH8" s="25" t="s">
        <v>0</v>
      </c>
      <c r="AI8" s="25" t="s">
        <v>27</v>
      </c>
      <c r="AJ8" s="25" t="s">
        <v>33</v>
      </c>
      <c r="AK8" s="25" t="s">
        <v>0</v>
      </c>
      <c r="AL8" s="25" t="s">
        <v>97</v>
      </c>
      <c r="AM8" s="25" t="s">
        <v>33</v>
      </c>
      <c r="AN8" s="25" t="s">
        <v>0</v>
      </c>
    </row>
    <row r="9" spans="2:47" s="9" customFormat="1" ht="13" x14ac:dyDescent="0.3">
      <c r="B9" s="417"/>
      <c r="C9" s="102"/>
      <c r="D9" s="417"/>
      <c r="E9" s="111">
        <f>E7</f>
        <v>44105</v>
      </c>
      <c r="F9" s="100"/>
      <c r="G9" s="418"/>
      <c r="H9" s="111">
        <f>H7</f>
        <v>44136</v>
      </c>
      <c r="I9" s="100"/>
      <c r="J9" s="418"/>
      <c r="K9" s="111">
        <f t="shared" ref="K9:AC9" si="0">K7</f>
        <v>44166</v>
      </c>
      <c r="L9" s="100"/>
      <c r="M9" s="418"/>
      <c r="N9" s="111">
        <f t="shared" si="0"/>
        <v>44197</v>
      </c>
      <c r="O9" s="100"/>
      <c r="P9" s="418"/>
      <c r="Q9" s="310">
        <f t="shared" si="0"/>
        <v>44228</v>
      </c>
      <c r="R9" s="100"/>
      <c r="S9" s="418"/>
      <c r="T9" s="111">
        <f t="shared" si="0"/>
        <v>44256</v>
      </c>
      <c r="U9" s="100"/>
      <c r="V9" s="418"/>
      <c r="W9" s="111">
        <f t="shared" si="0"/>
        <v>44287</v>
      </c>
      <c r="X9" s="100"/>
      <c r="Y9" s="418"/>
      <c r="Z9" s="111">
        <f t="shared" si="0"/>
        <v>44317</v>
      </c>
      <c r="AA9" s="100"/>
      <c r="AB9" s="418"/>
      <c r="AC9" s="111">
        <f t="shared" si="0"/>
        <v>44348</v>
      </c>
      <c r="AD9" s="100"/>
      <c r="AE9" s="418"/>
      <c r="AF9" s="111">
        <f>AF7</f>
        <v>44378</v>
      </c>
      <c r="AG9" s="100"/>
      <c r="AH9" s="418"/>
      <c r="AI9" s="111">
        <f>AI7</f>
        <v>44409</v>
      </c>
      <c r="AJ9" s="101"/>
      <c r="AK9" s="419"/>
      <c r="AL9" s="111">
        <f>AL7</f>
        <v>44440</v>
      </c>
      <c r="AM9" s="101"/>
      <c r="AN9" s="419"/>
    </row>
    <row r="10" spans="2:47" s="9" customFormat="1" ht="13" x14ac:dyDescent="0.3">
      <c r="B10" s="420"/>
      <c r="C10" s="103"/>
      <c r="D10" s="417"/>
      <c r="E10" s="36">
        <f>E9+1</f>
        <v>44106</v>
      </c>
      <c r="F10" s="101"/>
      <c r="G10" s="419"/>
      <c r="H10" s="36">
        <f>H9+1</f>
        <v>44137</v>
      </c>
      <c r="I10" s="101"/>
      <c r="J10" s="419"/>
      <c r="K10" s="36">
        <f t="shared" ref="K10:AC25" si="1">K9+1</f>
        <v>44167</v>
      </c>
      <c r="L10" s="101"/>
      <c r="M10" s="419"/>
      <c r="N10" s="36">
        <f t="shared" si="1"/>
        <v>44198</v>
      </c>
      <c r="O10" s="101"/>
      <c r="P10" s="419"/>
      <c r="Q10" s="112">
        <f t="shared" si="1"/>
        <v>44229</v>
      </c>
      <c r="R10" s="101"/>
      <c r="S10" s="419"/>
      <c r="T10" s="36">
        <f t="shared" si="1"/>
        <v>44257</v>
      </c>
      <c r="U10" s="101"/>
      <c r="V10" s="419"/>
      <c r="W10" s="36">
        <f t="shared" si="1"/>
        <v>44288</v>
      </c>
      <c r="X10" s="101"/>
      <c r="Y10" s="419"/>
      <c r="Z10" s="36">
        <f t="shared" si="1"/>
        <v>44318</v>
      </c>
      <c r="AA10" s="101"/>
      <c r="AB10" s="419"/>
      <c r="AC10" s="36">
        <f t="shared" si="1"/>
        <v>44349</v>
      </c>
      <c r="AD10" s="101"/>
      <c r="AE10" s="419"/>
      <c r="AF10" s="36">
        <f t="shared" ref="AF10:AF36" si="2">AF9+1</f>
        <v>44379</v>
      </c>
      <c r="AG10" s="101"/>
      <c r="AH10" s="419"/>
      <c r="AI10" s="36">
        <f t="shared" ref="AI10:AI36" si="3">AI9+1</f>
        <v>44410</v>
      </c>
      <c r="AJ10" s="101"/>
      <c r="AK10" s="419"/>
      <c r="AL10" s="36">
        <f t="shared" ref="AL10:AL20" si="4">AL9+1</f>
        <v>44441</v>
      </c>
      <c r="AM10" s="101"/>
      <c r="AN10" s="419"/>
    </row>
    <row r="11" spans="2:47" s="9" customFormat="1" ht="13" x14ac:dyDescent="0.3">
      <c r="B11" s="420"/>
      <c r="C11" s="103"/>
      <c r="D11" s="417"/>
      <c r="E11" s="36">
        <f t="shared" ref="E11:E36" si="5">E10+1</f>
        <v>44107</v>
      </c>
      <c r="F11" s="101"/>
      <c r="G11" s="419"/>
      <c r="H11" s="36">
        <f t="shared" ref="H11:H36" si="6">H10+1</f>
        <v>44138</v>
      </c>
      <c r="I11" s="101"/>
      <c r="J11" s="419"/>
      <c r="K11" s="36">
        <f t="shared" si="1"/>
        <v>44168</v>
      </c>
      <c r="L11" s="101"/>
      <c r="M11" s="419"/>
      <c r="N11" s="36">
        <f t="shared" si="1"/>
        <v>44199</v>
      </c>
      <c r="O11" s="101"/>
      <c r="P11" s="419"/>
      <c r="Q11" s="112">
        <f t="shared" si="1"/>
        <v>44230</v>
      </c>
      <c r="R11" s="101"/>
      <c r="S11" s="419"/>
      <c r="T11" s="36">
        <f t="shared" si="1"/>
        <v>44258</v>
      </c>
      <c r="U11" s="101"/>
      <c r="V11" s="419"/>
      <c r="W11" s="36">
        <f t="shared" si="1"/>
        <v>44289</v>
      </c>
      <c r="X11" s="101"/>
      <c r="Y11" s="419"/>
      <c r="Z11" s="36">
        <f t="shared" si="1"/>
        <v>44319</v>
      </c>
      <c r="AA11" s="101"/>
      <c r="AB11" s="419"/>
      <c r="AC11" s="36">
        <f t="shared" si="1"/>
        <v>44350</v>
      </c>
      <c r="AD11" s="101"/>
      <c r="AE11" s="419"/>
      <c r="AF11" s="36">
        <f t="shared" si="2"/>
        <v>44380</v>
      </c>
      <c r="AG11" s="101"/>
      <c r="AH11" s="419"/>
      <c r="AI11" s="36">
        <f t="shared" si="3"/>
        <v>44411</v>
      </c>
      <c r="AJ11" s="101"/>
      <c r="AK11" s="419"/>
      <c r="AL11" s="36">
        <f t="shared" si="4"/>
        <v>44442</v>
      </c>
      <c r="AM11" s="101"/>
      <c r="AN11" s="419"/>
    </row>
    <row r="12" spans="2:47" s="9" customFormat="1" ht="13" x14ac:dyDescent="0.3">
      <c r="B12" s="420"/>
      <c r="C12" s="103"/>
      <c r="D12" s="417"/>
      <c r="E12" s="36">
        <f t="shared" si="5"/>
        <v>44108</v>
      </c>
      <c r="F12" s="101"/>
      <c r="G12" s="419"/>
      <c r="H12" s="36">
        <f>H11+1</f>
        <v>44139</v>
      </c>
      <c r="I12" s="101"/>
      <c r="J12" s="419"/>
      <c r="K12" s="36">
        <f t="shared" si="1"/>
        <v>44169</v>
      </c>
      <c r="L12" s="101"/>
      <c r="M12" s="419"/>
      <c r="N12" s="36">
        <f t="shared" si="1"/>
        <v>44200</v>
      </c>
      <c r="O12" s="101"/>
      <c r="P12" s="419"/>
      <c r="Q12" s="112">
        <f t="shared" si="1"/>
        <v>44231</v>
      </c>
      <c r="R12" s="101"/>
      <c r="S12" s="419"/>
      <c r="T12" s="36">
        <f t="shared" si="1"/>
        <v>44259</v>
      </c>
      <c r="U12" s="101"/>
      <c r="V12" s="419"/>
      <c r="W12" s="36">
        <f t="shared" si="1"/>
        <v>44290</v>
      </c>
      <c r="X12" s="101"/>
      <c r="Y12" s="419"/>
      <c r="Z12" s="36">
        <f t="shared" si="1"/>
        <v>44320</v>
      </c>
      <c r="AA12" s="101"/>
      <c r="AB12" s="419"/>
      <c r="AC12" s="36">
        <f t="shared" si="1"/>
        <v>44351</v>
      </c>
      <c r="AD12" s="101"/>
      <c r="AE12" s="419"/>
      <c r="AF12" s="36">
        <f t="shared" si="2"/>
        <v>44381</v>
      </c>
      <c r="AG12" s="101"/>
      <c r="AH12" s="419"/>
      <c r="AI12" s="36">
        <f t="shared" si="3"/>
        <v>44412</v>
      </c>
      <c r="AJ12" s="101"/>
      <c r="AK12" s="419"/>
      <c r="AL12" s="36">
        <f t="shared" si="4"/>
        <v>44443</v>
      </c>
      <c r="AM12" s="101"/>
      <c r="AN12" s="419"/>
    </row>
    <row r="13" spans="2:47" s="9" customFormat="1" ht="13" x14ac:dyDescent="0.3">
      <c r="B13" s="420"/>
      <c r="C13" s="103"/>
      <c r="D13" s="417"/>
      <c r="E13" s="36">
        <f t="shared" si="5"/>
        <v>44109</v>
      </c>
      <c r="F13" s="101"/>
      <c r="G13" s="419"/>
      <c r="H13" s="36">
        <f t="shared" si="6"/>
        <v>44140</v>
      </c>
      <c r="I13" s="101"/>
      <c r="J13" s="419"/>
      <c r="K13" s="36">
        <f t="shared" si="1"/>
        <v>44170</v>
      </c>
      <c r="L13" s="101"/>
      <c r="M13" s="419"/>
      <c r="N13" s="36">
        <f t="shared" si="1"/>
        <v>44201</v>
      </c>
      <c r="O13" s="101"/>
      <c r="P13" s="419"/>
      <c r="Q13" s="112">
        <f t="shared" si="1"/>
        <v>44232</v>
      </c>
      <c r="R13" s="101"/>
      <c r="S13" s="419"/>
      <c r="T13" s="36">
        <f t="shared" si="1"/>
        <v>44260</v>
      </c>
      <c r="U13" s="101"/>
      <c r="V13" s="419"/>
      <c r="W13" s="36">
        <f t="shared" si="1"/>
        <v>44291</v>
      </c>
      <c r="X13" s="101"/>
      <c r="Y13" s="419"/>
      <c r="Z13" s="36">
        <f t="shared" si="1"/>
        <v>44321</v>
      </c>
      <c r="AA13" s="101"/>
      <c r="AB13" s="419"/>
      <c r="AC13" s="36">
        <f t="shared" si="1"/>
        <v>44352</v>
      </c>
      <c r="AD13" s="101"/>
      <c r="AE13" s="419"/>
      <c r="AF13" s="36">
        <f t="shared" si="2"/>
        <v>44382</v>
      </c>
      <c r="AG13" s="101"/>
      <c r="AH13" s="419"/>
      <c r="AI13" s="36">
        <f t="shared" si="3"/>
        <v>44413</v>
      </c>
      <c r="AJ13" s="101"/>
      <c r="AK13" s="419"/>
      <c r="AL13" s="36">
        <f t="shared" si="4"/>
        <v>44444</v>
      </c>
      <c r="AM13" s="101"/>
      <c r="AN13" s="419"/>
    </row>
    <row r="14" spans="2:47" s="9" customFormat="1" ht="13" x14ac:dyDescent="0.3">
      <c r="B14" s="420"/>
      <c r="C14" s="103"/>
      <c r="D14" s="417"/>
      <c r="E14" s="36">
        <f t="shared" si="5"/>
        <v>44110</v>
      </c>
      <c r="F14" s="101"/>
      <c r="G14" s="419"/>
      <c r="H14" s="36">
        <f t="shared" si="6"/>
        <v>44141</v>
      </c>
      <c r="I14" s="101"/>
      <c r="J14" s="419"/>
      <c r="K14" s="36">
        <f t="shared" si="1"/>
        <v>44171</v>
      </c>
      <c r="L14" s="101"/>
      <c r="M14" s="419"/>
      <c r="N14" s="36">
        <f t="shared" si="1"/>
        <v>44202</v>
      </c>
      <c r="O14" s="101"/>
      <c r="P14" s="419"/>
      <c r="Q14" s="112">
        <f t="shared" si="1"/>
        <v>44233</v>
      </c>
      <c r="R14" s="101"/>
      <c r="S14" s="419"/>
      <c r="T14" s="36">
        <f t="shared" si="1"/>
        <v>44261</v>
      </c>
      <c r="U14" s="101"/>
      <c r="V14" s="419"/>
      <c r="W14" s="36">
        <f t="shared" si="1"/>
        <v>44292</v>
      </c>
      <c r="X14" s="101"/>
      <c r="Y14" s="419"/>
      <c r="Z14" s="36">
        <f t="shared" si="1"/>
        <v>44322</v>
      </c>
      <c r="AA14" s="101"/>
      <c r="AB14" s="419"/>
      <c r="AC14" s="36">
        <f t="shared" si="1"/>
        <v>44353</v>
      </c>
      <c r="AD14" s="101"/>
      <c r="AE14" s="419"/>
      <c r="AF14" s="36">
        <f t="shared" si="2"/>
        <v>44383</v>
      </c>
      <c r="AG14" s="101"/>
      <c r="AH14" s="419"/>
      <c r="AI14" s="36">
        <f t="shared" si="3"/>
        <v>44414</v>
      </c>
      <c r="AJ14" s="101"/>
      <c r="AK14" s="419"/>
      <c r="AL14" s="36">
        <f t="shared" si="4"/>
        <v>44445</v>
      </c>
      <c r="AM14" s="101"/>
      <c r="AN14" s="419"/>
    </row>
    <row r="15" spans="2:47" s="9" customFormat="1" ht="13" x14ac:dyDescent="0.3">
      <c r="B15" s="420"/>
      <c r="C15" s="103"/>
      <c r="D15" s="417"/>
      <c r="E15" s="36">
        <f t="shared" si="5"/>
        <v>44111</v>
      </c>
      <c r="F15" s="101"/>
      <c r="G15" s="419"/>
      <c r="H15" s="36">
        <f t="shared" si="6"/>
        <v>44142</v>
      </c>
      <c r="I15" s="101"/>
      <c r="J15" s="419"/>
      <c r="K15" s="36">
        <f t="shared" si="1"/>
        <v>44172</v>
      </c>
      <c r="L15" s="101"/>
      <c r="M15" s="419"/>
      <c r="N15" s="36">
        <f t="shared" si="1"/>
        <v>44203</v>
      </c>
      <c r="O15" s="101"/>
      <c r="P15" s="419"/>
      <c r="Q15" s="112">
        <f t="shared" si="1"/>
        <v>44234</v>
      </c>
      <c r="R15" s="101"/>
      <c r="S15" s="419"/>
      <c r="T15" s="36">
        <f t="shared" si="1"/>
        <v>44262</v>
      </c>
      <c r="U15" s="101"/>
      <c r="V15" s="419"/>
      <c r="W15" s="36">
        <f t="shared" si="1"/>
        <v>44293</v>
      </c>
      <c r="X15" s="101"/>
      <c r="Y15" s="419"/>
      <c r="Z15" s="36">
        <f t="shared" si="1"/>
        <v>44323</v>
      </c>
      <c r="AA15" s="101"/>
      <c r="AB15" s="419"/>
      <c r="AC15" s="36">
        <f t="shared" si="1"/>
        <v>44354</v>
      </c>
      <c r="AD15" s="101"/>
      <c r="AE15" s="419"/>
      <c r="AF15" s="36">
        <f t="shared" si="2"/>
        <v>44384</v>
      </c>
      <c r="AG15" s="101"/>
      <c r="AH15" s="419"/>
      <c r="AI15" s="36">
        <f t="shared" si="3"/>
        <v>44415</v>
      </c>
      <c r="AJ15" s="101"/>
      <c r="AK15" s="419"/>
      <c r="AL15" s="36">
        <f t="shared" si="4"/>
        <v>44446</v>
      </c>
      <c r="AM15" s="101"/>
      <c r="AN15" s="419"/>
    </row>
    <row r="16" spans="2:47" s="9" customFormat="1" ht="13" x14ac:dyDescent="0.3">
      <c r="B16" s="420"/>
      <c r="C16" s="103"/>
      <c r="D16" s="417"/>
      <c r="E16" s="36">
        <f t="shared" si="5"/>
        <v>44112</v>
      </c>
      <c r="F16" s="101"/>
      <c r="G16" s="419"/>
      <c r="H16" s="36">
        <f t="shared" si="6"/>
        <v>44143</v>
      </c>
      <c r="I16" s="101"/>
      <c r="J16" s="419"/>
      <c r="K16" s="36">
        <f t="shared" si="1"/>
        <v>44173</v>
      </c>
      <c r="L16" s="101"/>
      <c r="M16" s="419"/>
      <c r="N16" s="36">
        <f t="shared" si="1"/>
        <v>44204</v>
      </c>
      <c r="O16" s="101"/>
      <c r="P16" s="419"/>
      <c r="Q16" s="112">
        <f t="shared" si="1"/>
        <v>44235</v>
      </c>
      <c r="R16" s="101"/>
      <c r="S16" s="419"/>
      <c r="T16" s="36">
        <f t="shared" si="1"/>
        <v>44263</v>
      </c>
      <c r="U16" s="101"/>
      <c r="V16" s="419"/>
      <c r="W16" s="36">
        <f t="shared" si="1"/>
        <v>44294</v>
      </c>
      <c r="X16" s="101"/>
      <c r="Y16" s="419"/>
      <c r="Z16" s="36">
        <f t="shared" si="1"/>
        <v>44324</v>
      </c>
      <c r="AA16" s="101"/>
      <c r="AB16" s="419"/>
      <c r="AC16" s="36">
        <f t="shared" si="1"/>
        <v>44355</v>
      </c>
      <c r="AD16" s="101"/>
      <c r="AE16" s="419"/>
      <c r="AF16" s="36">
        <f t="shared" si="2"/>
        <v>44385</v>
      </c>
      <c r="AG16" s="101"/>
      <c r="AH16" s="419"/>
      <c r="AI16" s="36">
        <f t="shared" si="3"/>
        <v>44416</v>
      </c>
      <c r="AJ16" s="101"/>
      <c r="AK16" s="419"/>
      <c r="AL16" s="36">
        <f t="shared" si="4"/>
        <v>44447</v>
      </c>
      <c r="AM16" s="101"/>
      <c r="AN16" s="419"/>
    </row>
    <row r="17" spans="2:40" s="9" customFormat="1" ht="13" x14ac:dyDescent="0.3">
      <c r="B17" s="420"/>
      <c r="C17" s="103"/>
      <c r="D17" s="417"/>
      <c r="E17" s="36">
        <f t="shared" si="5"/>
        <v>44113</v>
      </c>
      <c r="F17" s="101"/>
      <c r="G17" s="419"/>
      <c r="H17" s="36">
        <f t="shared" si="6"/>
        <v>44144</v>
      </c>
      <c r="I17" s="101"/>
      <c r="J17" s="419"/>
      <c r="K17" s="36">
        <f t="shared" si="1"/>
        <v>44174</v>
      </c>
      <c r="L17" s="101"/>
      <c r="M17" s="419"/>
      <c r="N17" s="36">
        <f t="shared" si="1"/>
        <v>44205</v>
      </c>
      <c r="O17" s="101"/>
      <c r="P17" s="419"/>
      <c r="Q17" s="112">
        <f t="shared" si="1"/>
        <v>44236</v>
      </c>
      <c r="R17" s="101"/>
      <c r="S17" s="419"/>
      <c r="T17" s="36">
        <f t="shared" si="1"/>
        <v>44264</v>
      </c>
      <c r="U17" s="101"/>
      <c r="V17" s="419"/>
      <c r="W17" s="36">
        <f t="shared" si="1"/>
        <v>44295</v>
      </c>
      <c r="X17" s="101"/>
      <c r="Y17" s="419"/>
      <c r="Z17" s="36">
        <f t="shared" si="1"/>
        <v>44325</v>
      </c>
      <c r="AA17" s="101"/>
      <c r="AB17" s="419"/>
      <c r="AC17" s="36">
        <f t="shared" si="1"/>
        <v>44356</v>
      </c>
      <c r="AD17" s="101"/>
      <c r="AE17" s="419"/>
      <c r="AF17" s="36">
        <f t="shared" si="2"/>
        <v>44386</v>
      </c>
      <c r="AG17" s="101"/>
      <c r="AH17" s="419"/>
      <c r="AI17" s="36">
        <f t="shared" si="3"/>
        <v>44417</v>
      </c>
      <c r="AJ17" s="101"/>
      <c r="AK17" s="419"/>
      <c r="AL17" s="36">
        <f t="shared" si="4"/>
        <v>44448</v>
      </c>
      <c r="AM17" s="101"/>
      <c r="AN17" s="419"/>
    </row>
    <row r="18" spans="2:40" s="9" customFormat="1" ht="13" x14ac:dyDescent="0.3">
      <c r="B18" s="420"/>
      <c r="C18" s="103"/>
      <c r="D18" s="417"/>
      <c r="E18" s="36">
        <f t="shared" si="5"/>
        <v>44114</v>
      </c>
      <c r="F18" s="101"/>
      <c r="G18" s="419"/>
      <c r="H18" s="36">
        <f t="shared" si="6"/>
        <v>44145</v>
      </c>
      <c r="I18" s="101"/>
      <c r="J18" s="419"/>
      <c r="K18" s="36">
        <f t="shared" si="1"/>
        <v>44175</v>
      </c>
      <c r="L18" s="101"/>
      <c r="M18" s="419"/>
      <c r="N18" s="36">
        <f t="shared" si="1"/>
        <v>44206</v>
      </c>
      <c r="O18" s="101"/>
      <c r="P18" s="419"/>
      <c r="Q18" s="112">
        <f t="shared" si="1"/>
        <v>44237</v>
      </c>
      <c r="R18" s="101"/>
      <c r="S18" s="419"/>
      <c r="T18" s="36">
        <f t="shared" si="1"/>
        <v>44265</v>
      </c>
      <c r="U18" s="101"/>
      <c r="V18" s="419"/>
      <c r="W18" s="36">
        <f t="shared" si="1"/>
        <v>44296</v>
      </c>
      <c r="X18" s="101"/>
      <c r="Y18" s="419"/>
      <c r="Z18" s="36">
        <f t="shared" si="1"/>
        <v>44326</v>
      </c>
      <c r="AA18" s="101"/>
      <c r="AB18" s="419"/>
      <c r="AC18" s="36">
        <f t="shared" si="1"/>
        <v>44357</v>
      </c>
      <c r="AD18" s="101"/>
      <c r="AE18" s="419"/>
      <c r="AF18" s="36">
        <f t="shared" si="2"/>
        <v>44387</v>
      </c>
      <c r="AG18" s="101"/>
      <c r="AH18" s="419"/>
      <c r="AI18" s="36">
        <f t="shared" si="3"/>
        <v>44418</v>
      </c>
      <c r="AJ18" s="101"/>
      <c r="AK18" s="419"/>
      <c r="AL18" s="36">
        <f t="shared" si="4"/>
        <v>44449</v>
      </c>
      <c r="AM18" s="101"/>
      <c r="AN18" s="419"/>
    </row>
    <row r="19" spans="2:40" s="9" customFormat="1" ht="13" x14ac:dyDescent="0.3">
      <c r="B19" s="420"/>
      <c r="C19" s="103"/>
      <c r="D19" s="417"/>
      <c r="E19" s="36">
        <f t="shared" si="5"/>
        <v>44115</v>
      </c>
      <c r="F19" s="101"/>
      <c r="G19" s="419"/>
      <c r="H19" s="36">
        <f t="shared" si="6"/>
        <v>44146</v>
      </c>
      <c r="I19" s="101"/>
      <c r="J19" s="419"/>
      <c r="K19" s="36">
        <f t="shared" si="1"/>
        <v>44176</v>
      </c>
      <c r="L19" s="101"/>
      <c r="M19" s="419"/>
      <c r="N19" s="36">
        <f t="shared" si="1"/>
        <v>44207</v>
      </c>
      <c r="O19" s="101"/>
      <c r="P19" s="419"/>
      <c r="Q19" s="112">
        <f t="shared" si="1"/>
        <v>44238</v>
      </c>
      <c r="R19" s="101"/>
      <c r="S19" s="419"/>
      <c r="T19" s="36">
        <f t="shared" si="1"/>
        <v>44266</v>
      </c>
      <c r="U19" s="101"/>
      <c r="V19" s="419"/>
      <c r="W19" s="36">
        <f t="shared" si="1"/>
        <v>44297</v>
      </c>
      <c r="X19" s="101"/>
      <c r="Y19" s="419"/>
      <c r="Z19" s="36">
        <f t="shared" si="1"/>
        <v>44327</v>
      </c>
      <c r="AA19" s="101"/>
      <c r="AB19" s="419"/>
      <c r="AC19" s="36">
        <f t="shared" si="1"/>
        <v>44358</v>
      </c>
      <c r="AD19" s="101"/>
      <c r="AE19" s="419"/>
      <c r="AF19" s="36">
        <f t="shared" si="2"/>
        <v>44388</v>
      </c>
      <c r="AG19" s="101"/>
      <c r="AH19" s="419"/>
      <c r="AI19" s="36">
        <f t="shared" si="3"/>
        <v>44419</v>
      </c>
      <c r="AJ19" s="101"/>
      <c r="AK19" s="419"/>
      <c r="AL19" s="36">
        <f t="shared" si="4"/>
        <v>44450</v>
      </c>
      <c r="AM19" s="101"/>
      <c r="AN19" s="419"/>
    </row>
    <row r="20" spans="2:40" s="9" customFormat="1" ht="13" x14ac:dyDescent="0.3">
      <c r="B20" s="420"/>
      <c r="C20" s="103"/>
      <c r="D20" s="417"/>
      <c r="E20" s="36">
        <f t="shared" si="5"/>
        <v>44116</v>
      </c>
      <c r="F20" s="101"/>
      <c r="G20" s="419"/>
      <c r="H20" s="36">
        <f t="shared" si="6"/>
        <v>44147</v>
      </c>
      <c r="I20" s="101"/>
      <c r="J20" s="419"/>
      <c r="K20" s="36">
        <f t="shared" si="1"/>
        <v>44177</v>
      </c>
      <c r="L20" s="101"/>
      <c r="M20" s="419"/>
      <c r="N20" s="36">
        <f t="shared" si="1"/>
        <v>44208</v>
      </c>
      <c r="O20" s="101"/>
      <c r="P20" s="419"/>
      <c r="Q20" s="112">
        <f t="shared" si="1"/>
        <v>44239</v>
      </c>
      <c r="R20" s="101"/>
      <c r="S20" s="419"/>
      <c r="T20" s="36">
        <f t="shared" si="1"/>
        <v>44267</v>
      </c>
      <c r="U20" s="101"/>
      <c r="V20" s="419"/>
      <c r="W20" s="36">
        <f t="shared" si="1"/>
        <v>44298</v>
      </c>
      <c r="X20" s="101"/>
      <c r="Y20" s="419"/>
      <c r="Z20" s="36">
        <f t="shared" si="1"/>
        <v>44328</v>
      </c>
      <c r="AA20" s="101"/>
      <c r="AB20" s="419"/>
      <c r="AC20" s="36">
        <f t="shared" si="1"/>
        <v>44359</v>
      </c>
      <c r="AD20" s="101"/>
      <c r="AE20" s="419"/>
      <c r="AF20" s="36">
        <f t="shared" si="2"/>
        <v>44389</v>
      </c>
      <c r="AG20" s="101"/>
      <c r="AH20" s="419"/>
      <c r="AI20" s="36">
        <f t="shared" si="3"/>
        <v>44420</v>
      </c>
      <c r="AJ20" s="101"/>
      <c r="AK20" s="419"/>
      <c r="AL20" s="36">
        <f t="shared" si="4"/>
        <v>44451</v>
      </c>
      <c r="AM20" s="101"/>
      <c r="AN20" s="419"/>
    </row>
    <row r="21" spans="2:40" s="9" customFormat="1" x14ac:dyDescent="0.3">
      <c r="B21" s="36">
        <f>B7+12</f>
        <v>44087</v>
      </c>
      <c r="C21" s="103"/>
      <c r="D21" s="421"/>
      <c r="E21" s="36">
        <f t="shared" si="5"/>
        <v>44117</v>
      </c>
      <c r="F21" s="101"/>
      <c r="G21" s="419"/>
      <c r="H21" s="36">
        <f t="shared" si="6"/>
        <v>44148</v>
      </c>
      <c r="I21" s="101"/>
      <c r="J21" s="419"/>
      <c r="K21" s="36">
        <f t="shared" si="1"/>
        <v>44178</v>
      </c>
      <c r="L21" s="101"/>
      <c r="M21" s="419"/>
      <c r="N21" s="36">
        <f t="shared" si="1"/>
        <v>44209</v>
      </c>
      <c r="O21" s="101"/>
      <c r="P21" s="419"/>
      <c r="Q21" s="112">
        <f t="shared" si="1"/>
        <v>44240</v>
      </c>
      <c r="R21" s="101"/>
      <c r="S21" s="419"/>
      <c r="T21" s="36">
        <f t="shared" si="1"/>
        <v>44268</v>
      </c>
      <c r="U21" s="101"/>
      <c r="V21" s="419"/>
      <c r="W21" s="36">
        <f t="shared" si="1"/>
        <v>44299</v>
      </c>
      <c r="X21" s="101"/>
      <c r="Y21" s="419"/>
      <c r="Z21" s="36">
        <f t="shared" si="1"/>
        <v>44329</v>
      </c>
      <c r="AA21" s="101"/>
      <c r="AB21" s="419"/>
      <c r="AC21" s="36">
        <f t="shared" si="1"/>
        <v>44360</v>
      </c>
      <c r="AD21" s="101"/>
      <c r="AE21" s="419"/>
      <c r="AF21" s="36">
        <f t="shared" si="2"/>
        <v>44390</v>
      </c>
      <c r="AG21" s="101"/>
      <c r="AH21" s="419"/>
      <c r="AI21" s="36">
        <f t="shared" si="3"/>
        <v>44421</v>
      </c>
      <c r="AJ21" s="101"/>
      <c r="AK21" s="419"/>
      <c r="AL21" s="422"/>
      <c r="AM21" s="422"/>
      <c r="AN21" s="422"/>
    </row>
    <row r="22" spans="2:40" s="9" customFormat="1" x14ac:dyDescent="0.3">
      <c r="B22" s="36">
        <f t="shared" ref="B22:B36" si="7">B21+1</f>
        <v>44088</v>
      </c>
      <c r="C22" s="103"/>
      <c r="D22" s="421"/>
      <c r="E22" s="36">
        <f t="shared" si="5"/>
        <v>44118</v>
      </c>
      <c r="F22" s="101"/>
      <c r="G22" s="419"/>
      <c r="H22" s="36">
        <f t="shared" si="6"/>
        <v>44149</v>
      </c>
      <c r="I22" s="101"/>
      <c r="J22" s="419"/>
      <c r="K22" s="36">
        <f t="shared" si="1"/>
        <v>44179</v>
      </c>
      <c r="L22" s="101"/>
      <c r="M22" s="419"/>
      <c r="N22" s="36">
        <f t="shared" si="1"/>
        <v>44210</v>
      </c>
      <c r="O22" s="101"/>
      <c r="P22" s="419"/>
      <c r="Q22" s="112">
        <f t="shared" si="1"/>
        <v>44241</v>
      </c>
      <c r="R22" s="101"/>
      <c r="S22" s="419"/>
      <c r="T22" s="36">
        <f t="shared" si="1"/>
        <v>44269</v>
      </c>
      <c r="U22" s="101"/>
      <c r="V22" s="419"/>
      <c r="W22" s="36">
        <f t="shared" si="1"/>
        <v>44300</v>
      </c>
      <c r="X22" s="101"/>
      <c r="Y22" s="419"/>
      <c r="Z22" s="36">
        <f t="shared" si="1"/>
        <v>44330</v>
      </c>
      <c r="AA22" s="101"/>
      <c r="AB22" s="419"/>
      <c r="AC22" s="36">
        <f t="shared" si="1"/>
        <v>44361</v>
      </c>
      <c r="AD22" s="101"/>
      <c r="AE22" s="419"/>
      <c r="AF22" s="36">
        <f t="shared" si="2"/>
        <v>44391</v>
      </c>
      <c r="AG22" s="101"/>
      <c r="AH22" s="419"/>
      <c r="AI22" s="36">
        <f t="shared" si="3"/>
        <v>44422</v>
      </c>
      <c r="AJ22" s="101"/>
      <c r="AK22" s="419"/>
      <c r="AL22" s="422"/>
      <c r="AM22" s="422"/>
      <c r="AN22" s="422"/>
    </row>
    <row r="23" spans="2:40" s="9" customFormat="1" x14ac:dyDescent="0.3">
      <c r="B23" s="36">
        <f t="shared" si="7"/>
        <v>44089</v>
      </c>
      <c r="C23" s="103"/>
      <c r="D23" s="421"/>
      <c r="E23" s="36">
        <f t="shared" si="5"/>
        <v>44119</v>
      </c>
      <c r="F23" s="101"/>
      <c r="G23" s="419"/>
      <c r="H23" s="36">
        <f t="shared" si="6"/>
        <v>44150</v>
      </c>
      <c r="I23" s="101"/>
      <c r="J23" s="419"/>
      <c r="K23" s="36">
        <f t="shared" si="1"/>
        <v>44180</v>
      </c>
      <c r="L23" s="101"/>
      <c r="M23" s="419"/>
      <c r="N23" s="36">
        <f t="shared" si="1"/>
        <v>44211</v>
      </c>
      <c r="O23" s="101"/>
      <c r="P23" s="419"/>
      <c r="Q23" s="112">
        <f t="shared" si="1"/>
        <v>44242</v>
      </c>
      <c r="R23" s="101"/>
      <c r="S23" s="419"/>
      <c r="T23" s="36">
        <f t="shared" si="1"/>
        <v>44270</v>
      </c>
      <c r="U23" s="101"/>
      <c r="V23" s="419"/>
      <c r="W23" s="36">
        <f t="shared" si="1"/>
        <v>44301</v>
      </c>
      <c r="X23" s="101"/>
      <c r="Y23" s="419"/>
      <c r="Z23" s="36">
        <f t="shared" si="1"/>
        <v>44331</v>
      </c>
      <c r="AA23" s="101"/>
      <c r="AB23" s="419"/>
      <c r="AC23" s="36">
        <f t="shared" si="1"/>
        <v>44362</v>
      </c>
      <c r="AD23" s="101"/>
      <c r="AE23" s="419"/>
      <c r="AF23" s="36">
        <f t="shared" si="2"/>
        <v>44392</v>
      </c>
      <c r="AG23" s="101"/>
      <c r="AH23" s="419"/>
      <c r="AI23" s="36">
        <f t="shared" si="3"/>
        <v>44423</v>
      </c>
      <c r="AJ23" s="101"/>
      <c r="AK23" s="419"/>
      <c r="AL23" s="422"/>
      <c r="AM23" s="422"/>
      <c r="AN23" s="422"/>
    </row>
    <row r="24" spans="2:40" s="9" customFormat="1" x14ac:dyDescent="0.3">
      <c r="B24" s="36">
        <f t="shared" si="7"/>
        <v>44090</v>
      </c>
      <c r="C24" s="103"/>
      <c r="D24" s="421"/>
      <c r="E24" s="36">
        <f t="shared" si="5"/>
        <v>44120</v>
      </c>
      <c r="F24" s="101"/>
      <c r="G24" s="419"/>
      <c r="H24" s="36">
        <f t="shared" si="6"/>
        <v>44151</v>
      </c>
      <c r="I24" s="101"/>
      <c r="J24" s="419"/>
      <c r="K24" s="36">
        <f t="shared" si="1"/>
        <v>44181</v>
      </c>
      <c r="L24" s="101"/>
      <c r="M24" s="419"/>
      <c r="N24" s="36">
        <f t="shared" si="1"/>
        <v>44212</v>
      </c>
      <c r="O24" s="101"/>
      <c r="P24" s="419"/>
      <c r="Q24" s="112">
        <f t="shared" si="1"/>
        <v>44243</v>
      </c>
      <c r="R24" s="101"/>
      <c r="S24" s="419"/>
      <c r="T24" s="36">
        <f t="shared" si="1"/>
        <v>44271</v>
      </c>
      <c r="U24" s="101"/>
      <c r="V24" s="419"/>
      <c r="W24" s="36">
        <f t="shared" si="1"/>
        <v>44302</v>
      </c>
      <c r="X24" s="101"/>
      <c r="Y24" s="419"/>
      <c r="Z24" s="36">
        <f t="shared" si="1"/>
        <v>44332</v>
      </c>
      <c r="AA24" s="101"/>
      <c r="AB24" s="419"/>
      <c r="AC24" s="36">
        <f t="shared" si="1"/>
        <v>44363</v>
      </c>
      <c r="AD24" s="101"/>
      <c r="AE24" s="419"/>
      <c r="AF24" s="36">
        <f t="shared" si="2"/>
        <v>44393</v>
      </c>
      <c r="AG24" s="101"/>
      <c r="AH24" s="419"/>
      <c r="AI24" s="36">
        <f t="shared" si="3"/>
        <v>44424</v>
      </c>
      <c r="AJ24" s="101"/>
      <c r="AK24" s="419"/>
      <c r="AL24" s="422"/>
      <c r="AM24" s="422"/>
      <c r="AN24" s="422"/>
    </row>
    <row r="25" spans="2:40" s="9" customFormat="1" x14ac:dyDescent="0.3">
      <c r="B25" s="36">
        <f t="shared" si="7"/>
        <v>44091</v>
      </c>
      <c r="C25" s="103"/>
      <c r="D25" s="421"/>
      <c r="E25" s="36">
        <f t="shared" si="5"/>
        <v>44121</v>
      </c>
      <c r="F25" s="101"/>
      <c r="G25" s="419"/>
      <c r="H25" s="36">
        <f t="shared" si="6"/>
        <v>44152</v>
      </c>
      <c r="I25" s="101"/>
      <c r="J25" s="419"/>
      <c r="K25" s="36">
        <f t="shared" si="1"/>
        <v>44182</v>
      </c>
      <c r="L25" s="101"/>
      <c r="M25" s="419"/>
      <c r="N25" s="36">
        <f t="shared" si="1"/>
        <v>44213</v>
      </c>
      <c r="O25" s="101"/>
      <c r="P25" s="419"/>
      <c r="Q25" s="112">
        <f t="shared" si="1"/>
        <v>44244</v>
      </c>
      <c r="R25" s="101"/>
      <c r="S25" s="419"/>
      <c r="T25" s="36">
        <f t="shared" si="1"/>
        <v>44272</v>
      </c>
      <c r="U25" s="101"/>
      <c r="V25" s="419"/>
      <c r="W25" s="36">
        <f t="shared" si="1"/>
        <v>44303</v>
      </c>
      <c r="X25" s="101"/>
      <c r="Y25" s="419"/>
      <c r="Z25" s="36">
        <f t="shared" si="1"/>
        <v>44333</v>
      </c>
      <c r="AA25" s="101"/>
      <c r="AB25" s="419"/>
      <c r="AC25" s="36">
        <f t="shared" si="1"/>
        <v>44364</v>
      </c>
      <c r="AD25" s="101"/>
      <c r="AE25" s="419"/>
      <c r="AF25" s="36">
        <f t="shared" si="2"/>
        <v>44394</v>
      </c>
      <c r="AG25" s="101"/>
      <c r="AH25" s="419"/>
      <c r="AI25" s="36">
        <f t="shared" si="3"/>
        <v>44425</v>
      </c>
      <c r="AJ25" s="101"/>
      <c r="AK25" s="419"/>
      <c r="AL25" s="422"/>
      <c r="AM25" s="422"/>
      <c r="AN25" s="422"/>
    </row>
    <row r="26" spans="2:40" s="9" customFormat="1" x14ac:dyDescent="0.3">
      <c r="B26" s="36">
        <f t="shared" si="7"/>
        <v>44092</v>
      </c>
      <c r="C26" s="103"/>
      <c r="D26" s="421"/>
      <c r="E26" s="36">
        <f t="shared" si="5"/>
        <v>44122</v>
      </c>
      <c r="F26" s="101"/>
      <c r="G26" s="419"/>
      <c r="H26" s="36">
        <f t="shared" si="6"/>
        <v>44153</v>
      </c>
      <c r="I26" s="101"/>
      <c r="J26" s="419"/>
      <c r="K26" s="36">
        <f t="shared" ref="K26:K36" si="8">K25+1</f>
        <v>44183</v>
      </c>
      <c r="L26" s="101"/>
      <c r="M26" s="419"/>
      <c r="N26" s="36">
        <f t="shared" ref="N26:N36" si="9">N25+1</f>
        <v>44214</v>
      </c>
      <c r="O26" s="101"/>
      <c r="P26" s="419"/>
      <c r="Q26" s="112">
        <f t="shared" ref="Q26:Q36" si="10">Q25+1</f>
        <v>44245</v>
      </c>
      <c r="R26" s="101"/>
      <c r="S26" s="419"/>
      <c r="T26" s="36">
        <f t="shared" ref="T26:T39" si="11">T25+1</f>
        <v>44273</v>
      </c>
      <c r="U26" s="101"/>
      <c r="V26" s="419"/>
      <c r="W26" s="36">
        <f t="shared" ref="W26:W36" si="12">W25+1</f>
        <v>44304</v>
      </c>
      <c r="X26" s="101"/>
      <c r="Y26" s="419"/>
      <c r="Z26" s="36">
        <f t="shared" ref="Z26:Z36" si="13">Z25+1</f>
        <v>44334</v>
      </c>
      <c r="AA26" s="101"/>
      <c r="AB26" s="419"/>
      <c r="AC26" s="36">
        <f t="shared" ref="AC26:AC36" si="14">AC25+1</f>
        <v>44365</v>
      </c>
      <c r="AD26" s="101"/>
      <c r="AE26" s="419"/>
      <c r="AF26" s="36">
        <f t="shared" si="2"/>
        <v>44395</v>
      </c>
      <c r="AG26" s="101"/>
      <c r="AH26" s="419"/>
      <c r="AI26" s="36">
        <f t="shared" si="3"/>
        <v>44426</v>
      </c>
      <c r="AJ26" s="101"/>
      <c r="AK26" s="419"/>
      <c r="AL26" s="422"/>
      <c r="AM26" s="422"/>
      <c r="AN26" s="422"/>
    </row>
    <row r="27" spans="2:40" s="9" customFormat="1" x14ac:dyDescent="0.3">
      <c r="B27" s="36">
        <f t="shared" si="7"/>
        <v>44093</v>
      </c>
      <c r="C27" s="103"/>
      <c r="D27" s="421"/>
      <c r="E27" s="36">
        <f t="shared" si="5"/>
        <v>44123</v>
      </c>
      <c r="F27" s="101"/>
      <c r="G27" s="419"/>
      <c r="H27" s="36">
        <f t="shared" si="6"/>
        <v>44154</v>
      </c>
      <c r="I27" s="101"/>
      <c r="J27" s="419"/>
      <c r="K27" s="36">
        <f t="shared" si="8"/>
        <v>44184</v>
      </c>
      <c r="L27" s="101"/>
      <c r="M27" s="419"/>
      <c r="N27" s="36">
        <f t="shared" si="9"/>
        <v>44215</v>
      </c>
      <c r="O27" s="101"/>
      <c r="P27" s="419"/>
      <c r="Q27" s="112">
        <f t="shared" si="10"/>
        <v>44246</v>
      </c>
      <c r="R27" s="101"/>
      <c r="S27" s="419"/>
      <c r="T27" s="36">
        <f t="shared" si="11"/>
        <v>44274</v>
      </c>
      <c r="U27" s="101"/>
      <c r="V27" s="419"/>
      <c r="W27" s="36">
        <f t="shared" si="12"/>
        <v>44305</v>
      </c>
      <c r="X27" s="101"/>
      <c r="Y27" s="419"/>
      <c r="Z27" s="36">
        <f t="shared" si="13"/>
        <v>44335</v>
      </c>
      <c r="AA27" s="101"/>
      <c r="AB27" s="419"/>
      <c r="AC27" s="36">
        <f t="shared" si="14"/>
        <v>44366</v>
      </c>
      <c r="AD27" s="101"/>
      <c r="AE27" s="419"/>
      <c r="AF27" s="36">
        <f t="shared" si="2"/>
        <v>44396</v>
      </c>
      <c r="AG27" s="101"/>
      <c r="AH27" s="419"/>
      <c r="AI27" s="36">
        <f t="shared" si="3"/>
        <v>44427</v>
      </c>
      <c r="AJ27" s="101"/>
      <c r="AK27" s="419"/>
      <c r="AL27" s="422"/>
      <c r="AM27" s="422"/>
      <c r="AN27" s="422"/>
    </row>
    <row r="28" spans="2:40" s="9" customFormat="1" x14ac:dyDescent="0.3">
      <c r="B28" s="36">
        <f t="shared" si="7"/>
        <v>44094</v>
      </c>
      <c r="C28" s="103"/>
      <c r="D28" s="421"/>
      <c r="E28" s="36">
        <f t="shared" si="5"/>
        <v>44124</v>
      </c>
      <c r="F28" s="101"/>
      <c r="G28" s="419"/>
      <c r="H28" s="36">
        <f t="shared" si="6"/>
        <v>44155</v>
      </c>
      <c r="I28" s="101"/>
      <c r="J28" s="419"/>
      <c r="K28" s="36">
        <f t="shared" si="8"/>
        <v>44185</v>
      </c>
      <c r="L28" s="101"/>
      <c r="M28" s="419"/>
      <c r="N28" s="36">
        <f t="shared" si="9"/>
        <v>44216</v>
      </c>
      <c r="O28" s="101"/>
      <c r="P28" s="419"/>
      <c r="Q28" s="112">
        <f t="shared" si="10"/>
        <v>44247</v>
      </c>
      <c r="R28" s="101"/>
      <c r="S28" s="419"/>
      <c r="T28" s="36">
        <f t="shared" si="11"/>
        <v>44275</v>
      </c>
      <c r="U28" s="101"/>
      <c r="V28" s="419"/>
      <c r="W28" s="36">
        <f t="shared" si="12"/>
        <v>44306</v>
      </c>
      <c r="X28" s="101"/>
      <c r="Y28" s="419"/>
      <c r="Z28" s="36">
        <f t="shared" si="13"/>
        <v>44336</v>
      </c>
      <c r="AA28" s="101"/>
      <c r="AB28" s="419"/>
      <c r="AC28" s="36">
        <f t="shared" si="14"/>
        <v>44367</v>
      </c>
      <c r="AD28" s="101"/>
      <c r="AE28" s="419"/>
      <c r="AF28" s="36">
        <f t="shared" si="2"/>
        <v>44397</v>
      </c>
      <c r="AG28" s="101"/>
      <c r="AH28" s="419"/>
      <c r="AI28" s="36">
        <f t="shared" si="3"/>
        <v>44428</v>
      </c>
      <c r="AJ28" s="101"/>
      <c r="AK28" s="419"/>
      <c r="AL28" s="422"/>
      <c r="AM28" s="422"/>
      <c r="AN28" s="422"/>
    </row>
    <row r="29" spans="2:40" s="9" customFormat="1" x14ac:dyDescent="0.3">
      <c r="B29" s="36">
        <f t="shared" si="7"/>
        <v>44095</v>
      </c>
      <c r="C29" s="103"/>
      <c r="D29" s="421"/>
      <c r="E29" s="36">
        <f t="shared" si="5"/>
        <v>44125</v>
      </c>
      <c r="F29" s="101"/>
      <c r="G29" s="419"/>
      <c r="H29" s="36">
        <f t="shared" si="6"/>
        <v>44156</v>
      </c>
      <c r="I29" s="101"/>
      <c r="J29" s="419"/>
      <c r="K29" s="36">
        <f t="shared" si="8"/>
        <v>44186</v>
      </c>
      <c r="L29" s="101"/>
      <c r="M29" s="419"/>
      <c r="N29" s="36">
        <f t="shared" si="9"/>
        <v>44217</v>
      </c>
      <c r="O29" s="101"/>
      <c r="P29" s="419"/>
      <c r="Q29" s="112">
        <f t="shared" si="10"/>
        <v>44248</v>
      </c>
      <c r="R29" s="101"/>
      <c r="S29" s="419"/>
      <c r="T29" s="36">
        <f t="shared" si="11"/>
        <v>44276</v>
      </c>
      <c r="U29" s="101"/>
      <c r="V29" s="419"/>
      <c r="W29" s="36">
        <f t="shared" si="12"/>
        <v>44307</v>
      </c>
      <c r="X29" s="101"/>
      <c r="Y29" s="419"/>
      <c r="Z29" s="36">
        <f t="shared" si="13"/>
        <v>44337</v>
      </c>
      <c r="AA29" s="101"/>
      <c r="AB29" s="419"/>
      <c r="AC29" s="36">
        <f t="shared" si="14"/>
        <v>44368</v>
      </c>
      <c r="AD29" s="101"/>
      <c r="AE29" s="419"/>
      <c r="AF29" s="36">
        <f t="shared" si="2"/>
        <v>44398</v>
      </c>
      <c r="AG29" s="101"/>
      <c r="AH29" s="419"/>
      <c r="AI29" s="36">
        <f t="shared" si="3"/>
        <v>44429</v>
      </c>
      <c r="AJ29" s="101"/>
      <c r="AK29" s="419"/>
      <c r="AL29" s="422"/>
      <c r="AM29" s="422"/>
      <c r="AN29" s="422"/>
    </row>
    <row r="30" spans="2:40" s="9" customFormat="1" x14ac:dyDescent="0.3">
      <c r="B30" s="36">
        <f t="shared" si="7"/>
        <v>44096</v>
      </c>
      <c r="C30" s="103"/>
      <c r="D30" s="421"/>
      <c r="E30" s="36">
        <f t="shared" si="5"/>
        <v>44126</v>
      </c>
      <c r="F30" s="101"/>
      <c r="G30" s="419"/>
      <c r="H30" s="36">
        <f t="shared" si="6"/>
        <v>44157</v>
      </c>
      <c r="I30" s="101"/>
      <c r="J30" s="419"/>
      <c r="K30" s="36">
        <f t="shared" si="8"/>
        <v>44187</v>
      </c>
      <c r="L30" s="101"/>
      <c r="M30" s="419"/>
      <c r="N30" s="36">
        <f t="shared" si="9"/>
        <v>44218</v>
      </c>
      <c r="O30" s="101"/>
      <c r="P30" s="419"/>
      <c r="Q30" s="112">
        <f t="shared" si="10"/>
        <v>44249</v>
      </c>
      <c r="R30" s="101"/>
      <c r="S30" s="419"/>
      <c r="T30" s="36">
        <f t="shared" si="11"/>
        <v>44277</v>
      </c>
      <c r="U30" s="101"/>
      <c r="V30" s="419"/>
      <c r="W30" s="36">
        <f t="shared" si="12"/>
        <v>44308</v>
      </c>
      <c r="X30" s="101"/>
      <c r="Y30" s="419"/>
      <c r="Z30" s="36">
        <f t="shared" si="13"/>
        <v>44338</v>
      </c>
      <c r="AA30" s="101"/>
      <c r="AB30" s="419"/>
      <c r="AC30" s="36">
        <f t="shared" si="14"/>
        <v>44369</v>
      </c>
      <c r="AD30" s="101"/>
      <c r="AE30" s="419"/>
      <c r="AF30" s="36">
        <f t="shared" si="2"/>
        <v>44399</v>
      </c>
      <c r="AG30" s="101"/>
      <c r="AH30" s="419"/>
      <c r="AI30" s="36">
        <f t="shared" si="3"/>
        <v>44430</v>
      </c>
      <c r="AJ30" s="101"/>
      <c r="AK30" s="419"/>
      <c r="AL30" s="422"/>
      <c r="AM30" s="422"/>
      <c r="AN30" s="422"/>
    </row>
    <row r="31" spans="2:40" s="9" customFormat="1" x14ac:dyDescent="0.3">
      <c r="B31" s="36">
        <f t="shared" si="7"/>
        <v>44097</v>
      </c>
      <c r="C31" s="103"/>
      <c r="D31" s="421"/>
      <c r="E31" s="36">
        <f t="shared" si="5"/>
        <v>44127</v>
      </c>
      <c r="F31" s="101"/>
      <c r="G31" s="419"/>
      <c r="H31" s="36">
        <f t="shared" si="6"/>
        <v>44158</v>
      </c>
      <c r="I31" s="101"/>
      <c r="J31" s="419"/>
      <c r="K31" s="36">
        <f t="shared" si="8"/>
        <v>44188</v>
      </c>
      <c r="L31" s="101"/>
      <c r="M31" s="419"/>
      <c r="N31" s="36">
        <f t="shared" si="9"/>
        <v>44219</v>
      </c>
      <c r="O31" s="101"/>
      <c r="P31" s="419"/>
      <c r="Q31" s="112">
        <f t="shared" si="10"/>
        <v>44250</v>
      </c>
      <c r="R31" s="101"/>
      <c r="S31" s="419"/>
      <c r="T31" s="36">
        <f t="shared" si="11"/>
        <v>44278</v>
      </c>
      <c r="U31" s="101"/>
      <c r="V31" s="419"/>
      <c r="W31" s="36">
        <f t="shared" si="12"/>
        <v>44309</v>
      </c>
      <c r="X31" s="101"/>
      <c r="Y31" s="419"/>
      <c r="Z31" s="36">
        <f t="shared" si="13"/>
        <v>44339</v>
      </c>
      <c r="AA31" s="101"/>
      <c r="AB31" s="419"/>
      <c r="AC31" s="36">
        <f t="shared" si="14"/>
        <v>44370</v>
      </c>
      <c r="AD31" s="101"/>
      <c r="AE31" s="419"/>
      <c r="AF31" s="36">
        <f t="shared" si="2"/>
        <v>44400</v>
      </c>
      <c r="AG31" s="101"/>
      <c r="AH31" s="419"/>
      <c r="AI31" s="36">
        <f t="shared" si="3"/>
        <v>44431</v>
      </c>
      <c r="AJ31" s="101"/>
      <c r="AK31" s="419"/>
      <c r="AL31" s="422"/>
      <c r="AM31" s="422"/>
      <c r="AN31" s="422"/>
    </row>
    <row r="32" spans="2:40" s="9" customFormat="1" x14ac:dyDescent="0.3">
      <c r="B32" s="36">
        <f t="shared" si="7"/>
        <v>44098</v>
      </c>
      <c r="C32" s="103"/>
      <c r="D32" s="421"/>
      <c r="E32" s="36">
        <f t="shared" si="5"/>
        <v>44128</v>
      </c>
      <c r="F32" s="101"/>
      <c r="G32" s="419"/>
      <c r="H32" s="36">
        <f t="shared" si="6"/>
        <v>44159</v>
      </c>
      <c r="I32" s="101"/>
      <c r="J32" s="419"/>
      <c r="K32" s="36">
        <f t="shared" si="8"/>
        <v>44189</v>
      </c>
      <c r="L32" s="101"/>
      <c r="M32" s="419"/>
      <c r="N32" s="36">
        <f t="shared" si="9"/>
        <v>44220</v>
      </c>
      <c r="O32" s="101"/>
      <c r="P32" s="419"/>
      <c r="Q32" s="112">
        <f t="shared" si="10"/>
        <v>44251</v>
      </c>
      <c r="R32" s="101"/>
      <c r="S32" s="419"/>
      <c r="T32" s="36">
        <f t="shared" si="11"/>
        <v>44279</v>
      </c>
      <c r="U32" s="101"/>
      <c r="V32" s="419"/>
      <c r="W32" s="36">
        <f t="shared" si="12"/>
        <v>44310</v>
      </c>
      <c r="X32" s="101"/>
      <c r="Y32" s="419"/>
      <c r="Z32" s="36">
        <f t="shared" si="13"/>
        <v>44340</v>
      </c>
      <c r="AA32" s="101"/>
      <c r="AB32" s="419"/>
      <c r="AC32" s="36">
        <f t="shared" si="14"/>
        <v>44371</v>
      </c>
      <c r="AD32" s="101"/>
      <c r="AE32" s="419"/>
      <c r="AF32" s="36">
        <f t="shared" si="2"/>
        <v>44401</v>
      </c>
      <c r="AG32" s="101"/>
      <c r="AH32" s="419"/>
      <c r="AI32" s="36">
        <f t="shared" si="3"/>
        <v>44432</v>
      </c>
      <c r="AJ32" s="101"/>
      <c r="AK32" s="419"/>
      <c r="AL32" s="422"/>
      <c r="AM32" s="422"/>
      <c r="AN32" s="422"/>
    </row>
    <row r="33" spans="1:44" s="9" customFormat="1" x14ac:dyDescent="0.3">
      <c r="B33" s="36">
        <f t="shared" si="7"/>
        <v>44099</v>
      </c>
      <c r="C33" s="103"/>
      <c r="D33" s="421"/>
      <c r="E33" s="36">
        <f t="shared" si="5"/>
        <v>44129</v>
      </c>
      <c r="F33" s="101"/>
      <c r="G33" s="419"/>
      <c r="H33" s="36">
        <f t="shared" si="6"/>
        <v>44160</v>
      </c>
      <c r="I33" s="101"/>
      <c r="J33" s="419"/>
      <c r="K33" s="36">
        <f t="shared" si="8"/>
        <v>44190</v>
      </c>
      <c r="L33" s="101"/>
      <c r="M33" s="419"/>
      <c r="N33" s="36">
        <f t="shared" si="9"/>
        <v>44221</v>
      </c>
      <c r="O33" s="101"/>
      <c r="P33" s="419"/>
      <c r="Q33" s="112">
        <f t="shared" si="10"/>
        <v>44252</v>
      </c>
      <c r="R33" s="101"/>
      <c r="S33" s="419"/>
      <c r="T33" s="36">
        <f t="shared" si="11"/>
        <v>44280</v>
      </c>
      <c r="U33" s="101"/>
      <c r="V33" s="419"/>
      <c r="W33" s="36">
        <f t="shared" si="12"/>
        <v>44311</v>
      </c>
      <c r="X33" s="101"/>
      <c r="Y33" s="419"/>
      <c r="Z33" s="36">
        <f t="shared" si="13"/>
        <v>44341</v>
      </c>
      <c r="AA33" s="101"/>
      <c r="AB33" s="419"/>
      <c r="AC33" s="36">
        <f t="shared" si="14"/>
        <v>44372</v>
      </c>
      <c r="AD33" s="101"/>
      <c r="AE33" s="419"/>
      <c r="AF33" s="36">
        <f t="shared" si="2"/>
        <v>44402</v>
      </c>
      <c r="AG33" s="101"/>
      <c r="AH33" s="419"/>
      <c r="AI33" s="36">
        <f t="shared" si="3"/>
        <v>44433</v>
      </c>
      <c r="AJ33" s="101"/>
      <c r="AK33" s="419"/>
      <c r="AL33" s="422"/>
      <c r="AM33" s="422"/>
      <c r="AN33" s="422"/>
    </row>
    <row r="34" spans="1:44" s="9" customFormat="1" x14ac:dyDescent="0.3">
      <c r="B34" s="36">
        <f t="shared" si="7"/>
        <v>44100</v>
      </c>
      <c r="C34" s="103"/>
      <c r="D34" s="421"/>
      <c r="E34" s="36">
        <f t="shared" si="5"/>
        <v>44130</v>
      </c>
      <c r="F34" s="101"/>
      <c r="G34" s="419"/>
      <c r="H34" s="36">
        <f t="shared" si="6"/>
        <v>44161</v>
      </c>
      <c r="I34" s="101"/>
      <c r="J34" s="419"/>
      <c r="K34" s="36">
        <f t="shared" si="8"/>
        <v>44191</v>
      </c>
      <c r="L34" s="101"/>
      <c r="M34" s="419"/>
      <c r="N34" s="36">
        <f t="shared" si="9"/>
        <v>44222</v>
      </c>
      <c r="O34" s="101"/>
      <c r="P34" s="419"/>
      <c r="Q34" s="112">
        <f t="shared" si="10"/>
        <v>44253</v>
      </c>
      <c r="R34" s="101"/>
      <c r="S34" s="419"/>
      <c r="T34" s="36">
        <f t="shared" si="11"/>
        <v>44281</v>
      </c>
      <c r="U34" s="101"/>
      <c r="V34" s="419"/>
      <c r="W34" s="36">
        <f t="shared" si="12"/>
        <v>44312</v>
      </c>
      <c r="X34" s="101"/>
      <c r="Y34" s="419"/>
      <c r="Z34" s="36">
        <f t="shared" si="13"/>
        <v>44342</v>
      </c>
      <c r="AA34" s="101"/>
      <c r="AB34" s="419"/>
      <c r="AC34" s="36">
        <f t="shared" si="14"/>
        <v>44373</v>
      </c>
      <c r="AD34" s="101"/>
      <c r="AE34" s="419"/>
      <c r="AF34" s="36">
        <f t="shared" si="2"/>
        <v>44403</v>
      </c>
      <c r="AG34" s="101"/>
      <c r="AH34" s="419"/>
      <c r="AI34" s="36">
        <f t="shared" si="3"/>
        <v>44434</v>
      </c>
      <c r="AJ34" s="101"/>
      <c r="AK34" s="419"/>
      <c r="AL34" s="422"/>
      <c r="AM34" s="422"/>
      <c r="AN34" s="422"/>
    </row>
    <row r="35" spans="1:44" s="9" customFormat="1" x14ac:dyDescent="0.3">
      <c r="B35" s="36">
        <f t="shared" si="7"/>
        <v>44101</v>
      </c>
      <c r="C35" s="103"/>
      <c r="D35" s="421"/>
      <c r="E35" s="36">
        <f t="shared" si="5"/>
        <v>44131</v>
      </c>
      <c r="F35" s="101"/>
      <c r="G35" s="419"/>
      <c r="H35" s="36">
        <f t="shared" si="6"/>
        <v>44162</v>
      </c>
      <c r="I35" s="101"/>
      <c r="J35" s="419"/>
      <c r="K35" s="36">
        <f t="shared" si="8"/>
        <v>44192</v>
      </c>
      <c r="L35" s="101"/>
      <c r="M35" s="419"/>
      <c r="N35" s="36">
        <f t="shared" si="9"/>
        <v>44223</v>
      </c>
      <c r="O35" s="101"/>
      <c r="P35" s="419"/>
      <c r="Q35" s="112">
        <f t="shared" si="10"/>
        <v>44254</v>
      </c>
      <c r="R35" s="101"/>
      <c r="S35" s="419"/>
      <c r="T35" s="36">
        <f t="shared" si="11"/>
        <v>44282</v>
      </c>
      <c r="U35" s="101"/>
      <c r="V35" s="419"/>
      <c r="W35" s="36">
        <f t="shared" si="12"/>
        <v>44313</v>
      </c>
      <c r="X35" s="101"/>
      <c r="Y35" s="419"/>
      <c r="Z35" s="36">
        <f t="shared" si="13"/>
        <v>44343</v>
      </c>
      <c r="AA35" s="101"/>
      <c r="AB35" s="419"/>
      <c r="AC35" s="36">
        <f t="shared" si="14"/>
        <v>44374</v>
      </c>
      <c r="AD35" s="101"/>
      <c r="AE35" s="419"/>
      <c r="AF35" s="36">
        <f t="shared" si="2"/>
        <v>44404</v>
      </c>
      <c r="AG35" s="101"/>
      <c r="AH35" s="419"/>
      <c r="AI35" s="36">
        <f t="shared" si="3"/>
        <v>44435</v>
      </c>
      <c r="AJ35" s="101"/>
      <c r="AK35" s="419"/>
      <c r="AL35" s="422"/>
      <c r="AM35" s="422"/>
      <c r="AN35" s="422"/>
    </row>
    <row r="36" spans="1:44" s="9" customFormat="1" x14ac:dyDescent="0.3">
      <c r="B36" s="36">
        <f t="shared" si="7"/>
        <v>44102</v>
      </c>
      <c r="C36" s="103"/>
      <c r="D36" s="421"/>
      <c r="E36" s="36">
        <f t="shared" si="5"/>
        <v>44132</v>
      </c>
      <c r="F36" s="101"/>
      <c r="G36" s="419"/>
      <c r="H36" s="36">
        <f t="shared" si="6"/>
        <v>44163</v>
      </c>
      <c r="I36" s="101"/>
      <c r="J36" s="419"/>
      <c r="K36" s="36">
        <f t="shared" si="8"/>
        <v>44193</v>
      </c>
      <c r="L36" s="101"/>
      <c r="M36" s="419"/>
      <c r="N36" s="36">
        <f t="shared" si="9"/>
        <v>44224</v>
      </c>
      <c r="O36" s="101"/>
      <c r="P36" s="419"/>
      <c r="Q36" s="112">
        <f t="shared" si="10"/>
        <v>44255</v>
      </c>
      <c r="R36" s="101"/>
      <c r="S36" s="419"/>
      <c r="T36" s="36">
        <f t="shared" si="11"/>
        <v>44283</v>
      </c>
      <c r="U36" s="101"/>
      <c r="V36" s="419"/>
      <c r="W36" s="36">
        <f t="shared" si="12"/>
        <v>44314</v>
      </c>
      <c r="X36" s="101"/>
      <c r="Y36" s="419"/>
      <c r="Z36" s="36">
        <f t="shared" si="13"/>
        <v>44344</v>
      </c>
      <c r="AA36" s="101"/>
      <c r="AB36" s="419"/>
      <c r="AC36" s="36">
        <f t="shared" si="14"/>
        <v>44375</v>
      </c>
      <c r="AD36" s="101"/>
      <c r="AE36" s="419"/>
      <c r="AF36" s="36">
        <f t="shared" si="2"/>
        <v>44405</v>
      </c>
      <c r="AG36" s="101"/>
      <c r="AH36" s="419"/>
      <c r="AI36" s="36">
        <f t="shared" si="3"/>
        <v>44436</v>
      </c>
      <c r="AJ36" s="101"/>
      <c r="AK36" s="419"/>
      <c r="AL36" s="422"/>
      <c r="AM36" s="422"/>
      <c r="AN36" s="422"/>
    </row>
    <row r="37" spans="1:44" s="9" customFormat="1" x14ac:dyDescent="0.3">
      <c r="B37" s="36">
        <f>IF(B36="","",IF(DAY(B36+1)=1,"",B36+1))</f>
        <v>44103</v>
      </c>
      <c r="C37" s="103"/>
      <c r="D37" s="421"/>
      <c r="E37" s="36">
        <f>IF(E36="","",IF(DAY(E36+1)=1,"",E36+1))</f>
        <v>44133</v>
      </c>
      <c r="F37" s="101"/>
      <c r="G37" s="419"/>
      <c r="H37" s="36">
        <f>IF(H36="","",IF(DAY(H36+1)=1,"",H36+1))</f>
        <v>44164</v>
      </c>
      <c r="I37" s="101"/>
      <c r="J37" s="419"/>
      <c r="K37" s="36">
        <f t="shared" ref="K37:AC39" si="15">IF(K36="","",IF(DAY(K36+1)=1,"",K36+1))</f>
        <v>44194</v>
      </c>
      <c r="L37" s="101"/>
      <c r="M37" s="419"/>
      <c r="N37" s="36">
        <f t="shared" si="15"/>
        <v>44225</v>
      </c>
      <c r="O37" s="101"/>
      <c r="P37" s="419"/>
      <c r="Q37" s="419"/>
      <c r="R37" s="419"/>
      <c r="S37" s="419"/>
      <c r="T37" s="36">
        <f t="shared" si="11"/>
        <v>44284</v>
      </c>
      <c r="U37" s="101"/>
      <c r="V37" s="419"/>
      <c r="W37" s="36">
        <f t="shared" si="15"/>
        <v>44315</v>
      </c>
      <c r="X37" s="101"/>
      <c r="Y37" s="419"/>
      <c r="Z37" s="36">
        <f t="shared" si="15"/>
        <v>44345</v>
      </c>
      <c r="AA37" s="101"/>
      <c r="AB37" s="419"/>
      <c r="AC37" s="36">
        <f t="shared" si="15"/>
        <v>44376</v>
      </c>
      <c r="AD37" s="101"/>
      <c r="AE37" s="419"/>
      <c r="AF37" s="36">
        <f>IF(AF36="","",IF(DAY(AF36+1)=1,"",AF36+1))</f>
        <v>44406</v>
      </c>
      <c r="AG37" s="101"/>
      <c r="AH37" s="419"/>
      <c r="AI37" s="36">
        <f>IF(AI36="","",IF(DAY(AI36+1)=1,"",AI36+1))</f>
        <v>44437</v>
      </c>
      <c r="AJ37" s="101"/>
      <c r="AK37" s="419"/>
      <c r="AL37" s="422"/>
      <c r="AM37" s="422"/>
      <c r="AN37" s="422"/>
    </row>
    <row r="38" spans="1:44" s="9" customFormat="1" x14ac:dyDescent="0.3">
      <c r="B38" s="36">
        <f>IF(B37="","",IF(DAY(B37+1)=1,"",B37+1))</f>
        <v>44104</v>
      </c>
      <c r="C38" s="103"/>
      <c r="D38" s="421"/>
      <c r="E38" s="36">
        <f t="shared" ref="E38:H39" si="16">IF(E37="","",IF(DAY(E37+1)=1,"",E37+1))</f>
        <v>44134</v>
      </c>
      <c r="F38" s="101"/>
      <c r="G38" s="419"/>
      <c r="H38" s="36">
        <f t="shared" si="16"/>
        <v>44165</v>
      </c>
      <c r="I38" s="101"/>
      <c r="J38" s="419"/>
      <c r="K38" s="36">
        <f t="shared" si="15"/>
        <v>44195</v>
      </c>
      <c r="L38" s="101"/>
      <c r="M38" s="419"/>
      <c r="N38" s="36">
        <f t="shared" si="15"/>
        <v>44226</v>
      </c>
      <c r="O38" s="101"/>
      <c r="P38" s="419"/>
      <c r="Q38" s="419"/>
      <c r="R38" s="419"/>
      <c r="S38" s="419"/>
      <c r="T38" s="36">
        <f t="shared" si="11"/>
        <v>44285</v>
      </c>
      <c r="U38" s="101"/>
      <c r="V38" s="419"/>
      <c r="W38" s="36">
        <f t="shared" si="15"/>
        <v>44316</v>
      </c>
      <c r="X38" s="101"/>
      <c r="Y38" s="419"/>
      <c r="Z38" s="36">
        <f t="shared" si="15"/>
        <v>44346</v>
      </c>
      <c r="AA38" s="101"/>
      <c r="AB38" s="96"/>
      <c r="AC38" s="36">
        <f t="shared" si="15"/>
        <v>44377</v>
      </c>
      <c r="AD38" s="101"/>
      <c r="AE38" s="419"/>
      <c r="AF38" s="36">
        <f>IF(AF37="","",IF(DAY(AF37+1)=1,"",AF37+1))</f>
        <v>44407</v>
      </c>
      <c r="AG38" s="101"/>
      <c r="AH38" s="419"/>
      <c r="AI38" s="36">
        <f>IF(AI37="","",IF(DAY(AI37+1)=1,"",AI37+1))</f>
        <v>44438</v>
      </c>
      <c r="AJ38" s="101"/>
      <c r="AK38" s="419"/>
      <c r="AL38" s="422"/>
      <c r="AM38" s="422"/>
      <c r="AN38" s="422"/>
    </row>
    <row r="39" spans="1:44" s="9" customFormat="1" x14ac:dyDescent="0.3">
      <c r="B39" s="29"/>
      <c r="C39" s="29"/>
      <c r="D39" s="29"/>
      <c r="E39" s="36">
        <f t="shared" si="16"/>
        <v>44135</v>
      </c>
      <c r="F39" s="101"/>
      <c r="G39" s="96"/>
      <c r="H39" s="29"/>
      <c r="I39" s="29"/>
      <c r="J39" s="29"/>
      <c r="K39" s="36">
        <f t="shared" si="15"/>
        <v>44196</v>
      </c>
      <c r="L39" s="101"/>
      <c r="M39" s="96"/>
      <c r="N39" s="36">
        <f t="shared" si="15"/>
        <v>44227</v>
      </c>
      <c r="O39" s="101"/>
      <c r="P39" s="419"/>
      <c r="Q39" s="419"/>
      <c r="R39" s="419"/>
      <c r="S39" s="419"/>
      <c r="T39" s="36">
        <f t="shared" si="11"/>
        <v>44286</v>
      </c>
      <c r="U39" s="101"/>
      <c r="V39" s="419"/>
      <c r="W39" s="419"/>
      <c r="X39" s="419"/>
      <c r="Y39" s="419"/>
      <c r="Z39" s="36">
        <f t="shared" si="15"/>
        <v>44347</v>
      </c>
      <c r="AA39" s="101"/>
      <c r="AB39" s="96"/>
      <c r="AC39" s="419"/>
      <c r="AD39" s="419"/>
      <c r="AE39" s="419"/>
      <c r="AF39" s="36">
        <f>IF(AF38="","",IF(DAY(AF38+1)=1,"",AF38+1))</f>
        <v>44408</v>
      </c>
      <c r="AG39" s="101"/>
      <c r="AH39" s="419"/>
      <c r="AI39" s="36">
        <f>IF(AI38="","",IF(DAY(AI38+1)=1,"",AI38+1))</f>
        <v>44439</v>
      </c>
      <c r="AJ39" s="101"/>
      <c r="AK39" s="419"/>
      <c r="AL39" s="422"/>
      <c r="AM39" s="422"/>
      <c r="AN39" s="422"/>
    </row>
    <row r="40" spans="1:44" ht="14" thickBot="1" x14ac:dyDescent="0.35">
      <c r="Q40" s="107"/>
      <c r="AI40" s="423"/>
    </row>
    <row r="41" spans="1:44" ht="14" thickBot="1" x14ac:dyDescent="0.35">
      <c r="A41" s="44"/>
      <c r="B41" s="47" t="s">
        <v>98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7"/>
      <c r="U41" s="44"/>
      <c r="V41" s="44"/>
      <c r="W41" s="47" t="s">
        <v>98</v>
      </c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J41" s="44"/>
      <c r="AK41" s="44"/>
      <c r="AL41" s="44"/>
      <c r="AM41" s="44"/>
      <c r="AN41" s="44"/>
    </row>
    <row r="42" spans="1:44" s="424" customFormat="1" thickTop="1" x14ac:dyDescent="0.3">
      <c r="B42" s="425" t="s">
        <v>10</v>
      </c>
      <c r="C42" s="426"/>
      <c r="D42" s="559">
        <f>SUM(D21:D39)</f>
        <v>0</v>
      </c>
      <c r="E42" s="425" t="s">
        <v>12</v>
      </c>
      <c r="F42" s="426"/>
      <c r="G42" s="559">
        <f>SUM(G9:G39)</f>
        <v>0</v>
      </c>
      <c r="H42" s="425" t="s">
        <v>11</v>
      </c>
      <c r="I42" s="426"/>
      <c r="J42" s="559">
        <f>SUM(J9:J38)</f>
        <v>0</v>
      </c>
      <c r="K42" s="425" t="s">
        <v>13</v>
      </c>
      <c r="L42" s="426"/>
      <c r="M42" s="559">
        <f>SUM(M9:M39)</f>
        <v>0</v>
      </c>
      <c r="N42" s="427" t="s">
        <v>2</v>
      </c>
      <c r="O42" s="426"/>
      <c r="P42" s="559">
        <f>SUM(P9:P39)</f>
        <v>0</v>
      </c>
      <c r="Q42" s="425" t="s">
        <v>3</v>
      </c>
      <c r="R42" s="426"/>
      <c r="S42" s="559">
        <f>SUM(S9:S36)</f>
        <v>0</v>
      </c>
      <c r="T42" s="425" t="s">
        <v>4</v>
      </c>
      <c r="U42" s="426"/>
      <c r="V42" s="559">
        <f>SUM(V9:V39)</f>
        <v>0</v>
      </c>
      <c r="W42" s="425" t="s">
        <v>5</v>
      </c>
      <c r="X42" s="426"/>
      <c r="Y42" s="559">
        <f>SUM(Y9:Y38)</f>
        <v>0</v>
      </c>
      <c r="Z42" s="425" t="s">
        <v>6</v>
      </c>
      <c r="AA42" s="426"/>
      <c r="AB42" s="559">
        <f>SUM(AB9:AB39)</f>
        <v>0</v>
      </c>
      <c r="AC42" s="425" t="s">
        <v>7</v>
      </c>
      <c r="AD42" s="426"/>
      <c r="AE42" s="559">
        <f>SUM(AE9:AE38)</f>
        <v>0</v>
      </c>
      <c r="AF42" s="425" t="s">
        <v>8</v>
      </c>
      <c r="AG42" s="426"/>
      <c r="AH42" s="559">
        <f>SUM(AH9:AH39)</f>
        <v>0</v>
      </c>
      <c r="AI42" s="425" t="s">
        <v>9</v>
      </c>
      <c r="AJ42" s="426"/>
      <c r="AK42" s="559">
        <f>SUM(AK9:AK39)</f>
        <v>0</v>
      </c>
      <c r="AL42" s="425" t="s">
        <v>10</v>
      </c>
      <c r="AM42" s="426"/>
      <c r="AN42" s="559">
        <f>SUM(AN9:AN20)</f>
        <v>0</v>
      </c>
      <c r="AP42" s="428" t="s">
        <v>53</v>
      </c>
      <c r="AQ42" s="429"/>
      <c r="AR42" s="562">
        <f>SUM(D42,G42,J42,M42,P42,S42,V42,Y42,AB42,AE42,AH42,AK42,AN42)</f>
        <v>0</v>
      </c>
    </row>
    <row r="43" spans="1:44" s="9" customFormat="1" ht="13" x14ac:dyDescent="0.3">
      <c r="B43" s="425" t="s">
        <v>17</v>
      </c>
      <c r="C43" s="129">
        <f>18-C44</f>
        <v>18</v>
      </c>
      <c r="D43" s="560"/>
      <c r="E43" s="430" t="s">
        <v>17</v>
      </c>
      <c r="F43" s="129">
        <f>31-F44</f>
        <v>31</v>
      </c>
      <c r="G43" s="560"/>
      <c r="H43" s="425" t="s">
        <v>17</v>
      </c>
      <c r="I43" s="129">
        <f>30-I44</f>
        <v>30</v>
      </c>
      <c r="J43" s="560"/>
      <c r="K43" s="425" t="s">
        <v>17</v>
      </c>
      <c r="L43" s="129">
        <f>31-L44</f>
        <v>31</v>
      </c>
      <c r="M43" s="560"/>
      <c r="N43" s="425" t="s">
        <v>17</v>
      </c>
      <c r="O43" s="129">
        <f>31-O44</f>
        <v>31</v>
      </c>
      <c r="P43" s="560"/>
      <c r="Q43" s="427" t="s">
        <v>17</v>
      </c>
      <c r="R43" s="129">
        <f>28-R44</f>
        <v>28</v>
      </c>
      <c r="S43" s="560"/>
      <c r="T43" s="425" t="s">
        <v>17</v>
      </c>
      <c r="U43" s="129">
        <f>31-U44</f>
        <v>31</v>
      </c>
      <c r="V43" s="560"/>
      <c r="W43" s="425" t="s">
        <v>17</v>
      </c>
      <c r="X43" s="129">
        <f>30-X44</f>
        <v>30</v>
      </c>
      <c r="Y43" s="560"/>
      <c r="Z43" s="425" t="s">
        <v>17</v>
      </c>
      <c r="AA43" s="129">
        <f>31-AA44</f>
        <v>31</v>
      </c>
      <c r="AB43" s="560"/>
      <c r="AC43" s="425" t="s">
        <v>17</v>
      </c>
      <c r="AD43" s="129">
        <f>30-AD44</f>
        <v>30</v>
      </c>
      <c r="AE43" s="560"/>
      <c r="AF43" s="425" t="s">
        <v>17</v>
      </c>
      <c r="AG43" s="129">
        <f>31-AG44</f>
        <v>31</v>
      </c>
      <c r="AH43" s="560"/>
      <c r="AI43" s="425" t="s">
        <v>17</v>
      </c>
      <c r="AJ43" s="129">
        <f>31-AJ44</f>
        <v>31</v>
      </c>
      <c r="AK43" s="560"/>
      <c r="AL43" s="425" t="s">
        <v>17</v>
      </c>
      <c r="AM43" s="129">
        <f>12-AM44</f>
        <v>12</v>
      </c>
      <c r="AN43" s="560"/>
      <c r="AP43" s="431" t="s">
        <v>17</v>
      </c>
      <c r="AQ43" s="129">
        <f>C43+AM43+AJ43+AG43+AD43+AA43+X43+U43+R43+O43+L43+I43+F43</f>
        <v>365</v>
      </c>
      <c r="AR43" s="563"/>
    </row>
    <row r="44" spans="1:44" ht="14" thickBot="1" x14ac:dyDescent="0.35">
      <c r="B44" s="425" t="s">
        <v>40</v>
      </c>
      <c r="C44" s="129">
        <f>COUNTIF(C21:C38,"○")</f>
        <v>0</v>
      </c>
      <c r="D44" s="561"/>
      <c r="E44" s="430" t="s">
        <v>40</v>
      </c>
      <c r="F44" s="129">
        <f>COUNTIF(F9:F39,"○")</f>
        <v>0</v>
      </c>
      <c r="G44" s="561"/>
      <c r="H44" s="425" t="s">
        <v>40</v>
      </c>
      <c r="I44" s="129">
        <f>COUNTIF(I9:I38,"○")</f>
        <v>0</v>
      </c>
      <c r="J44" s="561"/>
      <c r="K44" s="425" t="s">
        <v>40</v>
      </c>
      <c r="L44" s="129">
        <f>COUNTIF(L9:L39,"○")</f>
        <v>0</v>
      </c>
      <c r="M44" s="561"/>
      <c r="N44" s="425" t="s">
        <v>40</v>
      </c>
      <c r="O44" s="129">
        <f>COUNTIF(O9:O39,"○")</f>
        <v>0</v>
      </c>
      <c r="P44" s="561"/>
      <c r="Q44" s="427" t="s">
        <v>40</v>
      </c>
      <c r="R44" s="129">
        <f>COUNTIF(R9:R36,"○")</f>
        <v>0</v>
      </c>
      <c r="S44" s="561"/>
      <c r="T44" s="425" t="s">
        <v>40</v>
      </c>
      <c r="U44" s="129">
        <f>COUNTIF(U9:U39,"○")</f>
        <v>0</v>
      </c>
      <c r="V44" s="561"/>
      <c r="W44" s="425" t="s">
        <v>40</v>
      </c>
      <c r="X44" s="129">
        <f>COUNTIF(X9:X38,"○")</f>
        <v>0</v>
      </c>
      <c r="Y44" s="561"/>
      <c r="Z44" s="425" t="s">
        <v>40</v>
      </c>
      <c r="AA44" s="129">
        <f>COUNTIF(AA9:AA39,"○")</f>
        <v>0</v>
      </c>
      <c r="AB44" s="561"/>
      <c r="AC44" s="425" t="s">
        <v>40</v>
      </c>
      <c r="AD44" s="129">
        <f>COUNTIF(AD9:AD38,"○")</f>
        <v>0</v>
      </c>
      <c r="AE44" s="561"/>
      <c r="AF44" s="425" t="s">
        <v>40</v>
      </c>
      <c r="AG44" s="129">
        <f>COUNTIF(AG9:AG39,"○")</f>
        <v>0</v>
      </c>
      <c r="AH44" s="561"/>
      <c r="AI44" s="425" t="s">
        <v>40</v>
      </c>
      <c r="AJ44" s="129">
        <f>COUNTIF(AJ9:AJ39,"○")</f>
        <v>0</v>
      </c>
      <c r="AK44" s="561"/>
      <c r="AL44" s="425" t="s">
        <v>40</v>
      </c>
      <c r="AM44" s="129">
        <f>COUNTIF(AM9:AM20,"○")</f>
        <v>0</v>
      </c>
      <c r="AN44" s="561"/>
      <c r="AP44" s="432" t="s">
        <v>40</v>
      </c>
      <c r="AQ44" s="456">
        <f>C44+AM44+AJ44+AG44+AD44+AA44+X44+U44+R44+O44+L44+I44+F44</f>
        <v>0</v>
      </c>
      <c r="AR44" s="564"/>
    </row>
    <row r="45" spans="1:44" ht="14" thickTop="1" x14ac:dyDescent="0.3">
      <c r="AJ45" s="20"/>
    </row>
    <row r="46" spans="1:44" x14ac:dyDescent="0.3">
      <c r="AJ46" s="20"/>
    </row>
    <row r="47" spans="1:44" x14ac:dyDescent="0.3">
      <c r="AJ47" s="20"/>
    </row>
    <row r="48" spans="1:44" x14ac:dyDescent="0.3">
      <c r="AJ48" s="20"/>
    </row>
    <row r="49" spans="36:36" x14ac:dyDescent="0.3">
      <c r="AJ49" s="20"/>
    </row>
    <row r="50" spans="36:36" x14ac:dyDescent="0.3">
      <c r="AJ50" s="20"/>
    </row>
    <row r="51" spans="36:36" x14ac:dyDescent="0.3">
      <c r="AJ51" s="20"/>
    </row>
    <row r="52" spans="36:36" x14ac:dyDescent="0.3">
      <c r="AJ52" s="20"/>
    </row>
    <row r="53" spans="36:36" x14ac:dyDescent="0.3">
      <c r="AJ53" s="20"/>
    </row>
    <row r="54" spans="36:36" x14ac:dyDescent="0.3">
      <c r="AJ54" s="20"/>
    </row>
    <row r="55" spans="36:36" x14ac:dyDescent="0.3">
      <c r="AJ55" s="20"/>
    </row>
    <row r="56" spans="36:36" x14ac:dyDescent="0.3">
      <c r="AJ56" s="20"/>
    </row>
    <row r="57" spans="36:36" x14ac:dyDescent="0.3">
      <c r="AJ57" s="20"/>
    </row>
    <row r="58" spans="36:36" x14ac:dyDescent="0.3">
      <c r="AJ58" s="20"/>
    </row>
    <row r="59" spans="36:36" x14ac:dyDescent="0.3">
      <c r="AJ59" s="21"/>
    </row>
    <row r="60" spans="36:36" x14ac:dyDescent="0.3">
      <c r="AJ60" s="21"/>
    </row>
    <row r="61" spans="36:36" x14ac:dyDescent="0.3">
      <c r="AJ61" s="21"/>
    </row>
    <row r="62" spans="36:36" x14ac:dyDescent="0.3">
      <c r="AJ62" s="21"/>
    </row>
    <row r="63" spans="36:36" x14ac:dyDescent="0.3">
      <c r="AJ63" s="21"/>
    </row>
    <row r="64" spans="36:36" x14ac:dyDescent="0.3">
      <c r="AJ64" s="21"/>
    </row>
    <row r="65" spans="36:36" x14ac:dyDescent="0.3">
      <c r="AJ65" s="21"/>
    </row>
    <row r="66" spans="36:36" x14ac:dyDescent="0.3">
      <c r="AJ66" s="21"/>
    </row>
    <row r="67" spans="36:36" x14ac:dyDescent="0.3">
      <c r="AJ67" s="21"/>
    </row>
    <row r="68" spans="36:36" x14ac:dyDescent="0.3">
      <c r="AJ68" s="21"/>
    </row>
    <row r="69" spans="36:36" x14ac:dyDescent="0.3">
      <c r="AJ69" s="21"/>
    </row>
    <row r="70" spans="36:36" x14ac:dyDescent="0.3">
      <c r="AJ70" s="21"/>
    </row>
    <row r="71" spans="36:36" x14ac:dyDescent="0.3">
      <c r="AJ71" s="21"/>
    </row>
    <row r="72" spans="36:36" x14ac:dyDescent="0.3">
      <c r="AJ72" s="21"/>
    </row>
    <row r="73" spans="36:36" x14ac:dyDescent="0.3">
      <c r="AJ73" s="21"/>
    </row>
    <row r="74" spans="36:36" x14ac:dyDescent="0.3">
      <c r="AJ74" s="21"/>
    </row>
    <row r="75" spans="36:36" x14ac:dyDescent="0.3">
      <c r="AJ75" s="21"/>
    </row>
    <row r="76" spans="36:36" x14ac:dyDescent="0.3">
      <c r="AJ76" s="21"/>
    </row>
    <row r="77" spans="36:36" x14ac:dyDescent="0.3">
      <c r="AJ77" s="21"/>
    </row>
    <row r="78" spans="36:36" x14ac:dyDescent="0.3">
      <c r="AJ78" s="21"/>
    </row>
    <row r="79" spans="36:36" x14ac:dyDescent="0.3">
      <c r="AJ79" s="21"/>
    </row>
    <row r="80" spans="36:36" x14ac:dyDescent="0.3">
      <c r="AJ80" s="21"/>
    </row>
    <row r="81" spans="36:36" x14ac:dyDescent="0.3">
      <c r="AJ81" s="21"/>
    </row>
    <row r="82" spans="36:36" x14ac:dyDescent="0.3">
      <c r="AJ82" s="21"/>
    </row>
    <row r="83" spans="36:36" x14ac:dyDescent="0.3">
      <c r="AJ83" s="21"/>
    </row>
    <row r="84" spans="36:36" x14ac:dyDescent="0.3">
      <c r="AJ84" s="21"/>
    </row>
    <row r="85" spans="36:36" x14ac:dyDescent="0.3">
      <c r="AJ85" s="21"/>
    </row>
    <row r="86" spans="36:36" x14ac:dyDescent="0.3">
      <c r="AJ86" s="21"/>
    </row>
    <row r="87" spans="36:36" x14ac:dyDescent="0.3">
      <c r="AJ87" s="21"/>
    </row>
    <row r="88" spans="36:36" x14ac:dyDescent="0.3">
      <c r="AJ88" s="21"/>
    </row>
    <row r="89" spans="36:36" x14ac:dyDescent="0.3">
      <c r="AJ89" s="21"/>
    </row>
    <row r="90" spans="36:36" x14ac:dyDescent="0.3">
      <c r="AJ90" s="21"/>
    </row>
    <row r="91" spans="36:36" x14ac:dyDescent="0.3">
      <c r="AJ91" s="21"/>
    </row>
    <row r="92" spans="36:36" x14ac:dyDescent="0.3">
      <c r="AJ92" s="21"/>
    </row>
    <row r="93" spans="36:36" x14ac:dyDescent="0.3">
      <c r="AJ93" s="21"/>
    </row>
    <row r="94" spans="36:36" x14ac:dyDescent="0.3">
      <c r="AJ94" s="21"/>
    </row>
    <row r="95" spans="36:36" x14ac:dyDescent="0.3">
      <c r="AJ95" s="21"/>
    </row>
    <row r="96" spans="36:36" x14ac:dyDescent="0.3">
      <c r="AJ96" s="21"/>
    </row>
    <row r="97" spans="36:36" x14ac:dyDescent="0.3">
      <c r="AJ97" s="21"/>
    </row>
    <row r="98" spans="36:36" x14ac:dyDescent="0.3">
      <c r="AJ98" s="21"/>
    </row>
    <row r="99" spans="36:36" x14ac:dyDescent="0.3">
      <c r="AJ99" s="21"/>
    </row>
    <row r="100" spans="36:36" x14ac:dyDescent="0.3">
      <c r="AJ100" s="21"/>
    </row>
    <row r="101" spans="36:36" x14ac:dyDescent="0.3">
      <c r="AJ101" s="21"/>
    </row>
    <row r="102" spans="36:36" x14ac:dyDescent="0.3">
      <c r="AJ102" s="21"/>
    </row>
    <row r="103" spans="36:36" x14ac:dyDescent="0.3">
      <c r="AJ103" s="21"/>
    </row>
    <row r="104" spans="36:36" x14ac:dyDescent="0.3">
      <c r="AJ104" s="21"/>
    </row>
    <row r="105" spans="36:36" x14ac:dyDescent="0.3">
      <c r="AJ105" s="21"/>
    </row>
  </sheetData>
  <sheetProtection algorithmName="SHA-512" hashValue="onrpVVDE9NcvdkAU9wzMsQKM+ZfY4UlDAZMvWrSjTOziiC+qZ5Pa7FDRaN6+DiYue1bVsZvVit+I3p4/hVf0yw==" saltValue="sNr63DcefOkYW/GN0kM9dQ==" spinCount="100000" sheet="1" objects="1" scenarios="1"/>
  <mergeCells count="27">
    <mergeCell ref="AE42:AE44"/>
    <mergeCell ref="AH42:AH44"/>
    <mergeCell ref="AK42:AK44"/>
    <mergeCell ref="AN42:AN44"/>
    <mergeCell ref="AR42:AR44"/>
    <mergeCell ref="AL7:AN7"/>
    <mergeCell ref="D42:D44"/>
    <mergeCell ref="G42:G44"/>
    <mergeCell ref="J42:J44"/>
    <mergeCell ref="M42:M44"/>
    <mergeCell ref="P42:P44"/>
    <mergeCell ref="S42:S44"/>
    <mergeCell ref="V42:V44"/>
    <mergeCell ref="Y42:Y44"/>
    <mergeCell ref="AB42:AB44"/>
    <mergeCell ref="T7:V7"/>
    <mergeCell ref="W7:Y7"/>
    <mergeCell ref="Z7:AB7"/>
    <mergeCell ref="AC7:AE7"/>
    <mergeCell ref="AF7:AH7"/>
    <mergeCell ref="AI7:AK7"/>
    <mergeCell ref="Q7:S7"/>
    <mergeCell ref="B7:D7"/>
    <mergeCell ref="E7:G7"/>
    <mergeCell ref="H7:J7"/>
    <mergeCell ref="K7:M7"/>
    <mergeCell ref="N7:P7"/>
  </mergeCells>
  <phoneticPr fontId="1"/>
  <conditionalFormatting sqref="H9:H38 K9:K38 N9:N39 W9:W38 B9:B14 AI9:AI38 AC9:AC38 Z9:Z36 E9:E38 T9:T36 Q9:Q36 AL9:AL14 B21:B38">
    <cfRule type="expression" dxfId="81" priority="49">
      <formula>TEXT(B9,"aaa")="土"</formula>
    </cfRule>
  </conditionalFormatting>
  <conditionalFormatting sqref="AI9:AI38 B9:B14 H9:H38 K9:K38 N9:N39 W9:W38 Z9:Z36 AC9:AC38 E9:E38 T9:T36 Q9:Q36 AL9:AL14 B21:B38">
    <cfRule type="expression" dxfId="80" priority="48">
      <formula>TEXT(B9,"aaa")="日"</formula>
    </cfRule>
  </conditionalFormatting>
  <conditionalFormatting sqref="AF9:AF38">
    <cfRule type="expression" dxfId="79" priority="47">
      <formula>TEXT(AF9,"aaa")="土"</formula>
    </cfRule>
  </conditionalFormatting>
  <conditionalFormatting sqref="AF9:AF38">
    <cfRule type="expression" dxfId="78" priority="46">
      <formula>TEXT(AF9,"aaa")="日"</formula>
    </cfRule>
  </conditionalFormatting>
  <conditionalFormatting sqref="AC42 AL42 B42 E42 H42 K42 N42 Q42 T42 W42 Z42 AI42">
    <cfRule type="expression" dxfId="77" priority="45">
      <formula>TEXT(B42,"aaa")="土"</formula>
    </cfRule>
  </conditionalFormatting>
  <conditionalFormatting sqref="AC42 AL42 B42 E42 H42 K42 N42 Q42 T42 W42 Z42 AI42">
    <cfRule type="expression" dxfId="76" priority="44">
      <formula>TEXT(B42,"aaa")="日"</formula>
    </cfRule>
  </conditionalFormatting>
  <conditionalFormatting sqref="AF42">
    <cfRule type="expression" dxfId="75" priority="43">
      <formula>TEXT(AF42,"aaa")="土"</formula>
    </cfRule>
  </conditionalFormatting>
  <conditionalFormatting sqref="AF42">
    <cfRule type="expression" dxfId="74" priority="42">
      <formula>TEXT(AF42,"aaa")="日"</formula>
    </cfRule>
  </conditionalFormatting>
  <conditionalFormatting sqref="AI43:AI44 W43:W44 Z43:Z44 AC43:AC44 B43:B44 E43:E44 H43:H44 K43:K44 N43:N44 Q43:Q44 T43:T44 AL43:AL44">
    <cfRule type="expression" dxfId="73" priority="41">
      <formula>TEXT(B43,"aaa")="土"</formula>
    </cfRule>
  </conditionalFormatting>
  <conditionalFormatting sqref="AI43:AI44 W43:W44 Z43:Z44 B43:B44 E43:E44 H43:H44 K43:K44 N43:N44 Q43:Q44 T43:T44 AC43:AC44 AL43:AL44">
    <cfRule type="expression" dxfId="72" priority="40">
      <formula>TEXT(B43,"aaa")="日"</formula>
    </cfRule>
  </conditionalFormatting>
  <conditionalFormatting sqref="AF43:AF44">
    <cfRule type="expression" dxfId="71" priority="39">
      <formula>TEXT(AF43,"aaa")="土"</formula>
    </cfRule>
  </conditionalFormatting>
  <conditionalFormatting sqref="AF43:AF44">
    <cfRule type="expression" dxfId="70" priority="38">
      <formula>TEXT(AF43,"aaa")="日"</formula>
    </cfRule>
  </conditionalFormatting>
  <conditionalFormatting sqref="AP43:AP44">
    <cfRule type="expression" dxfId="69" priority="32">
      <formula>TEXT(AP43,"aaa")="土"</formula>
    </cfRule>
  </conditionalFormatting>
  <conditionalFormatting sqref="AP43:AP44">
    <cfRule type="expression" dxfId="68" priority="31">
      <formula>TEXT(AP43,"aaa")="日"</formula>
    </cfRule>
  </conditionalFormatting>
  <conditionalFormatting sqref="AP42">
    <cfRule type="expression" dxfId="67" priority="30">
      <formula>TEXT(AP42,"aaa")="土"</formula>
    </cfRule>
  </conditionalFormatting>
  <conditionalFormatting sqref="AP42">
    <cfRule type="expression" dxfId="66" priority="29">
      <formula>TEXT(AP42,"aaa")="日"</formula>
    </cfRule>
  </conditionalFormatting>
  <conditionalFormatting sqref="AP44 AC9:AC38">
    <cfRule type="expression" dxfId="65" priority="33">
      <formula>COUNTIF(#REF!,$AC9)</formula>
    </cfRule>
  </conditionalFormatting>
  <conditionalFormatting sqref="AP44">
    <cfRule type="expression" dxfId="64" priority="34">
      <formula>COUNTIF(#REF!,$AF44)</formula>
    </cfRule>
  </conditionalFormatting>
  <conditionalFormatting sqref="AP42:AP43">
    <cfRule type="expression" dxfId="63" priority="35">
      <formula>COUNTIF(#REF!,#REF!)</formula>
    </cfRule>
  </conditionalFormatting>
  <conditionalFormatting sqref="AP42:AP43">
    <cfRule type="expression" dxfId="62" priority="36">
      <formula>COUNTIF(#REF!,$AE42)</formula>
    </cfRule>
  </conditionalFormatting>
  <conditionalFormatting sqref="AP42:AP44">
    <cfRule type="expression" dxfId="61" priority="37">
      <formula>COUNTIF(#REF!,$AN42)</formula>
    </cfRule>
  </conditionalFormatting>
  <conditionalFormatting sqref="Z9:Z36 T42:T44 AL42:AL44 B42:B44 E42:E44 H42:H44 K42:K44 N42:N44 Q42:Q44 Z42:Z44 AC42:AC44 AF42:AF44 AI42:AI44">
    <cfRule type="expression" dxfId="60" priority="50">
      <formula>COUNTIF(#REF!,$Z9)</formula>
    </cfRule>
  </conditionalFormatting>
  <conditionalFormatting sqref="W9:W38 AL42:AL44 B42:B44 E42:E44 H42:H44 K42:K44 N42:N44 Q42:Q44 T42:T44 W42:W44 Z42:Z44 AC42:AC44 AF42:AF44 AI42:AI44">
    <cfRule type="expression" dxfId="59" priority="51">
      <formula>COUNTIF(#REF!,$W9)</formula>
    </cfRule>
  </conditionalFormatting>
  <conditionalFormatting sqref="N42:N44 N9:N39">
    <cfRule type="expression" dxfId="58" priority="52">
      <formula>COUNTIF(#REF!,$N9)</formula>
    </cfRule>
  </conditionalFormatting>
  <conditionalFormatting sqref="K42:K44 K9:K38">
    <cfRule type="expression" dxfId="57" priority="53">
      <formula>COUNTIF(#REF!,$K9)</formula>
    </cfRule>
  </conditionalFormatting>
  <conditionalFormatting sqref="E42:E44 E9:E38">
    <cfRule type="expression" dxfId="56" priority="54">
      <formula>COUNTIF(#REF!,$E9)</formula>
    </cfRule>
  </conditionalFormatting>
  <conditionalFormatting sqref="H42:H44 H9:H38">
    <cfRule type="expression" dxfId="55" priority="55">
      <formula>COUNTIF(#REF!,$H9)</formula>
    </cfRule>
  </conditionalFormatting>
  <conditionalFormatting sqref="B42:B44">
    <cfRule type="expression" dxfId="54" priority="56">
      <formula>COUNTIF(#REF!,$B42)</formula>
    </cfRule>
  </conditionalFormatting>
  <conditionalFormatting sqref="B9:B14 B21:B38">
    <cfRule type="expression" dxfId="53" priority="57">
      <formula>COUNTIF(#REF!,$B9)</formula>
    </cfRule>
  </conditionalFormatting>
  <conditionalFormatting sqref="AI9:AI38 AF9:AF38 AL9:AL14 AL42:AL44 AI42:AI44">
    <cfRule type="expression" dxfId="52" priority="58">
      <formula>COUNTIF(#REF!,$AI9)</formula>
    </cfRule>
  </conditionalFormatting>
  <conditionalFormatting sqref="T42:T44 T9:T36">
    <cfRule type="expression" dxfId="51" priority="59">
      <formula>COUNTIF(#REF!,$T9)</formula>
    </cfRule>
  </conditionalFormatting>
  <conditionalFormatting sqref="Q42:Q44 Q9:Q36">
    <cfRule type="expression" dxfId="50" priority="60">
      <formula>COUNTIF(#REF!,$Q9)</formula>
    </cfRule>
  </conditionalFormatting>
  <conditionalFormatting sqref="AF42:AF44 AC42:AC44">
    <cfRule type="expression" dxfId="49" priority="61">
      <formula>COUNTIF(#REF!,$AC42)</formula>
    </cfRule>
  </conditionalFormatting>
  <conditionalFormatting sqref="D9:D14">
    <cfRule type="expression" dxfId="48" priority="27">
      <formula>TEXT(D9,"aaa")="土"</formula>
    </cfRule>
  </conditionalFormatting>
  <conditionalFormatting sqref="D9:D14">
    <cfRule type="expression" dxfId="47" priority="26">
      <formula>TEXT(D9,"aaa")="日"</formula>
    </cfRule>
  </conditionalFormatting>
  <conditionalFormatting sqref="D9:D14">
    <cfRule type="expression" dxfId="46" priority="28">
      <formula>COUNTIF(#REF!,$B9)</formula>
    </cfRule>
  </conditionalFormatting>
  <conditionalFormatting sqref="AL15:AL20">
    <cfRule type="expression" dxfId="45" priority="24">
      <formula>TEXT(AL15,"aaa")="土"</formula>
    </cfRule>
  </conditionalFormatting>
  <conditionalFormatting sqref="AL15:AL20">
    <cfRule type="expression" dxfId="44" priority="23">
      <formula>TEXT(AL15,"aaa")="日"</formula>
    </cfRule>
  </conditionalFormatting>
  <conditionalFormatting sqref="AL15:AL20">
    <cfRule type="expression" dxfId="43" priority="25">
      <formula>COUNTIF(#REF!,$AI15)</formula>
    </cfRule>
  </conditionalFormatting>
  <conditionalFormatting sqref="B15:B20">
    <cfRule type="expression" dxfId="42" priority="21">
      <formula>TEXT(B15,"aaa")="土"</formula>
    </cfRule>
  </conditionalFormatting>
  <conditionalFormatting sqref="B15:B20">
    <cfRule type="expression" dxfId="41" priority="20">
      <formula>TEXT(B15,"aaa")="日"</formula>
    </cfRule>
  </conditionalFormatting>
  <conditionalFormatting sqref="B15:B20">
    <cfRule type="expression" dxfId="40" priority="22">
      <formula>COUNTIF(#REF!,$B15)</formula>
    </cfRule>
  </conditionalFormatting>
  <conditionalFormatting sqref="D15:D20">
    <cfRule type="expression" dxfId="39" priority="18">
      <formula>TEXT(D15,"aaa")="土"</formula>
    </cfRule>
  </conditionalFormatting>
  <conditionalFormatting sqref="D15:D20">
    <cfRule type="expression" dxfId="38" priority="17">
      <formula>TEXT(D15,"aaa")="日"</formula>
    </cfRule>
  </conditionalFormatting>
  <conditionalFormatting sqref="D15:D20">
    <cfRule type="expression" dxfId="37" priority="19">
      <formula>COUNTIF(#REF!,$B15)</formula>
    </cfRule>
  </conditionalFormatting>
  <conditionalFormatting sqref="B42">
    <cfRule type="expression" dxfId="36" priority="16">
      <formula>COUNTIF(#REF!,$E42)</formula>
    </cfRule>
  </conditionalFormatting>
  <conditionalFormatting sqref="E42">
    <cfRule type="expression" dxfId="35" priority="15">
      <formula>COUNTIF(#REF!,$H42)</formula>
    </cfRule>
  </conditionalFormatting>
  <conditionalFormatting sqref="H42">
    <cfRule type="expression" dxfId="34" priority="14">
      <formula>COUNTIF(#REF!,$K42)</formula>
    </cfRule>
  </conditionalFormatting>
  <conditionalFormatting sqref="K42">
    <cfRule type="expression" dxfId="33" priority="13">
      <formula>COUNTIF(#REF!,$N42)</formula>
    </cfRule>
  </conditionalFormatting>
  <conditionalFormatting sqref="N42">
    <cfRule type="expression" dxfId="32" priority="12">
      <formula>COUNTIF(#REF!,$Q42)</formula>
    </cfRule>
  </conditionalFormatting>
  <conditionalFormatting sqref="Q42">
    <cfRule type="expression" dxfId="31" priority="11">
      <formula>COUNTIF(#REF!,$T42)</formula>
    </cfRule>
  </conditionalFormatting>
  <conditionalFormatting sqref="W42">
    <cfRule type="expression" dxfId="30" priority="10">
      <formula>COUNTIF(#REF!,$Z42)</formula>
    </cfRule>
  </conditionalFormatting>
  <conditionalFormatting sqref="Z42">
    <cfRule type="expression" dxfId="29" priority="9">
      <formula>COUNTIF(#REF!,$AC42)</formula>
    </cfRule>
  </conditionalFormatting>
  <conditionalFormatting sqref="AC42">
    <cfRule type="expression" dxfId="28" priority="8">
      <formula>TEXT(AC42,"aaa")="土"</formula>
    </cfRule>
  </conditionalFormatting>
  <conditionalFormatting sqref="AC42">
    <cfRule type="expression" dxfId="27" priority="7">
      <formula>TEXT(AC42,"aaa")="日"</formula>
    </cfRule>
  </conditionalFormatting>
  <conditionalFormatting sqref="AF42">
    <cfRule type="expression" dxfId="26" priority="5">
      <formula>TEXT(AF42,"aaa")="土"</formula>
    </cfRule>
  </conditionalFormatting>
  <conditionalFormatting sqref="AF42">
    <cfRule type="expression" dxfId="25" priority="4">
      <formula>TEXT(AF42,"aaa")="日"</formula>
    </cfRule>
  </conditionalFormatting>
  <conditionalFormatting sqref="AF42">
    <cfRule type="expression" dxfId="24" priority="6">
      <formula>COUNTIF(#REF!,$AI42)</formula>
    </cfRule>
  </conditionalFormatting>
  <conditionalFormatting sqref="T37:T39">
    <cfRule type="expression" dxfId="23" priority="2">
      <formula>TEXT(T37,"aaa")="土"</formula>
    </cfRule>
  </conditionalFormatting>
  <conditionalFormatting sqref="T37:T39">
    <cfRule type="expression" dxfId="22" priority="1">
      <formula>TEXT(T37,"aaa")="日"</formula>
    </cfRule>
  </conditionalFormatting>
  <conditionalFormatting sqref="T37:T39">
    <cfRule type="expression" dxfId="21" priority="3">
      <formula>COUNTIF(#REF!,$T37)</formula>
    </cfRule>
  </conditionalFormatting>
  <dataValidations count="1">
    <dataValidation type="list" allowBlank="1" showInputMessage="1" showErrorMessage="1" sqref="AJ9:AJ39 AG9:AG39 AM9:AM20 U9:U39 C9:C38 L9:L39 O9:O39 X9:X38 R9:R36 I9:I38 AA9:AA39 F9:F39 AD9:AD38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4" orientation="landscape" r:id="rId1"/>
  <colBreaks count="1" manualBreakCount="1">
    <brk id="22" max="4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B1:Z146"/>
  <sheetViews>
    <sheetView showGridLines="0" view="pageBreakPreview" zoomScaleNormal="75" zoomScaleSheetLayoutView="100" workbookViewId="0">
      <selection activeCell="B3" sqref="B3"/>
    </sheetView>
  </sheetViews>
  <sheetFormatPr defaultColWidth="9" defaultRowHeight="13.5" x14ac:dyDescent="0.3"/>
  <cols>
    <col min="1" max="1" width="8.83203125" style="1" customWidth="1"/>
    <col min="2" max="2" width="3.75" style="1" customWidth="1"/>
    <col min="3" max="3" width="1.58203125" style="1" customWidth="1"/>
    <col min="4" max="4" width="1.5" style="1" customWidth="1"/>
    <col min="5" max="5" width="9.08203125" style="1" customWidth="1"/>
    <col min="6" max="6" width="6.08203125" style="1" customWidth="1"/>
    <col min="7" max="7" width="10" style="1" customWidth="1"/>
    <col min="8" max="8" width="9.08203125" style="1" customWidth="1"/>
    <col min="9" max="9" width="6.08203125" style="1" customWidth="1"/>
    <col min="10" max="10" width="10" style="1" customWidth="1"/>
    <col min="11" max="11" width="3.25" style="1" customWidth="1"/>
    <col min="12" max="12" width="1.58203125" style="1" customWidth="1"/>
    <col min="13" max="13" width="2" style="13" customWidth="1"/>
    <col min="14" max="14" width="9.08203125" style="1" customWidth="1"/>
    <col min="15" max="15" width="4.08203125" style="1" customWidth="1"/>
    <col min="16" max="16" width="10.58203125" style="1" customWidth="1"/>
    <col min="17" max="17" width="9.08203125" style="1" customWidth="1"/>
    <col min="18" max="18" width="4.08203125" style="1" customWidth="1"/>
    <col min="19" max="19" width="10.58203125" style="1" customWidth="1"/>
    <col min="20" max="20" width="2.08203125" style="13" customWidth="1"/>
    <col min="21" max="21" width="1.83203125" style="13" customWidth="1"/>
    <col min="22" max="22" width="0.75" style="1" customWidth="1"/>
    <col min="23" max="23" width="11.75" style="1" customWidth="1"/>
    <col min="24" max="24" width="0.58203125" style="19" customWidth="1"/>
    <col min="25" max="16384" width="9" style="1"/>
  </cols>
  <sheetData>
    <row r="1" spans="2:26" ht="22" x14ac:dyDescent="0.3"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</row>
    <row r="2" spans="2:26" ht="22" x14ac:dyDescent="0.3">
      <c r="B2" s="483" t="s">
        <v>155</v>
      </c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</row>
    <row r="3" spans="2:26" ht="27" customHeight="1" x14ac:dyDescent="0.3">
      <c r="E3" s="84" t="s">
        <v>25</v>
      </c>
      <c r="F3" s="7"/>
      <c r="H3" s="84" t="s">
        <v>50</v>
      </c>
      <c r="I3" s="7"/>
      <c r="M3" s="1"/>
      <c r="N3" s="84" t="s">
        <v>51</v>
      </c>
      <c r="P3" s="13"/>
      <c r="T3" s="1"/>
      <c r="U3" s="1"/>
      <c r="V3" s="13"/>
      <c r="W3" s="13"/>
      <c r="X3" s="1"/>
      <c r="Z3" s="19"/>
    </row>
    <row r="4" spans="2:26" ht="26.5" customHeight="1" x14ac:dyDescent="0.3">
      <c r="E4" s="28" t="s">
        <v>99</v>
      </c>
      <c r="F4" s="28"/>
      <c r="N4" s="132"/>
      <c r="O4" s="132"/>
      <c r="P4" s="133"/>
      <c r="Q4" s="133"/>
      <c r="R4" s="133"/>
      <c r="S4" s="133"/>
      <c r="V4" s="13"/>
    </row>
    <row r="5" spans="2:26" ht="9" customHeight="1" thickBot="1" x14ac:dyDescent="0.35">
      <c r="E5" s="28"/>
      <c r="F5" s="28"/>
      <c r="N5" s="11"/>
      <c r="O5" s="11"/>
      <c r="P5" s="13"/>
      <c r="Q5" s="13"/>
      <c r="R5" s="13"/>
      <c r="S5" s="13"/>
    </row>
    <row r="6" spans="2:26" ht="25" customHeight="1" thickBot="1" x14ac:dyDescent="0.35">
      <c r="C6" s="13"/>
      <c r="D6" s="257"/>
      <c r="E6" s="484">
        <v>2018</v>
      </c>
      <c r="F6" s="484"/>
      <c r="G6" s="258" t="s">
        <v>34</v>
      </c>
      <c r="H6" s="258"/>
      <c r="I6" s="258"/>
      <c r="J6" s="259"/>
      <c r="K6" s="260"/>
      <c r="L6" s="12"/>
      <c r="M6" s="12"/>
      <c r="N6" s="132"/>
      <c r="O6" s="132"/>
      <c r="P6" s="133"/>
      <c r="Q6" s="133"/>
      <c r="R6" s="133"/>
      <c r="S6" s="133"/>
      <c r="T6" s="1"/>
      <c r="U6" s="1"/>
      <c r="X6" s="1"/>
    </row>
    <row r="7" spans="2:26" s="32" customFormat="1" ht="20.149999999999999" customHeight="1" x14ac:dyDescent="0.3">
      <c r="C7" s="95"/>
      <c r="D7" s="472"/>
      <c r="E7" s="473"/>
      <c r="F7" s="473"/>
      <c r="G7" s="473"/>
      <c r="H7" s="473"/>
      <c r="I7" s="473"/>
      <c r="J7" s="473"/>
      <c r="K7" s="474"/>
      <c r="L7" s="33"/>
      <c r="M7" s="42"/>
      <c r="N7" s="565" t="s">
        <v>1</v>
      </c>
      <c r="O7" s="565"/>
      <c r="P7" s="565"/>
      <c r="Q7" s="565"/>
      <c r="R7" s="565"/>
      <c r="S7" s="565"/>
    </row>
    <row r="8" spans="2:26" ht="6" customHeight="1" x14ac:dyDescent="0.3">
      <c r="D8" s="238"/>
      <c r="E8" s="13"/>
      <c r="F8" s="13"/>
      <c r="G8" s="13"/>
      <c r="H8" s="13"/>
      <c r="I8" s="13"/>
      <c r="J8" s="67"/>
      <c r="K8" s="239"/>
      <c r="L8" s="67"/>
      <c r="N8" s="565"/>
      <c r="O8" s="565"/>
      <c r="P8" s="565"/>
      <c r="Q8" s="565"/>
      <c r="R8" s="565"/>
      <c r="S8" s="565"/>
      <c r="T8" s="1"/>
      <c r="U8" s="1"/>
      <c r="X8" s="1"/>
    </row>
    <row r="9" spans="2:26" s="7" customFormat="1" ht="20.149999999999999" customHeight="1" thickBot="1" x14ac:dyDescent="0.35">
      <c r="D9" s="240"/>
      <c r="E9" s="486">
        <f>+E26</f>
        <v>43344</v>
      </c>
      <c r="F9" s="487"/>
      <c r="G9" s="487"/>
      <c r="H9" s="487"/>
      <c r="I9" s="487"/>
      <c r="J9" s="488"/>
      <c r="K9" s="241"/>
      <c r="L9" s="65"/>
      <c r="M9" s="39"/>
      <c r="N9" s="566"/>
      <c r="O9" s="566"/>
      <c r="P9" s="566"/>
      <c r="Q9" s="566"/>
      <c r="R9" s="566"/>
      <c r="S9" s="566"/>
    </row>
    <row r="10" spans="2:26" s="22" customFormat="1" ht="20.149999999999999" customHeight="1" thickTop="1" thickBot="1" x14ac:dyDescent="0.35">
      <c r="D10" s="242"/>
      <c r="E10" s="195" t="s">
        <v>27</v>
      </c>
      <c r="F10" s="195" t="s">
        <v>33</v>
      </c>
      <c r="G10" s="195" t="s">
        <v>0</v>
      </c>
      <c r="H10" s="37" t="s">
        <v>27</v>
      </c>
      <c r="I10" s="37" t="s">
        <v>33</v>
      </c>
      <c r="J10" s="37" t="s">
        <v>0</v>
      </c>
      <c r="K10" s="243"/>
      <c r="L10" s="65"/>
      <c r="M10" s="40"/>
      <c r="N10" s="23"/>
      <c r="O10" s="23"/>
      <c r="P10" s="24"/>
    </row>
    <row r="11" spans="2:26" s="9" customFormat="1" x14ac:dyDescent="0.3">
      <c r="D11" s="244"/>
      <c r="E11" s="194">
        <f>E9</f>
        <v>43344</v>
      </c>
      <c r="F11" s="150"/>
      <c r="G11" s="151"/>
      <c r="H11" s="295">
        <f>E25+1</f>
        <v>43359</v>
      </c>
      <c r="I11" s="296"/>
      <c r="J11" s="297"/>
      <c r="K11" s="245"/>
      <c r="L11" s="108"/>
      <c r="M11" s="41"/>
      <c r="N11" s="8"/>
      <c r="O11" s="8"/>
      <c r="P11" s="18"/>
    </row>
    <row r="12" spans="2:26" s="9" customFormat="1" x14ac:dyDescent="0.3">
      <c r="D12" s="244"/>
      <c r="E12" s="126">
        <f t="shared" ref="E12:E25" si="0">E11+1</f>
        <v>43345</v>
      </c>
      <c r="F12" s="152"/>
      <c r="G12" s="153"/>
      <c r="H12" s="298">
        <f>H11+1</f>
        <v>43360</v>
      </c>
      <c r="I12" s="157"/>
      <c r="J12" s="299"/>
      <c r="K12" s="245"/>
      <c r="L12" s="108"/>
      <c r="M12" s="41"/>
      <c r="N12" s="8"/>
      <c r="O12" s="8"/>
      <c r="P12" s="18"/>
    </row>
    <row r="13" spans="2:26" s="9" customFormat="1" x14ac:dyDescent="0.3">
      <c r="D13" s="244"/>
      <c r="E13" s="127">
        <f t="shared" si="0"/>
        <v>43346</v>
      </c>
      <c r="F13" s="152"/>
      <c r="G13" s="153"/>
      <c r="H13" s="298">
        <f t="shared" ref="H13:H25" si="1">H12+1</f>
        <v>43361</v>
      </c>
      <c r="I13" s="157"/>
      <c r="J13" s="299"/>
      <c r="K13" s="245"/>
      <c r="L13" s="108"/>
      <c r="M13" s="41"/>
      <c r="N13" s="8"/>
      <c r="O13" s="8"/>
      <c r="P13" s="18"/>
    </row>
    <row r="14" spans="2:26" s="9" customFormat="1" x14ac:dyDescent="0.3">
      <c r="D14" s="244"/>
      <c r="E14" s="127">
        <f t="shared" si="0"/>
        <v>43347</v>
      </c>
      <c r="F14" s="152"/>
      <c r="G14" s="153"/>
      <c r="H14" s="298">
        <f>H13+1</f>
        <v>43362</v>
      </c>
      <c r="I14" s="157"/>
      <c r="J14" s="299"/>
      <c r="K14" s="245"/>
      <c r="L14" s="108"/>
      <c r="M14" s="41"/>
      <c r="N14" s="8"/>
      <c r="O14" s="8"/>
      <c r="P14" s="18"/>
    </row>
    <row r="15" spans="2:26" s="9" customFormat="1" x14ac:dyDescent="0.3">
      <c r="D15" s="244"/>
      <c r="E15" s="127">
        <f t="shared" si="0"/>
        <v>43348</v>
      </c>
      <c r="F15" s="152"/>
      <c r="G15" s="153"/>
      <c r="H15" s="298">
        <f t="shared" si="1"/>
        <v>43363</v>
      </c>
      <c r="I15" s="157"/>
      <c r="J15" s="299"/>
      <c r="K15" s="245"/>
      <c r="L15" s="108"/>
      <c r="M15" s="41"/>
      <c r="N15" s="8"/>
      <c r="O15" s="8"/>
      <c r="P15" s="18"/>
    </row>
    <row r="16" spans="2:26" s="9" customFormat="1" x14ac:dyDescent="0.3">
      <c r="D16" s="244"/>
      <c r="E16" s="127">
        <f t="shared" si="0"/>
        <v>43349</v>
      </c>
      <c r="F16" s="152"/>
      <c r="G16" s="153"/>
      <c r="H16" s="298">
        <f t="shared" si="1"/>
        <v>43364</v>
      </c>
      <c r="I16" s="157"/>
      <c r="J16" s="299"/>
      <c r="K16" s="245"/>
      <c r="L16" s="108"/>
      <c r="M16" s="41"/>
      <c r="N16" s="8"/>
      <c r="O16" s="8"/>
      <c r="P16" s="18"/>
    </row>
    <row r="17" spans="3:24" s="9" customFormat="1" x14ac:dyDescent="0.3">
      <c r="D17" s="244"/>
      <c r="E17" s="127">
        <f t="shared" si="0"/>
        <v>43350</v>
      </c>
      <c r="F17" s="152"/>
      <c r="G17" s="153"/>
      <c r="H17" s="298">
        <f t="shared" si="1"/>
        <v>43365</v>
      </c>
      <c r="I17" s="157"/>
      <c r="J17" s="299"/>
      <c r="K17" s="245"/>
      <c r="L17" s="108"/>
      <c r="M17" s="41"/>
      <c r="N17" s="8"/>
      <c r="O17" s="8"/>
      <c r="P17" s="18"/>
    </row>
    <row r="18" spans="3:24" s="9" customFormat="1" x14ac:dyDescent="0.3">
      <c r="D18" s="244"/>
      <c r="E18" s="127">
        <f t="shared" si="0"/>
        <v>43351</v>
      </c>
      <c r="F18" s="152"/>
      <c r="G18" s="153"/>
      <c r="H18" s="298">
        <f t="shared" si="1"/>
        <v>43366</v>
      </c>
      <c r="I18" s="157"/>
      <c r="J18" s="299"/>
      <c r="K18" s="245"/>
      <c r="L18" s="108"/>
      <c r="M18" s="41"/>
      <c r="N18" s="8"/>
      <c r="O18" s="8"/>
      <c r="P18" s="18"/>
    </row>
    <row r="19" spans="3:24" s="9" customFormat="1" ht="14" thickBot="1" x14ac:dyDescent="0.35">
      <c r="D19" s="244"/>
      <c r="E19" s="127">
        <f t="shared" si="0"/>
        <v>43352</v>
      </c>
      <c r="F19" s="152"/>
      <c r="G19" s="153"/>
      <c r="H19" s="300">
        <f t="shared" si="1"/>
        <v>43367</v>
      </c>
      <c r="I19" s="301"/>
      <c r="J19" s="302"/>
      <c r="K19" s="245"/>
      <c r="L19" s="108"/>
      <c r="M19" s="41"/>
      <c r="N19" s="8"/>
      <c r="O19" s="8"/>
      <c r="P19" s="18"/>
    </row>
    <row r="20" spans="3:24" s="9" customFormat="1" x14ac:dyDescent="0.3">
      <c r="D20" s="244"/>
      <c r="E20" s="127">
        <f t="shared" si="0"/>
        <v>43353</v>
      </c>
      <c r="F20" s="152"/>
      <c r="G20" s="153"/>
      <c r="H20" s="292">
        <f t="shared" si="1"/>
        <v>43368</v>
      </c>
      <c r="I20" s="293"/>
      <c r="J20" s="294"/>
      <c r="K20" s="245"/>
      <c r="L20" s="108"/>
      <c r="M20" s="41"/>
      <c r="N20" s="8"/>
      <c r="O20" s="8"/>
      <c r="P20" s="18"/>
    </row>
    <row r="21" spans="3:24" s="9" customFormat="1" x14ac:dyDescent="0.3">
      <c r="D21" s="244"/>
      <c r="E21" s="127">
        <f t="shared" si="0"/>
        <v>43354</v>
      </c>
      <c r="F21" s="152"/>
      <c r="G21" s="153"/>
      <c r="H21" s="167">
        <f t="shared" si="1"/>
        <v>43369</v>
      </c>
      <c r="I21" s="157"/>
      <c r="J21" s="168"/>
      <c r="K21" s="245"/>
      <c r="L21" s="108"/>
      <c r="M21" s="41"/>
      <c r="N21" s="8"/>
      <c r="O21" s="8"/>
      <c r="P21" s="18"/>
    </row>
    <row r="22" spans="3:24" s="9" customFormat="1" ht="14" thickBot="1" x14ac:dyDescent="0.35">
      <c r="D22" s="244"/>
      <c r="E22" s="306">
        <f t="shared" si="0"/>
        <v>43355</v>
      </c>
      <c r="F22" s="307"/>
      <c r="G22" s="291"/>
      <c r="H22" s="169">
        <f t="shared" si="1"/>
        <v>43370</v>
      </c>
      <c r="I22" s="166"/>
      <c r="J22" s="170"/>
      <c r="K22" s="245"/>
      <c r="L22" s="108"/>
      <c r="M22" s="41"/>
      <c r="N22" s="8"/>
      <c r="O22" s="8"/>
      <c r="P22" s="18"/>
    </row>
    <row r="23" spans="3:24" s="9" customFormat="1" x14ac:dyDescent="0.3">
      <c r="D23" s="308"/>
      <c r="E23" s="304">
        <f t="shared" si="0"/>
        <v>43356</v>
      </c>
      <c r="F23" s="305"/>
      <c r="G23" s="178"/>
      <c r="H23" s="185">
        <f t="shared" si="1"/>
        <v>43371</v>
      </c>
      <c r="I23" s="190"/>
      <c r="J23" s="186"/>
      <c r="K23" s="245"/>
      <c r="L23" s="108"/>
      <c r="M23" s="41"/>
      <c r="N23" s="8"/>
      <c r="O23" s="8"/>
      <c r="P23" s="18"/>
    </row>
    <row r="24" spans="3:24" s="9" customFormat="1" x14ac:dyDescent="0.3">
      <c r="D24" s="308"/>
      <c r="E24" s="303">
        <f t="shared" si="0"/>
        <v>43357</v>
      </c>
      <c r="F24" s="155"/>
      <c r="G24" s="174"/>
      <c r="H24" s="171">
        <f t="shared" si="1"/>
        <v>43372</v>
      </c>
      <c r="I24" s="157"/>
      <c r="J24" s="168"/>
      <c r="K24" s="245"/>
      <c r="L24" s="108"/>
      <c r="M24" s="41"/>
      <c r="N24" s="8"/>
      <c r="O24" s="8"/>
      <c r="P24" s="18"/>
    </row>
    <row r="25" spans="3:24" s="9" customFormat="1" ht="14" thickBot="1" x14ac:dyDescent="0.35">
      <c r="D25" s="308"/>
      <c r="E25" s="289">
        <f t="shared" si="0"/>
        <v>43358</v>
      </c>
      <c r="F25" s="290"/>
      <c r="G25" s="291"/>
      <c r="H25" s="172">
        <f t="shared" si="1"/>
        <v>43373</v>
      </c>
      <c r="I25" s="191"/>
      <c r="J25" s="173"/>
      <c r="K25" s="245"/>
      <c r="L25" s="108"/>
      <c r="M25" s="41"/>
      <c r="N25" s="8"/>
      <c r="O25" s="8"/>
      <c r="P25" s="18"/>
    </row>
    <row r="26" spans="3:24" ht="9" customHeight="1" thickBot="1" x14ac:dyDescent="0.35">
      <c r="C26" s="13"/>
      <c r="D26" s="246"/>
      <c r="E26" s="119">
        <f>+DATE(E6,9,1)</f>
        <v>43344</v>
      </c>
      <c r="F26" s="119"/>
      <c r="G26" s="120"/>
      <c r="H26" s="120"/>
      <c r="I26" s="120"/>
      <c r="J26" s="120"/>
      <c r="K26" s="247"/>
      <c r="L26" s="12"/>
      <c r="M26" s="12"/>
      <c r="N26" s="3"/>
      <c r="O26" s="3"/>
      <c r="P26" s="17"/>
      <c r="T26" s="1"/>
      <c r="U26" s="1"/>
      <c r="X26" s="1"/>
    </row>
    <row r="27" spans="3:24" s="32" customFormat="1" x14ac:dyDescent="0.3">
      <c r="C27" s="95"/>
      <c r="D27" s="248"/>
      <c r="E27" s="114" t="s">
        <v>46</v>
      </c>
      <c r="F27" s="14"/>
      <c r="G27" s="33"/>
      <c r="H27" s="14"/>
      <c r="I27" s="14"/>
      <c r="J27" s="33"/>
      <c r="K27" s="249"/>
      <c r="L27" s="33"/>
      <c r="M27" s="42"/>
      <c r="N27" s="34"/>
      <c r="O27" s="34"/>
      <c r="P27" s="35"/>
    </row>
    <row r="28" spans="3:24" ht="8.5" customHeight="1" x14ac:dyDescent="0.3">
      <c r="D28" s="238"/>
      <c r="E28" s="13"/>
      <c r="F28" s="13"/>
      <c r="G28" s="13"/>
      <c r="H28" s="13"/>
      <c r="I28" s="13"/>
      <c r="J28" s="13"/>
      <c r="K28" s="250"/>
      <c r="P28" s="20"/>
      <c r="T28" s="1"/>
      <c r="U28" s="1"/>
      <c r="X28" s="1"/>
    </row>
    <row r="29" spans="3:24" s="9" customFormat="1" ht="15" x14ac:dyDescent="0.3">
      <c r="D29" s="244"/>
      <c r="E29" s="109" t="s">
        <v>19</v>
      </c>
      <c r="F29" s="14"/>
      <c r="G29" s="43"/>
      <c r="H29" s="14"/>
      <c r="I29" s="14"/>
      <c r="J29" s="33"/>
      <c r="K29" s="249"/>
      <c r="L29" s="33"/>
      <c r="M29" s="41"/>
      <c r="N29" s="8"/>
      <c r="O29" s="8"/>
      <c r="P29" s="20"/>
    </row>
    <row r="30" spans="3:24" x14ac:dyDescent="0.3">
      <c r="D30" s="238"/>
      <c r="E30" s="13" t="s">
        <v>100</v>
      </c>
      <c r="F30" s="13"/>
      <c r="G30" s="38"/>
      <c r="H30" s="13"/>
      <c r="I30" s="13"/>
      <c r="J30" s="30"/>
      <c r="K30" s="251"/>
      <c r="L30" s="30"/>
      <c r="P30" s="20"/>
      <c r="T30" s="1"/>
      <c r="U30" s="1"/>
      <c r="X30" s="1"/>
    </row>
    <row r="31" spans="3:24" s="9" customFormat="1" ht="15" x14ac:dyDescent="0.3">
      <c r="D31" s="244"/>
      <c r="E31" s="478" t="s">
        <v>154</v>
      </c>
      <c r="F31" s="479"/>
      <c r="G31" s="480">
        <f>SUM(G11+G12+G13+G14+G15+G16+G17+G18+G19+G20+G21+G22+G23+G24+G25+J11+J12+J13+J14+J15+J16+J17+J18+J19+J20+J21+J22+J23+J24+J25)</f>
        <v>0</v>
      </c>
      <c r="H31" s="481"/>
      <c r="I31" s="481"/>
      <c r="J31" s="482"/>
      <c r="K31" s="245"/>
      <c r="L31" s="108"/>
      <c r="M31" s="41"/>
      <c r="N31" s="8"/>
      <c r="O31" s="8"/>
      <c r="P31" s="20"/>
    </row>
    <row r="32" spans="3:24" s="9" customFormat="1" x14ac:dyDescent="0.3">
      <c r="D32" s="244"/>
      <c r="E32" s="462" t="s">
        <v>17</v>
      </c>
      <c r="F32" s="463"/>
      <c r="G32" s="464">
        <f>30-G33</f>
        <v>30</v>
      </c>
      <c r="H32" s="465"/>
      <c r="I32" s="465"/>
      <c r="J32" s="466"/>
      <c r="K32" s="252"/>
      <c r="L32" s="66"/>
      <c r="M32" s="41"/>
      <c r="N32" s="8"/>
      <c r="O32" s="8"/>
      <c r="P32" s="20"/>
    </row>
    <row r="33" spans="4:24" s="9" customFormat="1" x14ac:dyDescent="0.3">
      <c r="D33" s="244"/>
      <c r="E33" s="462" t="s">
        <v>71</v>
      </c>
      <c r="F33" s="463"/>
      <c r="G33" s="464">
        <f>COUNTIFS(F11:F25,"○")+COUNTIFS(I11:I25,"○")</f>
        <v>0</v>
      </c>
      <c r="H33" s="465"/>
      <c r="I33" s="465"/>
      <c r="J33" s="466"/>
      <c r="K33" s="252"/>
      <c r="L33" s="66"/>
      <c r="M33" s="41"/>
      <c r="N33" s="8"/>
      <c r="O33" s="8"/>
      <c r="P33" s="20"/>
    </row>
    <row r="34" spans="4:24" s="32" customFormat="1" ht="9" customHeight="1" x14ac:dyDescent="0.3">
      <c r="D34" s="248"/>
      <c r="E34" s="106"/>
      <c r="F34" s="14"/>
      <c r="G34" s="33"/>
      <c r="H34" s="14"/>
      <c r="I34" s="14"/>
      <c r="J34" s="33"/>
      <c r="K34" s="249"/>
      <c r="L34" s="33"/>
      <c r="M34" s="42"/>
      <c r="N34" s="34"/>
      <c r="O34" s="34"/>
      <c r="P34" s="35"/>
    </row>
    <row r="35" spans="4:24" x14ac:dyDescent="0.3">
      <c r="D35" s="238"/>
      <c r="E35" s="492" t="s">
        <v>101</v>
      </c>
      <c r="F35" s="493"/>
      <c r="G35" s="493"/>
      <c r="H35" s="493"/>
      <c r="I35" s="494"/>
      <c r="J35" s="115">
        <f>SUM(G31)</f>
        <v>0</v>
      </c>
      <c r="K35" s="253"/>
      <c r="L35" s="43"/>
      <c r="P35" s="20"/>
      <c r="T35" s="1"/>
      <c r="U35" s="1"/>
      <c r="X35" s="1"/>
    </row>
    <row r="36" spans="4:24" x14ac:dyDescent="0.3">
      <c r="D36" s="238"/>
      <c r="E36" s="495" t="s">
        <v>18</v>
      </c>
      <c r="F36" s="496"/>
      <c r="G36" s="496"/>
      <c r="H36" s="496"/>
      <c r="I36" s="497"/>
      <c r="J36" s="115">
        <f>SUM(G32)</f>
        <v>30</v>
      </c>
      <c r="K36" s="253"/>
      <c r="L36" s="43"/>
      <c r="P36" s="20"/>
      <c r="T36" s="1"/>
      <c r="U36" s="1"/>
      <c r="X36" s="1"/>
    </row>
    <row r="37" spans="4:24" x14ac:dyDescent="0.3">
      <c r="D37" s="238"/>
      <c r="E37" s="492" t="s">
        <v>102</v>
      </c>
      <c r="F37" s="498"/>
      <c r="G37" s="498"/>
      <c r="H37" s="498"/>
      <c r="I37" s="499"/>
      <c r="J37" s="115">
        <f>ROUNDUP(J35/J36,0)</f>
        <v>0</v>
      </c>
      <c r="K37" s="253"/>
      <c r="L37" s="43"/>
      <c r="P37" s="20"/>
      <c r="T37" s="1"/>
      <c r="U37" s="1"/>
      <c r="X37" s="1"/>
    </row>
    <row r="38" spans="4:24" ht="16" x14ac:dyDescent="0.3">
      <c r="D38" s="238"/>
      <c r="E38" s="500" t="s">
        <v>103</v>
      </c>
      <c r="F38" s="501"/>
      <c r="G38" s="501"/>
      <c r="H38" s="501"/>
      <c r="I38" s="501"/>
      <c r="J38" s="121">
        <f>ROUNDUP(J37*0.3,-3)</f>
        <v>0</v>
      </c>
      <c r="K38" s="253"/>
      <c r="L38" s="43"/>
      <c r="P38" s="20"/>
      <c r="T38" s="1"/>
      <c r="U38" s="1"/>
      <c r="X38" s="1"/>
    </row>
    <row r="39" spans="4:24" ht="14" thickBot="1" x14ac:dyDescent="0.35">
      <c r="D39" s="246"/>
      <c r="E39" s="254"/>
      <c r="F39" s="254"/>
      <c r="G39" s="254"/>
      <c r="H39" s="254"/>
      <c r="I39" s="254"/>
      <c r="J39" s="255" t="s">
        <v>26</v>
      </c>
      <c r="K39" s="256"/>
      <c r="L39" s="67"/>
      <c r="P39" s="20"/>
      <c r="T39" s="1"/>
      <c r="U39" s="1"/>
      <c r="X39" s="1"/>
    </row>
    <row r="40" spans="4:24" ht="15.5" customHeight="1" thickBot="1" x14ac:dyDescent="0.35">
      <c r="P40" s="20"/>
      <c r="T40" s="1"/>
      <c r="U40" s="1"/>
      <c r="X40" s="1"/>
    </row>
    <row r="41" spans="4:24" ht="15" x14ac:dyDescent="0.3">
      <c r="D41" s="216"/>
      <c r="E41" s="217" t="s">
        <v>21</v>
      </c>
      <c r="F41" s="218"/>
      <c r="G41" s="219"/>
      <c r="H41" s="219"/>
      <c r="I41" s="219"/>
      <c r="J41" s="219"/>
      <c r="K41" s="220"/>
      <c r="L41" s="13"/>
      <c r="P41" s="20"/>
      <c r="T41" s="1"/>
      <c r="U41" s="1"/>
      <c r="X41" s="1"/>
    </row>
    <row r="42" spans="4:24" ht="15" x14ac:dyDescent="0.3">
      <c r="D42" s="504" t="s">
        <v>147</v>
      </c>
      <c r="E42" s="505"/>
      <c r="F42" s="505"/>
      <c r="G42" s="505"/>
      <c r="H42" s="505"/>
      <c r="I42" s="505"/>
      <c r="J42" s="505"/>
      <c r="K42" s="506"/>
      <c r="L42" s="30"/>
      <c r="P42" s="20"/>
      <c r="T42" s="1"/>
      <c r="U42" s="1"/>
      <c r="X42" s="1"/>
    </row>
    <row r="43" spans="4:24" s="9" customFormat="1" x14ac:dyDescent="0.3">
      <c r="D43" s="221"/>
      <c r="E43" s="13" t="s">
        <v>104</v>
      </c>
      <c r="F43" s="13"/>
      <c r="G43" s="38"/>
      <c r="H43" s="13"/>
      <c r="I43" s="13"/>
      <c r="J43" s="30"/>
      <c r="K43" s="222"/>
      <c r="L43" s="108"/>
      <c r="M43" s="41"/>
      <c r="N43" s="8"/>
      <c r="O43" s="8"/>
      <c r="P43" s="20"/>
    </row>
    <row r="44" spans="4:24" s="9" customFormat="1" ht="13.5" customHeight="1" x14ac:dyDescent="0.3">
      <c r="D44" s="223"/>
      <c r="E44" s="478" t="s">
        <v>154</v>
      </c>
      <c r="F44" s="479"/>
      <c r="G44" s="480">
        <f>SUM(G23+G24+G25+J11+J12+J13+J14+J15+J16+J17+J18+J19+J20+J21+J22+J23+J24+J25)</f>
        <v>0</v>
      </c>
      <c r="H44" s="481"/>
      <c r="I44" s="481"/>
      <c r="J44" s="482"/>
      <c r="K44" s="224"/>
      <c r="L44" s="66"/>
      <c r="M44" s="41"/>
      <c r="N44" s="8"/>
      <c r="O44" s="8"/>
      <c r="P44" s="20"/>
    </row>
    <row r="45" spans="4:24" s="9" customFormat="1" ht="13.5" customHeight="1" x14ac:dyDescent="0.3">
      <c r="D45" s="223"/>
      <c r="E45" s="462" t="s">
        <v>17</v>
      </c>
      <c r="F45" s="463"/>
      <c r="G45" s="464">
        <f>18-G46</f>
        <v>18</v>
      </c>
      <c r="H45" s="465"/>
      <c r="I45" s="465"/>
      <c r="J45" s="466"/>
      <c r="K45" s="225"/>
      <c r="L45" s="66"/>
      <c r="M45" s="41"/>
      <c r="N45" s="8"/>
      <c r="O45" s="8"/>
      <c r="P45" s="20"/>
    </row>
    <row r="46" spans="4:24" s="32" customFormat="1" ht="9" customHeight="1" x14ac:dyDescent="0.3">
      <c r="D46" s="223"/>
      <c r="E46" s="462" t="s">
        <v>71</v>
      </c>
      <c r="F46" s="463"/>
      <c r="G46" s="464">
        <f>COUNTIFS(F23:F25,"○")+COUNTIFS(I11:I25,"○")</f>
        <v>0</v>
      </c>
      <c r="H46" s="465"/>
      <c r="I46" s="465"/>
      <c r="J46" s="466"/>
      <c r="K46" s="225"/>
      <c r="L46" s="33"/>
      <c r="M46" s="42"/>
      <c r="N46" s="34"/>
      <c r="O46" s="34"/>
      <c r="P46" s="35"/>
    </row>
    <row r="47" spans="4:24" x14ac:dyDescent="0.3">
      <c r="D47" s="226"/>
      <c r="E47" s="106"/>
      <c r="F47" s="14"/>
      <c r="G47" s="33"/>
      <c r="H47" s="14"/>
      <c r="I47" s="14"/>
      <c r="J47" s="33"/>
      <c r="K47" s="227"/>
      <c r="L47" s="43"/>
      <c r="P47" s="20"/>
      <c r="T47" s="1"/>
      <c r="U47" s="1"/>
      <c r="X47" s="1"/>
    </row>
    <row r="48" spans="4:24" x14ac:dyDescent="0.3">
      <c r="D48" s="221"/>
      <c r="E48" s="492" t="s">
        <v>63</v>
      </c>
      <c r="F48" s="498"/>
      <c r="G48" s="498"/>
      <c r="H48" s="498"/>
      <c r="I48" s="499"/>
      <c r="J48" s="115">
        <f>SUM(G44)</f>
        <v>0</v>
      </c>
      <c r="K48" s="228"/>
      <c r="L48" s="43"/>
      <c r="P48" s="20"/>
      <c r="T48" s="1"/>
      <c r="U48" s="1"/>
      <c r="X48" s="1"/>
    </row>
    <row r="49" spans="4:24" x14ac:dyDescent="0.3">
      <c r="D49" s="221"/>
      <c r="E49" s="495" t="s">
        <v>62</v>
      </c>
      <c r="F49" s="507"/>
      <c r="G49" s="507"/>
      <c r="H49" s="507"/>
      <c r="I49" s="508"/>
      <c r="J49" s="115">
        <f>SUM(G45)</f>
        <v>18</v>
      </c>
      <c r="K49" s="228"/>
      <c r="L49" s="43"/>
      <c r="P49" s="20"/>
      <c r="T49" s="1"/>
      <c r="U49" s="1"/>
      <c r="X49" s="1"/>
    </row>
    <row r="50" spans="4:24" x14ac:dyDescent="0.3">
      <c r="D50" s="221"/>
      <c r="E50" s="492" t="s">
        <v>35</v>
      </c>
      <c r="F50" s="498"/>
      <c r="G50" s="498"/>
      <c r="H50" s="498"/>
      <c r="I50" s="499"/>
      <c r="J50" s="115">
        <f>ROUNDUP(J48/J49,0)</f>
        <v>0</v>
      </c>
      <c r="K50" s="228"/>
      <c r="L50" s="43"/>
      <c r="P50" s="20"/>
      <c r="T50" s="1"/>
      <c r="U50" s="1"/>
      <c r="X50" s="1"/>
    </row>
    <row r="51" spans="4:24" ht="16" x14ac:dyDescent="0.3">
      <c r="D51" s="221"/>
      <c r="E51" s="500" t="s">
        <v>103</v>
      </c>
      <c r="F51" s="501"/>
      <c r="G51" s="501"/>
      <c r="H51" s="501"/>
      <c r="I51" s="501"/>
      <c r="J51" s="121">
        <f>ROUNDUP(J50*0.3,-3)</f>
        <v>0</v>
      </c>
      <c r="K51" s="228"/>
      <c r="L51" s="67"/>
      <c r="P51" s="20"/>
      <c r="T51" s="1"/>
      <c r="U51" s="1"/>
      <c r="X51" s="1"/>
    </row>
    <row r="52" spans="4:24" ht="17" customHeight="1" thickBot="1" x14ac:dyDescent="0.35">
      <c r="D52" s="229"/>
      <c r="E52" s="230"/>
      <c r="F52" s="230"/>
      <c r="G52" s="230"/>
      <c r="H52" s="230"/>
      <c r="I52" s="230"/>
      <c r="J52" s="231" t="s">
        <v>26</v>
      </c>
      <c r="K52" s="232"/>
      <c r="L52" s="13"/>
      <c r="P52" s="20"/>
      <c r="T52" s="1"/>
      <c r="U52" s="1"/>
      <c r="X52" s="1"/>
    </row>
    <row r="53" spans="4:24" ht="14" thickBot="1" x14ac:dyDescent="0.35">
      <c r="L53" s="13"/>
      <c r="P53" s="20"/>
      <c r="T53" s="1"/>
      <c r="U53" s="1"/>
      <c r="X53" s="1"/>
    </row>
    <row r="54" spans="4:24" ht="15" x14ac:dyDescent="0.3">
      <c r="D54" s="197"/>
      <c r="E54" s="110" t="s">
        <v>21</v>
      </c>
      <c r="F54" s="47"/>
      <c r="G54" s="44"/>
      <c r="H54" s="44"/>
      <c r="I54" s="44"/>
      <c r="J54" s="44"/>
      <c r="K54" s="198"/>
      <c r="L54" s="13"/>
      <c r="P54" s="20"/>
      <c r="T54" s="1"/>
      <c r="U54" s="1"/>
      <c r="X54" s="1"/>
    </row>
    <row r="55" spans="4:24" ht="15" x14ac:dyDescent="0.3">
      <c r="D55" s="509" t="s">
        <v>79</v>
      </c>
      <c r="E55" s="510"/>
      <c r="F55" s="510"/>
      <c r="G55" s="510"/>
      <c r="H55" s="510"/>
      <c r="I55" s="510"/>
      <c r="J55" s="510"/>
      <c r="K55" s="511"/>
      <c r="L55" s="30"/>
      <c r="P55" s="20"/>
      <c r="T55" s="1"/>
      <c r="U55" s="1"/>
      <c r="X55" s="1"/>
    </row>
    <row r="56" spans="4:24" s="9" customFormat="1" x14ac:dyDescent="0.3">
      <c r="D56" s="199"/>
      <c r="E56" s="13" t="s">
        <v>105</v>
      </c>
      <c r="F56" s="13"/>
      <c r="G56" s="38"/>
      <c r="H56" s="13"/>
      <c r="I56" s="13"/>
      <c r="J56" s="30"/>
      <c r="K56" s="200"/>
      <c r="L56" s="108"/>
      <c r="M56" s="41"/>
      <c r="N56" s="8"/>
      <c r="O56" s="8"/>
      <c r="P56" s="20"/>
    </row>
    <row r="57" spans="4:24" s="9" customFormat="1" ht="15" x14ac:dyDescent="0.3">
      <c r="D57" s="201"/>
      <c r="E57" s="478" t="s">
        <v>154</v>
      </c>
      <c r="F57" s="479"/>
      <c r="G57" s="480">
        <f>SUM(G23+G24+G25+J11+J12+J13+J14+J15+J16+J17+J18+J19)</f>
        <v>0</v>
      </c>
      <c r="H57" s="481"/>
      <c r="I57" s="481"/>
      <c r="J57" s="482"/>
      <c r="K57" s="202"/>
      <c r="L57" s="66"/>
      <c r="M57" s="41"/>
      <c r="N57" s="8"/>
      <c r="O57" s="8"/>
      <c r="P57" s="20"/>
    </row>
    <row r="58" spans="4:24" s="9" customFormat="1" x14ac:dyDescent="0.3">
      <c r="D58" s="201"/>
      <c r="E58" s="462" t="s">
        <v>17</v>
      </c>
      <c r="F58" s="463"/>
      <c r="G58" s="464">
        <f>12-G59</f>
        <v>12</v>
      </c>
      <c r="H58" s="465"/>
      <c r="I58" s="465"/>
      <c r="J58" s="466"/>
      <c r="K58" s="203"/>
      <c r="L58" s="66"/>
      <c r="M58" s="41"/>
      <c r="N58" s="8"/>
      <c r="O58" s="8"/>
      <c r="P58" s="20"/>
    </row>
    <row r="59" spans="4:24" s="32" customFormat="1" ht="9" customHeight="1" x14ac:dyDescent="0.3">
      <c r="D59" s="201"/>
      <c r="E59" s="462" t="s">
        <v>71</v>
      </c>
      <c r="F59" s="463"/>
      <c r="G59" s="464">
        <f>COUNTIFS(F23:F25,"○")+COUNTIFS(I11:I19,"○")</f>
        <v>0</v>
      </c>
      <c r="H59" s="465"/>
      <c r="I59" s="465"/>
      <c r="J59" s="466"/>
      <c r="K59" s="203"/>
      <c r="L59" s="33"/>
      <c r="M59" s="42"/>
      <c r="N59" s="34"/>
      <c r="O59" s="34"/>
      <c r="P59" s="35"/>
    </row>
    <row r="60" spans="4:24" x14ac:dyDescent="0.3">
      <c r="D60" s="204"/>
      <c r="E60" s="106"/>
      <c r="F60" s="14"/>
      <c r="G60" s="33"/>
      <c r="H60" s="14"/>
      <c r="I60" s="14"/>
      <c r="J60" s="33"/>
      <c r="K60" s="205"/>
      <c r="L60" s="43"/>
      <c r="P60" s="20"/>
      <c r="T60" s="1"/>
      <c r="U60" s="1"/>
      <c r="X60" s="1"/>
    </row>
    <row r="61" spans="4:24" x14ac:dyDescent="0.3">
      <c r="D61" s="199"/>
      <c r="E61" s="492" t="s">
        <v>67</v>
      </c>
      <c r="F61" s="498"/>
      <c r="G61" s="498"/>
      <c r="H61" s="498"/>
      <c r="I61" s="499"/>
      <c r="J61" s="115">
        <f>SUM(G57)</f>
        <v>0</v>
      </c>
      <c r="K61" s="206"/>
      <c r="L61" s="43"/>
      <c r="P61" s="20"/>
      <c r="T61" s="1"/>
      <c r="U61" s="1"/>
      <c r="X61" s="1"/>
    </row>
    <row r="62" spans="4:24" x14ac:dyDescent="0.3">
      <c r="D62" s="199"/>
      <c r="E62" s="495" t="s">
        <v>66</v>
      </c>
      <c r="F62" s="507"/>
      <c r="G62" s="507"/>
      <c r="H62" s="507"/>
      <c r="I62" s="508"/>
      <c r="J62" s="115">
        <f>SUM(G58)</f>
        <v>12</v>
      </c>
      <c r="K62" s="206"/>
      <c r="L62" s="43"/>
      <c r="P62" s="20"/>
      <c r="T62" s="1"/>
      <c r="U62" s="1"/>
      <c r="X62" s="1"/>
    </row>
    <row r="63" spans="4:24" x14ac:dyDescent="0.3">
      <c r="D63" s="199"/>
      <c r="E63" s="492" t="s">
        <v>35</v>
      </c>
      <c r="F63" s="498"/>
      <c r="G63" s="498"/>
      <c r="H63" s="498"/>
      <c r="I63" s="499"/>
      <c r="J63" s="115">
        <f>ROUNDUP(J61/J62,0)</f>
        <v>0</v>
      </c>
      <c r="K63" s="206"/>
      <c r="L63" s="43"/>
      <c r="P63" s="20"/>
      <c r="T63" s="1"/>
      <c r="U63" s="1"/>
      <c r="X63" s="1"/>
    </row>
    <row r="64" spans="4:24" ht="16" x14ac:dyDescent="0.3">
      <c r="D64" s="199"/>
      <c r="E64" s="500" t="s">
        <v>103</v>
      </c>
      <c r="F64" s="501"/>
      <c r="G64" s="501"/>
      <c r="H64" s="501"/>
      <c r="I64" s="501"/>
      <c r="J64" s="121">
        <f>ROUNDUP(J63*0.3,-3)</f>
        <v>0</v>
      </c>
      <c r="K64" s="206"/>
      <c r="L64" s="67"/>
      <c r="P64" s="20"/>
      <c r="T64" s="1"/>
      <c r="U64" s="1"/>
      <c r="X64" s="1"/>
    </row>
    <row r="65" spans="4:24" ht="14" thickBot="1" x14ac:dyDescent="0.35">
      <c r="D65" s="207"/>
      <c r="E65" s="45"/>
      <c r="F65" s="45"/>
      <c r="G65" s="45"/>
      <c r="H65" s="45"/>
      <c r="I65" s="45"/>
      <c r="J65" s="46" t="s">
        <v>26</v>
      </c>
      <c r="K65" s="208"/>
      <c r="L65" s="13"/>
      <c r="X65" s="20">
        <v>43223</v>
      </c>
    </row>
    <row r="66" spans="4:24" x14ac:dyDescent="0.3">
      <c r="X66" s="20">
        <v>43224</v>
      </c>
    </row>
    <row r="67" spans="4:24" x14ac:dyDescent="0.3">
      <c r="X67" s="20">
        <v>43225</v>
      </c>
    </row>
    <row r="68" spans="4:24" x14ac:dyDescent="0.3">
      <c r="X68" s="20">
        <v>43297</v>
      </c>
    </row>
    <row r="69" spans="4:24" x14ac:dyDescent="0.3">
      <c r="X69" s="20">
        <v>43323</v>
      </c>
    </row>
    <row r="70" spans="4:24" x14ac:dyDescent="0.3">
      <c r="X70" s="20">
        <v>43360</v>
      </c>
    </row>
    <row r="71" spans="4:24" x14ac:dyDescent="0.3">
      <c r="X71" s="20">
        <v>43366</v>
      </c>
    </row>
    <row r="72" spans="4:24" x14ac:dyDescent="0.3">
      <c r="X72" s="20">
        <v>43367</v>
      </c>
    </row>
    <row r="73" spans="4:24" x14ac:dyDescent="0.3">
      <c r="X73" s="20">
        <v>43381</v>
      </c>
    </row>
    <row r="74" spans="4:24" x14ac:dyDescent="0.3">
      <c r="X74" s="20">
        <v>43407</v>
      </c>
    </row>
    <row r="75" spans="4:24" x14ac:dyDescent="0.3">
      <c r="X75" s="20">
        <v>43427</v>
      </c>
    </row>
    <row r="76" spans="4:24" x14ac:dyDescent="0.3">
      <c r="X76" s="20">
        <v>43457</v>
      </c>
    </row>
    <row r="77" spans="4:24" x14ac:dyDescent="0.3">
      <c r="X77" s="20">
        <v>43458</v>
      </c>
    </row>
    <row r="78" spans="4:24" x14ac:dyDescent="0.3">
      <c r="X78" s="21">
        <v>43466</v>
      </c>
    </row>
    <row r="79" spans="4:24" x14ac:dyDescent="0.3">
      <c r="X79" s="21">
        <v>43479</v>
      </c>
    </row>
    <row r="80" spans="4:24" x14ac:dyDescent="0.3">
      <c r="X80" s="21">
        <v>43507</v>
      </c>
    </row>
    <row r="81" spans="24:24" x14ac:dyDescent="0.3">
      <c r="X81" s="21">
        <v>43545</v>
      </c>
    </row>
    <row r="82" spans="24:24" x14ac:dyDescent="0.3">
      <c r="X82" s="21">
        <v>43584</v>
      </c>
    </row>
    <row r="83" spans="24:24" x14ac:dyDescent="0.3">
      <c r="X83" s="21">
        <v>43588</v>
      </c>
    </row>
    <row r="84" spans="24:24" x14ac:dyDescent="0.3">
      <c r="X84" s="21">
        <v>43589</v>
      </c>
    </row>
    <row r="85" spans="24:24" x14ac:dyDescent="0.3">
      <c r="X85" s="21">
        <v>43590</v>
      </c>
    </row>
    <row r="86" spans="24:24" x14ac:dyDescent="0.3">
      <c r="X86" s="21">
        <v>43591</v>
      </c>
    </row>
    <row r="87" spans="24:24" x14ac:dyDescent="0.3">
      <c r="X87" s="21">
        <v>43661</v>
      </c>
    </row>
    <row r="88" spans="24:24" x14ac:dyDescent="0.3">
      <c r="X88" s="21">
        <v>43688</v>
      </c>
    </row>
    <row r="89" spans="24:24" x14ac:dyDescent="0.3">
      <c r="X89" s="21">
        <v>43689</v>
      </c>
    </row>
    <row r="90" spans="24:24" x14ac:dyDescent="0.3">
      <c r="X90" s="21">
        <v>43724</v>
      </c>
    </row>
    <row r="91" spans="24:24" x14ac:dyDescent="0.3">
      <c r="X91" s="21">
        <v>43731</v>
      </c>
    </row>
    <row r="92" spans="24:24" x14ac:dyDescent="0.3">
      <c r="X92" s="21">
        <v>43752</v>
      </c>
    </row>
    <row r="93" spans="24:24" x14ac:dyDescent="0.3">
      <c r="X93" s="21">
        <v>43772</v>
      </c>
    </row>
    <row r="94" spans="24:24" x14ac:dyDescent="0.3">
      <c r="X94" s="21">
        <v>43773</v>
      </c>
    </row>
    <row r="95" spans="24:24" x14ac:dyDescent="0.3">
      <c r="X95" s="21">
        <v>43792</v>
      </c>
    </row>
    <row r="96" spans="24:24" x14ac:dyDescent="0.3">
      <c r="X96" s="21">
        <v>43822</v>
      </c>
    </row>
    <row r="97" spans="24:24" x14ac:dyDescent="0.3">
      <c r="X97" s="21">
        <v>43831</v>
      </c>
    </row>
    <row r="98" spans="24:24" x14ac:dyDescent="0.3">
      <c r="X98" s="21">
        <v>43843</v>
      </c>
    </row>
    <row r="99" spans="24:24" x14ac:dyDescent="0.3">
      <c r="X99" s="21">
        <v>43872</v>
      </c>
    </row>
    <row r="100" spans="24:24" x14ac:dyDescent="0.3">
      <c r="X100" s="21">
        <v>43885</v>
      </c>
    </row>
    <row r="101" spans="24:24" x14ac:dyDescent="0.3">
      <c r="X101" s="21">
        <v>43910</v>
      </c>
    </row>
    <row r="102" spans="24:24" x14ac:dyDescent="0.3">
      <c r="X102" s="21">
        <v>43950</v>
      </c>
    </row>
    <row r="103" spans="24:24" x14ac:dyDescent="0.3">
      <c r="X103" s="21">
        <v>43954</v>
      </c>
    </row>
    <row r="104" spans="24:24" x14ac:dyDescent="0.3">
      <c r="X104" s="21">
        <v>43955</v>
      </c>
    </row>
    <row r="105" spans="24:24" x14ac:dyDescent="0.3">
      <c r="X105" s="21">
        <v>43956</v>
      </c>
    </row>
    <row r="106" spans="24:24" x14ac:dyDescent="0.3">
      <c r="X106" s="21">
        <v>43957</v>
      </c>
    </row>
    <row r="107" spans="24:24" x14ac:dyDescent="0.3">
      <c r="X107" s="21">
        <v>44035</v>
      </c>
    </row>
    <row r="108" spans="24:24" x14ac:dyDescent="0.3">
      <c r="X108" s="21">
        <v>44036</v>
      </c>
    </row>
    <row r="109" spans="24:24" x14ac:dyDescent="0.3">
      <c r="X109" s="21">
        <v>44053</v>
      </c>
    </row>
    <row r="110" spans="24:24" x14ac:dyDescent="0.3">
      <c r="X110" s="21">
        <v>44095</v>
      </c>
    </row>
    <row r="111" spans="24:24" x14ac:dyDescent="0.3">
      <c r="X111" s="21">
        <v>44096</v>
      </c>
    </row>
    <row r="112" spans="24:24" x14ac:dyDescent="0.3">
      <c r="X112" s="21">
        <v>44138</v>
      </c>
    </row>
    <row r="113" spans="24:24" x14ac:dyDescent="0.3">
      <c r="X113" s="21">
        <v>44158</v>
      </c>
    </row>
    <row r="114" spans="24:24" x14ac:dyDescent="0.3">
      <c r="X114" s="21">
        <v>44197</v>
      </c>
    </row>
    <row r="115" spans="24:24" x14ac:dyDescent="0.3">
      <c r="X115" s="21">
        <v>44207</v>
      </c>
    </row>
    <row r="116" spans="24:24" x14ac:dyDescent="0.3">
      <c r="X116" s="21">
        <v>44238</v>
      </c>
    </row>
    <row r="117" spans="24:24" x14ac:dyDescent="0.3">
      <c r="X117" s="21">
        <v>44250</v>
      </c>
    </row>
    <row r="118" spans="24:24" x14ac:dyDescent="0.3">
      <c r="X118" s="21">
        <v>44275</v>
      </c>
    </row>
    <row r="119" spans="24:24" x14ac:dyDescent="0.3">
      <c r="X119" s="21">
        <v>44315</v>
      </c>
    </row>
    <row r="120" spans="24:24" x14ac:dyDescent="0.3">
      <c r="X120" s="21">
        <v>44319</v>
      </c>
    </row>
    <row r="121" spans="24:24" x14ac:dyDescent="0.3">
      <c r="X121" s="21">
        <v>44320</v>
      </c>
    </row>
    <row r="122" spans="24:24" x14ac:dyDescent="0.3">
      <c r="X122" s="21">
        <v>44321</v>
      </c>
    </row>
    <row r="123" spans="24:24" x14ac:dyDescent="0.3">
      <c r="X123" s="21">
        <v>44396</v>
      </c>
    </row>
    <row r="124" spans="24:24" x14ac:dyDescent="0.3">
      <c r="X124" s="21">
        <v>44419</v>
      </c>
    </row>
    <row r="125" spans="24:24" x14ac:dyDescent="0.3">
      <c r="X125" s="21">
        <v>44459</v>
      </c>
    </row>
    <row r="126" spans="24:24" x14ac:dyDescent="0.3">
      <c r="X126" s="21">
        <v>44462</v>
      </c>
    </row>
    <row r="127" spans="24:24" x14ac:dyDescent="0.3">
      <c r="X127" s="21">
        <v>44480</v>
      </c>
    </row>
    <row r="128" spans="24:24" x14ac:dyDescent="0.3">
      <c r="X128" s="21">
        <v>44503</v>
      </c>
    </row>
    <row r="129" spans="24:24" x14ac:dyDescent="0.3">
      <c r="X129" s="21">
        <v>44523</v>
      </c>
    </row>
    <row r="130" spans="24:24" x14ac:dyDescent="0.3">
      <c r="X130" s="21">
        <v>44562</v>
      </c>
    </row>
    <row r="131" spans="24:24" x14ac:dyDescent="0.3">
      <c r="X131" s="21">
        <v>44571</v>
      </c>
    </row>
    <row r="132" spans="24:24" x14ac:dyDescent="0.3">
      <c r="X132" s="21">
        <v>44603</v>
      </c>
    </row>
    <row r="133" spans="24:24" x14ac:dyDescent="0.3">
      <c r="X133" s="21">
        <v>44615</v>
      </c>
    </row>
    <row r="134" spans="24:24" x14ac:dyDescent="0.3">
      <c r="X134" s="21">
        <v>44641</v>
      </c>
    </row>
    <row r="135" spans="24:24" x14ac:dyDescent="0.3">
      <c r="X135" s="21">
        <v>44680</v>
      </c>
    </row>
    <row r="136" spans="24:24" x14ac:dyDescent="0.3">
      <c r="X136" s="21">
        <v>44684</v>
      </c>
    </row>
    <row r="137" spans="24:24" x14ac:dyDescent="0.3">
      <c r="X137" s="21">
        <v>44685</v>
      </c>
    </row>
    <row r="138" spans="24:24" x14ac:dyDescent="0.3">
      <c r="X138" s="21">
        <v>44686</v>
      </c>
    </row>
    <row r="139" spans="24:24" x14ac:dyDescent="0.3">
      <c r="X139" s="21">
        <v>44760</v>
      </c>
    </row>
    <row r="140" spans="24:24" x14ac:dyDescent="0.3">
      <c r="X140" s="21">
        <v>44784</v>
      </c>
    </row>
    <row r="141" spans="24:24" x14ac:dyDescent="0.3">
      <c r="X141" s="21">
        <v>44823</v>
      </c>
    </row>
    <row r="142" spans="24:24" x14ac:dyDescent="0.3">
      <c r="X142" s="21">
        <v>44827</v>
      </c>
    </row>
    <row r="143" spans="24:24" x14ac:dyDescent="0.3">
      <c r="X143" s="21">
        <v>44844</v>
      </c>
    </row>
    <row r="144" spans="24:24" x14ac:dyDescent="0.3">
      <c r="X144" s="21">
        <v>44868</v>
      </c>
    </row>
    <row r="145" spans="24:24" x14ac:dyDescent="0.3">
      <c r="X145" s="21">
        <v>44888</v>
      </c>
    </row>
    <row r="146" spans="24:24" x14ac:dyDescent="0.3">
      <c r="X146" s="21"/>
    </row>
  </sheetData>
  <sheetProtection algorithmName="SHA-512" hashValue="a61paVG5B2vg0Y55w7qW7bLwiyHpHTIZ11e8szLkaevJAnxg1klsq+SGnI7d2sJ3u/DTrV2RCZgnPyIvIR0VsA==" saltValue="fi0nKSHuAG2f8tjmfW4KKA==" spinCount="100000" sheet="1" objects="1" scenarios="1"/>
  <mergeCells count="38">
    <mergeCell ref="B1:U1"/>
    <mergeCell ref="E62:I62"/>
    <mergeCell ref="E63:I63"/>
    <mergeCell ref="E64:I64"/>
    <mergeCell ref="E59:F59"/>
    <mergeCell ref="G59:J59"/>
    <mergeCell ref="E61:I61"/>
    <mergeCell ref="E57:F57"/>
    <mergeCell ref="G57:J57"/>
    <mergeCell ref="E58:F58"/>
    <mergeCell ref="G58:J58"/>
    <mergeCell ref="E51:I51"/>
    <mergeCell ref="D55:K55"/>
    <mergeCell ref="E48:I48"/>
    <mergeCell ref="E49:I49"/>
    <mergeCell ref="E50:I50"/>
    <mergeCell ref="E45:F45"/>
    <mergeCell ref="G45:J45"/>
    <mergeCell ref="E46:F46"/>
    <mergeCell ref="G46:J46"/>
    <mergeCell ref="E38:I38"/>
    <mergeCell ref="E44:F44"/>
    <mergeCell ref="G44:J44"/>
    <mergeCell ref="D42:K42"/>
    <mergeCell ref="E35:I35"/>
    <mergeCell ref="E36:I36"/>
    <mergeCell ref="E37:I37"/>
    <mergeCell ref="E32:F32"/>
    <mergeCell ref="G32:J32"/>
    <mergeCell ref="E33:F33"/>
    <mergeCell ref="G33:J33"/>
    <mergeCell ref="E31:F31"/>
    <mergeCell ref="G31:J31"/>
    <mergeCell ref="B2:U2"/>
    <mergeCell ref="E6:F6"/>
    <mergeCell ref="D7:K7"/>
    <mergeCell ref="E9:J9"/>
    <mergeCell ref="N7:S9"/>
  </mergeCells>
  <phoneticPr fontId="1"/>
  <conditionalFormatting sqref="H12:H25 E12:E25">
    <cfRule type="expression" dxfId="20" priority="13">
      <formula>TEXT(E12,"aaa")="土"</formula>
    </cfRule>
  </conditionalFormatting>
  <conditionalFormatting sqref="H12:H25 E12:E25">
    <cfRule type="expression" dxfId="19" priority="12">
      <formula>TEXT(E12,"aaa")="日"</formula>
    </cfRule>
  </conditionalFormatting>
  <conditionalFormatting sqref="H11">
    <cfRule type="expression" dxfId="18" priority="4">
      <formula>TEXT(H11,"aaa")="土"</formula>
    </cfRule>
  </conditionalFormatting>
  <conditionalFormatting sqref="H11">
    <cfRule type="expression" dxfId="17" priority="3">
      <formula>TEXT(H11,"aaa")="日"</formula>
    </cfRule>
  </conditionalFormatting>
  <conditionalFormatting sqref="E12:E25 H11:H25">
    <cfRule type="expression" dxfId="16" priority="860">
      <formula>COUNTIF($AK$10:$AK$129,#REF!)</formula>
    </cfRule>
  </conditionalFormatting>
  <dataValidations disablePrompts="1" count="1">
    <dataValidation type="list" allowBlank="1" showInputMessage="1" showErrorMessage="1" sqref="I11:I25 F11:F25">
      <formula1>"○"</formula1>
    </dataValidation>
  </dataValidations>
  <printOptions horizontalCentered="1"/>
  <pageMargins left="0.31496062992125984" right="0.31496062992125984" top="0.47244094488188981" bottom="0.35433070866141736" header="0.31496062992125984" footer="0.31496062992125984"/>
  <pageSetup paperSize="9" scale="76" orientation="portrait" r:id="rId1"/>
  <colBreaks count="1" manualBreakCount="1">
    <brk id="22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3A6DA279-33B8-45C5-85D0-C34E3896107E}">
            <xm:f>TEXT('I:\Documents\作業用\[●●●売上高計算シート R3.8.30【第５次】PW保護 - まん防対応.xlsx]②-2'!#REF!,"aaa")="土"</xm:f>
            <x14:dxf>
              <font>
                <color rgb="FF0070C0"/>
              </font>
              <fill>
                <patternFill>
                  <bgColor theme="4" tint="0.79998168889431442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expression" priority="6" id="{B9CDD56B-7D43-4D6E-A5B9-8000A15524D0}">
            <xm:f>TEXT('I:\Documents\作業用\[●●●売上高計算シート R3.8.30【第５次】PW保護 - まん防対応.xlsx]②-2'!#REF!,"aaa")="日"</xm:f>
            <x14:dxf>
              <font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expression" priority="7" id="{9EEE30F2-EF36-4D39-9D75-837DDC762E9C}">
            <xm:f>COUNTIF('I:\Documents\作業用\[●●●売上高計算シート R3.8.30【第５次】PW保護 - まん防対応.xlsx]②-2'!#REF!,'I:\Documents\作業用\[●●●売上高計算シート R3.8.30【第５次】PW保護 - まん防対応.xlsx]②-2'!#REF!)</xm:f>
            <x14:dxf>
              <font>
                <strike val="0"/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E11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B1:Z145"/>
  <sheetViews>
    <sheetView showGridLines="0" view="pageBreakPreview" topLeftCell="A56" zoomScaleNormal="75" zoomScaleSheetLayoutView="100" workbookViewId="0">
      <selection activeCell="H67" sqref="H67"/>
    </sheetView>
  </sheetViews>
  <sheetFormatPr defaultColWidth="9" defaultRowHeight="13.5" x14ac:dyDescent="0.3"/>
  <cols>
    <col min="1" max="1" width="8.83203125" style="1" customWidth="1"/>
    <col min="2" max="2" width="3.75" style="1" customWidth="1"/>
    <col min="3" max="3" width="1.58203125" style="1" customWidth="1"/>
    <col min="4" max="4" width="1.5" style="1" customWidth="1"/>
    <col min="5" max="5" width="9.08203125" style="1" customWidth="1"/>
    <col min="6" max="6" width="6.08203125" style="1" customWidth="1"/>
    <col min="7" max="7" width="10.58203125" style="1" customWidth="1"/>
    <col min="8" max="8" width="9.08203125" style="1" customWidth="1"/>
    <col min="9" max="9" width="5.83203125" style="1" customWidth="1"/>
    <col min="10" max="10" width="10.58203125" style="1" customWidth="1"/>
    <col min="11" max="11" width="3.6640625" style="1" customWidth="1"/>
    <col min="12" max="12" width="1.58203125" style="1" customWidth="1"/>
    <col min="13" max="13" width="2" style="13" customWidth="1"/>
    <col min="14" max="14" width="9.08203125" style="1" customWidth="1"/>
    <col min="15" max="15" width="4.08203125" style="1" customWidth="1"/>
    <col min="16" max="16" width="10.58203125" style="1" customWidth="1"/>
    <col min="17" max="17" width="9.08203125" style="1" customWidth="1"/>
    <col min="18" max="18" width="4.08203125" style="1" customWidth="1"/>
    <col min="19" max="19" width="10.58203125" style="1" customWidth="1"/>
    <col min="20" max="20" width="2.08203125" style="13" customWidth="1"/>
    <col min="21" max="21" width="1.83203125" style="13" customWidth="1"/>
    <col min="22" max="22" width="0.75" style="1" customWidth="1"/>
    <col min="23" max="23" width="11.75" style="1" customWidth="1"/>
    <col min="24" max="24" width="0.58203125" style="19" customWidth="1"/>
    <col min="25" max="16384" width="9" style="1"/>
  </cols>
  <sheetData>
    <row r="1" spans="2:26" ht="21.5" customHeight="1" x14ac:dyDescent="0.3"/>
    <row r="2" spans="2:26" ht="22" x14ac:dyDescent="0.3">
      <c r="B2" s="483" t="s">
        <v>122</v>
      </c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</row>
    <row r="3" spans="2:26" ht="27" customHeight="1" x14ac:dyDescent="0.3">
      <c r="D3" s="515" t="s">
        <v>86</v>
      </c>
      <c r="E3" s="515"/>
      <c r="F3" s="515"/>
      <c r="G3" s="515"/>
      <c r="H3" s="514" t="s">
        <v>50</v>
      </c>
      <c r="I3" s="514"/>
      <c r="J3" s="514"/>
      <c r="M3" s="1"/>
      <c r="N3" s="84" t="s">
        <v>51</v>
      </c>
      <c r="P3" s="13"/>
      <c r="T3" s="1"/>
      <c r="U3" s="1"/>
      <c r="V3" s="13"/>
      <c r="W3" s="13"/>
      <c r="X3" s="1"/>
      <c r="Z3" s="19"/>
    </row>
    <row r="4" spans="2:26" ht="26.5" customHeight="1" x14ac:dyDescent="0.3">
      <c r="E4" s="28" t="s">
        <v>99</v>
      </c>
      <c r="F4" s="28"/>
      <c r="N4" s="132"/>
      <c r="O4" s="132"/>
      <c r="P4" s="133"/>
      <c r="Q4" s="133"/>
      <c r="R4" s="133"/>
      <c r="S4" s="133"/>
      <c r="V4" s="13"/>
    </row>
    <row r="5" spans="2:26" ht="9" customHeight="1" thickBot="1" x14ac:dyDescent="0.35">
      <c r="E5" s="28"/>
      <c r="F5" s="28"/>
      <c r="N5" s="11"/>
      <c r="O5" s="11"/>
      <c r="P5" s="13"/>
      <c r="Q5" s="13"/>
      <c r="R5" s="13"/>
      <c r="S5" s="13"/>
    </row>
    <row r="6" spans="2:26" ht="25" customHeight="1" thickBot="1" x14ac:dyDescent="0.35">
      <c r="C6" s="13"/>
      <c r="D6" s="257"/>
      <c r="E6" s="484">
        <v>2018</v>
      </c>
      <c r="F6" s="484"/>
      <c r="G6" s="258" t="s">
        <v>34</v>
      </c>
      <c r="H6" s="258"/>
      <c r="I6" s="258"/>
      <c r="J6" s="259"/>
      <c r="K6" s="260"/>
      <c r="L6" s="12"/>
      <c r="M6" s="3"/>
      <c r="N6" s="97" t="s">
        <v>1</v>
      </c>
      <c r="O6" s="97"/>
      <c r="P6" s="105"/>
      <c r="Q6" s="105"/>
      <c r="R6" s="105"/>
      <c r="S6" s="105"/>
      <c r="X6" s="1"/>
    </row>
    <row r="7" spans="2:26" s="32" customFormat="1" ht="20.149999999999999" customHeight="1" x14ac:dyDescent="0.3">
      <c r="C7" s="95"/>
      <c r="D7" s="472" t="s">
        <v>47</v>
      </c>
      <c r="E7" s="473"/>
      <c r="F7" s="473"/>
      <c r="G7" s="473"/>
      <c r="H7" s="473"/>
      <c r="I7" s="473"/>
      <c r="J7" s="473"/>
      <c r="K7" s="474"/>
      <c r="L7" s="33"/>
      <c r="M7" s="34"/>
      <c r="N7" s="34"/>
      <c r="O7" s="35"/>
    </row>
    <row r="8" spans="2:26" ht="6" customHeight="1" x14ac:dyDescent="0.3">
      <c r="D8" s="238"/>
      <c r="E8" s="13"/>
      <c r="F8" s="13"/>
      <c r="G8" s="13"/>
      <c r="H8" s="13"/>
      <c r="I8" s="13"/>
      <c r="J8" s="67"/>
      <c r="K8" s="239"/>
      <c r="L8" s="67"/>
      <c r="M8" s="1"/>
      <c r="O8" s="20"/>
      <c r="T8" s="1"/>
      <c r="U8" s="1"/>
      <c r="X8" s="1"/>
    </row>
    <row r="9" spans="2:26" s="7" customFormat="1" ht="20.149999999999999" customHeight="1" x14ac:dyDescent="0.3">
      <c r="D9" s="240"/>
      <c r="E9" s="486">
        <f>+E26</f>
        <v>43344</v>
      </c>
      <c r="F9" s="487"/>
      <c r="G9" s="487"/>
      <c r="H9" s="487"/>
      <c r="I9" s="487"/>
      <c r="J9" s="488"/>
      <c r="K9" s="241"/>
      <c r="L9" s="65"/>
      <c r="M9" s="6"/>
      <c r="N9" s="6"/>
      <c r="O9" s="26"/>
    </row>
    <row r="10" spans="2:26" s="22" customFormat="1" ht="20.149999999999999" customHeight="1" thickBot="1" x14ac:dyDescent="0.35">
      <c r="D10" s="242"/>
      <c r="E10" s="195" t="s">
        <v>27</v>
      </c>
      <c r="F10" s="195" t="s">
        <v>33</v>
      </c>
      <c r="G10" s="195" t="s">
        <v>0</v>
      </c>
      <c r="H10" s="37" t="s">
        <v>27</v>
      </c>
      <c r="I10" s="37" t="s">
        <v>33</v>
      </c>
      <c r="J10" s="37" t="s">
        <v>0</v>
      </c>
      <c r="K10" s="243"/>
      <c r="L10" s="65"/>
      <c r="M10" s="23"/>
      <c r="N10" s="23"/>
      <c r="O10" s="24"/>
    </row>
    <row r="11" spans="2:26" s="9" customFormat="1" x14ac:dyDescent="0.3">
      <c r="D11" s="244"/>
      <c r="E11" s="194">
        <f>E9</f>
        <v>43344</v>
      </c>
      <c r="F11" s="150"/>
      <c r="G11" s="151"/>
      <c r="H11" s="295">
        <f>E25+1</f>
        <v>43359</v>
      </c>
      <c r="I11" s="296"/>
      <c r="J11" s="297"/>
      <c r="K11" s="245"/>
      <c r="L11" s="108"/>
      <c r="M11" s="8"/>
      <c r="N11" s="8"/>
      <c r="O11" s="18"/>
    </row>
    <row r="12" spans="2:26" s="9" customFormat="1" x14ac:dyDescent="0.3">
      <c r="D12" s="244"/>
      <c r="E12" s="126">
        <f t="shared" ref="E12:E25" si="0">E11+1</f>
        <v>43345</v>
      </c>
      <c r="F12" s="152"/>
      <c r="G12" s="153"/>
      <c r="H12" s="298">
        <f>H11+1</f>
        <v>43360</v>
      </c>
      <c r="I12" s="157"/>
      <c r="J12" s="299"/>
      <c r="K12" s="245"/>
      <c r="L12" s="108"/>
      <c r="M12" s="8"/>
      <c r="N12" s="8"/>
      <c r="O12" s="18"/>
    </row>
    <row r="13" spans="2:26" s="9" customFormat="1" x14ac:dyDescent="0.3">
      <c r="D13" s="244"/>
      <c r="E13" s="127">
        <f t="shared" si="0"/>
        <v>43346</v>
      </c>
      <c r="F13" s="152"/>
      <c r="G13" s="153"/>
      <c r="H13" s="298">
        <f t="shared" ref="H13:H25" si="1">H12+1</f>
        <v>43361</v>
      </c>
      <c r="I13" s="157"/>
      <c r="J13" s="299"/>
      <c r="K13" s="245"/>
      <c r="L13" s="108"/>
      <c r="M13" s="8"/>
      <c r="N13" s="8"/>
      <c r="O13" s="18"/>
    </row>
    <row r="14" spans="2:26" s="9" customFormat="1" x14ac:dyDescent="0.3">
      <c r="D14" s="244"/>
      <c r="E14" s="127">
        <f t="shared" si="0"/>
        <v>43347</v>
      </c>
      <c r="F14" s="152"/>
      <c r="G14" s="153"/>
      <c r="H14" s="298">
        <f>H13+1</f>
        <v>43362</v>
      </c>
      <c r="I14" s="157"/>
      <c r="J14" s="299"/>
      <c r="K14" s="245"/>
      <c r="L14" s="108"/>
      <c r="M14" s="8"/>
      <c r="N14" s="8"/>
      <c r="O14" s="18"/>
    </row>
    <row r="15" spans="2:26" s="9" customFormat="1" x14ac:dyDescent="0.3">
      <c r="D15" s="244"/>
      <c r="E15" s="127">
        <f t="shared" si="0"/>
        <v>43348</v>
      </c>
      <c r="F15" s="152"/>
      <c r="G15" s="153"/>
      <c r="H15" s="298">
        <f t="shared" si="1"/>
        <v>43363</v>
      </c>
      <c r="I15" s="157"/>
      <c r="J15" s="299"/>
      <c r="K15" s="245"/>
      <c r="L15" s="108"/>
      <c r="M15" s="8"/>
      <c r="N15" s="8"/>
      <c r="O15" s="18"/>
    </row>
    <row r="16" spans="2:26" s="9" customFormat="1" x14ac:dyDescent="0.3">
      <c r="D16" s="244"/>
      <c r="E16" s="127">
        <f t="shared" si="0"/>
        <v>43349</v>
      </c>
      <c r="F16" s="152"/>
      <c r="G16" s="153"/>
      <c r="H16" s="298">
        <f t="shared" si="1"/>
        <v>43364</v>
      </c>
      <c r="I16" s="157"/>
      <c r="J16" s="299"/>
      <c r="K16" s="245"/>
      <c r="L16" s="108"/>
      <c r="M16" s="8"/>
      <c r="N16" s="8"/>
      <c r="O16" s="18"/>
    </row>
    <row r="17" spans="3:24" s="9" customFormat="1" x14ac:dyDescent="0.3">
      <c r="D17" s="244"/>
      <c r="E17" s="127">
        <f t="shared" si="0"/>
        <v>43350</v>
      </c>
      <c r="F17" s="152"/>
      <c r="G17" s="153"/>
      <c r="H17" s="298">
        <f t="shared" si="1"/>
        <v>43365</v>
      </c>
      <c r="I17" s="157"/>
      <c r="J17" s="299"/>
      <c r="K17" s="245"/>
      <c r="L17" s="108"/>
      <c r="M17" s="8"/>
      <c r="N17" s="8"/>
      <c r="O17" s="18"/>
    </row>
    <row r="18" spans="3:24" s="9" customFormat="1" x14ac:dyDescent="0.3">
      <c r="D18" s="244"/>
      <c r="E18" s="127">
        <f t="shared" si="0"/>
        <v>43351</v>
      </c>
      <c r="F18" s="152"/>
      <c r="G18" s="153"/>
      <c r="H18" s="298">
        <f t="shared" si="1"/>
        <v>43366</v>
      </c>
      <c r="I18" s="157"/>
      <c r="J18" s="299"/>
      <c r="K18" s="245"/>
      <c r="L18" s="108"/>
      <c r="M18" s="8"/>
      <c r="N18" s="8"/>
      <c r="O18" s="18"/>
    </row>
    <row r="19" spans="3:24" s="9" customFormat="1" ht="14" thickBot="1" x14ac:dyDescent="0.35">
      <c r="D19" s="244"/>
      <c r="E19" s="127">
        <f t="shared" si="0"/>
        <v>43352</v>
      </c>
      <c r="F19" s="152"/>
      <c r="G19" s="153"/>
      <c r="H19" s="300">
        <f t="shared" si="1"/>
        <v>43367</v>
      </c>
      <c r="I19" s="301"/>
      <c r="J19" s="302"/>
      <c r="K19" s="245"/>
      <c r="L19" s="108"/>
      <c r="M19" s="8"/>
      <c r="N19" s="8"/>
      <c r="O19" s="18"/>
    </row>
    <row r="20" spans="3:24" s="9" customFormat="1" x14ac:dyDescent="0.3">
      <c r="D20" s="244"/>
      <c r="E20" s="127">
        <f t="shared" si="0"/>
        <v>43353</v>
      </c>
      <c r="F20" s="152"/>
      <c r="G20" s="153"/>
      <c r="H20" s="292">
        <f t="shared" si="1"/>
        <v>43368</v>
      </c>
      <c r="I20" s="293"/>
      <c r="J20" s="294"/>
      <c r="K20" s="245"/>
      <c r="L20" s="108"/>
      <c r="M20" s="8"/>
      <c r="N20" s="8"/>
      <c r="O20" s="18"/>
    </row>
    <row r="21" spans="3:24" s="9" customFormat="1" x14ac:dyDescent="0.3">
      <c r="D21" s="244"/>
      <c r="E21" s="127">
        <f t="shared" si="0"/>
        <v>43354</v>
      </c>
      <c r="F21" s="152"/>
      <c r="G21" s="153"/>
      <c r="H21" s="167">
        <f t="shared" si="1"/>
        <v>43369</v>
      </c>
      <c r="I21" s="157"/>
      <c r="J21" s="168"/>
      <c r="K21" s="245"/>
      <c r="L21" s="108"/>
      <c r="M21" s="8"/>
      <c r="N21" s="8"/>
      <c r="O21" s="18"/>
    </row>
    <row r="22" spans="3:24" s="9" customFormat="1" ht="14" thickBot="1" x14ac:dyDescent="0.35">
      <c r="D22" s="244"/>
      <c r="E22" s="306">
        <f t="shared" si="0"/>
        <v>43355</v>
      </c>
      <c r="F22" s="307"/>
      <c r="G22" s="291"/>
      <c r="H22" s="169">
        <f t="shared" si="1"/>
        <v>43370</v>
      </c>
      <c r="I22" s="166"/>
      <c r="J22" s="170"/>
      <c r="K22" s="245"/>
      <c r="L22" s="108"/>
      <c r="M22" s="8"/>
      <c r="N22" s="8"/>
      <c r="O22" s="18"/>
    </row>
    <row r="23" spans="3:24" s="9" customFormat="1" x14ac:dyDescent="0.3">
      <c r="D23" s="308"/>
      <c r="E23" s="304">
        <f t="shared" si="0"/>
        <v>43356</v>
      </c>
      <c r="F23" s="305"/>
      <c r="G23" s="178"/>
      <c r="H23" s="185">
        <f t="shared" si="1"/>
        <v>43371</v>
      </c>
      <c r="I23" s="190"/>
      <c r="J23" s="186"/>
      <c r="K23" s="245"/>
      <c r="L23" s="108"/>
      <c r="M23" s="8"/>
      <c r="N23" s="8"/>
      <c r="O23" s="18"/>
    </row>
    <row r="24" spans="3:24" s="9" customFormat="1" x14ac:dyDescent="0.3">
      <c r="D24" s="308"/>
      <c r="E24" s="303">
        <f t="shared" si="0"/>
        <v>43357</v>
      </c>
      <c r="F24" s="155"/>
      <c r="G24" s="174"/>
      <c r="H24" s="171">
        <f t="shared" si="1"/>
        <v>43372</v>
      </c>
      <c r="I24" s="157"/>
      <c r="J24" s="168"/>
      <c r="K24" s="245"/>
      <c r="L24" s="108"/>
      <c r="M24" s="8"/>
      <c r="N24" s="8"/>
      <c r="O24" s="18"/>
    </row>
    <row r="25" spans="3:24" s="9" customFormat="1" ht="14" thickBot="1" x14ac:dyDescent="0.35">
      <c r="D25" s="308"/>
      <c r="E25" s="289">
        <f t="shared" si="0"/>
        <v>43358</v>
      </c>
      <c r="F25" s="290"/>
      <c r="G25" s="291"/>
      <c r="H25" s="172">
        <f t="shared" si="1"/>
        <v>43373</v>
      </c>
      <c r="I25" s="191"/>
      <c r="J25" s="173"/>
      <c r="K25" s="245"/>
      <c r="L25" s="108"/>
      <c r="M25" s="8"/>
      <c r="N25" s="8"/>
      <c r="O25" s="18"/>
    </row>
    <row r="26" spans="3:24" ht="9" customHeight="1" thickBot="1" x14ac:dyDescent="0.35">
      <c r="C26" s="13"/>
      <c r="D26" s="246"/>
      <c r="E26" s="119">
        <f>+DATE(E6,9,1)</f>
        <v>43344</v>
      </c>
      <c r="F26" s="119"/>
      <c r="G26" s="120"/>
      <c r="H26" s="120"/>
      <c r="I26" s="120"/>
      <c r="J26" s="120"/>
      <c r="K26" s="247"/>
      <c r="L26" s="12"/>
      <c r="M26" s="3"/>
      <c r="N26" s="3"/>
      <c r="O26" s="17"/>
      <c r="T26" s="1"/>
      <c r="U26" s="1"/>
      <c r="X26" s="1"/>
    </row>
    <row r="27" spans="3:24" s="32" customFormat="1" x14ac:dyDescent="0.3">
      <c r="C27" s="95"/>
      <c r="D27" s="248"/>
      <c r="E27" s="114" t="s">
        <v>46</v>
      </c>
      <c r="F27" s="14"/>
      <c r="G27" s="33"/>
      <c r="H27" s="14"/>
      <c r="I27" s="14"/>
      <c r="J27" s="33"/>
      <c r="K27" s="249"/>
      <c r="L27" s="33"/>
      <c r="M27" s="34"/>
      <c r="N27" s="34"/>
      <c r="O27" s="35"/>
    </row>
    <row r="28" spans="3:24" ht="8.5" customHeight="1" x14ac:dyDescent="0.3">
      <c r="D28" s="238"/>
      <c r="E28" s="13"/>
      <c r="F28" s="13"/>
      <c r="G28" s="13"/>
      <c r="H28" s="13"/>
      <c r="I28" s="13"/>
      <c r="J28" s="13"/>
      <c r="K28" s="250"/>
      <c r="M28" s="1"/>
      <c r="O28" s="20"/>
      <c r="T28" s="1"/>
      <c r="U28" s="1"/>
      <c r="X28" s="1"/>
    </row>
    <row r="29" spans="3:24" s="9" customFormat="1" ht="15" x14ac:dyDescent="0.3">
      <c r="D29" s="244"/>
      <c r="E29" s="109" t="s">
        <v>19</v>
      </c>
      <c r="F29" s="14"/>
      <c r="G29" s="43"/>
      <c r="H29" s="14"/>
      <c r="I29" s="14"/>
      <c r="J29" s="33"/>
      <c r="K29" s="249"/>
      <c r="L29" s="33"/>
      <c r="M29" s="8"/>
      <c r="N29" s="8"/>
      <c r="O29" s="20"/>
    </row>
    <row r="30" spans="3:24" x14ac:dyDescent="0.3">
      <c r="D30" s="238"/>
      <c r="E30" s="13" t="s">
        <v>100</v>
      </c>
      <c r="F30" s="13"/>
      <c r="G30" s="38"/>
      <c r="H30" s="13"/>
      <c r="I30" s="13"/>
      <c r="J30" s="30"/>
      <c r="K30" s="251"/>
      <c r="L30" s="30"/>
      <c r="M30" s="1"/>
      <c r="O30" s="20"/>
      <c r="T30" s="1"/>
      <c r="U30" s="1"/>
      <c r="X30" s="1"/>
    </row>
    <row r="31" spans="3:24" s="9" customFormat="1" ht="15" x14ac:dyDescent="0.3">
      <c r="D31" s="244"/>
      <c r="E31" s="478" t="s">
        <v>154</v>
      </c>
      <c r="F31" s="479"/>
      <c r="G31" s="480">
        <f>SUM(G11+G12+G13+G14+G15+G16+G17+G18+G19+G20+G21+G22+G23+G24+G25+J11+J12+J13+J14+J15+J16+J17+J18+J19+J20+J21+J22+J23+J24+J25)</f>
        <v>0</v>
      </c>
      <c r="H31" s="481"/>
      <c r="I31" s="481"/>
      <c r="J31" s="482"/>
      <c r="K31" s="245"/>
      <c r="L31" s="108"/>
      <c r="M31" s="8"/>
      <c r="N31" s="8"/>
      <c r="O31" s="20"/>
    </row>
    <row r="32" spans="3:24" s="9" customFormat="1" x14ac:dyDescent="0.3">
      <c r="D32" s="244"/>
      <c r="E32" s="462" t="s">
        <v>17</v>
      </c>
      <c r="F32" s="463"/>
      <c r="G32" s="464">
        <f>30-G33</f>
        <v>30</v>
      </c>
      <c r="H32" s="465"/>
      <c r="I32" s="465"/>
      <c r="J32" s="466"/>
      <c r="K32" s="252"/>
      <c r="L32" s="66"/>
      <c r="M32" s="8"/>
      <c r="N32" s="8"/>
      <c r="O32" s="20"/>
    </row>
    <row r="33" spans="4:24" s="9" customFormat="1" x14ac:dyDescent="0.3">
      <c r="D33" s="244"/>
      <c r="E33" s="462" t="s">
        <v>71</v>
      </c>
      <c r="F33" s="463"/>
      <c r="G33" s="464">
        <f>COUNTIFS(F11:F25,"○")+COUNTIFS(I11:I25,"○")</f>
        <v>0</v>
      </c>
      <c r="H33" s="465"/>
      <c r="I33" s="465"/>
      <c r="J33" s="466"/>
      <c r="K33" s="252"/>
      <c r="L33" s="66"/>
      <c r="M33" s="8"/>
      <c r="N33" s="8"/>
      <c r="O33" s="20"/>
    </row>
    <row r="34" spans="4:24" s="32" customFormat="1" ht="9" customHeight="1" x14ac:dyDescent="0.3">
      <c r="D34" s="248"/>
      <c r="E34" s="106"/>
      <c r="F34" s="14"/>
      <c r="G34" s="33"/>
      <c r="H34" s="14"/>
      <c r="I34" s="14"/>
      <c r="J34" s="33"/>
      <c r="K34" s="249"/>
      <c r="L34" s="33"/>
      <c r="M34" s="34"/>
      <c r="N34" s="34"/>
      <c r="O34" s="35"/>
    </row>
    <row r="35" spans="4:24" x14ac:dyDescent="0.3">
      <c r="D35" s="238"/>
      <c r="E35" s="492" t="s">
        <v>101</v>
      </c>
      <c r="F35" s="493"/>
      <c r="G35" s="493"/>
      <c r="H35" s="493"/>
      <c r="I35" s="494"/>
      <c r="J35" s="115">
        <f>SUM(G31)</f>
        <v>0</v>
      </c>
      <c r="K35" s="253"/>
      <c r="L35" s="43"/>
      <c r="M35" s="1"/>
      <c r="O35" s="20"/>
      <c r="T35" s="1"/>
      <c r="U35" s="1"/>
      <c r="X35" s="1"/>
    </row>
    <row r="36" spans="4:24" x14ac:dyDescent="0.3">
      <c r="D36" s="238"/>
      <c r="E36" s="495" t="s">
        <v>18</v>
      </c>
      <c r="F36" s="496"/>
      <c r="G36" s="496"/>
      <c r="H36" s="496"/>
      <c r="I36" s="497"/>
      <c r="J36" s="115">
        <f>SUM(G32)</f>
        <v>30</v>
      </c>
      <c r="K36" s="253"/>
      <c r="L36" s="43"/>
      <c r="M36" s="1"/>
      <c r="O36" s="20"/>
      <c r="T36" s="1"/>
      <c r="U36" s="1"/>
      <c r="X36" s="1"/>
    </row>
    <row r="37" spans="4:24" x14ac:dyDescent="0.3">
      <c r="D37" s="238"/>
      <c r="E37" s="492" t="s">
        <v>106</v>
      </c>
      <c r="F37" s="498"/>
      <c r="G37" s="498"/>
      <c r="H37" s="498"/>
      <c r="I37" s="499"/>
      <c r="J37" s="115">
        <f>ROUNDUP(J35/J36,0)</f>
        <v>0</v>
      </c>
      <c r="K37" s="253"/>
      <c r="L37" s="43"/>
      <c r="M37" s="1"/>
      <c r="O37" s="20"/>
      <c r="T37" s="1"/>
      <c r="U37" s="1"/>
      <c r="X37" s="1"/>
    </row>
    <row r="38" spans="4:24" ht="14" thickBot="1" x14ac:dyDescent="0.35">
      <c r="D38" s="246"/>
      <c r="E38" s="254"/>
      <c r="F38" s="254"/>
      <c r="G38" s="254"/>
      <c r="H38" s="254"/>
      <c r="I38" s="254"/>
      <c r="J38" s="412" t="s">
        <v>24</v>
      </c>
      <c r="K38" s="256"/>
      <c r="L38" s="67"/>
      <c r="M38" s="1"/>
      <c r="O38" s="20"/>
      <c r="T38" s="1"/>
      <c r="U38" s="1"/>
      <c r="X38" s="1"/>
    </row>
    <row r="39" spans="4:24" x14ac:dyDescent="0.3">
      <c r="D39" s="13"/>
      <c r="E39" s="13"/>
      <c r="F39" s="13"/>
      <c r="G39" s="13"/>
      <c r="H39" s="13"/>
      <c r="I39" s="13"/>
      <c r="J39" s="67"/>
      <c r="K39" s="67"/>
      <c r="L39" s="67"/>
      <c r="M39" s="1"/>
      <c r="O39" s="20"/>
      <c r="T39" s="1"/>
      <c r="U39" s="1"/>
      <c r="X39" s="1"/>
    </row>
    <row r="40" spans="4:24" ht="8.5" customHeight="1" thickBot="1" x14ac:dyDescent="0.35">
      <c r="M40" s="1"/>
      <c r="O40" s="20"/>
      <c r="T40" s="1"/>
      <c r="U40" s="1"/>
      <c r="X40" s="1"/>
    </row>
    <row r="41" spans="4:24" ht="15" x14ac:dyDescent="0.3">
      <c r="D41" s="216"/>
      <c r="E41" s="217" t="s">
        <v>21</v>
      </c>
      <c r="F41" s="218"/>
      <c r="G41" s="219"/>
      <c r="H41" s="219"/>
      <c r="I41" s="219"/>
      <c r="J41" s="219"/>
      <c r="K41" s="220"/>
      <c r="L41" s="13"/>
      <c r="M41" s="1"/>
      <c r="O41" s="20"/>
      <c r="T41" s="1"/>
      <c r="U41" s="1"/>
      <c r="X41" s="1"/>
    </row>
    <row r="42" spans="4:24" ht="15" x14ac:dyDescent="0.3">
      <c r="D42" s="504" t="s">
        <v>147</v>
      </c>
      <c r="E42" s="505"/>
      <c r="F42" s="505"/>
      <c r="G42" s="505"/>
      <c r="H42" s="505"/>
      <c r="I42" s="505"/>
      <c r="J42" s="505"/>
      <c r="K42" s="506"/>
      <c r="L42" s="30"/>
      <c r="M42" s="1"/>
      <c r="O42" s="20"/>
      <c r="T42" s="1"/>
      <c r="U42" s="1"/>
      <c r="X42" s="1"/>
    </row>
    <row r="43" spans="4:24" s="9" customFormat="1" x14ac:dyDescent="0.3">
      <c r="D43" s="221"/>
      <c r="E43" s="13" t="s">
        <v>104</v>
      </c>
      <c r="F43" s="13"/>
      <c r="G43" s="38"/>
      <c r="H43" s="13"/>
      <c r="I43" s="13"/>
      <c r="J43" s="30"/>
      <c r="K43" s="222"/>
      <c r="L43" s="108"/>
      <c r="M43" s="8"/>
      <c r="N43" s="8"/>
      <c r="O43" s="20"/>
    </row>
    <row r="44" spans="4:24" s="9" customFormat="1" ht="13.5" customHeight="1" x14ac:dyDescent="0.3">
      <c r="D44" s="223"/>
      <c r="E44" s="478" t="s">
        <v>154</v>
      </c>
      <c r="F44" s="479"/>
      <c r="G44" s="480">
        <f>SUM(G23+G24+G25+J11+J12+J13+J14+J15+J16+J17+J18+J19+J20+J21+J22+J23+J24+J25)</f>
        <v>0</v>
      </c>
      <c r="H44" s="481"/>
      <c r="I44" s="481"/>
      <c r="J44" s="482"/>
      <c r="K44" s="224"/>
      <c r="L44" s="66"/>
      <c r="M44" s="8"/>
      <c r="N44" s="8"/>
      <c r="O44" s="20"/>
    </row>
    <row r="45" spans="4:24" s="9" customFormat="1" ht="13.5" customHeight="1" x14ac:dyDescent="0.3">
      <c r="D45" s="223"/>
      <c r="E45" s="462" t="s">
        <v>17</v>
      </c>
      <c r="F45" s="463"/>
      <c r="G45" s="464">
        <f>18-G46</f>
        <v>18</v>
      </c>
      <c r="H45" s="465"/>
      <c r="I45" s="465"/>
      <c r="J45" s="466"/>
      <c r="K45" s="225"/>
      <c r="L45" s="66"/>
      <c r="M45" s="8"/>
      <c r="N45" s="8"/>
      <c r="O45" s="20"/>
    </row>
    <row r="46" spans="4:24" s="32" customFormat="1" ht="9" customHeight="1" x14ac:dyDescent="0.3">
      <c r="D46" s="223"/>
      <c r="E46" s="462" t="s">
        <v>71</v>
      </c>
      <c r="F46" s="463"/>
      <c r="G46" s="464">
        <f>COUNTIFS(F23:F25,"○")+COUNTIFS(I11:I25,"○")</f>
        <v>0</v>
      </c>
      <c r="H46" s="465"/>
      <c r="I46" s="465"/>
      <c r="J46" s="466"/>
      <c r="K46" s="225"/>
      <c r="L46" s="33"/>
      <c r="M46" s="34"/>
      <c r="N46" s="34"/>
      <c r="O46" s="35"/>
    </row>
    <row r="47" spans="4:24" x14ac:dyDescent="0.3">
      <c r="D47" s="226"/>
      <c r="E47" s="106"/>
      <c r="F47" s="14"/>
      <c r="G47" s="33"/>
      <c r="H47" s="14"/>
      <c r="I47" s="14"/>
      <c r="J47" s="33"/>
      <c r="K47" s="227"/>
      <c r="L47" s="43"/>
      <c r="M47" s="1"/>
      <c r="O47" s="20"/>
      <c r="T47" s="1"/>
      <c r="U47" s="1"/>
      <c r="X47" s="1"/>
    </row>
    <row r="48" spans="4:24" x14ac:dyDescent="0.3">
      <c r="D48" s="221"/>
      <c r="E48" s="492" t="s">
        <v>63</v>
      </c>
      <c r="F48" s="498"/>
      <c r="G48" s="498"/>
      <c r="H48" s="498"/>
      <c r="I48" s="499"/>
      <c r="J48" s="115">
        <f>SUM(G44)</f>
        <v>0</v>
      </c>
      <c r="K48" s="228"/>
      <c r="L48" s="43"/>
      <c r="M48" s="1"/>
      <c r="O48" s="20"/>
      <c r="T48" s="1"/>
      <c r="U48" s="1"/>
      <c r="X48" s="1"/>
    </row>
    <row r="49" spans="4:24" x14ac:dyDescent="0.3">
      <c r="D49" s="221"/>
      <c r="E49" s="495" t="s">
        <v>62</v>
      </c>
      <c r="F49" s="507"/>
      <c r="G49" s="507"/>
      <c r="H49" s="507"/>
      <c r="I49" s="508"/>
      <c r="J49" s="115">
        <f>SUM(G45)</f>
        <v>18</v>
      </c>
      <c r="K49" s="228"/>
      <c r="L49" s="43"/>
      <c r="M49" s="1"/>
      <c r="O49" s="20"/>
      <c r="T49" s="1"/>
      <c r="U49" s="1"/>
      <c r="X49" s="1"/>
    </row>
    <row r="50" spans="4:24" x14ac:dyDescent="0.3">
      <c r="D50" s="221"/>
      <c r="E50" s="492" t="s">
        <v>106</v>
      </c>
      <c r="F50" s="498"/>
      <c r="G50" s="498"/>
      <c r="H50" s="498"/>
      <c r="I50" s="499"/>
      <c r="J50" s="115">
        <f>ROUNDUP(J48/J49,0)</f>
        <v>0</v>
      </c>
      <c r="K50" s="228"/>
      <c r="L50" s="67"/>
      <c r="M50" s="1"/>
      <c r="O50" s="20"/>
      <c r="T50" s="1"/>
      <c r="U50" s="1"/>
      <c r="X50" s="1"/>
    </row>
    <row r="51" spans="4:24" ht="14" thickBot="1" x14ac:dyDescent="0.35">
      <c r="D51" s="229"/>
      <c r="E51" s="230"/>
      <c r="F51" s="230"/>
      <c r="G51" s="230"/>
      <c r="H51" s="230"/>
      <c r="I51" s="230"/>
      <c r="J51" s="411" t="s">
        <v>24</v>
      </c>
      <c r="K51" s="232"/>
      <c r="L51" s="67"/>
      <c r="M51" s="1"/>
      <c r="O51" s="20"/>
      <c r="T51" s="1"/>
      <c r="U51" s="1"/>
      <c r="X51" s="1"/>
    </row>
    <row r="52" spans="4:24" ht="8.5" customHeight="1" x14ac:dyDescent="0.3">
      <c r="D52" s="13"/>
      <c r="E52" s="13"/>
      <c r="F52" s="13"/>
      <c r="G52" s="13"/>
      <c r="H52" s="13"/>
      <c r="I52" s="13"/>
      <c r="J52" s="67"/>
      <c r="K52" s="67"/>
      <c r="L52" s="13"/>
      <c r="M52" s="1"/>
      <c r="O52" s="20"/>
      <c r="T52" s="1"/>
      <c r="U52" s="1"/>
      <c r="X52" s="1"/>
    </row>
    <row r="53" spans="4:24" ht="14" thickBot="1" x14ac:dyDescent="0.35">
      <c r="L53" s="13"/>
      <c r="M53" s="1"/>
      <c r="O53" s="20"/>
      <c r="T53" s="1"/>
      <c r="U53" s="1"/>
      <c r="X53" s="1"/>
    </row>
    <row r="54" spans="4:24" ht="15" x14ac:dyDescent="0.3">
      <c r="D54" s="197"/>
      <c r="E54" s="110" t="s">
        <v>21</v>
      </c>
      <c r="F54" s="47"/>
      <c r="G54" s="44"/>
      <c r="H54" s="44"/>
      <c r="I54" s="44"/>
      <c r="J54" s="44"/>
      <c r="K54" s="198"/>
      <c r="L54" s="13"/>
      <c r="M54" s="1"/>
      <c r="O54" s="20"/>
      <c r="T54" s="1"/>
      <c r="U54" s="1"/>
      <c r="X54" s="1"/>
    </row>
    <row r="55" spans="4:24" ht="15" x14ac:dyDescent="0.3">
      <c r="D55" s="509" t="s">
        <v>79</v>
      </c>
      <c r="E55" s="510"/>
      <c r="F55" s="510"/>
      <c r="G55" s="510"/>
      <c r="H55" s="510"/>
      <c r="I55" s="510"/>
      <c r="J55" s="510"/>
      <c r="K55" s="511"/>
      <c r="L55" s="30"/>
      <c r="M55" s="1"/>
      <c r="O55" s="20"/>
      <c r="T55" s="1"/>
      <c r="U55" s="1"/>
      <c r="X55" s="1"/>
    </row>
    <row r="56" spans="4:24" s="9" customFormat="1" x14ac:dyDescent="0.3">
      <c r="D56" s="199"/>
      <c r="E56" s="13" t="s">
        <v>105</v>
      </c>
      <c r="F56" s="13"/>
      <c r="G56" s="38"/>
      <c r="H56" s="13"/>
      <c r="I56" s="13"/>
      <c r="J56" s="30"/>
      <c r="K56" s="200"/>
      <c r="L56" s="108"/>
      <c r="M56" s="8"/>
      <c r="N56" s="8"/>
      <c r="O56" s="20"/>
    </row>
    <row r="57" spans="4:24" s="9" customFormat="1" ht="15" x14ac:dyDescent="0.3">
      <c r="D57" s="201"/>
      <c r="E57" s="478" t="s">
        <v>154</v>
      </c>
      <c r="F57" s="479"/>
      <c r="G57" s="480">
        <f>SUM(G23+G24+G25+J11+J12+J13+J14+J15+J16+J17+J18+J19)</f>
        <v>0</v>
      </c>
      <c r="H57" s="481"/>
      <c r="I57" s="481"/>
      <c r="J57" s="482"/>
      <c r="K57" s="202"/>
      <c r="L57" s="66"/>
      <c r="M57" s="8"/>
      <c r="N57" s="8"/>
      <c r="O57" s="20"/>
    </row>
    <row r="58" spans="4:24" s="9" customFormat="1" x14ac:dyDescent="0.3">
      <c r="D58" s="201"/>
      <c r="E58" s="462" t="s">
        <v>17</v>
      </c>
      <c r="F58" s="463"/>
      <c r="G58" s="464">
        <f>12-G59</f>
        <v>12</v>
      </c>
      <c r="H58" s="465"/>
      <c r="I58" s="465"/>
      <c r="J58" s="466"/>
      <c r="K58" s="203"/>
      <c r="L58" s="66"/>
      <c r="M58" s="8"/>
      <c r="N58" s="8"/>
      <c r="O58" s="20"/>
    </row>
    <row r="59" spans="4:24" s="32" customFormat="1" ht="9" customHeight="1" x14ac:dyDescent="0.3">
      <c r="D59" s="201"/>
      <c r="E59" s="462" t="s">
        <v>71</v>
      </c>
      <c r="F59" s="463"/>
      <c r="G59" s="464">
        <f>COUNTIFS(F23:F25,"○")+COUNTIFS(I11:I19,"○")</f>
        <v>0</v>
      </c>
      <c r="H59" s="465"/>
      <c r="I59" s="465"/>
      <c r="J59" s="466"/>
      <c r="K59" s="203"/>
      <c r="L59" s="33"/>
      <c r="M59" s="34"/>
      <c r="N59" s="34"/>
      <c r="O59" s="35"/>
    </row>
    <row r="60" spans="4:24" x14ac:dyDescent="0.3">
      <c r="D60" s="204"/>
      <c r="E60" s="106"/>
      <c r="F60" s="14"/>
      <c r="G60" s="33"/>
      <c r="H60" s="14"/>
      <c r="I60" s="14"/>
      <c r="J60" s="33"/>
      <c r="K60" s="205"/>
      <c r="L60" s="43"/>
      <c r="M60" s="1"/>
      <c r="O60" s="20"/>
      <c r="T60" s="1"/>
      <c r="U60" s="1"/>
      <c r="X60" s="1"/>
    </row>
    <row r="61" spans="4:24" x14ac:dyDescent="0.3">
      <c r="D61" s="199"/>
      <c r="E61" s="492" t="s">
        <v>67</v>
      </c>
      <c r="F61" s="498"/>
      <c r="G61" s="498"/>
      <c r="H61" s="498"/>
      <c r="I61" s="499"/>
      <c r="J61" s="115">
        <f>SUM(G57)</f>
        <v>0</v>
      </c>
      <c r="K61" s="206"/>
      <c r="L61" s="43"/>
      <c r="M61" s="1"/>
      <c r="O61" s="20"/>
      <c r="T61" s="1"/>
      <c r="U61" s="1"/>
      <c r="X61" s="1"/>
    </row>
    <row r="62" spans="4:24" x14ac:dyDescent="0.3">
      <c r="D62" s="199"/>
      <c r="E62" s="495" t="s">
        <v>66</v>
      </c>
      <c r="F62" s="507"/>
      <c r="G62" s="507"/>
      <c r="H62" s="507"/>
      <c r="I62" s="508"/>
      <c r="J62" s="115">
        <f>SUM(G58)</f>
        <v>12</v>
      </c>
      <c r="K62" s="206"/>
      <c r="L62" s="43"/>
      <c r="M62" s="1"/>
      <c r="O62" s="20"/>
      <c r="T62" s="1"/>
      <c r="U62" s="1"/>
      <c r="X62" s="1"/>
    </row>
    <row r="63" spans="4:24" x14ac:dyDescent="0.3">
      <c r="D63" s="199"/>
      <c r="E63" s="492" t="s">
        <v>106</v>
      </c>
      <c r="F63" s="498"/>
      <c r="G63" s="498"/>
      <c r="H63" s="498"/>
      <c r="I63" s="499"/>
      <c r="J63" s="115">
        <f>ROUNDUP(J61/J62,0)</f>
        <v>0</v>
      </c>
      <c r="K63" s="206"/>
      <c r="L63" s="67"/>
      <c r="M63" s="1"/>
      <c r="O63" s="20"/>
      <c r="T63" s="1"/>
      <c r="U63" s="1"/>
      <c r="X63" s="1"/>
    </row>
    <row r="64" spans="4:24" ht="14" thickBot="1" x14ac:dyDescent="0.35">
      <c r="D64" s="207"/>
      <c r="E64" s="45"/>
      <c r="F64" s="45"/>
      <c r="G64" s="45"/>
      <c r="H64" s="45"/>
      <c r="I64" s="45"/>
      <c r="J64" s="46" t="s">
        <v>24</v>
      </c>
      <c r="K64" s="208"/>
      <c r="L64" s="13"/>
      <c r="X64" s="20">
        <v>43223</v>
      </c>
    </row>
    <row r="65" spans="24:24" x14ac:dyDescent="0.3">
      <c r="X65" s="20">
        <v>43224</v>
      </c>
    </row>
    <row r="66" spans="24:24" x14ac:dyDescent="0.3">
      <c r="X66" s="20">
        <v>43225</v>
      </c>
    </row>
    <row r="67" spans="24:24" x14ac:dyDescent="0.3">
      <c r="X67" s="20">
        <v>43297</v>
      </c>
    </row>
    <row r="68" spans="24:24" x14ac:dyDescent="0.3">
      <c r="X68" s="20">
        <v>43323</v>
      </c>
    </row>
    <row r="69" spans="24:24" x14ac:dyDescent="0.3">
      <c r="X69" s="20">
        <v>43360</v>
      </c>
    </row>
    <row r="70" spans="24:24" x14ac:dyDescent="0.3">
      <c r="X70" s="20">
        <v>43366</v>
      </c>
    </row>
    <row r="71" spans="24:24" x14ac:dyDescent="0.3">
      <c r="X71" s="20">
        <v>43367</v>
      </c>
    </row>
    <row r="72" spans="24:24" x14ac:dyDescent="0.3">
      <c r="X72" s="20">
        <v>43381</v>
      </c>
    </row>
    <row r="73" spans="24:24" x14ac:dyDescent="0.3">
      <c r="X73" s="20">
        <v>43407</v>
      </c>
    </row>
    <row r="74" spans="24:24" x14ac:dyDescent="0.3">
      <c r="X74" s="20">
        <v>43427</v>
      </c>
    </row>
    <row r="75" spans="24:24" x14ac:dyDescent="0.3">
      <c r="X75" s="20">
        <v>43457</v>
      </c>
    </row>
    <row r="76" spans="24:24" x14ac:dyDescent="0.3">
      <c r="X76" s="20">
        <v>43458</v>
      </c>
    </row>
    <row r="77" spans="24:24" x14ac:dyDescent="0.3">
      <c r="X77" s="21">
        <v>43466</v>
      </c>
    </row>
    <row r="78" spans="24:24" x14ac:dyDescent="0.3">
      <c r="X78" s="21">
        <v>43479</v>
      </c>
    </row>
    <row r="79" spans="24:24" x14ac:dyDescent="0.3">
      <c r="X79" s="21">
        <v>43507</v>
      </c>
    </row>
    <row r="80" spans="24:24" x14ac:dyDescent="0.3">
      <c r="X80" s="21">
        <v>43545</v>
      </c>
    </row>
    <row r="81" spans="24:24" x14ac:dyDescent="0.3">
      <c r="X81" s="21">
        <v>43584</v>
      </c>
    </row>
    <row r="82" spans="24:24" x14ac:dyDescent="0.3">
      <c r="X82" s="21">
        <v>43588</v>
      </c>
    </row>
    <row r="83" spans="24:24" x14ac:dyDescent="0.3">
      <c r="X83" s="21">
        <v>43589</v>
      </c>
    </row>
    <row r="84" spans="24:24" x14ac:dyDescent="0.3">
      <c r="X84" s="21">
        <v>43590</v>
      </c>
    </row>
    <row r="85" spans="24:24" x14ac:dyDescent="0.3">
      <c r="X85" s="21">
        <v>43591</v>
      </c>
    </row>
    <row r="86" spans="24:24" x14ac:dyDescent="0.3">
      <c r="X86" s="21">
        <v>43661</v>
      </c>
    </row>
    <row r="87" spans="24:24" x14ac:dyDescent="0.3">
      <c r="X87" s="21">
        <v>43688</v>
      </c>
    </row>
    <row r="88" spans="24:24" x14ac:dyDescent="0.3">
      <c r="X88" s="21">
        <v>43689</v>
      </c>
    </row>
    <row r="89" spans="24:24" x14ac:dyDescent="0.3">
      <c r="X89" s="21">
        <v>43724</v>
      </c>
    </row>
    <row r="90" spans="24:24" x14ac:dyDescent="0.3">
      <c r="X90" s="21">
        <v>43731</v>
      </c>
    </row>
    <row r="91" spans="24:24" x14ac:dyDescent="0.3">
      <c r="X91" s="21">
        <v>43752</v>
      </c>
    </row>
    <row r="92" spans="24:24" x14ac:dyDescent="0.3">
      <c r="X92" s="21">
        <v>43772</v>
      </c>
    </row>
    <row r="93" spans="24:24" x14ac:dyDescent="0.3">
      <c r="X93" s="21">
        <v>43773</v>
      </c>
    </row>
    <row r="94" spans="24:24" x14ac:dyDescent="0.3">
      <c r="X94" s="21">
        <v>43792</v>
      </c>
    </row>
    <row r="95" spans="24:24" x14ac:dyDescent="0.3">
      <c r="X95" s="21">
        <v>43822</v>
      </c>
    </row>
    <row r="96" spans="24:24" x14ac:dyDescent="0.3">
      <c r="X96" s="21">
        <v>43831</v>
      </c>
    </row>
    <row r="97" spans="24:24" x14ac:dyDescent="0.3">
      <c r="X97" s="21">
        <v>43843</v>
      </c>
    </row>
    <row r="98" spans="24:24" x14ac:dyDescent="0.3">
      <c r="X98" s="21">
        <v>43872</v>
      </c>
    </row>
    <row r="99" spans="24:24" x14ac:dyDescent="0.3">
      <c r="X99" s="21">
        <v>43885</v>
      </c>
    </row>
    <row r="100" spans="24:24" x14ac:dyDescent="0.3">
      <c r="X100" s="21">
        <v>43910</v>
      </c>
    </row>
    <row r="101" spans="24:24" x14ac:dyDescent="0.3">
      <c r="X101" s="21">
        <v>43950</v>
      </c>
    </row>
    <row r="102" spans="24:24" x14ac:dyDescent="0.3">
      <c r="X102" s="21">
        <v>43954</v>
      </c>
    </row>
    <row r="103" spans="24:24" x14ac:dyDescent="0.3">
      <c r="X103" s="21">
        <v>43955</v>
      </c>
    </row>
    <row r="104" spans="24:24" x14ac:dyDescent="0.3">
      <c r="X104" s="21">
        <v>43956</v>
      </c>
    </row>
    <row r="105" spans="24:24" x14ac:dyDescent="0.3">
      <c r="X105" s="21">
        <v>43957</v>
      </c>
    </row>
    <row r="106" spans="24:24" x14ac:dyDescent="0.3">
      <c r="X106" s="21">
        <v>44035</v>
      </c>
    </row>
    <row r="107" spans="24:24" x14ac:dyDescent="0.3">
      <c r="X107" s="21">
        <v>44036</v>
      </c>
    </row>
    <row r="108" spans="24:24" x14ac:dyDescent="0.3">
      <c r="X108" s="21">
        <v>44053</v>
      </c>
    </row>
    <row r="109" spans="24:24" x14ac:dyDescent="0.3">
      <c r="X109" s="21">
        <v>44095</v>
      </c>
    </row>
    <row r="110" spans="24:24" x14ac:dyDescent="0.3">
      <c r="X110" s="21">
        <v>44096</v>
      </c>
    </row>
    <row r="111" spans="24:24" x14ac:dyDescent="0.3">
      <c r="X111" s="21">
        <v>44138</v>
      </c>
    </row>
    <row r="112" spans="24:24" x14ac:dyDescent="0.3">
      <c r="X112" s="21">
        <v>44158</v>
      </c>
    </row>
    <row r="113" spans="24:24" x14ac:dyDescent="0.3">
      <c r="X113" s="21">
        <v>44197</v>
      </c>
    </row>
    <row r="114" spans="24:24" x14ac:dyDescent="0.3">
      <c r="X114" s="21">
        <v>44207</v>
      </c>
    </row>
    <row r="115" spans="24:24" x14ac:dyDescent="0.3">
      <c r="X115" s="21">
        <v>44238</v>
      </c>
    </row>
    <row r="116" spans="24:24" x14ac:dyDescent="0.3">
      <c r="X116" s="21">
        <v>44250</v>
      </c>
    </row>
    <row r="117" spans="24:24" x14ac:dyDescent="0.3">
      <c r="X117" s="21">
        <v>44275</v>
      </c>
    </row>
    <row r="118" spans="24:24" x14ac:dyDescent="0.3">
      <c r="X118" s="21">
        <v>44315</v>
      </c>
    </row>
    <row r="119" spans="24:24" x14ac:dyDescent="0.3">
      <c r="X119" s="21">
        <v>44319</v>
      </c>
    </row>
    <row r="120" spans="24:24" x14ac:dyDescent="0.3">
      <c r="X120" s="21">
        <v>44320</v>
      </c>
    </row>
    <row r="121" spans="24:24" x14ac:dyDescent="0.3">
      <c r="X121" s="21">
        <v>44321</v>
      </c>
    </row>
    <row r="122" spans="24:24" x14ac:dyDescent="0.3">
      <c r="X122" s="21">
        <v>44396</v>
      </c>
    </row>
    <row r="123" spans="24:24" x14ac:dyDescent="0.3">
      <c r="X123" s="21">
        <v>44419</v>
      </c>
    </row>
    <row r="124" spans="24:24" x14ac:dyDescent="0.3">
      <c r="X124" s="21">
        <v>44459</v>
      </c>
    </row>
    <row r="125" spans="24:24" x14ac:dyDescent="0.3">
      <c r="X125" s="21">
        <v>44462</v>
      </c>
    </row>
    <row r="126" spans="24:24" x14ac:dyDescent="0.3">
      <c r="X126" s="21">
        <v>44480</v>
      </c>
    </row>
    <row r="127" spans="24:24" x14ac:dyDescent="0.3">
      <c r="X127" s="21">
        <v>44503</v>
      </c>
    </row>
    <row r="128" spans="24:24" x14ac:dyDescent="0.3">
      <c r="X128" s="21">
        <v>44523</v>
      </c>
    </row>
    <row r="129" spans="24:24" x14ac:dyDescent="0.3">
      <c r="X129" s="21">
        <v>44562</v>
      </c>
    </row>
    <row r="130" spans="24:24" x14ac:dyDescent="0.3">
      <c r="X130" s="21">
        <v>44571</v>
      </c>
    </row>
    <row r="131" spans="24:24" x14ac:dyDescent="0.3">
      <c r="X131" s="21">
        <v>44603</v>
      </c>
    </row>
    <row r="132" spans="24:24" x14ac:dyDescent="0.3">
      <c r="X132" s="21">
        <v>44615</v>
      </c>
    </row>
    <row r="133" spans="24:24" x14ac:dyDescent="0.3">
      <c r="X133" s="21">
        <v>44641</v>
      </c>
    </row>
    <row r="134" spans="24:24" x14ac:dyDescent="0.3">
      <c r="X134" s="21">
        <v>44680</v>
      </c>
    </row>
    <row r="135" spans="24:24" x14ac:dyDescent="0.3">
      <c r="X135" s="21">
        <v>44684</v>
      </c>
    </row>
    <row r="136" spans="24:24" x14ac:dyDescent="0.3">
      <c r="X136" s="21">
        <v>44685</v>
      </c>
    </row>
    <row r="137" spans="24:24" x14ac:dyDescent="0.3">
      <c r="X137" s="21">
        <v>44686</v>
      </c>
    </row>
    <row r="138" spans="24:24" x14ac:dyDescent="0.3">
      <c r="X138" s="21">
        <v>44760</v>
      </c>
    </row>
    <row r="139" spans="24:24" x14ac:dyDescent="0.3">
      <c r="X139" s="21">
        <v>44784</v>
      </c>
    </row>
    <row r="140" spans="24:24" x14ac:dyDescent="0.3">
      <c r="X140" s="21">
        <v>44823</v>
      </c>
    </row>
    <row r="141" spans="24:24" x14ac:dyDescent="0.3">
      <c r="X141" s="21">
        <v>44827</v>
      </c>
    </row>
    <row r="142" spans="24:24" x14ac:dyDescent="0.3">
      <c r="X142" s="21">
        <v>44844</v>
      </c>
    </row>
    <row r="143" spans="24:24" x14ac:dyDescent="0.3">
      <c r="X143" s="21">
        <v>44868</v>
      </c>
    </row>
    <row r="144" spans="24:24" x14ac:dyDescent="0.3">
      <c r="X144" s="21">
        <v>44888</v>
      </c>
    </row>
    <row r="145" spans="24:24" x14ac:dyDescent="0.3">
      <c r="X145" s="21"/>
    </row>
  </sheetData>
  <sheetProtection algorithmName="SHA-512" hashValue="X0QRbyd3H2bAil0CTbILIwZ8zRY7vg9DN+xSgYykOyEew7RWMSAW0TczSuB0v9e0dvihp9b7viqk8//QdrdSvw==" saltValue="RHp9Dv8bZS24IcBQRaY8Tg==" spinCount="100000" sheet="1" objects="1" scenarios="1"/>
  <mergeCells count="35">
    <mergeCell ref="E61:I61"/>
    <mergeCell ref="E62:I62"/>
    <mergeCell ref="E63:I63"/>
    <mergeCell ref="E58:F58"/>
    <mergeCell ref="G58:J58"/>
    <mergeCell ref="E59:F59"/>
    <mergeCell ref="G59:J59"/>
    <mergeCell ref="D55:K55"/>
    <mergeCell ref="E57:F57"/>
    <mergeCell ref="G57:J57"/>
    <mergeCell ref="E48:I48"/>
    <mergeCell ref="E49:I49"/>
    <mergeCell ref="E50:I50"/>
    <mergeCell ref="E45:F45"/>
    <mergeCell ref="G45:J45"/>
    <mergeCell ref="E46:F46"/>
    <mergeCell ref="G46:J46"/>
    <mergeCell ref="E44:F44"/>
    <mergeCell ref="G44:J44"/>
    <mergeCell ref="D42:K42"/>
    <mergeCell ref="E9:J9"/>
    <mergeCell ref="E31:F31"/>
    <mergeCell ref="G31:J31"/>
    <mergeCell ref="B2:U2"/>
    <mergeCell ref="D3:G3"/>
    <mergeCell ref="H3:J3"/>
    <mergeCell ref="E6:F6"/>
    <mergeCell ref="D7:K7"/>
    <mergeCell ref="E35:I35"/>
    <mergeCell ref="E36:I36"/>
    <mergeCell ref="E37:I37"/>
    <mergeCell ref="E32:F32"/>
    <mergeCell ref="G32:J32"/>
    <mergeCell ref="E33:F33"/>
    <mergeCell ref="G33:J33"/>
  </mergeCells>
  <phoneticPr fontId="1"/>
  <conditionalFormatting sqref="H12:H25 E12:E25">
    <cfRule type="expression" dxfId="12" priority="13">
      <formula>TEXT(E12,"aaa")="土"</formula>
    </cfRule>
  </conditionalFormatting>
  <conditionalFormatting sqref="H12:H25 E12:E25">
    <cfRule type="expression" dxfId="11" priority="12">
      <formula>TEXT(E12,"aaa")="日"</formula>
    </cfRule>
  </conditionalFormatting>
  <conditionalFormatting sqref="H11">
    <cfRule type="expression" dxfId="10" priority="4">
      <formula>TEXT(H11,"aaa")="土"</formula>
    </cfRule>
  </conditionalFormatting>
  <conditionalFormatting sqref="H11">
    <cfRule type="expression" dxfId="9" priority="3">
      <formula>TEXT(H11,"aaa")="日"</formula>
    </cfRule>
  </conditionalFormatting>
  <conditionalFormatting sqref="E12:E25 H11:H25">
    <cfRule type="expression" dxfId="8" priority="861">
      <formula>COUNTIF($AK$10:$AK$128,#REF!)</formula>
    </cfRule>
  </conditionalFormatting>
  <dataValidations disablePrompts="1" count="1">
    <dataValidation type="list" allowBlank="1" showInputMessage="1" showErrorMessage="1" sqref="I11:I25 F11:F25">
      <formula1>"○"</formula1>
    </dataValidation>
  </dataValidations>
  <printOptions horizontalCentered="1"/>
  <pageMargins left="0.31496062992125984" right="0.31496062992125984" top="0.47244094488188981" bottom="0.35433070866141736" header="0.31496062992125984" footer="0.31496062992125984"/>
  <pageSetup paperSize="9" scale="75" orientation="portrait" r:id="rId1"/>
  <colBreaks count="1" manualBreakCount="1">
    <brk id="22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5CDFE76E-0237-4C4E-BEA2-D81B44DCBEA3}">
            <xm:f>TEXT('I:\Documents\作業用\[●●●売上高計算シート R3.8.30【第５次】PW保護 - まん防対応.xlsx]②-2'!#REF!,"aaa")="土"</xm:f>
            <x14:dxf>
              <font>
                <color rgb="FF0070C0"/>
              </font>
              <fill>
                <patternFill>
                  <bgColor theme="4" tint="0.79998168889431442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expression" priority="6" id="{9E202699-CD1F-45DF-9F42-AFADD4750160}">
            <xm:f>TEXT('I:\Documents\作業用\[●●●売上高計算シート R3.8.30【第５次】PW保護 - まん防対応.xlsx]②-2'!#REF!,"aaa")="日"</xm:f>
            <x14:dxf>
              <font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expression" priority="7" id="{6748B0D3-E4DE-40C1-9248-3F2C44889B60}">
            <xm:f>COUNTIF('I:\Documents\作業用\[●●●売上高計算シート R3.8.30【第５次】PW保護 - まん防対応.xlsx]②-2'!#REF!,'I:\Documents\作業用\[●●●売上高計算シート R3.8.30【第５次】PW保護 - まん防対応.xlsx]②-2'!#REF!)</xm:f>
            <x14:dxf>
              <font>
                <strike val="0"/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E11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AC147"/>
  <sheetViews>
    <sheetView showGridLines="0" view="pageBreakPreview" zoomScaleNormal="75" zoomScaleSheetLayoutView="100" workbookViewId="0">
      <selection activeCell="E53" sqref="E53:H53"/>
    </sheetView>
  </sheetViews>
  <sheetFormatPr defaultColWidth="9" defaultRowHeight="13.5" x14ac:dyDescent="0.3"/>
  <cols>
    <col min="1" max="1" width="5.58203125" style="1" customWidth="1"/>
    <col min="2" max="2" width="1.5" style="1" customWidth="1"/>
    <col min="3" max="3" width="11" style="1" customWidth="1"/>
    <col min="4" max="4" width="6.08203125" style="1" customWidth="1"/>
    <col min="5" max="5" width="9.83203125" style="1" customWidth="1"/>
    <col min="6" max="6" width="11.08203125" style="1" customWidth="1"/>
    <col min="7" max="7" width="5.83203125" style="1" customWidth="1"/>
    <col min="8" max="8" width="10" style="1" customWidth="1"/>
    <col min="9" max="9" width="4.33203125" style="1" customWidth="1"/>
    <col min="10" max="10" width="3.58203125" style="1" customWidth="1"/>
    <col min="11" max="11" width="3.08203125" style="1" customWidth="1"/>
    <col min="12" max="12" width="2.33203125" style="13" customWidth="1"/>
    <col min="13" max="13" width="3.33203125" style="13" customWidth="1"/>
    <col min="14" max="14" width="9.58203125" style="1" customWidth="1"/>
    <col min="15" max="15" width="28" style="1" customWidth="1"/>
    <col min="16" max="16" width="8.4140625" style="1" customWidth="1"/>
    <col min="17" max="17" width="5.33203125" style="1" customWidth="1"/>
    <col min="18" max="18" width="1.9140625" style="13" customWidth="1"/>
    <col min="19" max="19" width="4.25" style="13" customWidth="1"/>
    <col min="20" max="20" width="6.83203125" style="1" customWidth="1"/>
    <col min="21" max="21" width="1.58203125" style="1" customWidth="1"/>
    <col min="22" max="22" width="9.58203125" style="1" customWidth="1"/>
    <col min="23" max="23" width="10.58203125" style="1" customWidth="1"/>
    <col min="24" max="24" width="3" style="1" customWidth="1"/>
    <col min="25" max="25" width="0.75" style="1" customWidth="1"/>
    <col min="26" max="26" width="11.75" style="1" customWidth="1"/>
    <col min="27" max="27" width="0.58203125" style="19" customWidth="1"/>
    <col min="28" max="16384" width="9" style="1"/>
  </cols>
  <sheetData>
    <row r="1" spans="1:29" ht="18.5" customHeight="1" x14ac:dyDescent="0.3"/>
    <row r="2" spans="1:29" ht="34" customHeight="1" x14ac:dyDescent="0.3"/>
    <row r="3" spans="1:29" ht="22" x14ac:dyDescent="0.3">
      <c r="A3" s="483" t="s">
        <v>121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1"/>
      <c r="S3" s="1"/>
      <c r="T3" s="19"/>
      <c r="AA3" s="1"/>
    </row>
    <row r="4" spans="1:29" ht="27" customHeight="1" x14ac:dyDescent="0.3">
      <c r="C4" s="83" t="s">
        <v>43</v>
      </c>
      <c r="L4" s="1"/>
      <c r="M4" s="1"/>
      <c r="N4" s="84" t="s">
        <v>51</v>
      </c>
      <c r="O4" s="13"/>
      <c r="R4" s="1"/>
      <c r="S4" s="1"/>
      <c r="U4" s="13"/>
      <c r="AA4" s="1"/>
      <c r="AC4" s="19"/>
    </row>
    <row r="5" spans="1:29" ht="26.5" customHeight="1" thickBot="1" x14ac:dyDescent="0.35">
      <c r="C5" s="28" t="s">
        <v>107</v>
      </c>
      <c r="D5" s="28"/>
      <c r="N5" s="97" t="s">
        <v>1</v>
      </c>
      <c r="O5" s="105"/>
      <c r="P5" s="105"/>
      <c r="Q5" s="105"/>
      <c r="T5" s="13"/>
      <c r="U5" s="13"/>
      <c r="V5" s="13"/>
      <c r="W5" s="13"/>
      <c r="X5" s="13"/>
      <c r="Y5" s="13"/>
    </row>
    <row r="6" spans="1:29" ht="9" customHeight="1" thickTop="1" thickBot="1" x14ac:dyDescent="0.35">
      <c r="C6" s="28"/>
      <c r="D6" s="28"/>
      <c r="N6" s="11"/>
      <c r="O6" s="13"/>
      <c r="P6" s="13"/>
      <c r="Q6" s="13"/>
      <c r="T6" s="13"/>
      <c r="U6" s="13"/>
      <c r="V6" s="13"/>
    </row>
    <row r="7" spans="1:29" ht="24.65" customHeight="1" thickTop="1" thickBot="1" x14ac:dyDescent="0.35">
      <c r="B7" s="335"/>
      <c r="C7" s="529">
        <v>2021</v>
      </c>
      <c r="D7" s="529"/>
      <c r="E7" s="336" t="s">
        <v>16</v>
      </c>
      <c r="F7" s="337"/>
      <c r="G7" s="337"/>
      <c r="H7" s="337"/>
      <c r="I7" s="338"/>
      <c r="J7" s="12"/>
      <c r="N7" s="11"/>
      <c r="O7" s="13"/>
      <c r="P7" s="13"/>
      <c r="Q7" s="13"/>
      <c r="S7" s="68"/>
      <c r="T7" s="13"/>
      <c r="U7" s="13"/>
      <c r="AA7" s="1"/>
    </row>
    <row r="8" spans="1:29" s="7" customFormat="1" ht="20.149999999999999" customHeight="1" x14ac:dyDescent="0.3">
      <c r="B8" s="472" t="s">
        <v>47</v>
      </c>
      <c r="C8" s="473"/>
      <c r="D8" s="473"/>
      <c r="E8" s="473"/>
      <c r="F8" s="473"/>
      <c r="G8" s="473"/>
      <c r="H8" s="473"/>
      <c r="I8" s="474"/>
      <c r="J8" s="214"/>
      <c r="K8" s="1"/>
      <c r="L8" s="13"/>
      <c r="M8" s="13"/>
      <c r="N8" s="11"/>
      <c r="O8" s="13"/>
      <c r="P8" s="13"/>
      <c r="Q8" s="13"/>
      <c r="R8" s="13"/>
      <c r="S8" s="68"/>
      <c r="T8" s="88"/>
      <c r="U8" s="88"/>
    </row>
    <row r="9" spans="1:29" s="22" customFormat="1" ht="20.149999999999999" customHeight="1" x14ac:dyDescent="0.3">
      <c r="B9" s="339"/>
      <c r="C9" s="538">
        <f>+C26</f>
        <v>44440</v>
      </c>
      <c r="D9" s="539"/>
      <c r="E9" s="539"/>
      <c r="F9" s="539"/>
      <c r="G9" s="539"/>
      <c r="H9" s="540"/>
      <c r="I9" s="340"/>
      <c r="J9" s="65"/>
      <c r="K9" s="532" t="s">
        <v>144</v>
      </c>
      <c r="L9" s="532"/>
      <c r="M9" s="532"/>
      <c r="N9" s="532"/>
      <c r="O9" s="532"/>
      <c r="P9" s="532"/>
      <c r="Q9" s="532"/>
      <c r="R9" s="68"/>
      <c r="S9" s="68"/>
      <c r="T9" s="71"/>
      <c r="U9" s="71"/>
    </row>
    <row r="10" spans="1:29" s="9" customFormat="1" ht="16.5" thickBot="1" x14ac:dyDescent="0.35">
      <c r="B10" s="339"/>
      <c r="C10" s="37" t="s">
        <v>27</v>
      </c>
      <c r="D10" s="37" t="s">
        <v>33</v>
      </c>
      <c r="E10" s="37" t="s">
        <v>0</v>
      </c>
      <c r="F10" s="37" t="s">
        <v>27</v>
      </c>
      <c r="G10" s="37" t="s">
        <v>33</v>
      </c>
      <c r="H10" s="37" t="s">
        <v>0</v>
      </c>
      <c r="I10" s="341"/>
      <c r="J10" s="215"/>
      <c r="K10" s="62"/>
      <c r="L10" s="41"/>
      <c r="M10" s="41"/>
      <c r="N10" s="41"/>
      <c r="O10" s="69"/>
      <c r="P10" s="68"/>
      <c r="Q10" s="89" t="s">
        <v>32</v>
      </c>
      <c r="R10" s="74"/>
      <c r="S10" s="68"/>
      <c r="T10" s="68"/>
      <c r="U10" s="68"/>
    </row>
    <row r="11" spans="1:29" s="9" customFormat="1" ht="17" customHeight="1" x14ac:dyDescent="0.3">
      <c r="B11" s="339"/>
      <c r="C11" s="36">
        <f>C9</f>
        <v>44440</v>
      </c>
      <c r="D11" s="158"/>
      <c r="E11" s="317"/>
      <c r="F11" s="388">
        <f>C25+1</f>
        <v>44455</v>
      </c>
      <c r="G11" s="397"/>
      <c r="H11" s="389"/>
      <c r="I11" s="342"/>
      <c r="J11" s="215"/>
      <c r="K11" s="59"/>
      <c r="L11" s="52" t="s">
        <v>28</v>
      </c>
      <c r="M11" s="58" t="s">
        <v>111</v>
      </c>
      <c r="N11" s="50"/>
      <c r="O11" s="51"/>
      <c r="P11" s="49">
        <f>+'⑤-1 '!J37</f>
        <v>0</v>
      </c>
      <c r="Q11" s="527"/>
      <c r="R11" s="75"/>
      <c r="S11" s="68"/>
      <c r="T11" s="68"/>
      <c r="U11" s="68"/>
    </row>
    <row r="12" spans="1:29" s="9" customFormat="1" ht="17" customHeight="1" x14ac:dyDescent="0.3">
      <c r="B12" s="339"/>
      <c r="C12" s="36">
        <f>C11+1</f>
        <v>44441</v>
      </c>
      <c r="D12" s="158"/>
      <c r="E12" s="153"/>
      <c r="F12" s="390">
        <f t="shared" ref="F12:F23" si="0">F11+1</f>
        <v>44456</v>
      </c>
      <c r="G12" s="160"/>
      <c r="H12" s="317"/>
      <c r="I12" s="342"/>
      <c r="J12" s="215"/>
      <c r="K12" s="62"/>
      <c r="L12" s="59"/>
      <c r="M12" s="53" t="s">
        <v>112</v>
      </c>
      <c r="N12" s="54"/>
      <c r="O12" s="55"/>
      <c r="P12" s="49">
        <f>+G34</f>
        <v>0</v>
      </c>
      <c r="Q12" s="530"/>
      <c r="R12" s="75"/>
      <c r="S12" s="68"/>
      <c r="T12" s="68"/>
      <c r="U12" s="68"/>
    </row>
    <row r="13" spans="1:29" s="9" customFormat="1" ht="17" customHeight="1" x14ac:dyDescent="0.3">
      <c r="B13" s="339"/>
      <c r="C13" s="36">
        <f t="shared" ref="C13:C25" si="1">C12+1</f>
        <v>44442</v>
      </c>
      <c r="D13" s="158"/>
      <c r="E13" s="153"/>
      <c r="F13" s="390">
        <f t="shared" si="0"/>
        <v>44457</v>
      </c>
      <c r="G13" s="160"/>
      <c r="H13" s="317"/>
      <c r="I13" s="342"/>
      <c r="J13" s="215"/>
      <c r="K13" s="62"/>
      <c r="L13" s="56"/>
      <c r="M13" s="48" t="s">
        <v>113</v>
      </c>
      <c r="N13" s="48"/>
      <c r="O13" s="57"/>
      <c r="P13" s="49">
        <f>+ROUNDUP((P11-P12)*0.4,-3)</f>
        <v>0</v>
      </c>
      <c r="Q13" s="531"/>
      <c r="R13" s="75"/>
      <c r="S13" s="68"/>
      <c r="T13" s="68"/>
      <c r="U13" s="68"/>
    </row>
    <row r="14" spans="1:29" s="9" customFormat="1" ht="17" customHeight="1" x14ac:dyDescent="0.3">
      <c r="B14" s="339"/>
      <c r="C14" s="36">
        <f t="shared" si="1"/>
        <v>44443</v>
      </c>
      <c r="D14" s="158"/>
      <c r="E14" s="153"/>
      <c r="F14" s="391">
        <f t="shared" si="0"/>
        <v>44458</v>
      </c>
      <c r="G14" s="162"/>
      <c r="H14" s="392"/>
      <c r="I14" s="342"/>
      <c r="J14" s="215"/>
      <c r="K14" s="62"/>
      <c r="L14" s="41"/>
      <c r="M14" s="41"/>
      <c r="N14" s="41"/>
      <c r="O14" s="69" t="s">
        <v>22</v>
      </c>
      <c r="P14" s="68"/>
      <c r="Q14" s="446"/>
      <c r="R14" s="75"/>
      <c r="S14" s="68"/>
      <c r="T14" s="68"/>
      <c r="U14" s="68"/>
    </row>
    <row r="15" spans="1:29" s="9" customFormat="1" ht="17" customHeight="1" x14ac:dyDescent="0.3">
      <c r="B15" s="339"/>
      <c r="C15" s="36">
        <f t="shared" si="1"/>
        <v>44444</v>
      </c>
      <c r="D15" s="158"/>
      <c r="E15" s="153"/>
      <c r="F15" s="390">
        <f t="shared" si="0"/>
        <v>44459</v>
      </c>
      <c r="G15" s="161"/>
      <c r="H15" s="317"/>
      <c r="I15" s="342"/>
      <c r="J15" s="215"/>
      <c r="K15" s="59"/>
      <c r="L15" s="52" t="s">
        <v>29</v>
      </c>
      <c r="M15" s="60" t="s">
        <v>115</v>
      </c>
      <c r="N15" s="60"/>
      <c r="O15" s="61"/>
      <c r="P15" s="49">
        <f>+'⑤-1 '!J50</f>
        <v>0</v>
      </c>
      <c r="Q15" s="527"/>
      <c r="R15" s="75"/>
      <c r="S15" s="68"/>
      <c r="T15" s="68"/>
      <c r="U15" s="68"/>
    </row>
    <row r="16" spans="1:29" s="9" customFormat="1" ht="17" customHeight="1" x14ac:dyDescent="0.3">
      <c r="B16" s="339"/>
      <c r="C16" s="36">
        <f t="shared" si="1"/>
        <v>44445</v>
      </c>
      <c r="D16" s="158"/>
      <c r="E16" s="153"/>
      <c r="F16" s="390">
        <f t="shared" si="0"/>
        <v>44460</v>
      </c>
      <c r="G16" s="160"/>
      <c r="H16" s="393"/>
      <c r="I16" s="342"/>
      <c r="J16" s="215"/>
      <c r="K16" s="62"/>
      <c r="L16" s="62"/>
      <c r="M16" s="41" t="s">
        <v>116</v>
      </c>
      <c r="N16" s="41"/>
      <c r="O16" s="63"/>
      <c r="P16" s="49">
        <f>+G45</f>
        <v>0</v>
      </c>
      <c r="Q16" s="530"/>
      <c r="R16" s="75"/>
      <c r="S16" s="68"/>
      <c r="T16" s="68"/>
      <c r="U16" s="68"/>
    </row>
    <row r="17" spans="2:22" s="9" customFormat="1" ht="17" customHeight="1" x14ac:dyDescent="0.3">
      <c r="B17" s="339"/>
      <c r="C17" s="36">
        <f t="shared" si="1"/>
        <v>44446</v>
      </c>
      <c r="D17" s="158"/>
      <c r="E17" s="153"/>
      <c r="F17" s="390">
        <f t="shared" si="0"/>
        <v>44461</v>
      </c>
      <c r="G17" s="160"/>
      <c r="H17" s="317"/>
      <c r="I17" s="342"/>
      <c r="J17" s="215"/>
      <c r="K17" s="62"/>
      <c r="L17" s="64"/>
      <c r="M17" s="48" t="s">
        <v>87</v>
      </c>
      <c r="N17" s="48"/>
      <c r="O17" s="57"/>
      <c r="P17" s="49">
        <f>+ROUNDUP((P15-P16)*0.4,-3)</f>
        <v>0</v>
      </c>
      <c r="Q17" s="531"/>
      <c r="R17" s="75"/>
      <c r="S17" s="68"/>
      <c r="T17" s="68"/>
      <c r="U17" s="68"/>
    </row>
    <row r="18" spans="2:22" s="9" customFormat="1" ht="17" customHeight="1" x14ac:dyDescent="0.3">
      <c r="B18" s="339"/>
      <c r="C18" s="36">
        <f t="shared" si="1"/>
        <v>44447</v>
      </c>
      <c r="D18" s="158"/>
      <c r="E18" s="153"/>
      <c r="F18" s="390">
        <f t="shared" si="0"/>
        <v>44462</v>
      </c>
      <c r="G18" s="160"/>
      <c r="H18" s="317"/>
      <c r="I18" s="342"/>
      <c r="J18" s="215"/>
      <c r="K18" s="62"/>
      <c r="L18" s="41"/>
      <c r="M18" s="41"/>
      <c r="N18" s="41"/>
      <c r="O18" s="69"/>
      <c r="P18" s="68"/>
      <c r="Q18" s="446"/>
      <c r="R18" s="75"/>
      <c r="S18" s="68"/>
      <c r="T18" s="68"/>
      <c r="U18" s="68"/>
    </row>
    <row r="19" spans="2:22" s="9" customFormat="1" ht="17" customHeight="1" thickBot="1" x14ac:dyDescent="0.35">
      <c r="B19" s="339"/>
      <c r="C19" s="36">
        <f t="shared" si="1"/>
        <v>44448</v>
      </c>
      <c r="D19" s="158"/>
      <c r="E19" s="153"/>
      <c r="F19" s="314">
        <f t="shared" si="0"/>
        <v>44463</v>
      </c>
      <c r="G19" s="394"/>
      <c r="H19" s="395"/>
      <c r="I19" s="342"/>
      <c r="J19" s="215"/>
      <c r="K19" s="59"/>
      <c r="L19" s="52" t="s">
        <v>30</v>
      </c>
      <c r="M19" s="60" t="s">
        <v>117</v>
      </c>
      <c r="N19" s="60"/>
      <c r="O19" s="61"/>
      <c r="P19" s="49">
        <f>+'⑤-1 '!J63</f>
        <v>0</v>
      </c>
      <c r="Q19" s="527"/>
      <c r="R19" s="75"/>
      <c r="S19" s="68"/>
      <c r="T19" s="68"/>
      <c r="U19" s="68"/>
    </row>
    <row r="20" spans="2:22" s="9" customFormat="1" ht="17" customHeight="1" x14ac:dyDescent="0.3">
      <c r="B20" s="339"/>
      <c r="C20" s="36">
        <f t="shared" si="1"/>
        <v>44449</v>
      </c>
      <c r="D20" s="158"/>
      <c r="E20" s="153"/>
      <c r="F20" s="396">
        <f t="shared" si="0"/>
        <v>44464</v>
      </c>
      <c r="G20" s="397"/>
      <c r="H20" s="398"/>
      <c r="I20" s="342"/>
      <c r="J20" s="215"/>
      <c r="K20" s="62"/>
      <c r="L20" s="62"/>
      <c r="M20" s="41" t="s">
        <v>118</v>
      </c>
      <c r="N20" s="41"/>
      <c r="O20" s="63"/>
      <c r="P20" s="49">
        <f>+G56</f>
        <v>0</v>
      </c>
      <c r="Q20" s="530"/>
      <c r="R20" s="75"/>
      <c r="S20" s="68"/>
      <c r="T20" s="68"/>
      <c r="U20" s="68"/>
    </row>
    <row r="21" spans="2:22" s="9" customFormat="1" ht="17" customHeight="1" x14ac:dyDescent="0.3">
      <c r="B21" s="339"/>
      <c r="C21" s="36">
        <f t="shared" si="1"/>
        <v>44450</v>
      </c>
      <c r="D21" s="158"/>
      <c r="E21" s="153"/>
      <c r="F21" s="399">
        <f t="shared" si="0"/>
        <v>44465</v>
      </c>
      <c r="G21" s="162"/>
      <c r="H21" s="400"/>
      <c r="I21" s="342"/>
      <c r="J21" s="215"/>
      <c r="K21" s="62"/>
      <c r="L21" s="64"/>
      <c r="M21" s="48" t="s">
        <v>88</v>
      </c>
      <c r="N21" s="48"/>
      <c r="O21" s="57"/>
      <c r="P21" s="49">
        <f>+ROUNDUP((P19-P20)*0.4,-3)</f>
        <v>0</v>
      </c>
      <c r="Q21" s="531"/>
      <c r="R21" s="75"/>
      <c r="S21" s="68"/>
      <c r="T21" s="68"/>
      <c r="U21" s="68"/>
    </row>
    <row r="22" spans="2:22" s="9" customFormat="1" ht="17" customHeight="1" thickBot="1" x14ac:dyDescent="0.35">
      <c r="B22" s="339"/>
      <c r="C22" s="113">
        <f t="shared" si="1"/>
        <v>44451</v>
      </c>
      <c r="D22" s="159"/>
      <c r="E22" s="154"/>
      <c r="F22" s="401">
        <f t="shared" si="0"/>
        <v>44466</v>
      </c>
      <c r="G22" s="160"/>
      <c r="H22" s="174"/>
      <c r="I22" s="342"/>
      <c r="J22" s="215"/>
      <c r="K22" s="62"/>
      <c r="L22" s="41"/>
      <c r="M22" s="41"/>
      <c r="N22" s="41"/>
      <c r="O22" s="69"/>
      <c r="P22" s="68"/>
      <c r="Q22" s="68"/>
      <c r="R22" s="75"/>
      <c r="S22" s="68"/>
      <c r="T22" s="68"/>
      <c r="U22" s="68"/>
    </row>
    <row r="23" spans="2:22" s="9" customFormat="1" ht="17" customHeight="1" x14ac:dyDescent="0.3">
      <c r="B23" s="339"/>
      <c r="C23" s="388">
        <f t="shared" si="1"/>
        <v>44452</v>
      </c>
      <c r="D23" s="397"/>
      <c r="E23" s="398"/>
      <c r="F23" s="401">
        <f t="shared" si="0"/>
        <v>44467</v>
      </c>
      <c r="G23" s="156"/>
      <c r="H23" s="174"/>
      <c r="I23" s="342"/>
      <c r="J23" s="215"/>
      <c r="K23" s="59"/>
      <c r="L23" s="72"/>
      <c r="M23" s="41"/>
      <c r="N23" s="41"/>
      <c r="O23" s="69"/>
      <c r="P23" s="70"/>
      <c r="Q23" s="433"/>
      <c r="R23" s="75"/>
      <c r="S23" s="68"/>
      <c r="T23" s="68"/>
      <c r="U23" s="68"/>
    </row>
    <row r="24" spans="2:22" s="9" customFormat="1" ht="17" customHeight="1" x14ac:dyDescent="0.3">
      <c r="B24" s="339"/>
      <c r="C24" s="390">
        <f t="shared" si="1"/>
        <v>44453</v>
      </c>
      <c r="D24" s="160"/>
      <c r="E24" s="174"/>
      <c r="F24" s="401">
        <f>IF(F23="","",IF(DAY(F23+1)=1,"",F23+1))</f>
        <v>44468</v>
      </c>
      <c r="G24" s="156"/>
      <c r="H24" s="174"/>
      <c r="I24" s="342"/>
      <c r="J24" s="215"/>
      <c r="K24" s="60"/>
      <c r="L24" s="60"/>
      <c r="M24" s="60"/>
      <c r="N24" s="60"/>
      <c r="O24" s="85"/>
      <c r="P24" s="86"/>
      <c r="Q24" s="434"/>
      <c r="R24" s="87"/>
      <c r="S24" s="68"/>
      <c r="T24" s="68"/>
      <c r="U24" s="68"/>
    </row>
    <row r="25" spans="2:22" s="9" customFormat="1" ht="17" customHeight="1" thickBot="1" x14ac:dyDescent="0.35">
      <c r="B25" s="339"/>
      <c r="C25" s="314">
        <f t="shared" si="1"/>
        <v>44454</v>
      </c>
      <c r="D25" s="394"/>
      <c r="E25" s="291"/>
      <c r="F25" s="402">
        <f t="shared" ref="F25" si="2">IF(F24="","",IF(DAY(F24+1)=1,"",F24+1))</f>
        <v>44469</v>
      </c>
      <c r="G25" s="403"/>
      <c r="H25" s="404"/>
      <c r="I25" s="342"/>
      <c r="J25" s="215"/>
      <c r="K25" s="41"/>
      <c r="L25" s="41"/>
      <c r="M25" s="41"/>
      <c r="N25" s="41"/>
      <c r="O25" s="69"/>
      <c r="P25" s="70"/>
      <c r="Q25" s="433"/>
      <c r="R25" s="68"/>
      <c r="S25" s="68"/>
      <c r="T25" s="68"/>
      <c r="U25" s="68"/>
    </row>
    <row r="26" spans="2:22" s="9" customFormat="1" ht="17" customHeight="1" thickBot="1" x14ac:dyDescent="0.35">
      <c r="B26" s="343"/>
      <c r="C26" s="344">
        <f>+DATE(C7,9,1)</f>
        <v>44440</v>
      </c>
      <c r="D26" s="387"/>
      <c r="E26" s="345"/>
      <c r="F26" s="345"/>
      <c r="G26" s="345"/>
      <c r="H26" s="345"/>
      <c r="I26" s="346"/>
      <c r="J26" s="215"/>
      <c r="K26" s="130"/>
      <c r="L26" s="41"/>
      <c r="M26" s="41"/>
      <c r="N26" s="41"/>
      <c r="O26" s="69"/>
      <c r="P26" s="70"/>
      <c r="Q26" s="328"/>
      <c r="R26" s="95"/>
      <c r="S26" s="68"/>
      <c r="T26" s="95"/>
      <c r="U26" s="95"/>
    </row>
    <row r="27" spans="2:22" s="9" customFormat="1" ht="17" customHeight="1" thickTop="1" x14ac:dyDescent="0.3">
      <c r="B27" s="347"/>
      <c r="C27" s="348" t="s">
        <v>46</v>
      </c>
      <c r="D27" s="349"/>
      <c r="E27" s="350"/>
      <c r="F27" s="349"/>
      <c r="G27" s="349"/>
      <c r="H27" s="351"/>
      <c r="I27" s="352"/>
      <c r="J27" s="215"/>
      <c r="K27" s="13"/>
      <c r="L27" s="41"/>
      <c r="M27" s="41"/>
      <c r="N27" s="41"/>
      <c r="O27" s="69"/>
      <c r="P27" s="70"/>
      <c r="Q27" s="68"/>
      <c r="R27" s="95"/>
      <c r="S27" s="68"/>
      <c r="T27" s="68"/>
      <c r="U27" s="68"/>
    </row>
    <row r="28" spans="2:22" s="9" customFormat="1" ht="17" customHeight="1" x14ac:dyDescent="0.3">
      <c r="B28" s="353"/>
      <c r="C28" s="109" t="s">
        <v>19</v>
      </c>
      <c r="D28" s="14"/>
      <c r="E28" s="33"/>
      <c r="F28" s="14"/>
      <c r="G28" s="14"/>
      <c r="H28" s="215"/>
      <c r="I28" s="354"/>
      <c r="J28" s="215"/>
      <c r="K28" s="541" t="s">
        <v>124</v>
      </c>
      <c r="L28" s="541"/>
      <c r="M28" s="541"/>
      <c r="N28" s="541"/>
      <c r="O28" s="541"/>
      <c r="P28" s="541"/>
      <c r="Q28" s="541"/>
      <c r="R28" s="68"/>
      <c r="S28" s="68"/>
      <c r="T28" s="13"/>
      <c r="U28" s="13"/>
      <c r="V28" s="32"/>
    </row>
    <row r="29" spans="2:22" s="9" customFormat="1" ht="17" customHeight="1" x14ac:dyDescent="0.3">
      <c r="B29" s="353"/>
      <c r="C29" s="13" t="s">
        <v>108</v>
      </c>
      <c r="D29" s="13"/>
      <c r="E29" s="38"/>
      <c r="F29" s="13"/>
      <c r="G29" s="13"/>
      <c r="H29" s="215"/>
      <c r="I29" s="354"/>
      <c r="J29" s="215"/>
      <c r="K29" s="542" t="s">
        <v>145</v>
      </c>
      <c r="L29" s="542"/>
      <c r="M29" s="542"/>
      <c r="N29" s="542"/>
      <c r="O29" s="542"/>
      <c r="P29" s="542"/>
      <c r="Q29" s="542"/>
      <c r="R29" s="13"/>
      <c r="S29" s="68"/>
      <c r="T29" s="68"/>
      <c r="U29" s="68"/>
    </row>
    <row r="30" spans="2:22" s="9" customFormat="1" ht="17" customHeight="1" x14ac:dyDescent="0.3">
      <c r="B30" s="353"/>
      <c r="C30" s="106" t="s">
        <v>73</v>
      </c>
      <c r="D30" s="14"/>
      <c r="E30" s="33"/>
      <c r="F30" s="14"/>
      <c r="G30" s="14"/>
      <c r="H30" s="215"/>
      <c r="I30" s="354"/>
      <c r="J30" s="215"/>
      <c r="K30" s="543" t="s">
        <v>55</v>
      </c>
      <c r="L30" s="545" t="s">
        <v>56</v>
      </c>
      <c r="M30" s="546"/>
      <c r="N30" s="546"/>
      <c r="O30" s="546"/>
      <c r="P30" s="549">
        <v>200000</v>
      </c>
      <c r="Q30" s="525"/>
      <c r="R30" s="13"/>
      <c r="S30" s="68"/>
      <c r="T30" s="68"/>
      <c r="U30" s="68"/>
      <c r="V30" s="1"/>
    </row>
    <row r="31" spans="2:22" s="9" customFormat="1" ht="17" customHeight="1" x14ac:dyDescent="0.3">
      <c r="B31" s="353"/>
      <c r="C31" s="528" t="s">
        <v>70</v>
      </c>
      <c r="D31" s="528"/>
      <c r="E31" s="518">
        <f>SUM(E11+E12+E13+E14+E15+E16+E17+E18+E19+E20+E21+E22+E23+E24+E25+H11+H12+H13+H14+H15+H16+H17+H18+H19+H20+H21+H22+H23+H24+H25)</f>
        <v>0</v>
      </c>
      <c r="F31" s="518"/>
      <c r="G31" s="518"/>
      <c r="H31" s="518"/>
      <c r="I31" s="355"/>
      <c r="J31" s="215"/>
      <c r="K31" s="544"/>
      <c r="L31" s="547"/>
      <c r="M31" s="548"/>
      <c r="N31" s="548"/>
      <c r="O31" s="548"/>
      <c r="P31" s="550"/>
      <c r="Q31" s="526"/>
      <c r="R31" s="68"/>
      <c r="S31" s="95"/>
      <c r="T31" s="95"/>
      <c r="U31" s="13"/>
    </row>
    <row r="32" spans="2:22" s="9" customFormat="1" ht="17" customHeight="1" x14ac:dyDescent="0.3">
      <c r="B32" s="353"/>
      <c r="C32" s="524" t="s">
        <v>17</v>
      </c>
      <c r="D32" s="524"/>
      <c r="E32" s="516">
        <f>30-E33</f>
        <v>30</v>
      </c>
      <c r="F32" s="516"/>
      <c r="G32" s="516"/>
      <c r="H32" s="516"/>
      <c r="I32" s="356"/>
      <c r="J32" s="215"/>
      <c r="K32" s="377"/>
      <c r="L32" s="60"/>
      <c r="M32" s="60"/>
      <c r="N32" s="60"/>
      <c r="O32" s="60"/>
      <c r="P32" s="406"/>
      <c r="Q32" s="407"/>
      <c r="R32" s="68"/>
      <c r="S32" s="68"/>
      <c r="T32" s="68"/>
      <c r="U32" s="13"/>
    </row>
    <row r="33" spans="1:27" s="9" customFormat="1" ht="17" customHeight="1" thickBot="1" x14ac:dyDescent="0.35">
      <c r="B33" s="353"/>
      <c r="C33" s="524" t="s">
        <v>71</v>
      </c>
      <c r="D33" s="524"/>
      <c r="E33" s="516">
        <f>COUNTIFS(D11:D25,"○")+COUNTIFS(G11:G25,"○")</f>
        <v>0</v>
      </c>
      <c r="F33" s="516"/>
      <c r="G33" s="517"/>
      <c r="H33" s="517"/>
      <c r="I33" s="356"/>
      <c r="J33" s="215"/>
      <c r="K33" s="405" t="s">
        <v>57</v>
      </c>
      <c r="L33" s="134"/>
      <c r="M33" s="60"/>
      <c r="N33" s="60"/>
      <c r="O33" s="135"/>
      <c r="P33" s="87"/>
      <c r="Q33" s="122" t="s">
        <v>32</v>
      </c>
      <c r="R33" s="74"/>
      <c r="S33" s="13"/>
      <c r="T33" s="13"/>
      <c r="U33" s="13"/>
    </row>
    <row r="34" spans="1:27" s="9" customFormat="1" ht="17" customHeight="1" thickTop="1" thickBot="1" x14ac:dyDescent="0.35">
      <c r="B34" s="353"/>
      <c r="C34" s="384" t="s">
        <v>110</v>
      </c>
      <c r="D34" s="384"/>
      <c r="E34" s="384"/>
      <c r="F34" s="385"/>
      <c r="G34" s="551">
        <f>ROUNDUP(E31/E32,0)</f>
        <v>0</v>
      </c>
      <c r="H34" s="552"/>
      <c r="I34" s="357"/>
      <c r="J34" s="215"/>
      <c r="K34" s="136"/>
      <c r="L34" s="137" t="s">
        <v>114</v>
      </c>
      <c r="M34" s="60"/>
      <c r="N34" s="60"/>
      <c r="O34" s="138"/>
      <c r="P34" s="139">
        <f>+'⑤-1 '!J37</f>
        <v>0</v>
      </c>
      <c r="Q34" s="527"/>
      <c r="R34" s="452"/>
      <c r="S34" s="13"/>
      <c r="T34" s="13"/>
      <c r="U34" s="13"/>
    </row>
    <row r="35" spans="1:27" s="9" customFormat="1" ht="17" customHeight="1" thickTop="1" thickBot="1" x14ac:dyDescent="0.35">
      <c r="B35" s="358"/>
      <c r="C35" s="359"/>
      <c r="D35" s="359"/>
      <c r="E35" s="359"/>
      <c r="F35" s="359"/>
      <c r="G35" s="359"/>
      <c r="H35" s="360" t="s">
        <v>24</v>
      </c>
      <c r="I35" s="361"/>
      <c r="J35" s="215"/>
      <c r="K35" s="62"/>
      <c r="L35" s="64"/>
      <c r="M35" s="140" t="s">
        <v>91</v>
      </c>
      <c r="N35" s="140"/>
      <c r="O35" s="141"/>
      <c r="P35" s="139">
        <f>+ROUNDUP((P34)*0.3,-3)</f>
        <v>0</v>
      </c>
      <c r="Q35" s="526"/>
      <c r="R35" s="453"/>
      <c r="S35" s="13"/>
      <c r="T35" s="13"/>
      <c r="U35" s="13"/>
    </row>
    <row r="36" spans="1:27" s="9" customFormat="1" ht="17" customHeight="1" thickTop="1" x14ac:dyDescent="0.3">
      <c r="B36" s="13"/>
      <c r="C36" s="13"/>
      <c r="D36" s="13"/>
      <c r="E36" s="13"/>
      <c r="F36" s="13"/>
      <c r="G36" s="13"/>
      <c r="H36" s="67"/>
      <c r="I36" s="67"/>
      <c r="J36" s="215"/>
      <c r="K36" s="143"/>
      <c r="L36" s="42"/>
      <c r="M36" s="41"/>
      <c r="N36" s="41"/>
      <c r="O36" s="73"/>
      <c r="P36" s="70"/>
      <c r="Q36" s="446"/>
      <c r="R36" s="454"/>
      <c r="S36" s="13"/>
      <c r="T36" s="13"/>
      <c r="U36" s="13"/>
    </row>
    <row r="37" spans="1:27" s="9" customFormat="1" ht="17" customHeight="1" thickBot="1" x14ac:dyDescent="0.35">
      <c r="B37" s="13"/>
      <c r="C37" s="13"/>
      <c r="D37" s="13"/>
      <c r="E37" s="13"/>
      <c r="F37" s="13"/>
      <c r="G37" s="13"/>
      <c r="H37" s="13"/>
      <c r="I37" s="13"/>
      <c r="J37" s="215"/>
      <c r="K37" s="62"/>
      <c r="L37" s="567" t="s">
        <v>119</v>
      </c>
      <c r="M37" s="568"/>
      <c r="N37" s="568"/>
      <c r="O37" s="569"/>
      <c r="P37" s="139">
        <f>+'⑤-1 '!J50</f>
        <v>0</v>
      </c>
      <c r="Q37" s="525"/>
      <c r="R37" s="454"/>
      <c r="S37" s="13"/>
      <c r="T37" s="13"/>
      <c r="U37" s="68"/>
    </row>
    <row r="38" spans="1:27" s="9" customFormat="1" ht="17" customHeight="1" thickTop="1" x14ac:dyDescent="0.3">
      <c r="B38" s="363"/>
      <c r="C38" s="450" t="s">
        <v>21</v>
      </c>
      <c r="D38" s="451"/>
      <c r="E38" s="364"/>
      <c r="F38" s="364"/>
      <c r="G38" s="364"/>
      <c r="H38" s="364"/>
      <c r="I38" s="365"/>
      <c r="J38" s="215"/>
      <c r="K38" s="144"/>
      <c r="L38" s="64"/>
      <c r="M38" s="140" t="s">
        <v>91</v>
      </c>
      <c r="N38" s="140"/>
      <c r="O38" s="141"/>
      <c r="P38" s="139">
        <f>+ROUNDUP((P37)*0.3,-3)</f>
        <v>0</v>
      </c>
      <c r="Q38" s="526"/>
      <c r="R38" s="454"/>
      <c r="S38" s="13"/>
      <c r="T38" s="13"/>
      <c r="U38" s="68"/>
    </row>
    <row r="39" spans="1:27" s="9" customFormat="1" ht="17" customHeight="1" x14ac:dyDescent="0.3">
      <c r="B39" s="522" t="s">
        <v>147</v>
      </c>
      <c r="C39" s="505"/>
      <c r="D39" s="505"/>
      <c r="E39" s="505"/>
      <c r="F39" s="505"/>
      <c r="G39" s="505"/>
      <c r="H39" s="505"/>
      <c r="I39" s="523"/>
      <c r="J39" s="215"/>
      <c r="K39" s="144"/>
      <c r="L39" s="329"/>
      <c r="M39" s="330"/>
      <c r="N39" s="330"/>
      <c r="O39" s="331"/>
      <c r="P39" s="332"/>
      <c r="Q39" s="447"/>
      <c r="R39" s="454"/>
      <c r="S39" s="13"/>
      <c r="T39" s="13"/>
      <c r="U39" s="13"/>
    </row>
    <row r="40" spans="1:27" s="9" customFormat="1" ht="17" customHeight="1" x14ac:dyDescent="0.3">
      <c r="B40" s="366"/>
      <c r="C40" s="13" t="s">
        <v>109</v>
      </c>
      <c r="D40" s="13"/>
      <c r="E40" s="38"/>
      <c r="F40" s="13"/>
      <c r="G40" s="13"/>
      <c r="H40" s="38"/>
      <c r="I40" s="367"/>
      <c r="J40" s="215"/>
      <c r="K40" s="149"/>
      <c r="L40" s="519" t="s">
        <v>120</v>
      </c>
      <c r="M40" s="520"/>
      <c r="N40" s="520"/>
      <c r="O40" s="521"/>
      <c r="P40" s="139">
        <f>+'⑤-1 '!J63</f>
        <v>0</v>
      </c>
      <c r="Q40" s="525"/>
      <c r="R40" s="454"/>
      <c r="S40" s="68"/>
      <c r="T40" s="68"/>
      <c r="U40" s="68"/>
    </row>
    <row r="41" spans="1:27" s="32" customFormat="1" ht="17" customHeight="1" x14ac:dyDescent="0.3">
      <c r="A41" s="95"/>
      <c r="B41" s="366"/>
      <c r="C41" s="106" t="s">
        <v>92</v>
      </c>
      <c r="D41" s="13"/>
      <c r="E41" s="38"/>
      <c r="F41" s="13"/>
      <c r="G41" s="13"/>
      <c r="H41" s="38"/>
      <c r="I41" s="367"/>
      <c r="J41" s="33"/>
      <c r="K41" s="149"/>
      <c r="L41" s="64"/>
      <c r="M41" s="140" t="s">
        <v>151</v>
      </c>
      <c r="N41" s="140"/>
      <c r="O41" s="141"/>
      <c r="P41" s="139">
        <f>+ROUNDUP((P40)*0.3,-3)</f>
        <v>0</v>
      </c>
      <c r="Q41" s="526"/>
      <c r="R41" s="455"/>
      <c r="S41" s="68"/>
      <c r="T41" s="68"/>
      <c r="U41" s="13"/>
    </row>
    <row r="42" spans="1:27" s="9" customFormat="1" ht="17" customHeight="1" x14ac:dyDescent="0.3">
      <c r="B42" s="366"/>
      <c r="C42" s="528" t="s">
        <v>72</v>
      </c>
      <c r="D42" s="528"/>
      <c r="E42" s="518">
        <f>SUM(E23+H19+H18+H17+H16+H15+H14+H13+H12+H11+E24+E25+H20+H21+H22+H23+H24+H25)</f>
        <v>0</v>
      </c>
      <c r="F42" s="518"/>
      <c r="G42" s="518"/>
      <c r="H42" s="518"/>
      <c r="I42" s="368"/>
      <c r="J42" s="33"/>
      <c r="K42" s="144"/>
      <c r="L42" s="60"/>
      <c r="M42" s="435"/>
      <c r="N42" s="435"/>
      <c r="O42" s="436"/>
      <c r="P42" s="437"/>
      <c r="Q42" s="438"/>
      <c r="R42" s="142"/>
      <c r="S42" s="13"/>
      <c r="T42" s="13"/>
      <c r="U42" s="13"/>
    </row>
    <row r="43" spans="1:27" ht="17" customHeight="1" x14ac:dyDescent="0.3">
      <c r="B43" s="366"/>
      <c r="C43" s="524" t="s">
        <v>17</v>
      </c>
      <c r="D43" s="524"/>
      <c r="E43" s="516">
        <f>18-E44</f>
        <v>18</v>
      </c>
      <c r="F43" s="516"/>
      <c r="G43" s="516"/>
      <c r="H43" s="516"/>
      <c r="I43" s="369"/>
      <c r="J43" s="38"/>
      <c r="K43" s="134"/>
      <c r="L43" s="570"/>
      <c r="M43" s="520"/>
      <c r="N43" s="520"/>
      <c r="O43" s="520"/>
      <c r="P43" s="437"/>
      <c r="Q43" s="571"/>
      <c r="R43" s="87"/>
      <c r="S43" s="68"/>
      <c r="T43" s="68"/>
      <c r="U43" s="13"/>
      <c r="AA43" s="1"/>
    </row>
    <row r="44" spans="1:27" s="9" customFormat="1" ht="17" customHeight="1" thickBot="1" x14ac:dyDescent="0.35">
      <c r="B44" s="370"/>
      <c r="C44" s="524" t="s">
        <v>71</v>
      </c>
      <c r="D44" s="524"/>
      <c r="E44" s="516">
        <f>COUNTIFS(D23:D25,"○")+COUNTIFS(G11:G25,"○")</f>
        <v>0</v>
      </c>
      <c r="F44" s="516"/>
      <c r="G44" s="517"/>
      <c r="H44" s="517"/>
      <c r="I44" s="369"/>
      <c r="J44" s="66"/>
      <c r="K44" s="13"/>
      <c r="L44" s="41"/>
      <c r="M44" s="42"/>
      <c r="N44" s="42"/>
      <c r="O44" s="123"/>
      <c r="P44" s="439"/>
      <c r="Q44" s="572"/>
      <c r="R44" s="68"/>
      <c r="S44" s="13"/>
      <c r="T44" s="13"/>
      <c r="U44" s="13"/>
    </row>
    <row r="45" spans="1:27" s="9" customFormat="1" ht="17" customHeight="1" thickTop="1" thickBot="1" x14ac:dyDescent="0.35">
      <c r="B45" s="371"/>
      <c r="C45" s="384" t="s">
        <v>110</v>
      </c>
      <c r="D45" s="384"/>
      <c r="E45" s="384"/>
      <c r="F45" s="385"/>
      <c r="G45" s="551">
        <f>ROUNDUP(E42/E43,0)</f>
        <v>0</v>
      </c>
      <c r="H45" s="552"/>
      <c r="I45" s="372"/>
      <c r="J45" s="66"/>
      <c r="K45" s="41"/>
      <c r="L45" s="41"/>
      <c r="M45" s="41"/>
      <c r="N45" s="41"/>
      <c r="O45" s="73"/>
      <c r="P45" s="68"/>
      <c r="Q45" s="440"/>
      <c r="R45" s="13"/>
      <c r="S45" s="13"/>
      <c r="T45" s="13"/>
      <c r="U45" s="13"/>
    </row>
    <row r="46" spans="1:27" s="9" customFormat="1" ht="17" customHeight="1" thickTop="1" thickBot="1" x14ac:dyDescent="0.35">
      <c r="A46" s="32"/>
      <c r="B46" s="373"/>
      <c r="C46" s="374"/>
      <c r="D46" s="374"/>
      <c r="E46" s="374"/>
      <c r="F46" s="374"/>
      <c r="G46" s="374"/>
      <c r="H46" s="375" t="s">
        <v>24</v>
      </c>
      <c r="I46" s="376"/>
      <c r="J46" s="33"/>
      <c r="K46" s="41"/>
      <c r="L46" s="573"/>
      <c r="M46" s="574"/>
      <c r="N46" s="574"/>
      <c r="O46" s="574"/>
      <c r="P46" s="439"/>
      <c r="Q46" s="572"/>
      <c r="R46" s="68"/>
      <c r="S46" s="13"/>
      <c r="T46" s="13"/>
      <c r="U46" s="13"/>
    </row>
    <row r="47" spans="1:27" s="32" customFormat="1" ht="17" customHeight="1" thickTop="1" x14ac:dyDescent="0.3">
      <c r="A47" s="9"/>
      <c r="B47" s="68"/>
      <c r="C47" s="13"/>
      <c r="D47" s="13"/>
      <c r="E47" s="13"/>
      <c r="F47" s="13"/>
      <c r="G47" s="13"/>
      <c r="H47" s="13"/>
      <c r="I47" s="13"/>
      <c r="J47" s="43"/>
      <c r="K47" s="13"/>
      <c r="L47" s="41"/>
      <c r="M47" s="42"/>
      <c r="N47" s="42"/>
      <c r="O47" s="123"/>
      <c r="P47" s="439"/>
      <c r="Q47" s="572"/>
      <c r="R47" s="13"/>
      <c r="S47" s="13"/>
      <c r="T47" s="13"/>
      <c r="U47" s="13"/>
    </row>
    <row r="48" spans="1:27" s="9" customFormat="1" ht="17" customHeight="1" thickBot="1" x14ac:dyDescent="0.35">
      <c r="A48" s="1"/>
      <c r="B48" s="68"/>
      <c r="C48" s="13"/>
      <c r="D48" s="13"/>
      <c r="E48" s="13"/>
      <c r="F48" s="13"/>
      <c r="G48" s="13"/>
      <c r="H48" s="13"/>
      <c r="I48" s="13"/>
      <c r="J48" s="43"/>
      <c r="K48" s="41"/>
      <c r="L48" s="41"/>
      <c r="M48" s="42"/>
      <c r="N48" s="42"/>
      <c r="O48" s="123"/>
      <c r="P48" s="439"/>
      <c r="Q48" s="441"/>
      <c r="R48" s="13"/>
      <c r="S48" s="13"/>
      <c r="T48" s="13"/>
      <c r="U48" s="13"/>
    </row>
    <row r="49" spans="1:27" ht="17" customHeight="1" x14ac:dyDescent="0.3">
      <c r="B49" s="197"/>
      <c r="C49" s="110" t="s">
        <v>21</v>
      </c>
      <c r="D49" s="47"/>
      <c r="E49" s="44"/>
      <c r="F49" s="44"/>
      <c r="G49" s="44"/>
      <c r="H49" s="44"/>
      <c r="I49" s="198"/>
      <c r="J49" s="43"/>
      <c r="K49" s="13"/>
      <c r="L49" s="573"/>
      <c r="M49" s="574"/>
      <c r="N49" s="574"/>
      <c r="O49" s="574"/>
      <c r="P49" s="439"/>
      <c r="Q49" s="572"/>
      <c r="T49" s="13"/>
      <c r="U49" s="13"/>
      <c r="AA49" s="1"/>
    </row>
    <row r="50" spans="1:27" ht="17" customHeight="1" x14ac:dyDescent="0.3">
      <c r="B50" s="509" t="s">
        <v>79</v>
      </c>
      <c r="C50" s="510"/>
      <c r="D50" s="510"/>
      <c r="E50" s="510"/>
      <c r="F50" s="510"/>
      <c r="G50" s="510"/>
      <c r="H50" s="510"/>
      <c r="I50" s="511"/>
      <c r="J50" s="43"/>
      <c r="K50" s="13"/>
      <c r="L50" s="41"/>
      <c r="M50" s="42"/>
      <c r="N50" s="42"/>
      <c r="O50" s="123"/>
      <c r="P50" s="439"/>
      <c r="Q50" s="572"/>
      <c r="T50" s="13"/>
      <c r="U50" s="13"/>
      <c r="AA50" s="1"/>
    </row>
    <row r="51" spans="1:27" ht="17" customHeight="1" x14ac:dyDescent="0.3">
      <c r="B51" s="201"/>
      <c r="C51" s="13" t="s">
        <v>94</v>
      </c>
      <c r="D51" s="13"/>
      <c r="E51" s="38"/>
      <c r="F51" s="13"/>
      <c r="G51" s="13"/>
      <c r="H51" s="38"/>
      <c r="I51" s="378"/>
      <c r="J51" s="442"/>
      <c r="K51" s="13"/>
      <c r="N51" s="13"/>
      <c r="O51" s="73"/>
      <c r="P51" s="13"/>
      <c r="Q51" s="13"/>
      <c r="T51" s="13"/>
      <c r="U51" s="13"/>
      <c r="AA51" s="1"/>
    </row>
    <row r="52" spans="1:27" ht="17" customHeight="1" x14ac:dyDescent="0.3">
      <c r="B52" s="199"/>
      <c r="C52" s="106" t="s">
        <v>75</v>
      </c>
      <c r="D52" s="13"/>
      <c r="E52" s="38"/>
      <c r="F52" s="13"/>
      <c r="G52" s="13"/>
      <c r="H52" s="38"/>
      <c r="I52" s="378"/>
      <c r="J52" s="199"/>
      <c r="K52" s="13"/>
      <c r="M52" s="1"/>
      <c r="P52" s="13"/>
      <c r="T52" s="13"/>
      <c r="U52" s="13"/>
      <c r="AA52" s="1"/>
    </row>
    <row r="53" spans="1:27" ht="17" customHeight="1" x14ac:dyDescent="0.3">
      <c r="B53" s="199"/>
      <c r="C53" s="528" t="s">
        <v>76</v>
      </c>
      <c r="D53" s="478"/>
      <c r="E53" s="533">
        <f>SUM(E23+H19+H18+H17+H16+H15+H14+H13+H12+H11+E24+E25)</f>
        <v>0</v>
      </c>
      <c r="F53" s="534"/>
      <c r="G53" s="534"/>
      <c r="H53" s="535"/>
      <c r="I53" s="379"/>
      <c r="J53" s="199"/>
      <c r="L53" s="1"/>
      <c r="M53" s="1"/>
      <c r="P53" s="13"/>
      <c r="R53" s="1"/>
      <c r="T53" s="13"/>
      <c r="U53" s="13"/>
      <c r="AA53" s="1"/>
    </row>
    <row r="54" spans="1:27" ht="17" customHeight="1" x14ac:dyDescent="0.3">
      <c r="A54" s="9"/>
      <c r="B54" s="199"/>
      <c r="C54" s="524" t="s">
        <v>17</v>
      </c>
      <c r="D54" s="462"/>
      <c r="E54" s="464">
        <f>12-E55</f>
        <v>12</v>
      </c>
      <c r="F54" s="465"/>
      <c r="G54" s="465"/>
      <c r="H54" s="466"/>
      <c r="I54" s="380"/>
      <c r="J54" s="443"/>
      <c r="L54" s="1"/>
      <c r="M54" s="1"/>
      <c r="P54" s="13"/>
      <c r="T54" s="13"/>
      <c r="U54" s="13"/>
      <c r="AA54" s="1"/>
    </row>
    <row r="55" spans="1:27" ht="17" customHeight="1" thickBot="1" x14ac:dyDescent="0.35">
      <c r="A55" s="9"/>
      <c r="B55" s="199"/>
      <c r="C55" s="524" t="s">
        <v>71</v>
      </c>
      <c r="D55" s="462"/>
      <c r="E55" s="464">
        <f>COUNTIFS(D23:D25,"○")+COUNTIFS(G11:G19,"○")</f>
        <v>0</v>
      </c>
      <c r="F55" s="465"/>
      <c r="G55" s="536"/>
      <c r="H55" s="537"/>
      <c r="I55" s="380"/>
      <c r="J55" s="38"/>
      <c r="L55" s="1"/>
      <c r="M55" s="1"/>
      <c r="Q55" s="13"/>
      <c r="T55" s="13"/>
      <c r="U55" s="13"/>
      <c r="AA55" s="1"/>
    </row>
    <row r="56" spans="1:27" s="9" customFormat="1" ht="14.5" thickTop="1" thickBot="1" x14ac:dyDescent="0.35">
      <c r="A56" s="1"/>
      <c r="B56" s="199"/>
      <c r="C56" s="384" t="s">
        <v>110</v>
      </c>
      <c r="D56" s="386"/>
      <c r="E56" s="384"/>
      <c r="F56" s="385"/>
      <c r="G56" s="551">
        <f>ROUNDUP(E53/E54,0)</f>
        <v>0</v>
      </c>
      <c r="H56" s="552"/>
      <c r="I56" s="206"/>
      <c r="J56" s="43"/>
      <c r="K56" s="13"/>
      <c r="L56" s="13"/>
      <c r="M56" s="1"/>
      <c r="N56" s="1"/>
      <c r="O56" s="1"/>
      <c r="P56" s="1"/>
      <c r="Q56" s="13"/>
      <c r="R56" s="13"/>
      <c r="S56" s="13"/>
      <c r="T56" s="13"/>
      <c r="U56" s="13"/>
    </row>
    <row r="57" spans="1:27" s="9" customFormat="1" ht="14.5" thickTop="1" thickBot="1" x14ac:dyDescent="0.35">
      <c r="B57" s="207"/>
      <c r="C57" s="45"/>
      <c r="D57" s="45"/>
      <c r="E57" s="45"/>
      <c r="F57" s="45"/>
      <c r="G57" s="45"/>
      <c r="H57" s="46" t="s">
        <v>24</v>
      </c>
      <c r="I57" s="208"/>
      <c r="J57" s="66"/>
      <c r="K57" s="13"/>
      <c r="L57" s="13"/>
      <c r="M57" s="1"/>
      <c r="N57" s="1"/>
      <c r="O57" s="1"/>
      <c r="P57" s="1"/>
      <c r="Q57" s="13"/>
      <c r="R57" s="13"/>
      <c r="S57" s="13"/>
      <c r="T57" s="13"/>
      <c r="U57" s="13"/>
    </row>
    <row r="58" spans="1:27" x14ac:dyDescent="0.3">
      <c r="B58" s="44"/>
      <c r="C58" s="44"/>
      <c r="D58" s="44"/>
      <c r="E58" s="44"/>
      <c r="F58" s="44"/>
      <c r="G58" s="44"/>
      <c r="H58" s="44"/>
      <c r="I58" s="44"/>
      <c r="J58" s="66"/>
      <c r="K58" s="13"/>
      <c r="M58" s="1"/>
      <c r="Q58" s="13"/>
      <c r="S58" s="1"/>
      <c r="AA58" s="1"/>
    </row>
    <row r="59" spans="1:27" s="9" customFormat="1" x14ac:dyDescent="0.3">
      <c r="A59" s="1"/>
      <c r="B59" s="13"/>
      <c r="C59" s="13"/>
      <c r="D59" s="13"/>
      <c r="E59" s="13"/>
      <c r="F59" s="13"/>
      <c r="G59" s="13"/>
      <c r="H59" s="13"/>
      <c r="I59" s="13"/>
      <c r="J59" s="43"/>
      <c r="K59" s="13"/>
      <c r="L59" s="13"/>
      <c r="M59" s="1"/>
      <c r="N59" s="1"/>
      <c r="O59" s="1"/>
      <c r="P59" s="1"/>
      <c r="Q59" s="13"/>
      <c r="R59" s="13"/>
      <c r="S59" s="1"/>
      <c r="T59" s="1"/>
      <c r="U59" s="1"/>
    </row>
    <row r="60" spans="1:27" x14ac:dyDescent="0.3">
      <c r="B60" s="13"/>
      <c r="C60" s="13"/>
      <c r="D60" s="13"/>
      <c r="E60" s="13"/>
      <c r="F60" s="13"/>
      <c r="G60" s="13"/>
      <c r="H60" s="13"/>
      <c r="I60" s="13"/>
      <c r="J60" s="43"/>
      <c r="K60" s="13"/>
      <c r="S60" s="1"/>
      <c r="AA60" s="1"/>
    </row>
    <row r="61" spans="1:27" x14ac:dyDescent="0.3">
      <c r="B61" s="68"/>
      <c r="C61" s="13"/>
      <c r="D61" s="13"/>
      <c r="E61" s="13"/>
      <c r="F61" s="13"/>
      <c r="G61" s="13"/>
      <c r="H61" s="13"/>
      <c r="I61" s="13"/>
      <c r="J61" s="43"/>
      <c r="K61" s="13"/>
      <c r="S61" s="1"/>
      <c r="AA61" s="1"/>
    </row>
    <row r="62" spans="1:27" x14ac:dyDescent="0.3">
      <c r="B62" s="68"/>
      <c r="C62" s="13"/>
      <c r="D62" s="13"/>
      <c r="E62" s="13"/>
      <c r="F62" s="13"/>
      <c r="G62" s="13"/>
      <c r="H62" s="13"/>
      <c r="I62" s="13"/>
      <c r="J62" s="67"/>
      <c r="K62" s="13"/>
      <c r="S62" s="1"/>
      <c r="AA62" s="1"/>
    </row>
    <row r="63" spans="1:27" x14ac:dyDescent="0.3">
      <c r="B63" s="68"/>
      <c r="C63" s="13"/>
      <c r="D63" s="13"/>
      <c r="E63" s="13"/>
      <c r="F63" s="13"/>
      <c r="G63" s="13"/>
      <c r="H63" s="13"/>
      <c r="I63" s="13"/>
      <c r="J63" s="13"/>
      <c r="K63" s="13"/>
      <c r="S63" s="1"/>
      <c r="AA63" s="1"/>
    </row>
    <row r="64" spans="1:27" x14ac:dyDescent="0.3">
      <c r="B64" s="13"/>
      <c r="C64" s="13"/>
      <c r="D64" s="13"/>
      <c r="E64" s="13"/>
      <c r="F64" s="13"/>
      <c r="G64" s="13"/>
      <c r="H64" s="13"/>
      <c r="I64" s="13"/>
      <c r="J64" s="13"/>
      <c r="K64" s="13"/>
      <c r="S64" s="1"/>
      <c r="Y64" s="20"/>
      <c r="AA64" s="1"/>
    </row>
    <row r="65" spans="2:27" x14ac:dyDescent="0.3">
      <c r="B65" s="13"/>
      <c r="C65" s="13"/>
      <c r="D65" s="13"/>
      <c r="E65" s="13"/>
      <c r="F65" s="13"/>
      <c r="G65" s="13"/>
      <c r="H65" s="13"/>
      <c r="I65" s="13"/>
      <c r="J65" s="13"/>
      <c r="K65" s="13"/>
      <c r="Z65" s="20"/>
      <c r="AA65" s="1"/>
    </row>
    <row r="66" spans="2:27" x14ac:dyDescent="0.3">
      <c r="B66" s="13"/>
      <c r="C66" s="13"/>
      <c r="D66" s="13"/>
      <c r="E66" s="13"/>
      <c r="F66" s="13"/>
      <c r="G66" s="13"/>
      <c r="H66" s="13"/>
      <c r="I66" s="13"/>
      <c r="J66" s="13"/>
      <c r="K66" s="13"/>
      <c r="Z66" s="20"/>
      <c r="AA66" s="1"/>
    </row>
    <row r="67" spans="2:27" x14ac:dyDescent="0.3">
      <c r="B67" s="13"/>
      <c r="C67" s="13"/>
      <c r="D67" s="13"/>
      <c r="E67" s="13"/>
      <c r="F67" s="13"/>
      <c r="G67" s="13"/>
      <c r="H67" s="13"/>
      <c r="I67" s="13"/>
      <c r="AA67" s="20">
        <v>43224</v>
      </c>
    </row>
    <row r="68" spans="2:27" x14ac:dyDescent="0.3">
      <c r="AA68" s="20">
        <v>43225</v>
      </c>
    </row>
    <row r="69" spans="2:27" x14ac:dyDescent="0.3">
      <c r="AA69" s="20">
        <v>43297</v>
      </c>
    </row>
    <row r="70" spans="2:27" x14ac:dyDescent="0.3">
      <c r="AA70" s="20">
        <v>43323</v>
      </c>
    </row>
    <row r="71" spans="2:27" x14ac:dyDescent="0.3">
      <c r="AA71" s="20">
        <v>43360</v>
      </c>
    </row>
    <row r="72" spans="2:27" x14ac:dyDescent="0.3">
      <c r="AA72" s="20">
        <v>43366</v>
      </c>
    </row>
    <row r="73" spans="2:27" x14ac:dyDescent="0.3">
      <c r="AA73" s="20">
        <v>43367</v>
      </c>
    </row>
    <row r="74" spans="2:27" x14ac:dyDescent="0.3">
      <c r="AA74" s="20">
        <v>43381</v>
      </c>
    </row>
    <row r="75" spans="2:27" x14ac:dyDescent="0.3">
      <c r="AA75" s="20">
        <v>43407</v>
      </c>
    </row>
    <row r="76" spans="2:27" x14ac:dyDescent="0.3">
      <c r="AA76" s="20">
        <v>43427</v>
      </c>
    </row>
    <row r="77" spans="2:27" x14ac:dyDescent="0.3">
      <c r="AA77" s="20">
        <v>43457</v>
      </c>
    </row>
    <row r="78" spans="2:27" x14ac:dyDescent="0.3">
      <c r="AA78" s="20">
        <v>43458</v>
      </c>
    </row>
    <row r="79" spans="2:27" x14ac:dyDescent="0.3">
      <c r="AA79" s="21">
        <v>43466</v>
      </c>
    </row>
    <row r="80" spans="2:27" x14ac:dyDescent="0.3">
      <c r="AA80" s="21">
        <v>43479</v>
      </c>
    </row>
    <row r="81" spans="27:27" x14ac:dyDescent="0.3">
      <c r="AA81" s="21">
        <v>43507</v>
      </c>
    </row>
    <row r="82" spans="27:27" x14ac:dyDescent="0.3">
      <c r="AA82" s="21">
        <v>43545</v>
      </c>
    </row>
    <row r="83" spans="27:27" x14ac:dyDescent="0.3">
      <c r="AA83" s="21">
        <v>43584</v>
      </c>
    </row>
    <row r="84" spans="27:27" x14ac:dyDescent="0.3">
      <c r="AA84" s="21">
        <v>43588</v>
      </c>
    </row>
    <row r="85" spans="27:27" x14ac:dyDescent="0.3">
      <c r="AA85" s="21">
        <v>43589</v>
      </c>
    </row>
    <row r="86" spans="27:27" x14ac:dyDescent="0.3">
      <c r="AA86" s="21">
        <v>43590</v>
      </c>
    </row>
    <row r="87" spans="27:27" x14ac:dyDescent="0.3">
      <c r="AA87" s="21">
        <v>43591</v>
      </c>
    </row>
    <row r="88" spans="27:27" x14ac:dyDescent="0.3">
      <c r="AA88" s="21">
        <v>43661</v>
      </c>
    </row>
    <row r="89" spans="27:27" x14ac:dyDescent="0.3">
      <c r="AA89" s="21">
        <v>43688</v>
      </c>
    </row>
    <row r="90" spans="27:27" x14ac:dyDescent="0.3">
      <c r="AA90" s="21">
        <v>43689</v>
      </c>
    </row>
    <row r="91" spans="27:27" x14ac:dyDescent="0.3">
      <c r="AA91" s="21">
        <v>43724</v>
      </c>
    </row>
    <row r="92" spans="27:27" x14ac:dyDescent="0.3">
      <c r="AA92" s="21">
        <v>43731</v>
      </c>
    </row>
    <row r="93" spans="27:27" x14ac:dyDescent="0.3">
      <c r="AA93" s="21">
        <v>43752</v>
      </c>
    </row>
    <row r="94" spans="27:27" x14ac:dyDescent="0.3">
      <c r="AA94" s="21">
        <v>43772</v>
      </c>
    </row>
    <row r="95" spans="27:27" x14ac:dyDescent="0.3">
      <c r="AA95" s="21">
        <v>43773</v>
      </c>
    </row>
    <row r="96" spans="27:27" x14ac:dyDescent="0.3">
      <c r="AA96" s="21">
        <v>43792</v>
      </c>
    </row>
    <row r="97" spans="27:27" x14ac:dyDescent="0.3">
      <c r="AA97" s="21">
        <v>43822</v>
      </c>
    </row>
    <row r="98" spans="27:27" x14ac:dyDescent="0.3">
      <c r="AA98" s="21">
        <v>43831</v>
      </c>
    </row>
    <row r="99" spans="27:27" x14ac:dyDescent="0.3">
      <c r="AA99" s="21">
        <v>43843</v>
      </c>
    </row>
    <row r="100" spans="27:27" x14ac:dyDescent="0.3">
      <c r="AA100" s="21">
        <v>43872</v>
      </c>
    </row>
    <row r="101" spans="27:27" x14ac:dyDescent="0.3">
      <c r="AA101" s="21">
        <v>43885</v>
      </c>
    </row>
    <row r="102" spans="27:27" x14ac:dyDescent="0.3">
      <c r="AA102" s="21">
        <v>43910</v>
      </c>
    </row>
    <row r="103" spans="27:27" x14ac:dyDescent="0.3">
      <c r="AA103" s="21">
        <v>43950</v>
      </c>
    </row>
    <row r="104" spans="27:27" x14ac:dyDescent="0.3">
      <c r="AA104" s="21">
        <v>43954</v>
      </c>
    </row>
    <row r="105" spans="27:27" x14ac:dyDescent="0.3">
      <c r="AA105" s="21">
        <v>43955</v>
      </c>
    </row>
    <row r="106" spans="27:27" x14ac:dyDescent="0.3">
      <c r="AA106" s="21">
        <v>43956</v>
      </c>
    </row>
    <row r="107" spans="27:27" x14ac:dyDescent="0.3">
      <c r="AA107" s="21">
        <v>43957</v>
      </c>
    </row>
    <row r="108" spans="27:27" x14ac:dyDescent="0.3">
      <c r="AA108" s="21">
        <v>44035</v>
      </c>
    </row>
    <row r="109" spans="27:27" x14ac:dyDescent="0.3">
      <c r="AA109" s="21">
        <v>44036</v>
      </c>
    </row>
    <row r="110" spans="27:27" x14ac:dyDescent="0.3">
      <c r="AA110" s="21">
        <v>44053</v>
      </c>
    </row>
    <row r="111" spans="27:27" x14ac:dyDescent="0.3">
      <c r="AA111" s="21">
        <v>44095</v>
      </c>
    </row>
    <row r="112" spans="27:27" x14ac:dyDescent="0.3">
      <c r="AA112" s="21">
        <v>44096</v>
      </c>
    </row>
    <row r="113" spans="27:27" x14ac:dyDescent="0.3">
      <c r="AA113" s="21">
        <v>44138</v>
      </c>
    </row>
    <row r="114" spans="27:27" x14ac:dyDescent="0.3">
      <c r="AA114" s="21">
        <v>44158</v>
      </c>
    </row>
    <row r="115" spans="27:27" x14ac:dyDescent="0.3">
      <c r="AA115" s="21">
        <v>44197</v>
      </c>
    </row>
    <row r="116" spans="27:27" x14ac:dyDescent="0.3">
      <c r="AA116" s="21">
        <v>44207</v>
      </c>
    </row>
    <row r="117" spans="27:27" x14ac:dyDescent="0.3">
      <c r="AA117" s="21">
        <v>44238</v>
      </c>
    </row>
    <row r="118" spans="27:27" x14ac:dyDescent="0.3">
      <c r="AA118" s="21">
        <v>44250</v>
      </c>
    </row>
    <row r="119" spans="27:27" x14ac:dyDescent="0.3">
      <c r="AA119" s="21">
        <v>44275</v>
      </c>
    </row>
    <row r="120" spans="27:27" x14ac:dyDescent="0.3">
      <c r="AA120" s="21">
        <v>44315</v>
      </c>
    </row>
    <row r="121" spans="27:27" x14ac:dyDescent="0.3">
      <c r="AA121" s="21">
        <v>44319</v>
      </c>
    </row>
    <row r="122" spans="27:27" x14ac:dyDescent="0.3">
      <c r="AA122" s="21">
        <v>44320</v>
      </c>
    </row>
    <row r="123" spans="27:27" x14ac:dyDescent="0.3">
      <c r="AA123" s="21">
        <v>44321</v>
      </c>
    </row>
    <row r="124" spans="27:27" x14ac:dyDescent="0.3">
      <c r="AA124" s="21">
        <v>44396</v>
      </c>
    </row>
    <row r="125" spans="27:27" x14ac:dyDescent="0.3">
      <c r="AA125" s="21">
        <v>44419</v>
      </c>
    </row>
    <row r="126" spans="27:27" x14ac:dyDescent="0.3">
      <c r="AA126" s="21">
        <v>44459</v>
      </c>
    </row>
    <row r="127" spans="27:27" x14ac:dyDescent="0.3">
      <c r="AA127" s="21">
        <v>44462</v>
      </c>
    </row>
    <row r="128" spans="27:27" x14ac:dyDescent="0.3">
      <c r="AA128" s="21">
        <v>44480</v>
      </c>
    </row>
    <row r="129" spans="27:27" x14ac:dyDescent="0.3">
      <c r="AA129" s="21">
        <v>44503</v>
      </c>
    </row>
    <row r="130" spans="27:27" x14ac:dyDescent="0.3">
      <c r="AA130" s="21">
        <v>44523</v>
      </c>
    </row>
    <row r="131" spans="27:27" x14ac:dyDescent="0.3">
      <c r="AA131" s="21">
        <v>44562</v>
      </c>
    </row>
    <row r="132" spans="27:27" x14ac:dyDescent="0.3">
      <c r="AA132" s="21">
        <v>44571</v>
      </c>
    </row>
    <row r="133" spans="27:27" x14ac:dyDescent="0.3">
      <c r="AA133" s="21">
        <v>44603</v>
      </c>
    </row>
    <row r="134" spans="27:27" x14ac:dyDescent="0.3">
      <c r="AA134" s="21">
        <v>44615</v>
      </c>
    </row>
    <row r="135" spans="27:27" x14ac:dyDescent="0.3">
      <c r="AA135" s="21">
        <v>44641</v>
      </c>
    </row>
    <row r="136" spans="27:27" x14ac:dyDescent="0.3">
      <c r="AA136" s="21">
        <v>44680</v>
      </c>
    </row>
    <row r="137" spans="27:27" x14ac:dyDescent="0.3">
      <c r="AA137" s="21">
        <v>44684</v>
      </c>
    </row>
    <row r="138" spans="27:27" x14ac:dyDescent="0.3">
      <c r="AA138" s="21">
        <v>44685</v>
      </c>
    </row>
    <row r="139" spans="27:27" x14ac:dyDescent="0.3">
      <c r="AA139" s="21">
        <v>44686</v>
      </c>
    </row>
    <row r="140" spans="27:27" x14ac:dyDescent="0.3">
      <c r="AA140" s="21">
        <v>44760</v>
      </c>
    </row>
    <row r="141" spans="27:27" x14ac:dyDescent="0.3">
      <c r="AA141" s="21">
        <v>44784</v>
      </c>
    </row>
    <row r="142" spans="27:27" x14ac:dyDescent="0.3">
      <c r="AA142" s="21">
        <v>44823</v>
      </c>
    </row>
    <row r="143" spans="27:27" x14ac:dyDescent="0.3">
      <c r="AA143" s="21">
        <v>44827</v>
      </c>
    </row>
    <row r="144" spans="27:27" x14ac:dyDescent="0.3">
      <c r="AA144" s="21">
        <v>44844</v>
      </c>
    </row>
    <row r="145" spans="27:27" x14ac:dyDescent="0.3">
      <c r="AA145" s="21">
        <v>44868</v>
      </c>
    </row>
    <row r="146" spans="27:27" x14ac:dyDescent="0.3">
      <c r="AA146" s="21">
        <v>44888</v>
      </c>
    </row>
    <row r="147" spans="27:27" x14ac:dyDescent="0.3">
      <c r="AA147" s="21"/>
    </row>
  </sheetData>
  <sheetProtection algorithmName="SHA-512" hashValue="JgirffOUdtlLChiRqLGMI0OjXA/1Fb6YTBd2h/ax+vX3ef+sCFNrV9pNPsmugyvSNPCCxmEZnGiOuQEQ+ruj2g==" saltValue="AyOlmz5ectGqLuUHNYpxgg==" spinCount="100000" sheet="1" objects="1" scenarios="1"/>
  <mergeCells count="48">
    <mergeCell ref="G56:H56"/>
    <mergeCell ref="L49:O49"/>
    <mergeCell ref="Q49:Q50"/>
    <mergeCell ref="B50:I50"/>
    <mergeCell ref="C55:D55"/>
    <mergeCell ref="Q46:Q47"/>
    <mergeCell ref="C44:D44"/>
    <mergeCell ref="E44:H44"/>
    <mergeCell ref="G45:H45"/>
    <mergeCell ref="E55:H55"/>
    <mergeCell ref="C53:D53"/>
    <mergeCell ref="E53:H53"/>
    <mergeCell ref="C54:D54"/>
    <mergeCell ref="E54:H54"/>
    <mergeCell ref="L46:O46"/>
    <mergeCell ref="C42:D42"/>
    <mergeCell ref="E42:H42"/>
    <mergeCell ref="Q34:Q35"/>
    <mergeCell ref="C43:D43"/>
    <mergeCell ref="E43:H43"/>
    <mergeCell ref="L37:O37"/>
    <mergeCell ref="Q37:Q38"/>
    <mergeCell ref="L40:O40"/>
    <mergeCell ref="Q40:Q41"/>
    <mergeCell ref="B39:I39"/>
    <mergeCell ref="L43:O43"/>
    <mergeCell ref="Q43:Q44"/>
    <mergeCell ref="C32:D32"/>
    <mergeCell ref="E32:H32"/>
    <mergeCell ref="C33:D33"/>
    <mergeCell ref="E33:H33"/>
    <mergeCell ref="G34:H34"/>
    <mergeCell ref="K28:Q28"/>
    <mergeCell ref="Q15:Q17"/>
    <mergeCell ref="Q19:Q21"/>
    <mergeCell ref="C31:D31"/>
    <mergeCell ref="E31:H31"/>
    <mergeCell ref="K29:Q29"/>
    <mergeCell ref="K30:K31"/>
    <mergeCell ref="L30:O31"/>
    <mergeCell ref="P30:P31"/>
    <mergeCell ref="Q30:Q31"/>
    <mergeCell ref="Q11:Q13"/>
    <mergeCell ref="A3:Q3"/>
    <mergeCell ref="C7:D7"/>
    <mergeCell ref="K9:Q9"/>
    <mergeCell ref="B8:I8"/>
    <mergeCell ref="C9:H9"/>
  </mergeCells>
  <phoneticPr fontId="1"/>
  <conditionalFormatting sqref="C11:C25">
    <cfRule type="expression" dxfId="4" priority="4">
      <formula>TEXT(C11,"aaa")="土"</formula>
    </cfRule>
  </conditionalFormatting>
  <conditionalFormatting sqref="C11:C25">
    <cfRule type="expression" dxfId="3" priority="3">
      <formula>TEXT(C11,"aaa")="日"</formula>
    </cfRule>
  </conditionalFormatting>
  <conditionalFormatting sqref="F11:F25">
    <cfRule type="expression" dxfId="2" priority="2">
      <formula>TEXT(F11,"aaa")="土"</formula>
    </cfRule>
  </conditionalFormatting>
  <conditionalFormatting sqref="F11:F25">
    <cfRule type="expression" dxfId="1" priority="1">
      <formula>TEXT(F11,"aaa")="日"</formula>
    </cfRule>
  </conditionalFormatting>
  <conditionalFormatting sqref="C11:C25 F11:F25">
    <cfRule type="expression" dxfId="0" priority="5">
      <formula>COUNTIF($V$9:$V$112,#REF!)</formula>
    </cfRule>
  </conditionalFormatting>
  <dataValidations disablePrompts="1" count="2">
    <dataValidation type="list" allowBlank="1" showInputMessage="1" showErrorMessage="1" sqref="Q30 Q34:Q35 Q19 Q15 Q11 Q23 Q37:Q44 Q46:Q50">
      <formula1>"レ"</formula1>
    </dataValidation>
    <dataValidation type="list" allowBlank="1" showInputMessage="1" showErrorMessage="1" sqref="G11:G25 D11:D26">
      <formula1>"○"</formula1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69" orientation="portrait" r:id="rId1"/>
  <colBreaks count="2" manualBreakCount="2">
    <brk id="19" min="2" max="63" man="1"/>
    <brk id="2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記載の手引き </vt:lpstr>
      <vt:lpstr>① </vt:lpstr>
      <vt:lpstr>②-1 </vt:lpstr>
      <vt:lpstr>②-2 </vt:lpstr>
      <vt:lpstr>③ </vt:lpstr>
      <vt:lpstr>④</vt:lpstr>
      <vt:lpstr>⑤-1 </vt:lpstr>
      <vt:lpstr>⑤-2 </vt:lpstr>
      <vt:lpstr>'① '!Print_Area</vt:lpstr>
      <vt:lpstr>'②-1 '!Print_Area</vt:lpstr>
      <vt:lpstr>'②-2 '!Print_Area</vt:lpstr>
      <vt:lpstr>'③ '!Print_Area</vt:lpstr>
      <vt:lpstr>④!Print_Area</vt:lpstr>
      <vt:lpstr>'⑤-1 '!Print_Area</vt:lpstr>
      <vt:lpstr>'⑤-2 '!Print_Area</vt:lpstr>
      <vt:lpstr>'記載の手引き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2020-10-29T01:21:50Z</dcterms:created>
  <dcterms:modified xsi:type="dcterms:W3CDTF">2021-10-18T07:17:09Z</dcterms:modified>
</cp:coreProperties>
</file>