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updateLinks="never" defaultThemeVersion="153222"/>
  <bookViews>
    <workbookView xWindow="0" yWindow="0" windowWidth="28800" windowHeight="11840" tabRatio="879"/>
  </bookViews>
  <sheets>
    <sheet name="記載の手引き " sheetId="26" r:id="rId1"/>
    <sheet name="①" sheetId="9" r:id="rId2"/>
    <sheet name="②-1" sheetId="20" r:id="rId3"/>
    <sheet name="②-2" sheetId="8" r:id="rId4"/>
    <sheet name="③" sheetId="11" r:id="rId5"/>
    <sheet name="④" sheetId="25" r:id="rId6"/>
    <sheet name="⑤-1" sheetId="23" r:id="rId7"/>
    <sheet name="⑤-2" sheetId="24" r:id="rId8"/>
  </sheets>
  <externalReferences>
    <externalReference r:id="rId9"/>
  </externalReferences>
  <definedNames>
    <definedName name="_xlnm.Print_Area" localSheetId="1">①!$A$1:$S$68</definedName>
    <definedName name="_xlnm.Print_Area" localSheetId="2">'②-1'!$A$1:$S$66</definedName>
    <definedName name="_xlnm.Print_Area" localSheetId="3">'②-2'!$A$1:$U$62</definedName>
    <definedName name="_xlnm.Print_Area" localSheetId="4">③!$A$1:$AQ$44</definedName>
    <definedName name="_xlnm.Print_Area" localSheetId="5">④!$A$1:$R$66</definedName>
    <definedName name="_xlnm.Print_Area" localSheetId="6">'⑤-1'!$A$1:$R$64</definedName>
    <definedName name="_xlnm.Print_Area" localSheetId="7">'⑤-2'!$A$1:$U$63</definedName>
    <definedName name="_xlnm.Print_Area" localSheetId="0">'記載の手引き '!$A$1:$Q$65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1" i="11" l="1"/>
  <c r="AM43" i="11"/>
  <c r="E58" i="23"/>
  <c r="E58" i="24"/>
  <c r="H61" i="24"/>
  <c r="H56" i="24" l="1"/>
  <c r="E56" i="23"/>
  <c r="E59" i="25"/>
  <c r="D41" i="11"/>
  <c r="C43" i="11"/>
  <c r="E57" i="8"/>
  <c r="N60" i="20"/>
  <c r="E60" i="20"/>
  <c r="N61" i="9"/>
  <c r="E61" i="9"/>
  <c r="B34" i="11" l="1"/>
  <c r="H55" i="8" l="1"/>
  <c r="E55" i="8"/>
  <c r="Q58" i="20"/>
  <c r="H58" i="20"/>
  <c r="N58" i="20"/>
  <c r="E58" i="20"/>
  <c r="N59" i="9"/>
  <c r="E59" i="9"/>
  <c r="Q50" i="24"/>
  <c r="Q49" i="24"/>
  <c r="E56" i="24"/>
  <c r="H59" i="24"/>
  <c r="E57" i="24"/>
  <c r="C28" i="24"/>
  <c r="E57" i="23"/>
  <c r="E58" i="25"/>
  <c r="E57" i="25"/>
  <c r="H52" i="25"/>
  <c r="E56" i="8" l="1"/>
  <c r="N59" i="20"/>
  <c r="E59" i="20"/>
  <c r="C29" i="20"/>
  <c r="C30" i="20"/>
  <c r="C31" i="20"/>
  <c r="C32" i="20" s="1"/>
  <c r="C33" i="20" s="1"/>
  <c r="C34" i="20" s="1"/>
  <c r="C35" i="20" s="1"/>
  <c r="C36" i="20" s="1"/>
  <c r="C37" i="20" s="1"/>
  <c r="C38" i="20" s="1"/>
  <c r="C39" i="20" s="1"/>
  <c r="C40" i="20" s="1"/>
  <c r="C41" i="20"/>
  <c r="F40" i="20"/>
  <c r="E47" i="20"/>
  <c r="E49" i="20"/>
  <c r="E48" i="20" s="1"/>
  <c r="N60" i="9"/>
  <c r="E60" i="9"/>
  <c r="C36" i="9"/>
  <c r="Q33" i="24" l="1"/>
  <c r="Q34" i="24"/>
  <c r="Q32" i="24"/>
  <c r="H51" i="23"/>
  <c r="H60" i="24" l="1"/>
  <c r="Q37" i="24" s="1"/>
  <c r="H58" i="24"/>
  <c r="H57" i="24" s="1"/>
  <c r="H48" i="24"/>
  <c r="H50" i="24"/>
  <c r="H49" i="24"/>
  <c r="H47" i="24"/>
  <c r="H46" i="24" s="1"/>
  <c r="E47" i="24"/>
  <c r="E46" i="24" s="1"/>
  <c r="H45" i="24"/>
  <c r="E45" i="24"/>
  <c r="C6" i="24"/>
  <c r="H58" i="23" l="1"/>
  <c r="H57" i="23" s="1"/>
  <c r="H61" i="23"/>
  <c r="H56" i="23"/>
  <c r="H60" i="23"/>
  <c r="H47" i="23"/>
  <c r="H46" i="23" s="1"/>
  <c r="E47" i="23"/>
  <c r="E46" i="23" s="1"/>
  <c r="H45" i="23"/>
  <c r="E45" i="23"/>
  <c r="H49" i="23" s="1"/>
  <c r="C6" i="23"/>
  <c r="H62" i="23" l="1"/>
  <c r="H50" i="23"/>
  <c r="H61" i="25"/>
  <c r="H62" i="25"/>
  <c r="H59" i="25"/>
  <c r="H58" i="25" s="1"/>
  <c r="H57" i="25"/>
  <c r="H49" i="25"/>
  <c r="H51" i="25"/>
  <c r="H50" i="25"/>
  <c r="H47" i="25"/>
  <c r="H46" i="25" s="1"/>
  <c r="E47" i="25"/>
  <c r="E46" i="25" s="1"/>
  <c r="H45" i="25"/>
  <c r="E45" i="25"/>
  <c r="C39" i="25"/>
  <c r="C6" i="25"/>
  <c r="Q36" i="24" l="1"/>
  <c r="Q38" i="24" s="1"/>
  <c r="Q51" i="24"/>
  <c r="H63" i="25"/>
  <c r="H64" i="25" s="1"/>
  <c r="H57" i="8"/>
  <c r="H56" i="8" s="1"/>
  <c r="H58" i="8"/>
  <c r="H48" i="8"/>
  <c r="H46" i="8"/>
  <c r="H45" i="8" s="1"/>
  <c r="E46" i="8"/>
  <c r="E45" i="8" s="1"/>
  <c r="H44" i="8"/>
  <c r="E44" i="8"/>
  <c r="C39" i="8"/>
  <c r="C6" i="8"/>
  <c r="H47" i="8" l="1"/>
  <c r="H49" i="8" s="1"/>
  <c r="Q25" i="8" s="1"/>
  <c r="Q52" i="24"/>
  <c r="Q53" i="24"/>
  <c r="H59" i="8"/>
  <c r="H60" i="8" s="1"/>
  <c r="Q29" i="8" l="1"/>
  <c r="Q33" i="8"/>
  <c r="Q37" i="8"/>
  <c r="Q63" i="20"/>
  <c r="H63" i="20"/>
  <c r="Q60" i="20"/>
  <c r="Q59" i="20" s="1"/>
  <c r="Q62" i="20"/>
  <c r="H60" i="20"/>
  <c r="H59" i="20" s="1"/>
  <c r="H62" i="20"/>
  <c r="Q52" i="20"/>
  <c r="H52" i="20"/>
  <c r="Q47" i="20"/>
  <c r="Q49" i="20"/>
  <c r="Q48" i="20" s="1"/>
  <c r="N49" i="20"/>
  <c r="N48" i="20" s="1"/>
  <c r="N47" i="20"/>
  <c r="H49" i="20"/>
  <c r="Q51" i="20" l="1"/>
  <c r="Q53" i="20" s="1"/>
  <c r="Q64" i="20"/>
  <c r="H64" i="20"/>
  <c r="Q61" i="9"/>
  <c r="H61" i="9"/>
  <c r="Q49" i="9"/>
  <c r="N49" i="9"/>
  <c r="H49" i="9"/>
  <c r="E49" i="9"/>
  <c r="H48" i="20"/>
  <c r="Q52" i="8" l="1"/>
  <c r="Q53" i="8" s="1"/>
  <c r="Q28" i="8"/>
  <c r="Q30" i="8" s="1"/>
  <c r="Q36" i="8"/>
  <c r="Q38" i="8" s="1"/>
  <c r="Q56" i="8"/>
  <c r="Q57" i="8" s="1"/>
  <c r="Q32" i="8"/>
  <c r="Q34" i="8" s="1"/>
  <c r="Q54" i="8"/>
  <c r="Q55" i="8" s="1"/>
  <c r="H47" i="20"/>
  <c r="H51" i="20" s="1"/>
  <c r="H53" i="20" s="1"/>
  <c r="L40" i="20"/>
  <c r="L41" i="20"/>
  <c r="C15" i="20"/>
  <c r="C16" i="20"/>
  <c r="Q49" i="8" l="1"/>
  <c r="Q50" i="8" s="1"/>
  <c r="Q24" i="8"/>
  <c r="Q26" i="8" s="1"/>
  <c r="AJ43" i="11"/>
  <c r="AJ42" i="11" s="1"/>
  <c r="AG43" i="11"/>
  <c r="AG42" i="11" s="1"/>
  <c r="AD43" i="11"/>
  <c r="AD42" i="11" s="1"/>
  <c r="AA43" i="11"/>
  <c r="AA42" i="11" s="1"/>
  <c r="X43" i="11"/>
  <c r="X42" i="11" s="1"/>
  <c r="U43" i="11"/>
  <c r="U42" i="11" s="1"/>
  <c r="R43" i="11"/>
  <c r="R42" i="11" s="1"/>
  <c r="O43" i="11"/>
  <c r="O42" i="11" s="1"/>
  <c r="L43" i="11"/>
  <c r="L42" i="11" s="1"/>
  <c r="AK41" i="11"/>
  <c r="AH41" i="11"/>
  <c r="AE41" i="11"/>
  <c r="AB41" i="11"/>
  <c r="Y41" i="11"/>
  <c r="AQ41" i="11" s="1"/>
  <c r="V41" i="11"/>
  <c r="S41" i="11"/>
  <c r="P41" i="11"/>
  <c r="M41" i="11"/>
  <c r="J41" i="11"/>
  <c r="I43" i="11"/>
  <c r="I42" i="11" s="1"/>
  <c r="G41" i="11"/>
  <c r="F43" i="11"/>
  <c r="F42" i="11" s="1"/>
  <c r="C42" i="11"/>
  <c r="AP42" i="11" s="1"/>
  <c r="B5" i="11"/>
  <c r="B6" i="11" s="1"/>
  <c r="AP43" i="11" l="1"/>
  <c r="Q59" i="9" l="1"/>
  <c r="Q63" i="9"/>
  <c r="Q60" i="9"/>
  <c r="Q64" i="9"/>
  <c r="H60" i="9"/>
  <c r="H59" i="9"/>
  <c r="H63" i="9" s="1"/>
  <c r="Q65" i="9" l="1"/>
  <c r="Q66" i="9" s="1"/>
  <c r="H64" i="9"/>
  <c r="H65" i="9" s="1"/>
  <c r="H66" i="9" s="1"/>
  <c r="Q47" i="9"/>
  <c r="N47" i="9"/>
  <c r="Q48" i="9"/>
  <c r="N48" i="9"/>
  <c r="Q52" i="9" s="1"/>
  <c r="H48" i="9"/>
  <c r="E48" i="9"/>
  <c r="E47" i="9"/>
  <c r="H47" i="9"/>
  <c r="H52" i="9" l="1"/>
  <c r="Q51" i="9"/>
  <c r="Q53" i="9" s="1"/>
  <c r="Q54" i="9" s="1"/>
  <c r="H51" i="9"/>
  <c r="H53" i="9" s="1"/>
  <c r="H54" i="9" s="1"/>
  <c r="L41" i="9" l="1"/>
  <c r="F8" i="9" l="1"/>
  <c r="C11" i="9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7" i="9" s="1"/>
  <c r="C38" i="9" s="1"/>
  <c r="C39" i="9" s="1"/>
  <c r="C40" i="9" s="1"/>
  <c r="C10" i="9"/>
  <c r="C41" i="9"/>
  <c r="C7" i="25" l="1"/>
  <c r="C9" i="25" l="1"/>
  <c r="C10" i="25" s="1"/>
  <c r="C11" i="25" s="1"/>
  <c r="C12" i="25" s="1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F7" i="25"/>
  <c r="F9" i="25" s="1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3" i="25" s="1"/>
  <c r="F34" i="25" s="1"/>
  <c r="F35" i="25" s="1"/>
  <c r="F36" i="25" s="1"/>
  <c r="F37" i="25" s="1"/>
  <c r="F38" i="25" s="1"/>
  <c r="F39" i="25" s="1"/>
  <c r="C7" i="24"/>
  <c r="C9" i="24" s="1"/>
  <c r="C10" i="24" s="1"/>
  <c r="C11" i="24" s="1"/>
  <c r="C12" i="24" s="1"/>
  <c r="C13" i="24" s="1"/>
  <c r="C14" i="24" s="1"/>
  <c r="C15" i="24" s="1"/>
  <c r="C16" i="24" s="1"/>
  <c r="C17" i="24" s="1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7" i="23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F7" i="24" l="1"/>
  <c r="F9" i="24" s="1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7" i="23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L8" i="20" l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C8" i="20"/>
  <c r="C10" i="20" l="1"/>
  <c r="C11" i="20" s="1"/>
  <c r="C12" i="20" s="1"/>
  <c r="C13" i="20" s="1"/>
  <c r="C14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F8" i="20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O8" i="20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O37" i="20" s="1"/>
  <c r="O38" i="20" s="1"/>
  <c r="O39" i="20" s="1"/>
  <c r="E6" i="11" l="1"/>
  <c r="B35" i="11"/>
  <c r="B36" i="11" s="1"/>
  <c r="B37" i="11" s="1"/>
  <c r="B38" i="11" s="1"/>
  <c r="L8" i="9"/>
  <c r="O8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C8" i="9"/>
  <c r="C7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E8" i="11" l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H6" i="11"/>
  <c r="L10" i="9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F10" i="9"/>
  <c r="F11" i="9" s="1"/>
  <c r="F12" i="9" s="1"/>
  <c r="F13" i="9" s="1"/>
  <c r="F7" i="8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14" i="9" l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H8" i="1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K6" i="11"/>
  <c r="N6" i="11" l="1"/>
  <c r="K8" i="1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Q6" i="11" l="1"/>
  <c r="N8" i="1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N37" i="11" s="1"/>
  <c r="N38" i="11" s="1"/>
  <c r="Q8" i="11" l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T6" i="11"/>
  <c r="T8" i="11" l="1"/>
  <c r="T9" i="11" s="1"/>
  <c r="T10" i="11" s="1"/>
  <c r="T11" i="11" s="1"/>
  <c r="T12" i="11" s="1"/>
  <c r="T13" i="11" s="1"/>
  <c r="T14" i="11" s="1"/>
  <c r="T15" i="11" s="1"/>
  <c r="T16" i="11" s="1"/>
  <c r="T17" i="11" s="1"/>
  <c r="T18" i="11" s="1"/>
  <c r="T19" i="11" s="1"/>
  <c r="T20" i="11" s="1"/>
  <c r="T21" i="11" s="1"/>
  <c r="T22" i="11" s="1"/>
  <c r="T23" i="11" s="1"/>
  <c r="T24" i="11" s="1"/>
  <c r="T25" i="11" s="1"/>
  <c r="T26" i="11" s="1"/>
  <c r="T27" i="11" s="1"/>
  <c r="T28" i="11" s="1"/>
  <c r="T29" i="11" s="1"/>
  <c r="T30" i="11" s="1"/>
  <c r="T31" i="11" s="1"/>
  <c r="T32" i="11" s="1"/>
  <c r="T33" i="11" s="1"/>
  <c r="T34" i="11" s="1"/>
  <c r="T35" i="11" s="1"/>
  <c r="W6" i="11"/>
  <c r="Z6" i="11" l="1"/>
  <c r="W8" i="11"/>
  <c r="W9" i="11" s="1"/>
  <c r="W10" i="11" s="1"/>
  <c r="W11" i="11" s="1"/>
  <c r="W12" i="11" s="1"/>
  <c r="W13" i="11" s="1"/>
  <c r="W14" i="11" s="1"/>
  <c r="W15" i="11" s="1"/>
  <c r="W16" i="11" s="1"/>
  <c r="W17" i="11" s="1"/>
  <c r="W18" i="11" s="1"/>
  <c r="W19" i="11" s="1"/>
  <c r="W20" i="11" s="1"/>
  <c r="W21" i="11" s="1"/>
  <c r="W22" i="11" s="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W35" i="11" s="1"/>
  <c r="W36" i="11" s="1"/>
  <c r="W37" i="11" s="1"/>
  <c r="W38" i="11" s="1"/>
  <c r="AC6" i="11" l="1"/>
  <c r="Z8" i="11"/>
  <c r="Z9" i="11" s="1"/>
  <c r="Z10" i="11" s="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Z30" i="11" s="1"/>
  <c r="Z31" i="11" s="1"/>
  <c r="Z32" i="11" s="1"/>
  <c r="Z33" i="11" s="1"/>
  <c r="Z34" i="11" s="1"/>
  <c r="Z35" i="11" s="1"/>
  <c r="Z36" i="11" s="1"/>
  <c r="Z37" i="11" s="1"/>
  <c r="AC8" i="11" l="1"/>
  <c r="AC9" i="11" s="1"/>
  <c r="AC10" i="11" s="1"/>
  <c r="AC11" i="11" s="1"/>
  <c r="AC12" i="11" s="1"/>
  <c r="AC13" i="11" s="1"/>
  <c r="AC14" i="11" s="1"/>
  <c r="AC15" i="11" s="1"/>
  <c r="AC16" i="11" s="1"/>
  <c r="AC17" i="11" s="1"/>
  <c r="AC18" i="11" s="1"/>
  <c r="AC19" i="11" s="1"/>
  <c r="AC20" i="11" s="1"/>
  <c r="AC21" i="11" s="1"/>
  <c r="AC22" i="11" s="1"/>
  <c r="AC23" i="11" s="1"/>
  <c r="AC24" i="11" s="1"/>
  <c r="AC25" i="11" s="1"/>
  <c r="AC26" i="11" s="1"/>
  <c r="AC27" i="11" s="1"/>
  <c r="AC28" i="11" s="1"/>
  <c r="AC29" i="11" s="1"/>
  <c r="AC30" i="11" s="1"/>
  <c r="AC31" i="11" s="1"/>
  <c r="AC32" i="11" s="1"/>
  <c r="AC33" i="11" s="1"/>
  <c r="AC34" i="11" s="1"/>
  <c r="AC35" i="11" s="1"/>
  <c r="AC36" i="11" s="1"/>
  <c r="AC37" i="11" s="1"/>
  <c r="AC38" i="11" s="1"/>
  <c r="AF6" i="11"/>
  <c r="AI6" i="11" l="1"/>
  <c r="AF8" i="11"/>
  <c r="AF9" i="11" s="1"/>
  <c r="AF10" i="11" s="1"/>
  <c r="AF11" i="11" s="1"/>
  <c r="AF12" i="11" s="1"/>
  <c r="AF13" i="11" s="1"/>
  <c r="AF14" i="11" s="1"/>
  <c r="AF15" i="11" s="1"/>
  <c r="AF16" i="11" s="1"/>
  <c r="AF17" i="11" s="1"/>
  <c r="AF18" i="11" s="1"/>
  <c r="AF19" i="11" s="1"/>
  <c r="AF20" i="11" s="1"/>
  <c r="AF21" i="11" s="1"/>
  <c r="AF22" i="11" s="1"/>
  <c r="AF23" i="11" s="1"/>
  <c r="AF24" i="11" s="1"/>
  <c r="AF25" i="11" s="1"/>
  <c r="AF26" i="11" s="1"/>
  <c r="AF27" i="11" s="1"/>
  <c r="AF28" i="11" s="1"/>
  <c r="AF29" i="11" s="1"/>
  <c r="AF30" i="11" s="1"/>
  <c r="AF31" i="11" s="1"/>
  <c r="AF32" i="11" s="1"/>
  <c r="AF33" i="11" s="1"/>
  <c r="AF34" i="11" s="1"/>
  <c r="AF35" i="11" s="1"/>
  <c r="AF36" i="11" s="1"/>
  <c r="AF37" i="11" s="1"/>
  <c r="AF38" i="11" s="1"/>
  <c r="AI8" i="11" l="1"/>
  <c r="AI9" i="11" s="1"/>
  <c r="AI10" i="11" s="1"/>
  <c r="AI11" i="11" s="1"/>
  <c r="AI12" i="11" s="1"/>
  <c r="AI13" i="11" s="1"/>
  <c r="AI14" i="11" s="1"/>
  <c r="AI15" i="11" s="1"/>
  <c r="AI16" i="11" s="1"/>
  <c r="AI17" i="11" s="1"/>
  <c r="AI18" i="11" s="1"/>
  <c r="AI19" i="11" s="1"/>
  <c r="AI20" i="11" s="1"/>
  <c r="AI21" i="11" s="1"/>
  <c r="AI22" i="11" s="1"/>
  <c r="AI23" i="11" s="1"/>
  <c r="AI24" i="11" s="1"/>
  <c r="AI25" i="11" s="1"/>
  <c r="AI26" i="11" s="1"/>
  <c r="AI27" i="11" s="1"/>
  <c r="AI28" i="11" s="1"/>
  <c r="AI29" i="11" s="1"/>
  <c r="AI30" i="11" s="1"/>
  <c r="AI31" i="11" s="1"/>
  <c r="AI32" i="11" s="1"/>
  <c r="AI33" i="11" s="1"/>
  <c r="AI34" i="11" s="1"/>
  <c r="AI35" i="11" s="1"/>
  <c r="AI36" i="11" s="1"/>
  <c r="AI37" i="11" s="1"/>
  <c r="AI38" i="11" s="1"/>
  <c r="AL6" i="11"/>
  <c r="AL8" i="11" s="1"/>
  <c r="AL9" i="11" s="1"/>
  <c r="AL10" i="11" s="1"/>
  <c r="AL11" i="11" s="1"/>
  <c r="AL12" i="11" s="1"/>
  <c r="AL13" i="11" s="1"/>
  <c r="AL14" i="11" s="1"/>
  <c r="AL15" i="11" s="1"/>
  <c r="AL16" i="11" s="1"/>
  <c r="AL17" i="11" s="1"/>
  <c r="AL18" i="11" s="1"/>
  <c r="AL19" i="11" s="1"/>
  <c r="AL20" i="11" s="1"/>
  <c r="AL21" i="11" s="1"/>
  <c r="AL22" i="11" s="1"/>
  <c r="AL23" i="11" s="1"/>
  <c r="AL24" i="11" s="1"/>
  <c r="AL25" i="11" s="1"/>
  <c r="AL26" i="11" s="1"/>
  <c r="AL27" i="11" s="1"/>
  <c r="AL28" i="11" s="1"/>
  <c r="AL29" i="11" s="1"/>
  <c r="AL30" i="11" s="1"/>
  <c r="AL31" i="11" s="1"/>
  <c r="AL32" i="11" s="1"/>
  <c r="AL33" i="11" s="1"/>
</calcChain>
</file>

<file path=xl/sharedStrings.xml><?xml version="1.0" encoding="utf-8"?>
<sst xmlns="http://schemas.openxmlformats.org/spreadsheetml/2006/main" count="462" uniqueCount="148">
  <si>
    <t>売上高</t>
    <rPh sb="0" eb="2">
      <t>ウリアゲ</t>
    </rPh>
    <rPh sb="2" eb="3">
      <t>ダカ</t>
    </rPh>
    <phoneticPr fontId="1"/>
  </si>
  <si>
    <t>店舗名：</t>
    <rPh sb="0" eb="2">
      <t>テンポ</t>
    </rPh>
    <rPh sb="2" eb="3">
      <t>メイ</t>
    </rPh>
    <phoneticPr fontId="1"/>
  </si>
  <si>
    <t>１月計</t>
    <rPh sb="1" eb="2">
      <t>ツキ</t>
    </rPh>
    <rPh sb="2" eb="3">
      <t>ケイ</t>
    </rPh>
    <phoneticPr fontId="1"/>
  </si>
  <si>
    <t>２月計</t>
    <rPh sb="1" eb="2">
      <t>ツキ</t>
    </rPh>
    <rPh sb="2" eb="3">
      <t>ケイ</t>
    </rPh>
    <phoneticPr fontId="1"/>
  </si>
  <si>
    <t>３月計</t>
    <rPh sb="1" eb="2">
      <t>ツキ</t>
    </rPh>
    <rPh sb="2" eb="3">
      <t>ケイ</t>
    </rPh>
    <phoneticPr fontId="1"/>
  </si>
  <si>
    <t>４月計</t>
    <rPh sb="1" eb="2">
      <t>ツキ</t>
    </rPh>
    <rPh sb="2" eb="3">
      <t>ケイ</t>
    </rPh>
    <phoneticPr fontId="1"/>
  </si>
  <si>
    <t>５月計</t>
    <rPh sb="1" eb="2">
      <t>ツキ</t>
    </rPh>
    <rPh sb="2" eb="3">
      <t>ケイ</t>
    </rPh>
    <phoneticPr fontId="1"/>
  </si>
  <si>
    <t>６月計</t>
    <rPh sb="1" eb="2">
      <t>ツキ</t>
    </rPh>
    <rPh sb="2" eb="3">
      <t>ケイ</t>
    </rPh>
    <phoneticPr fontId="1"/>
  </si>
  <si>
    <t>７月計</t>
    <rPh sb="1" eb="2">
      <t>ツキ</t>
    </rPh>
    <rPh sb="2" eb="3">
      <t>ケイ</t>
    </rPh>
    <phoneticPr fontId="1"/>
  </si>
  <si>
    <t>８月計</t>
    <rPh sb="1" eb="2">
      <t>ツキ</t>
    </rPh>
    <rPh sb="2" eb="3">
      <t>ケイ</t>
    </rPh>
    <phoneticPr fontId="1"/>
  </si>
  <si>
    <t>９月計</t>
    <rPh sb="1" eb="2">
      <t>ツキ</t>
    </rPh>
    <rPh sb="2" eb="3">
      <t>ケイ</t>
    </rPh>
    <phoneticPr fontId="1"/>
  </si>
  <si>
    <t>11月計</t>
    <rPh sb="2" eb="3">
      <t>ツキ</t>
    </rPh>
    <rPh sb="3" eb="4">
      <t>ケイ</t>
    </rPh>
    <phoneticPr fontId="1"/>
  </si>
  <si>
    <t>10月計</t>
    <rPh sb="2" eb="3">
      <t>ツキ</t>
    </rPh>
    <rPh sb="3" eb="4">
      <t>ケイ</t>
    </rPh>
    <phoneticPr fontId="1"/>
  </si>
  <si>
    <t>12月計</t>
    <rPh sb="2" eb="3">
      <t>ツキ</t>
    </rPh>
    <rPh sb="3" eb="4">
      <t>ケイ</t>
    </rPh>
    <phoneticPr fontId="1"/>
  </si>
  <si>
    <t>飲食業部門　店舗別 売上高集計表　　</t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</si>
  <si>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</si>
  <si>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</si>
  <si>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営業日</t>
    <rPh sb="0" eb="3">
      <t>エイギョウビ</t>
    </rPh>
    <phoneticPr fontId="1"/>
  </si>
  <si>
    <t>営業日数計</t>
    <rPh sb="0" eb="2">
      <t>エイギョウ</t>
    </rPh>
    <rPh sb="2" eb="4">
      <t>ニッスウ</t>
    </rPh>
    <rPh sb="4" eb="5">
      <t>ケイ</t>
    </rPh>
    <phoneticPr fontId="1"/>
  </si>
  <si>
    <t>【月単位方式】　</t>
    <phoneticPr fontId="1"/>
  </si>
  <si>
    <t>【月単位方式】</t>
    <phoneticPr fontId="1"/>
  </si>
  <si>
    <t>【時短要請期間方式】</t>
    <phoneticPr fontId="1"/>
  </si>
  <si>
    <t>　</t>
    <phoneticPr fontId="1"/>
  </si>
  <si>
    <t>令和３年　時短要請期間　１日当たり売上高</t>
    <rPh sb="0" eb="2">
      <t>レイワ</t>
    </rPh>
    <rPh sb="3" eb="4">
      <t>ネン</t>
    </rPh>
    <rPh sb="5" eb="7">
      <t>ジタン</t>
    </rPh>
    <rPh sb="7" eb="9">
      <t>ヨウセイ</t>
    </rPh>
    <rPh sb="9" eb="11">
      <t>キカン</t>
    </rPh>
    <rPh sb="11" eb="12">
      <t>テルヅキ</t>
    </rPh>
    <rPh sb="13" eb="14">
      <t>ニチ</t>
    </rPh>
    <rPh sb="14" eb="15">
      <t>ア</t>
    </rPh>
    <rPh sb="17" eb="19">
      <t>ウリアゲ</t>
    </rPh>
    <rPh sb="19" eb="20">
      <t>ダカ</t>
    </rPh>
    <phoneticPr fontId="1"/>
  </si>
  <si>
    <t>※１円未満を切り上げ</t>
    <phoneticPr fontId="1"/>
  </si>
  <si>
    <t>＜売上高方式算出表＞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</si>
  <si>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>※千円未満を切り上げ</t>
    <rPh sb="1" eb="2">
      <t>セン</t>
    </rPh>
    <phoneticPr fontId="1"/>
  </si>
  <si>
    <t>日</t>
    <rPh sb="0" eb="1">
      <t>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</si>
  <si>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</si>
  <si>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</si>
  <si>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</si>
  <si>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</si>
  <si>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　　（ア）ー（オ）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</si>
  <si>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　　　（イ）ー（オ）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</si>
  <si>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　　　（ウ）ー（カ）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</si>
  <si>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　　　（エ）ー（カ）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</si>
  <si>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最も高い金額にチェック</t>
    <rPh sb="0" eb="1">
      <t>モット</t>
    </rPh>
    <rPh sb="2" eb="3">
      <t>タカ</t>
    </rPh>
    <rPh sb="4" eb="6">
      <t>キンガク</t>
    </rPh>
    <phoneticPr fontId="1"/>
  </si>
  <si>
    <t>選択方式</t>
  </si>
  <si>
    <t>休</t>
    <rPh sb="0" eb="1">
      <t>ヤス</t>
    </rPh>
    <phoneticPr fontId="1"/>
  </si>
  <si>
    <t>休</t>
    <rPh sb="0" eb="1">
      <t>ヤス</t>
    </rPh>
    <phoneticPr fontId="1"/>
  </si>
  <si>
    <t>平成30年</t>
    <rPh sb="0" eb="2">
      <t>ヘイセイ</t>
    </rPh>
    <rPh sb="4" eb="5">
      <t>ネン</t>
    </rPh>
    <phoneticPr fontId="1"/>
  </si>
  <si>
    <t>平成30年　参照 時短要請期間　１日当たり売上高</t>
    <rPh sb="0" eb="2">
      <t>ヘイセイ</t>
    </rPh>
    <rPh sb="4" eb="5">
      <t>ネン</t>
    </rPh>
    <rPh sb="6" eb="8">
      <t>サンショウ</t>
    </rPh>
    <rPh sb="9" eb="11">
      <t>ジタン</t>
    </rPh>
    <rPh sb="11" eb="13">
      <t>ヨウセイ</t>
    </rPh>
    <rPh sb="13" eb="15">
      <t>キカン</t>
    </rPh>
    <rPh sb="17" eb="18">
      <t>ニチ</t>
    </rPh>
    <rPh sb="18" eb="19">
      <t>ア</t>
    </rPh>
    <rPh sb="21" eb="23">
      <t>ウリアゲ</t>
    </rPh>
    <rPh sb="23" eb="24">
      <t>ダカ</t>
    </rPh>
    <phoneticPr fontId="1"/>
  </si>
  <si>
    <t>平成30年　参照 月　１日当たり売上高</t>
    <rPh sb="0" eb="2">
      <t>ヘイセイ</t>
    </rPh>
    <rPh sb="4" eb="5">
      <t>ネン</t>
    </rPh>
    <rPh sb="6" eb="8">
      <t>サンショウ</t>
    </rPh>
    <rPh sb="9" eb="10">
      <t>ツキ</t>
    </rPh>
    <rPh sb="12" eb="13">
      <t>ニチ</t>
    </rPh>
    <rPh sb="13" eb="14">
      <t>ア</t>
    </rPh>
    <rPh sb="16" eb="18">
      <t>ウリアゲ</t>
    </rPh>
    <rPh sb="18" eb="19">
      <t>ダカ</t>
    </rPh>
    <phoneticPr fontId="1"/>
  </si>
  <si>
    <t>令和元年　参照 時短要請期間　１日当たり売上高</t>
    <rPh sb="0" eb="2">
      <t>レイワ</t>
    </rPh>
    <rPh sb="2" eb="3">
      <t>ガン</t>
    </rPh>
    <rPh sb="3" eb="4">
      <t>ネン</t>
    </rPh>
    <rPh sb="5" eb="7">
      <t>サンショウ</t>
    </rPh>
    <rPh sb="8" eb="10">
      <t>ジタン</t>
    </rPh>
    <rPh sb="10" eb="12">
      <t>ヨウセイ</t>
    </rPh>
    <rPh sb="12" eb="14">
      <t>キカン</t>
    </rPh>
    <rPh sb="16" eb="17">
      <t>ニチ</t>
    </rPh>
    <rPh sb="17" eb="18">
      <t>ア</t>
    </rPh>
    <rPh sb="20" eb="22">
      <t>ウリアゲ</t>
    </rPh>
    <rPh sb="22" eb="23">
      <t>ダカ</t>
    </rPh>
    <phoneticPr fontId="1"/>
  </si>
  <si>
    <t>令和２年　参照 時短要請期間　１日当たり売上高</t>
    <rPh sb="0" eb="2">
      <t>レイワ</t>
    </rPh>
    <rPh sb="3" eb="4">
      <t>ネン</t>
    </rPh>
    <rPh sb="5" eb="7">
      <t>サンショウ</t>
    </rPh>
    <rPh sb="8" eb="10">
      <t>ジタン</t>
    </rPh>
    <rPh sb="10" eb="12">
      <t>ヨウセイ</t>
    </rPh>
    <rPh sb="12" eb="14">
      <t>キカン</t>
    </rPh>
    <rPh sb="16" eb="17">
      <t>ニチ</t>
    </rPh>
    <rPh sb="17" eb="18">
      <t>ア</t>
    </rPh>
    <rPh sb="20" eb="22">
      <t>ウリアゲ</t>
    </rPh>
    <rPh sb="22" eb="23">
      <t>ダカ</t>
    </rPh>
    <phoneticPr fontId="1"/>
  </si>
  <si>
    <t>令和元年　参照 月　１日当たり売上高</t>
    <rPh sb="0" eb="2">
      <t>レイワ</t>
    </rPh>
    <rPh sb="2" eb="3">
      <t>ガン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</si>
  <si>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令和２年　参照 月　１日当たり売上高</t>
    <rPh sb="0" eb="2">
      <t>レイワ</t>
    </rPh>
    <rPh sb="3" eb="4">
      <t>ネン</t>
    </rPh>
    <rPh sb="5" eb="6">
      <t>サン</t>
    </rPh>
    <rPh sb="6" eb="8">
      <t>テルヅキ</t>
    </rPh>
    <rPh sb="8" eb="9">
      <t>ツキ</t>
    </rPh>
    <rPh sb="11" eb="12">
      <t>ニチ</t>
    </rPh>
    <rPh sb="12" eb="13">
      <t>ア</t>
    </rPh>
    <rPh sb="15" eb="17">
      <t>ウリアゲ</t>
    </rPh>
    <rPh sb="17" eb="18">
      <t>ダカ</t>
    </rPh>
    <phoneticPr fontId="1"/>
  </si>
  <si>
    <t>店休日</t>
    <rPh sb="0" eb="3">
      <t>テンキュウビ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</si>
  <si>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</si>
  <si>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【新規開店特例】</t>
    <phoneticPr fontId="1"/>
  </si>
  <si>
    <t>飲食業部門　店舗別 売上高集計表</t>
    <phoneticPr fontId="1"/>
  </si>
  <si>
    <r>
      <t>＜売上高減少額方式算出表＞</t>
    </r>
    <r>
      <rPr>
        <sz val="12"/>
        <color rgb="FFFF0000"/>
        <rFont val="Meiryo UI"/>
        <family val="3"/>
        <charset val="128"/>
      </rPr>
      <t>【時間短縮要請期間】</t>
    </r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</si>
  <si>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売上高計算シート　記載の手引き</t>
    <rPh sb="0" eb="2">
      <t>ウリアゲ</t>
    </rPh>
    <rPh sb="2" eb="3">
      <t>ダカ</t>
    </rPh>
    <rPh sb="3" eb="5">
      <t>ケイサン</t>
    </rPh>
    <rPh sb="9" eb="11">
      <t>キサイ</t>
    </rPh>
    <rPh sb="12" eb="14">
      <t>テビ</t>
    </rPh>
    <phoneticPr fontId="1"/>
  </si>
  <si>
    <t xml:space="preserve">
</t>
    <phoneticPr fontId="1"/>
  </si>
  <si>
    <t>※売上高については、日々の売上ではなく、ⒶとⒷに合計金額を直接入力することでも可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</si>
  <si>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※売上高については、日々の売上ではなく、ⒺとⒻに合計金額を直接入力することでも可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</si>
  <si>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※売上高については、日々の売上ではなく、ⒼとⒽに合計金額を直接入力することでも可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</si>
  <si>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※売上高については、日々の売上ではなく、ⒸとⒹに合計金額を直接入力することでも可</t>
    <phoneticPr fontId="1"/>
  </si>
  <si>
    <t>※売上高については、日々の売上ではなく、ⒸとⒹに合計金額を直接入力することでも可</t>
    <rPh sb="1" eb="3">
      <t>ウリアゲ</t>
    </rPh>
    <rPh sb="3" eb="4">
      <t>ダカ</t>
    </rPh>
    <rPh sb="10" eb="12">
      <t>ヒビ</t>
    </rPh>
    <rPh sb="13" eb="15">
      <t>ウリアゲ</t>
    </rPh>
    <rPh sb="24" eb="26">
      <t>ゴウケイ</t>
    </rPh>
    <rPh sb="26" eb="28">
      <t>キンガク</t>
    </rPh>
    <rPh sb="29" eb="31">
      <t>チョクセツ</t>
    </rPh>
    <rPh sb="31" eb="33">
      <t>ニュウリョク</t>
    </rPh>
    <rPh sb="39" eb="40">
      <t>カ</t>
    </rPh>
    <phoneticPr fontId="1"/>
  </si>
  <si>
    <t>↓上の入力結果が自動計算されます</t>
    <rPh sb="1" eb="2">
      <t>ウエ</t>
    </rPh>
    <rPh sb="3" eb="5">
      <t>ニュウリョク</t>
    </rPh>
    <rPh sb="5" eb="7">
      <t>ケッカ</t>
    </rPh>
    <rPh sb="8" eb="10">
      <t>ジドウ</t>
    </rPh>
    <rPh sb="10" eb="12">
      <t>ケイサン</t>
    </rPh>
    <phoneticPr fontId="1"/>
  </si>
  <si>
    <t>※月を通して営業している場合は、日々の売上高の記入を省略し、各月計のみ売上高を記入することでも可</t>
    <rPh sb="1" eb="2">
      <t>ツキ</t>
    </rPh>
    <rPh sb="3" eb="4">
      <t>トオ</t>
    </rPh>
    <rPh sb="6" eb="8">
      <t>エイギョウ</t>
    </rPh>
    <rPh sb="12" eb="14">
      <t>バアイ</t>
    </rPh>
    <rPh sb="16" eb="18">
      <t>ヒビ</t>
    </rPh>
    <rPh sb="19" eb="21">
      <t>ウリアゲ</t>
    </rPh>
    <rPh sb="21" eb="22">
      <t>ダカ</t>
    </rPh>
    <rPh sb="23" eb="25">
      <t>キニュウ</t>
    </rPh>
    <rPh sb="26" eb="28">
      <t>ショウリャク</t>
    </rPh>
    <rPh sb="30" eb="32">
      <t>カクツキ</t>
    </rPh>
    <rPh sb="32" eb="33">
      <t>ケイ</t>
    </rPh>
    <rPh sb="35" eb="37">
      <t>ウリアゲ</t>
    </rPh>
    <rPh sb="37" eb="38">
      <t>ダカ</t>
    </rPh>
    <rPh sb="39" eb="41">
      <t>キニュウ</t>
    </rPh>
    <rPh sb="47" eb="48">
      <t>カ</t>
    </rPh>
    <phoneticPr fontId="1"/>
  </si>
  <si>
    <t>売上高計算シート①＜売上高方式算出表＞</t>
    <rPh sb="0" eb="2">
      <t>ウリアゲ</t>
    </rPh>
    <rPh sb="2" eb="3">
      <t>ダカ</t>
    </rPh>
    <rPh sb="3" eb="5">
      <t>ケイサン</t>
    </rPh>
    <phoneticPr fontId="1"/>
  </si>
  <si>
    <t>定休日には「休」欄に〇を、「売上高」欄には売上高を入力ください。</t>
    <rPh sb="0" eb="3">
      <t>テイキュウビ</t>
    </rPh>
    <rPh sb="6" eb="7">
      <t>ヤス</t>
    </rPh>
    <rPh sb="8" eb="9">
      <t>ラン</t>
    </rPh>
    <rPh sb="14" eb="16">
      <t>ウリアゲ</t>
    </rPh>
    <rPh sb="16" eb="17">
      <t>ダカ</t>
    </rPh>
    <rPh sb="18" eb="19">
      <t>ラン</t>
    </rPh>
    <rPh sb="21" eb="23">
      <t>ウリアゲ</t>
    </rPh>
    <rPh sb="23" eb="24">
      <t>ダカ</t>
    </rPh>
    <rPh sb="25" eb="27">
      <t>ニュウリョク</t>
    </rPh>
    <phoneticPr fontId="1"/>
  </si>
  <si>
    <t>売上高計算シート②－１＜売上高減少額方式算出表＞</t>
    <rPh sb="0" eb="2">
      <t>ウリアゲ</t>
    </rPh>
    <rPh sb="2" eb="3">
      <t>ダカ</t>
    </rPh>
    <rPh sb="3" eb="5">
      <t>ケイサン</t>
    </rPh>
    <phoneticPr fontId="1"/>
  </si>
  <si>
    <t>売上高計算シート②－２＜売上高減少額方式算出表＞</t>
    <rPh sb="0" eb="2">
      <t>ウリアゲ</t>
    </rPh>
    <rPh sb="2" eb="3">
      <t>ダカ</t>
    </rPh>
    <rPh sb="3" eb="5">
      <t>ケイサン</t>
    </rPh>
    <rPh sb="12" eb="14">
      <t>ウリアゲ</t>
    </rPh>
    <rPh sb="14" eb="15">
      <t>ダカ</t>
    </rPh>
    <rPh sb="15" eb="17">
      <t>ゲンショウ</t>
    </rPh>
    <rPh sb="17" eb="18">
      <t>ガク</t>
    </rPh>
    <rPh sb="18" eb="20">
      <t>ホウシキ</t>
    </rPh>
    <rPh sb="20" eb="22">
      <t>サンシュツ</t>
    </rPh>
    <rPh sb="22" eb="23">
      <t>ヒョウ</t>
    </rPh>
    <phoneticPr fontId="1"/>
  </si>
  <si>
    <t>売上高計算シート③【新規開店特例】</t>
    <phoneticPr fontId="1"/>
  </si>
  <si>
    <t>【参照期間】</t>
    <rPh sb="1" eb="3">
      <t>サンショウ</t>
    </rPh>
    <rPh sb="3" eb="5">
      <t>キカン</t>
    </rPh>
    <phoneticPr fontId="1"/>
  </si>
  <si>
    <r>
      <t>＜売上高減少額方式算出表＞　</t>
    </r>
    <r>
      <rPr>
        <sz val="12"/>
        <color rgb="FFFF0000"/>
        <rFont val="Meiryo UI"/>
        <family val="3"/>
        <charset val="128"/>
      </rPr>
      <t>【参照期間】</t>
    </r>
    <rPh sb="4" eb="6">
      <t>ゲンショウ</t>
    </rPh>
    <rPh sb="6" eb="7">
      <t>ガク</t>
    </rPh>
    <phoneticPr fontId="1"/>
  </si>
  <si>
    <r>
      <t>飲食業部門　店舗別 売上高集計表　</t>
    </r>
    <r>
      <rPr>
        <sz val="16"/>
        <color rgb="FFFF0000"/>
        <rFont val="Meiryo UI"/>
        <family val="3"/>
        <charset val="128"/>
      </rPr>
      <t>【罹災特例】　</t>
    </r>
    <rPh sb="0" eb="3">
      <t>インショクギョウ</t>
    </rPh>
    <rPh sb="3" eb="5">
      <t>ブモン</t>
    </rPh>
    <rPh sb="6" eb="8">
      <t>テンポ</t>
    </rPh>
    <rPh sb="8" eb="9">
      <t>ベツ</t>
    </rPh>
    <rPh sb="10" eb="12">
      <t>ウリアゲ</t>
    </rPh>
    <rPh sb="12" eb="13">
      <t>ダカ</t>
    </rPh>
    <rPh sb="13" eb="16">
      <t>シュウケイヒョウ</t>
    </rPh>
    <phoneticPr fontId="1"/>
  </si>
  <si>
    <t>　　　（ア）ー（ウ）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</si>
  <si>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(ア)</t>
    <phoneticPr fontId="1"/>
  </si>
  <si>
    <t>（イ）</t>
    <phoneticPr fontId="1"/>
  </si>
  <si>
    <t>（ア）</t>
    <phoneticPr fontId="1"/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</si>
  <si>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rPh sb="1" eb="3">
      <t>ウリアゲ</t>
    </rPh>
    <rPh sb="3" eb="4">
      <t>ダカ</t>
    </rPh>
    <rPh sb="7" eb="10">
      <t>ショウヒゼイ</t>
    </rPh>
    <rPh sb="11" eb="12">
      <t>ノゾ</t>
    </rPh>
    <rPh sb="14" eb="16">
      <t>キンガク</t>
    </rPh>
    <rPh sb="17" eb="19">
      <t>キサイ</t>
    </rPh>
    <phoneticPr fontId="1"/>
  </si>
  <si>
    <t>８月売上高計Ⓐ</t>
    <rPh sb="1" eb="2">
      <t>ツキ</t>
    </rPh>
    <rPh sb="2" eb="4">
      <t>ウリアゲ</t>
    </rPh>
    <rPh sb="4" eb="5">
      <t>タカ</t>
    </rPh>
    <rPh sb="5" eb="6">
      <t>ケイ</t>
    </rPh>
    <phoneticPr fontId="1"/>
  </si>
  <si>
    <t>８月営業日</t>
    <rPh sb="1" eb="2">
      <t>ガツ</t>
    </rPh>
    <rPh sb="2" eb="5">
      <t>エイギョウビ</t>
    </rPh>
    <phoneticPr fontId="1"/>
  </si>
  <si>
    <t>８月店休日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</si>
  <si>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t>８月売上高計Ⓒ</t>
    <rPh sb="1" eb="2">
      <t>ツキ</t>
    </rPh>
    <rPh sb="2" eb="4">
      <t>ウリアゲ</t>
    </rPh>
    <rPh sb="4" eb="5">
      <t>タカ</t>
    </rPh>
    <rPh sb="5" eb="6">
      <t>ケイ</t>
    </rPh>
    <phoneticPr fontId="1"/>
  </si>
  <si>
    <t>８月店休日</t>
    <rPh sb="2" eb="3">
      <t>テン</t>
    </rPh>
    <rPh sb="3" eb="4">
      <t>キュウ</t>
    </rPh>
    <rPh sb="4" eb="5">
      <t>ヒ</t>
    </rPh>
    <phoneticPr fontId="1"/>
  </si>
  <si>
    <t>９月売上高計Ⓑ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</si>
  <si>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９月営業日</t>
    <rPh sb="1" eb="2">
      <t>ガツ</t>
    </rPh>
    <rPh sb="2" eb="5">
      <t>エイギョウビ</t>
    </rPh>
    <phoneticPr fontId="1"/>
  </si>
  <si>
    <t>９月店休日</t>
    <rPh sb="1" eb="2">
      <t>ガツ</t>
    </rPh>
    <rPh sb="2" eb="3">
      <t>テン</t>
    </rPh>
    <rPh sb="3" eb="4">
      <t>キュウ</t>
    </rPh>
    <rPh sb="4" eb="5">
      <t>ヒ</t>
    </rPh>
    <phoneticPr fontId="1"/>
  </si>
  <si>
    <t>９月店休日</t>
    <rPh sb="2" eb="3">
      <t>テン</t>
    </rPh>
    <rPh sb="3" eb="4">
      <t>キュウ</t>
    </rPh>
    <rPh sb="4" eb="5">
      <t>ヒ</t>
    </rPh>
    <phoneticPr fontId="1"/>
  </si>
  <si>
    <t>９月売上高計Ⓓ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</si>
  <si>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９月営業日</t>
    <rPh sb="2" eb="5">
      <t>エイギョウビ</t>
    </rPh>
    <phoneticPr fontId="1"/>
  </si>
  <si>
    <t>※令和元年８月・９月の２か月間</t>
    <rPh sb="1" eb="4">
      <t>レイワガン</t>
    </rPh>
    <rPh sb="4" eb="5">
      <t>ネン</t>
    </rPh>
    <rPh sb="6" eb="7">
      <t>ツキ</t>
    </rPh>
    <rPh sb="9" eb="10">
      <t>ツキ</t>
    </rPh>
    <rPh sb="13" eb="15">
      <t>ゲツカン</t>
    </rPh>
    <phoneticPr fontId="1"/>
  </si>
  <si>
    <t>　※令和２年８月・９月の２か月間</t>
    <rPh sb="2" eb="4">
      <t>レイワ</t>
    </rPh>
    <rPh sb="5" eb="6">
      <t>ネン</t>
    </rPh>
    <rPh sb="7" eb="8">
      <t>ツキ</t>
    </rPh>
    <rPh sb="10" eb="11">
      <t>ツキ</t>
    </rPh>
    <rPh sb="14" eb="16">
      <t>ゲツカン</t>
    </rPh>
    <phoneticPr fontId="1"/>
  </si>
  <si>
    <t>令和元年　８、９月売上高計</t>
    <rPh sb="0" eb="2">
      <t>レイワ</t>
    </rPh>
    <rPh sb="2" eb="3">
      <t>ガン</t>
    </rPh>
    <rPh sb="3" eb="4">
      <t>ネン</t>
    </rPh>
    <rPh sb="8" eb="9">
      <t>ツキ</t>
    </rPh>
    <rPh sb="9" eb="11">
      <t>ウリアゲ</t>
    </rPh>
    <rPh sb="11" eb="12">
      <t>ダカ</t>
    </rPh>
    <rPh sb="12" eb="13">
      <t>ケイ</t>
    </rPh>
    <phoneticPr fontId="1"/>
  </si>
  <si>
    <t>令和２年　８、９月売上高計</t>
    <rPh sb="0" eb="2">
      <t>レイワ</t>
    </rPh>
    <rPh sb="3" eb="4">
      <t>ネン</t>
    </rPh>
    <rPh sb="8" eb="9">
      <t>ツキ</t>
    </rPh>
    <rPh sb="9" eb="11">
      <t>ウリアゲ</t>
    </rPh>
    <rPh sb="11" eb="12">
      <t>ダカ</t>
    </rPh>
    <rPh sb="12" eb="13">
      <t>ケイ</t>
    </rPh>
    <phoneticPr fontId="1"/>
  </si>
  <si>
    <t>８月売上高計Ⓔ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</si>
  <si>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８月営業日</t>
    <rPh sb="2" eb="5">
      <t>エイギョウビ</t>
    </rPh>
    <phoneticPr fontId="1"/>
  </si>
  <si>
    <t>９月売上高計Ⓕ</t>
    <rPh sb="1" eb="2">
      <t>ツキ</t>
    </rPh>
    <rPh sb="5" eb="6">
      <t>ケイ</t>
    </rPh>
    <phoneticPr fontId="1"/>
  </si>
  <si>
    <t>８月売上高計Ⓖ</t>
    <rPh sb="1" eb="2">
      <t>ツキ</t>
    </rPh>
    <rPh sb="5" eb="6">
      <t>ケイ</t>
    </rPh>
    <phoneticPr fontId="1"/>
  </si>
  <si>
    <t>９月売上高計Ⓗ</t>
    <rPh sb="1" eb="2">
      <t>ツキ</t>
    </rPh>
    <rPh sb="5" eb="6">
      <t>ケイ</t>
    </rPh>
    <phoneticPr fontId="1"/>
  </si>
  <si>
    <r>
      <t>※売上高には、</t>
    </r>
    <r>
      <rPr>
        <u/>
        <sz val="12"/>
        <color rgb="FFFF0000"/>
        <rFont val="Meiryo UI"/>
        <family val="3"/>
        <charset val="128"/>
      </rPr>
      <t>消費税を除いた金額</t>
    </r>
    <r>
      <rPr>
        <sz val="12"/>
        <color rgb="FFFF0000"/>
        <rFont val="Meiryo UI"/>
        <family val="3"/>
        <charset val="128"/>
      </rPr>
      <t>を記載してください。</t>
    </r>
    <phoneticPr fontId="1"/>
  </si>
  <si>
    <t>合　計</t>
    <rPh sb="0" eb="1">
      <t>ア</t>
    </rPh>
    <rPh sb="2" eb="3">
      <t>ケイ</t>
    </rPh>
    <phoneticPr fontId="1"/>
  </si>
  <si>
    <t>　※令和３年８月・９月の２か月間</t>
    <rPh sb="2" eb="4">
      <t>レイワ</t>
    </rPh>
    <rPh sb="5" eb="6">
      <t>ネン</t>
    </rPh>
    <rPh sb="7" eb="8">
      <t>ツキ</t>
    </rPh>
    <rPh sb="10" eb="11">
      <t>ツキ</t>
    </rPh>
    <rPh sb="14" eb="16">
      <t>ゲツカン</t>
    </rPh>
    <phoneticPr fontId="1"/>
  </si>
  <si>
    <t>令和３年　８月、９月売上高計</t>
    <rPh sb="0" eb="2">
      <t>レイワ</t>
    </rPh>
    <rPh sb="3" eb="4">
      <t>ネン</t>
    </rPh>
    <rPh sb="6" eb="7">
      <t>ツキ</t>
    </rPh>
    <rPh sb="9" eb="10">
      <t>ツキ</t>
    </rPh>
    <rPh sb="10" eb="12">
      <t>ウリアゲ</t>
    </rPh>
    <rPh sb="12" eb="13">
      <t>ダカ</t>
    </rPh>
    <rPh sb="13" eb="14">
      <t>ケイ</t>
    </rPh>
    <phoneticPr fontId="1"/>
  </si>
  <si>
    <t>８月売上高計Ⓒ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</si>
  <si>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９月売上計Ⓓ</t>
    <rPh sb="1" eb="2">
      <t>ツキ</t>
    </rPh>
    <rPh sb="2" eb="4">
      <t>ウリアゲ</t>
    </rPh>
    <rPh sb="4" eb="5">
      <t>ケイ</t>
    </rPh>
    <phoneticPr fontId="1"/>
  </si>
  <si>
    <t>（参照）月単位方式　令和元年８月、９月（ア）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レイワ</t>
    </rPh>
    <rPh sb="12" eb="14">
      <t>ガンネン</t>
    </rPh>
    <rPh sb="15" eb="16">
      <t>ツキ</t>
    </rPh>
    <rPh sb="18" eb="19">
      <t>ツキ</t>
    </rPh>
    <phoneticPr fontId="1"/>
  </si>
  <si>
    <t>　　時短要請期間　令和３年８月、９月（オ）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rPh sb="17" eb="18">
      <t>ツキ</t>
    </rPh>
    <phoneticPr fontId="1"/>
  </si>
  <si>
    <t>（参照）月単位方式　令和２年８月、９月（イ）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レイワ</t>
    </rPh>
    <rPh sb="13" eb="14">
      <t>ネン</t>
    </rPh>
    <rPh sb="15" eb="16">
      <t>ツキ</t>
    </rPh>
    <rPh sb="18" eb="19">
      <t>ツキ</t>
    </rPh>
    <phoneticPr fontId="1"/>
  </si>
  <si>
    <r>
      <t>【罹災特例】　</t>
    </r>
    <r>
      <rPr>
        <b/>
        <sz val="16"/>
        <rFont val="Meiryo UI"/>
        <family val="3"/>
        <charset val="128"/>
      </rPr>
      <t xml:space="preserve">売上高計算シート④＜売上高方式算出表＞  </t>
    </r>
    <rPh sb="1" eb="3">
      <t>リサイ</t>
    </rPh>
    <rPh sb="3" eb="5">
      <t>トクレイ</t>
    </rPh>
    <rPh sb="7" eb="9">
      <t>ウリアゲ</t>
    </rPh>
    <rPh sb="9" eb="10">
      <t>ダカ</t>
    </rPh>
    <rPh sb="10" eb="12">
      <t>ケイサン</t>
    </rPh>
    <rPh sb="17" eb="19">
      <t>ウリアゲ</t>
    </rPh>
    <rPh sb="19" eb="20">
      <t>ダカ</t>
    </rPh>
    <rPh sb="20" eb="22">
      <t>ホウシキ</t>
    </rPh>
    <rPh sb="22" eb="24">
      <t>サンシュツ</t>
    </rPh>
    <rPh sb="24" eb="25">
      <t>ヒョウ</t>
    </rPh>
    <phoneticPr fontId="1"/>
  </si>
  <si>
    <t>＜売上高方式算出表＞ 【参照期間】</t>
    <rPh sb="1" eb="3">
      <t>ウリアゲ</t>
    </rPh>
    <rPh sb="3" eb="4">
      <t>ダカ</t>
    </rPh>
    <rPh sb="4" eb="6">
      <t>ホウシキ</t>
    </rPh>
    <rPh sb="6" eb="8">
      <t>サンシュツ</t>
    </rPh>
    <rPh sb="8" eb="9">
      <t>ヒョウ</t>
    </rPh>
    <phoneticPr fontId="1"/>
  </si>
  <si>
    <t>※平成30年８月・９月の２か月間</t>
    <rPh sb="1" eb="3">
      <t>ヘイセイ</t>
    </rPh>
    <rPh sb="5" eb="6">
      <t>ネン</t>
    </rPh>
    <rPh sb="7" eb="8">
      <t>ツキ</t>
    </rPh>
    <rPh sb="10" eb="11">
      <t>ツキ</t>
    </rPh>
    <rPh sb="14" eb="16">
      <t>ゲツカン</t>
    </rPh>
    <phoneticPr fontId="1"/>
  </si>
  <si>
    <t>８月売上高計</t>
    <rPh sb="1" eb="2">
      <t>ツキ</t>
    </rPh>
    <rPh sb="2" eb="4">
      <t>ウリアゲ</t>
    </rPh>
    <rPh sb="4" eb="5">
      <t>タカ</t>
    </rPh>
    <rPh sb="5" eb="6">
      <t>ケイ</t>
    </rPh>
    <phoneticPr fontId="1"/>
  </si>
  <si>
    <t>９月売上高計</t>
    <rPh sb="1" eb="2">
      <t>ツキ</t>
    </rPh>
    <rPh sb="2" eb="4">
      <t>ウリアゲ</t>
    </rPh>
    <rPh sb="4" eb="5">
      <t>ダカ</t>
    </rPh>
    <rPh sb="5" eb="6">
      <t>ケイ</t>
    </rPh>
    <phoneticPr fontId="1"/>
  </si>
  <si>
    <t>平成30年　８月、９月計</t>
    <rPh sb="0" eb="2">
      <t>ヘイセイ</t>
    </rPh>
    <rPh sb="4" eb="5">
      <t>ネン</t>
    </rPh>
    <rPh sb="7" eb="8">
      <t>ツキ</t>
    </rPh>
    <rPh sb="10" eb="11">
      <t>ツキ</t>
    </rPh>
    <rPh sb="11" eb="12">
      <t>ケイ</t>
    </rPh>
    <phoneticPr fontId="1"/>
  </si>
  <si>
    <t>平成30年　８月20日～９月12日　計</t>
    <rPh sb="0" eb="2">
      <t>ヘイセイ</t>
    </rPh>
    <rPh sb="4" eb="5">
      <t>ネン</t>
    </rPh>
    <rPh sb="7" eb="8">
      <t>ツキ</t>
    </rPh>
    <rPh sb="10" eb="11">
      <t>ヒ</t>
    </rPh>
    <rPh sb="13" eb="14">
      <t>ツキ</t>
    </rPh>
    <rPh sb="16" eb="17">
      <t>ヒ</t>
    </rPh>
    <rPh sb="18" eb="19">
      <t>ケイ</t>
    </rPh>
    <phoneticPr fontId="1"/>
  </si>
  <si>
    <r>
      <t xml:space="preserve">　　　【罹災特例】 </t>
    </r>
    <r>
      <rPr>
        <b/>
        <sz val="16"/>
        <rFont val="Meiryo UI"/>
        <family val="3"/>
        <charset val="128"/>
      </rPr>
      <t xml:space="preserve">売上高計算シート⑤－１＜売上高減少額方式算出表＞  </t>
    </r>
    <rPh sb="4" eb="6">
      <t>リサイ</t>
    </rPh>
    <rPh sb="6" eb="8">
      <t>トクレイ</t>
    </rPh>
    <rPh sb="10" eb="12">
      <t>ウリアゲ</t>
    </rPh>
    <rPh sb="12" eb="13">
      <t>ダカ</t>
    </rPh>
    <rPh sb="13" eb="15">
      <t>ケイサン</t>
    </rPh>
    <rPh sb="22" eb="24">
      <t>ウリアゲ</t>
    </rPh>
    <rPh sb="24" eb="25">
      <t>ダカ</t>
    </rPh>
    <rPh sb="25" eb="27">
      <t>ゲンショウ</t>
    </rPh>
    <rPh sb="27" eb="28">
      <t>ガク</t>
    </rPh>
    <rPh sb="28" eb="30">
      <t>ホウシキ</t>
    </rPh>
    <rPh sb="30" eb="32">
      <t>サンシュツ</t>
    </rPh>
    <rPh sb="32" eb="33">
      <t>ヒョウ</t>
    </rPh>
    <phoneticPr fontId="1"/>
  </si>
  <si>
    <t>＜売上高減少額方式算出表＞　【参照期間】</t>
    <rPh sb="4" eb="6">
      <t>ゲンショウ</t>
    </rPh>
    <rPh sb="6" eb="7">
      <t>ガク</t>
    </rPh>
    <phoneticPr fontId="1"/>
  </si>
  <si>
    <r>
      <t>　　　　</t>
    </r>
    <r>
      <rPr>
        <b/>
        <sz val="16"/>
        <color rgb="FFFF0000"/>
        <rFont val="Meiryo UI"/>
        <family val="3"/>
        <charset val="128"/>
      </rPr>
      <t>【罹災特例】</t>
    </r>
    <r>
      <rPr>
        <b/>
        <sz val="16"/>
        <color theme="1"/>
        <rFont val="Meiryo UI"/>
        <family val="3"/>
        <charset val="128"/>
      </rPr>
      <t xml:space="preserve">　売上高計算シート⑤－２＜売上高減少額方式算出表＞  </t>
    </r>
    <rPh sb="11" eb="13">
      <t>ウリアゲ</t>
    </rPh>
    <rPh sb="13" eb="14">
      <t>ダカ</t>
    </rPh>
    <rPh sb="14" eb="16">
      <t>ケイサン</t>
    </rPh>
    <rPh sb="23" eb="25">
      <t>ウリアゲ</t>
    </rPh>
    <rPh sb="25" eb="26">
      <t>ダカ</t>
    </rPh>
    <rPh sb="26" eb="28">
      <t>ゲンショウ</t>
    </rPh>
    <rPh sb="28" eb="29">
      <t>ガク</t>
    </rPh>
    <rPh sb="29" eb="31">
      <t>ホウシキ</t>
    </rPh>
    <rPh sb="31" eb="33">
      <t>サンシュツ</t>
    </rPh>
    <rPh sb="33" eb="34">
      <t>ヒョウ</t>
    </rPh>
    <phoneticPr fontId="1"/>
  </si>
  <si>
    <t>＜売上高減少額方式算出表＞【時間短縮要請期間】</t>
    <rPh sb="14" eb="16">
      <t>ジカン</t>
    </rPh>
    <rPh sb="16" eb="18">
      <t>タンシュク</t>
    </rPh>
    <rPh sb="18" eb="20">
      <t>ヨウセイ</t>
    </rPh>
    <rPh sb="20" eb="22">
      <t>キカン</t>
    </rPh>
    <phoneticPr fontId="1"/>
  </si>
  <si>
    <t>　　　（イ）ー（エ）　×　0.4（千円未満切り上げ）</t>
    <rPh sb="17" eb="19">
      <t>センエン</t>
    </rPh>
    <rPh sb="19" eb="21">
      <t>ミマン</t>
    </rPh>
    <rPh sb="21" eb="22">
      <t>キ</t>
    </rPh>
    <rPh sb="23" eb="24">
      <t>ア</t>
    </rPh>
    <phoneticPr fontId="1"/>
  </si>
  <si>
    <t>（参照）月単位方式　平成30年８月、９月（ア）</t>
    <rPh sb="1" eb="3">
      <t>サンショウ</t>
    </rPh>
    <rPh sb="4" eb="5">
      <t>ツキ</t>
    </rPh>
    <rPh sb="5" eb="7">
      <t>タンイ</t>
    </rPh>
    <rPh sb="7" eb="9">
      <t>ホウシキ</t>
    </rPh>
    <rPh sb="10" eb="12">
      <t>ヘイセイ</t>
    </rPh>
    <rPh sb="14" eb="15">
      <t>ネン</t>
    </rPh>
    <rPh sb="16" eb="17">
      <t>ツキ</t>
    </rPh>
    <rPh sb="19" eb="20">
      <t>ツキ</t>
    </rPh>
    <phoneticPr fontId="1"/>
  </si>
  <si>
    <t>　　時短要請期間　令和３年８月、９月（ウ）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rPh sb="14" eb="15">
      <t>ツキ</t>
    </rPh>
    <rPh sb="17" eb="18">
      <t>ツキ</t>
    </rPh>
    <phoneticPr fontId="1"/>
  </si>
  <si>
    <r>
      <t>1日当たりの支払い額</t>
    </r>
    <r>
      <rPr>
        <sz val="10"/>
        <rFont val="Meiryo UI"/>
        <family val="3"/>
        <charset val="128"/>
      </rPr>
      <t>（上記　×　0.3）</t>
    </r>
    <rPh sb="1" eb="2">
      <t>ニチ</t>
    </rPh>
    <rPh sb="2" eb="3">
      <t>ア</t>
    </rPh>
    <rPh sb="6" eb="8">
      <t>シハライ</t>
    </rPh>
    <rPh sb="9" eb="10">
      <t>ガク</t>
    </rPh>
    <phoneticPr fontId="1"/>
  </si>
  <si>
    <t>営業日数計（最大17日）</t>
    <rPh sb="0" eb="2">
      <t>エイギョウ</t>
    </rPh>
    <rPh sb="2" eb="4">
      <t>ニッスウ</t>
    </rPh>
    <rPh sb="4" eb="5">
      <t>ケイ</t>
    </rPh>
    <rPh sb="6" eb="8">
      <t>サイダイ</t>
    </rPh>
    <rPh sb="10" eb="11">
      <t>ニチ</t>
    </rPh>
    <phoneticPr fontId="1"/>
  </si>
  <si>
    <t>　※令和元年８/27から９/12までの17日間</t>
    <rPh sb="2" eb="4">
      <t>レイワ</t>
    </rPh>
    <rPh sb="4" eb="5">
      <t>モト</t>
    </rPh>
    <rPh sb="5" eb="6">
      <t>ネン</t>
    </rPh>
    <rPh sb="21" eb="22">
      <t>ヒ</t>
    </rPh>
    <rPh sb="22" eb="23">
      <t>カン</t>
    </rPh>
    <phoneticPr fontId="1"/>
  </si>
  <si>
    <t>　※令和２年８/27から９/12までの17日間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</si>
  <si>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８/27から９/12までの売上高計</t>
    <rPh sb="13" eb="15">
      <t>ウリアゲ</t>
    </rPh>
    <rPh sb="15" eb="16">
      <t>ダカ</t>
    </rPh>
    <rPh sb="16" eb="17">
      <t>ケイ</t>
    </rPh>
    <phoneticPr fontId="1"/>
  </si>
  <si>
    <t>令和３年　８月27日～９月12日　売上高計</t>
    <rPh sb="0" eb="2">
      <t>レイワ</t>
    </rPh>
    <rPh sb="3" eb="4">
      <t>ネン</t>
    </rPh>
    <rPh sb="6" eb="7">
      <t>ツキ</t>
    </rPh>
    <rPh sb="9" eb="10">
      <t>ヒ</t>
    </rPh>
    <rPh sb="12" eb="13">
      <t>ツキ</t>
    </rPh>
    <rPh sb="15" eb="16">
      <t>ヒ</t>
    </rPh>
    <rPh sb="17" eb="19">
      <t>ウリアゲ</t>
    </rPh>
    <rPh sb="19" eb="20">
      <t>ダカ</t>
    </rPh>
    <rPh sb="20" eb="21">
      <t>ケイ</t>
    </rPh>
    <phoneticPr fontId="1"/>
  </si>
  <si>
    <t>　　時短要請期間　令和３年8/27～9/12（カ）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</si>
  <si>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>（参照）時短要請期間方式 令和２年8/27～9/12（エ）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6" eb="17">
      <t>ネン</t>
    </rPh>
    <phoneticPr fontId="1"/>
  </si>
  <si>
    <t>（参照）時短要請期間方式 令和元年8/27～9/12（ウ）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レイワ</t>
    </rPh>
    <rPh sb="15" eb="16">
      <t>ガン</t>
    </rPh>
    <rPh sb="16" eb="17">
      <t>ネン</t>
    </rPh>
    <phoneticPr fontId="1"/>
  </si>
  <si>
    <t>　※令和３年８/27から９/12までの17日間</t>
    <rPh sb="2" eb="4">
      <t>レイワ</t>
    </rPh>
    <rPh sb="5" eb="6">
      <t>ネン</t>
    </rPh>
    <rPh sb="21" eb="22">
      <t>ヒ</t>
    </rPh>
    <rPh sb="22" eb="23">
      <t>カン</t>
    </rPh>
    <phoneticPr fontId="1"/>
  </si>
  <si>
    <t>上限額</t>
  </si>
  <si>
    <t>下記Bの最も高い金額が、200,000円を上回る場合にチェック</t>
    <rPh sb="0" eb="2">
      <t>カキ</t>
    </rPh>
    <rPh sb="4" eb="5">
      <t>モット</t>
    </rPh>
    <rPh sb="6" eb="7">
      <t>タカ</t>
    </rPh>
    <rPh sb="8" eb="10">
      <t>キンガク</t>
    </rPh>
    <rPh sb="19" eb="20">
      <t>エン</t>
    </rPh>
    <rPh sb="21" eb="23">
      <t>ウワマワ</t>
    </rPh>
    <rPh sb="24" eb="26">
      <t>バアイ</t>
    </rPh>
    <phoneticPr fontId="1"/>
  </si>
  <si>
    <t>A</t>
    <phoneticPr fontId="1"/>
  </si>
  <si>
    <t>上限額（定額）</t>
    <rPh sb="0" eb="3">
      <t>ジョウゲンガク</t>
    </rPh>
    <phoneticPr fontId="1"/>
  </si>
  <si>
    <t>B</t>
    <phoneticPr fontId="1"/>
  </si>
  <si>
    <t xml:space="preserve">     上記　×　0.3</t>
    <rPh sb="5" eb="7">
      <t>ジョウキ</t>
    </rPh>
    <phoneticPr fontId="1"/>
  </si>
  <si>
    <t>①（参照）月単位方式　令和元年８月、９月（ア）</t>
    <rPh sb="11" eb="13">
      <t>レイワ</t>
    </rPh>
    <rPh sb="13" eb="14">
      <t>ガン</t>
    </rPh>
    <rPh sb="19" eb="20">
      <t>ガツ</t>
    </rPh>
    <phoneticPr fontId="1"/>
  </si>
  <si>
    <t>②（参照）月単位方式　令和２年８月、９月（イ）</t>
    <rPh sb="11" eb="13">
      <t>レイワ</t>
    </rPh>
    <rPh sb="19" eb="20">
      <t>ガツ</t>
    </rPh>
    <phoneticPr fontId="1"/>
  </si>
  <si>
    <r>
      <t>③（参照）時短要請期間方式　令和元</t>
    </r>
    <r>
      <rPr>
        <sz val="9"/>
        <rFont val="Meiryo UI"/>
        <family val="3"/>
        <charset val="128"/>
      </rPr>
      <t>年８/27~9/12</t>
    </r>
    <r>
      <rPr>
        <sz val="9.5"/>
        <rFont val="Meiryo UI"/>
        <family val="3"/>
        <charset val="128"/>
      </rPr>
      <t>（ウ）</t>
    </r>
    <rPh sb="14" eb="16">
      <t>レイワ</t>
    </rPh>
    <rPh sb="16" eb="17">
      <t>ガン</t>
    </rPh>
    <phoneticPr fontId="1"/>
  </si>
  <si>
    <r>
      <t>④（参照）時短要請期間方式　令和２</t>
    </r>
    <r>
      <rPr>
        <sz val="9"/>
        <rFont val="Meiryo UI"/>
        <family val="3"/>
        <charset val="128"/>
      </rPr>
      <t>年８/27~9/12</t>
    </r>
    <r>
      <rPr>
        <sz val="9.5"/>
        <rFont val="Meiryo UI"/>
        <family val="3"/>
        <charset val="128"/>
      </rPr>
      <t>（エ）</t>
    </r>
    <rPh sb="14" eb="16">
      <t>レイワ</t>
    </rPh>
    <phoneticPr fontId="1"/>
  </si>
  <si>
    <t>上記　×　0.３　＝　支給額</t>
    <rPh sb="0" eb="2">
      <t>ジョウキ</t>
    </rPh>
    <rPh sb="11" eb="14">
      <t>シキュウガク</t>
    </rPh>
    <phoneticPr fontId="1"/>
  </si>
  <si>
    <t>平成30年　８月27日～９月12日　計</t>
    <rPh sb="0" eb="2">
      <t>ヘイセイ</t>
    </rPh>
    <rPh sb="4" eb="5">
      <t>ネン</t>
    </rPh>
    <rPh sb="7" eb="8">
      <t>ツキ</t>
    </rPh>
    <rPh sb="10" eb="11">
      <t>ヒ</t>
    </rPh>
    <rPh sb="13" eb="14">
      <t>ツキ</t>
    </rPh>
    <rPh sb="16" eb="17">
      <t>ヒ</t>
    </rPh>
    <rPh sb="18" eb="19">
      <t>ケイ</t>
    </rPh>
    <phoneticPr fontId="1"/>
  </si>
  <si>
    <t>　※平成30年8/27から9/12までの17日間</t>
    <rPh sb="2" eb="4">
      <t>ヘイセイ</t>
    </rPh>
    <rPh sb="6" eb="7">
      <t>ネン</t>
    </rPh>
    <rPh sb="22" eb="23">
      <t>ヒ</t>
    </rPh>
    <rPh sb="23" eb="24">
      <t>カン</t>
    </rPh>
    <phoneticPr fontId="1"/>
  </si>
  <si>
    <t>　※平成30年８/27から９/12までの17日間</t>
    <rPh sb="2" eb="4">
      <t>ヘイセイ</t>
    </rPh>
    <rPh sb="6" eb="7">
      <t>ネン</t>
    </rPh>
    <rPh sb="22" eb="23">
      <t>ヒ</t>
    </rPh>
    <rPh sb="23" eb="24">
      <t>カン</t>
    </rPh>
    <phoneticPr fontId="1"/>
  </si>
  <si>
    <t>（参照）時短要請期間方式　平成30年8/27～9/12（イ）</t>
    <rPh sb="1" eb="3">
      <t>サンショウ</t>
    </rPh>
    <rPh sb="4" eb="6">
      <t>ジタン</t>
    </rPh>
    <rPh sb="6" eb="8">
      <t>ヨウセイ</t>
    </rPh>
    <rPh sb="8" eb="10">
      <t>キカン</t>
    </rPh>
    <rPh sb="10" eb="12">
      <t>ホウシキ</t>
    </rPh>
    <rPh sb="13" eb="15">
      <t>ヘイセイ</t>
    </rPh>
    <rPh sb="17" eb="18">
      <t>ネン</t>
    </rPh>
    <phoneticPr fontId="1"/>
  </si>
  <si>
    <t>　　時短要請期間　令和３年8/27～9/12（エ）</t>
    <rPh sb="2" eb="4">
      <t>ジタン</t>
    </rPh>
    <rPh sb="4" eb="6">
      <t>ヨウセイ</t>
    </rPh>
    <rPh sb="6" eb="8">
      <t>キカン</t>
    </rPh>
    <rPh sb="9" eb="11">
      <t>レイワ</t>
    </rPh>
    <rPh sb="12" eb="13">
      <t>ネン</t>
    </rPh>
    <phoneticPr fontId="1"/>
  </si>
  <si>
    <t xml:space="preserve"> B</t>
    <phoneticPr fontId="1"/>
  </si>
  <si>
    <r>
      <t>②（参照）時短要請期間方式　</t>
    </r>
    <r>
      <rPr>
        <sz val="9"/>
        <rFont val="Meiryo UI"/>
        <family val="3"/>
        <charset val="128"/>
      </rPr>
      <t>平成30年８/27から9/12</t>
    </r>
    <r>
      <rPr>
        <sz val="9.5"/>
        <rFont val="Meiryo UI"/>
        <family val="3"/>
        <charset val="128"/>
      </rPr>
      <t>（イ）</t>
    </r>
    <phoneticPr fontId="1"/>
  </si>
  <si>
    <t>①（参照）月単位方式　平成30年８月,９月（ア）</t>
    <rPh sb="20" eb="21">
      <t>ガツ</t>
    </rPh>
    <phoneticPr fontId="1"/>
  </si>
  <si>
    <t>上記　×　0.3　＝　支給額</t>
    <rPh sb="0" eb="2">
      <t>ジョウキ</t>
    </rPh>
    <rPh sb="11" eb="14">
      <t>シキュウガク</t>
    </rPh>
    <phoneticPr fontId="1"/>
  </si>
  <si>
    <t>令和元年</t>
    <rPh sb="0" eb="2">
      <t>レイワ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</si>
</sst>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"/>
    <numFmt numFmtId="177" formatCode="daaa"/>
    <numFmt numFmtId="178" formatCode="0_);[Red]\(0\)"/>
    <numFmt numFmtId="179" formatCode="d&quot;日（&quot;aaa&quot;）&quot;"/>
    <numFmt numFmtId="180" formatCode="yyyy/mm/dd"/>
    <numFmt numFmtId="181" formatCode="yyyy/m/d;@"/>
    <numFmt numFmtId="182" formatCode="m&quot;月計&quot;"/>
  </numFmts>
  <fonts count="3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9.5"/>
      <name val="Meiryo UI"/>
      <family val="3"/>
      <charset val="128"/>
    </font>
    <font>
      <sz val="9.5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.5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8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rgb="FFFF0000"/>
      <name val="Meiryo UI"/>
      <family val="2"/>
      <charset val="128"/>
    </font>
    <font>
      <b/>
      <sz val="16"/>
      <color rgb="FFFF0000"/>
      <name val="Meiryo UI"/>
      <family val="3"/>
      <charset val="128"/>
    </font>
    <font>
      <u/>
      <sz val="12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9"/>
      <color rgb="FFFF0000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slantDashDot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slantDashDot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ck">
        <color rgb="FFFF0000"/>
      </bottom>
      <diagonal/>
    </border>
    <border>
      <left/>
      <right/>
      <top style="mediumDashed">
        <color rgb="FFFF0000"/>
      </top>
      <bottom/>
      <diagonal/>
    </border>
    <border>
      <left/>
      <right/>
      <top/>
      <bottom style="mediumDash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FF0000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Dashed">
        <color rgb="FFFFC000"/>
      </left>
      <right/>
      <top style="mediumDashed">
        <color rgb="FFFFC000"/>
      </top>
      <bottom/>
      <diagonal/>
    </border>
    <border>
      <left/>
      <right/>
      <top style="mediumDashed">
        <color rgb="FFFFC000"/>
      </top>
      <bottom/>
      <diagonal/>
    </border>
    <border>
      <left/>
      <right style="mediumDashed">
        <color rgb="FFFFC000"/>
      </right>
      <top style="mediumDashed">
        <color rgb="FFFFC000"/>
      </top>
      <bottom/>
      <diagonal/>
    </border>
    <border>
      <left style="mediumDashed">
        <color rgb="FFFFC000"/>
      </left>
      <right/>
      <top/>
      <bottom/>
      <diagonal/>
    </border>
    <border>
      <left/>
      <right style="mediumDashed">
        <color rgb="FFFFC000"/>
      </right>
      <top/>
      <bottom/>
      <diagonal/>
    </border>
    <border>
      <left style="thin">
        <color theme="0" tint="-0.499984740745262"/>
      </left>
      <right style="mediumDashed">
        <color rgb="FFFFC000"/>
      </right>
      <top/>
      <bottom/>
      <diagonal/>
    </border>
    <border>
      <left style="mediumDashed">
        <color rgb="FFFFC000"/>
      </left>
      <right/>
      <top style="mediumDashed">
        <color rgb="FFFF0000"/>
      </top>
      <bottom/>
      <diagonal/>
    </border>
    <border>
      <left/>
      <right style="mediumDashed">
        <color rgb="FFFFC000"/>
      </right>
      <top style="mediumDashed">
        <color rgb="FFFF0000"/>
      </top>
      <bottom/>
      <diagonal/>
    </border>
    <border>
      <left style="mediumDashed">
        <color rgb="FFFFC000"/>
      </left>
      <right/>
      <top/>
      <bottom style="mediumDashed">
        <color rgb="FFFFC000"/>
      </bottom>
      <diagonal/>
    </border>
    <border>
      <left/>
      <right/>
      <top/>
      <bottom style="mediumDashed">
        <color rgb="FFFFC000"/>
      </bottom>
      <diagonal/>
    </border>
    <border>
      <left/>
      <right style="mediumDashed">
        <color rgb="FFFFC000"/>
      </right>
      <top/>
      <bottom style="mediumDashed">
        <color rgb="FFFFC000"/>
      </bottom>
      <diagonal/>
    </border>
    <border>
      <left style="mediumDashed">
        <color rgb="FFFFC000"/>
      </left>
      <right style="thin">
        <color theme="0" tint="-0.499984740745262"/>
      </right>
      <top/>
      <bottom/>
      <diagonal/>
    </border>
    <border>
      <left style="mediumDashed">
        <color rgb="FFFFC000"/>
      </left>
      <right style="mediumDashed">
        <color rgb="FFFFC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mediumDashed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Dashed">
        <color rgb="FFFFC000"/>
      </right>
      <top/>
      <bottom style="medium">
        <color rgb="FFFFC000"/>
      </bottom>
      <diagonal/>
    </border>
    <border>
      <left style="mediumDashed">
        <color rgb="FFFFC000"/>
      </left>
      <right style="mediumDashed">
        <color rgb="FFFFC000"/>
      </right>
      <top/>
      <bottom style="mediumDashed">
        <color rgb="FFFFC000"/>
      </bottom>
      <diagonal/>
    </border>
    <border>
      <left style="mediumDashed">
        <color theme="7"/>
      </left>
      <right/>
      <top/>
      <bottom/>
      <diagonal/>
    </border>
    <border>
      <left/>
      <right style="mediumDashed">
        <color theme="7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theme="0" tint="-0.499984740745262"/>
      </bottom>
      <diagonal/>
    </border>
    <border>
      <left style="thick">
        <color rgb="FFFF0000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theme="0" tint="-0.499984740745262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1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theme="1"/>
      </bottom>
      <diagonal/>
    </border>
    <border>
      <left style="thick">
        <color rgb="FFFF0000"/>
      </left>
      <right style="thin">
        <color theme="0" tint="-0.499984740745262"/>
      </right>
      <top/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rgb="FFFF0000"/>
      </bottom>
      <diagonal/>
    </border>
    <border>
      <left style="thin">
        <color theme="0" tint="-0.499984740745262"/>
      </left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n">
        <color theme="1"/>
      </top>
      <bottom style="thick">
        <color rgb="FFFF0000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ck">
        <color rgb="FFFF0000"/>
      </bottom>
      <diagonal/>
    </border>
    <border>
      <left style="double">
        <color indexed="64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rgb="FFFF0000"/>
      </right>
      <top style="thin">
        <color indexed="64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ck">
        <color rgb="FFFF0000"/>
      </right>
      <top style="thin">
        <color theme="0" tint="-0.499984740745262"/>
      </top>
      <bottom style="thin">
        <color indexed="64"/>
      </bottom>
      <diagonal/>
    </border>
    <border>
      <left style="thick">
        <color rgb="FFFF0000"/>
      </left>
      <right style="thin">
        <color theme="0" tint="-0.499984740745262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 style="mediumDashed">
        <color theme="7"/>
      </left>
      <right/>
      <top/>
      <bottom style="mediumDashed">
        <color rgb="FFFF0000"/>
      </bottom>
      <diagonal/>
    </border>
    <border>
      <left/>
      <right style="mediumDashed">
        <color theme="7"/>
      </right>
      <top/>
      <bottom style="mediumDashed">
        <color rgb="FFFF0000"/>
      </bottom>
      <diagonal/>
    </border>
    <border>
      <left/>
      <right/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theme="7"/>
      </top>
      <bottom style="mediumDashed">
        <color rgb="FFFF0000"/>
      </bottom>
      <diagonal/>
    </border>
    <border>
      <left/>
      <right style="mediumDashed">
        <color theme="7"/>
      </right>
      <top style="mediumDashed">
        <color theme="7"/>
      </top>
      <bottom style="mediumDashed">
        <color rgb="FFFF0000"/>
      </bottom>
      <diagonal/>
    </border>
    <border>
      <left style="mediumDashed">
        <color theme="7"/>
      </left>
      <right/>
      <top style="mediumDashed">
        <color theme="7"/>
      </top>
      <bottom style="mediumDashed">
        <color rgb="FFFF0000"/>
      </bottom>
      <diagonal/>
    </border>
    <border>
      <left/>
      <right style="mediumDashed">
        <color theme="7"/>
      </right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mediumDashed">
        <color theme="7"/>
      </left>
      <right/>
      <top/>
      <bottom style="medium">
        <color rgb="FFFFC000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rgb="FFFF0000"/>
      </bottom>
      <diagonal/>
    </border>
    <border>
      <left style="thin">
        <color theme="0" tint="-0.499984740745262"/>
      </left>
      <right style="mediumDashed">
        <color theme="7"/>
      </right>
      <top/>
      <bottom/>
      <diagonal/>
    </border>
    <border>
      <left style="mediumDashed">
        <color theme="7"/>
      </left>
      <right/>
      <top style="mediumDashed">
        <color rgb="FFFF0000"/>
      </top>
      <bottom/>
      <diagonal/>
    </border>
    <border>
      <left/>
      <right style="mediumDashed">
        <color theme="7"/>
      </right>
      <top style="mediumDashed">
        <color rgb="FFFF0000"/>
      </top>
      <bottom/>
      <diagonal/>
    </border>
    <border>
      <left style="mediumDashed">
        <color theme="7"/>
      </left>
      <right/>
      <top/>
      <bottom style="medium">
        <color theme="7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Dashed">
        <color rgb="FFFFC000"/>
      </left>
      <right/>
      <top/>
      <bottom style="mediumDashed">
        <color rgb="FFFF0000"/>
      </bottom>
      <diagonal/>
    </border>
    <border>
      <left/>
      <right style="mediumDashed">
        <color rgb="FFFFC000"/>
      </right>
      <top/>
      <bottom style="mediumDashed">
        <color rgb="FFFF0000"/>
      </bottom>
      <diagonal/>
    </border>
    <border>
      <left/>
      <right/>
      <top style="mediumDashed">
        <color rgb="FFFFC000"/>
      </top>
      <bottom style="mediumDashed">
        <color rgb="FFFF0000"/>
      </bottom>
      <diagonal/>
    </border>
    <border>
      <left/>
      <right style="mediumDashed">
        <color rgb="FFFFC000"/>
      </right>
      <top style="mediumDashed">
        <color rgb="FFFFC000"/>
      </top>
      <bottom style="mediumDashed">
        <color rgb="FFFF0000"/>
      </bottom>
      <diagonal/>
    </border>
    <border>
      <left style="mediumDashed">
        <color rgb="FFFFC000"/>
      </left>
      <right/>
      <top style="mediumDashed">
        <color rgb="FFFFC000"/>
      </top>
      <bottom style="mediumDashed">
        <color rgb="FFFF0000"/>
      </bottom>
      <diagonal/>
    </border>
    <border>
      <left/>
      <right/>
      <top style="thin">
        <color theme="1"/>
      </top>
      <bottom style="medium">
        <color theme="7"/>
      </bottom>
      <diagonal/>
    </border>
    <border>
      <left/>
      <right/>
      <top style="thin">
        <color indexed="64"/>
      </top>
      <bottom style="mediumDashed">
        <color theme="7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ck">
        <color rgb="FFFF0000"/>
      </top>
      <bottom/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n">
        <color theme="1"/>
      </bottom>
      <diagonal/>
    </border>
    <border>
      <left style="thin">
        <color theme="0" tint="-0.499984740745262"/>
      </left>
      <right/>
      <top style="thick">
        <color rgb="FFFF0000"/>
      </top>
      <bottom style="thin">
        <color theme="1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rgb="FFFF0000"/>
      </left>
      <right style="thin">
        <color theme="0" tint="-0.499984740745262"/>
      </right>
      <top style="thick">
        <color rgb="FFFF000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 style="thin">
        <color indexed="64"/>
      </bottom>
      <diagonal/>
    </border>
    <border>
      <left style="thin">
        <color theme="0" tint="-0.499984740745262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rgb="FF000000"/>
      </left>
      <right style="thin">
        <color theme="0" tint="-0.499984740745262"/>
      </right>
      <top style="thin">
        <color rgb="FF00000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00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000000"/>
      </right>
      <top style="thin">
        <color rgb="FF000000"/>
      </top>
      <bottom style="thin">
        <color theme="0" tint="-0.499984740745262"/>
      </bottom>
      <diagonal/>
    </border>
    <border>
      <left style="thin">
        <color rgb="FF00000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rgb="FF000000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ck">
        <color rgb="FFFF0000"/>
      </top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ck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rgb="FFFF0000"/>
      </right>
      <top/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medium">
        <color rgb="FFFF000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rgb="FFFF0000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medium">
        <color rgb="FFFF0000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608">
    <xf numFmtId="0" fontId="0" fillId="0" borderId="0" xfId="0">
      <alignment vertical="center"/>
    </xf>
    <xf numFmtId="0" fontId="2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>
      <alignment vertical="center"/>
    </xf>
    <xf numFmtId="178" fontId="4" fillId="0" borderId="0" xfId="0" applyNumberFormat="1" applyFont="1">
      <alignment vertical="center"/>
    </xf>
    <xf numFmtId="178" fontId="5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14" fontId="10" fillId="0" borderId="0" xfId="0" applyNumberFormat="1" applyFont="1">
      <alignment vertical="center"/>
    </xf>
    <xf numFmtId="178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179" fontId="8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7" fillId="3" borderId="0" xfId="0" applyFont="1" applyFill="1">
      <alignment vertical="center"/>
    </xf>
    <xf numFmtId="176" fontId="6" fillId="3" borderId="0" xfId="0" applyNumberFormat="1" applyFont="1" applyFill="1">
      <alignment vertical="center"/>
    </xf>
    <xf numFmtId="176" fontId="6" fillId="3" borderId="0" xfId="0" applyNumberFormat="1" applyFont="1" applyFill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0" fontId="13" fillId="0" borderId="0" xfId="0" applyFont="1">
      <alignment vertical="center"/>
    </xf>
    <xf numFmtId="38" fontId="8" fillId="0" borderId="1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4" fillId="0" borderId="1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9" fillId="0" borderId="0" xfId="0" applyFont="1" applyFill="1">
      <alignment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79" fontId="8" fillId="0" borderId="1" xfId="0" applyNumberFormat="1" applyFont="1" applyFill="1" applyBorder="1" applyAlignment="1">
      <alignment horizontal="left" vertical="center"/>
    </xf>
    <xf numFmtId="176" fontId="6" fillId="3" borderId="14" xfId="0" applyNumberFormat="1" applyFont="1" applyFill="1" applyBorder="1" applyAlignment="1">
      <alignment horizontal="center" vertical="center"/>
    </xf>
    <xf numFmtId="38" fontId="8" fillId="0" borderId="16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6" fillId="3" borderId="0" xfId="0" applyNumberFormat="1" applyFont="1" applyFill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4" fillId="0" borderId="29" xfId="0" applyFont="1" applyBorder="1" applyAlignment="1">
      <alignment horizontal="right" vertical="center"/>
    </xf>
    <xf numFmtId="0" fontId="15" fillId="0" borderId="28" xfId="0" applyFont="1" applyBorder="1">
      <alignment vertical="center"/>
    </xf>
    <xf numFmtId="177" fontId="8" fillId="0" borderId="30" xfId="0" applyNumberFormat="1" applyFont="1" applyBorder="1" applyAlignment="1">
      <alignment horizontal="left" vertical="center"/>
    </xf>
    <xf numFmtId="38" fontId="9" fillId="0" borderId="16" xfId="1" applyFont="1" applyBorder="1">
      <alignment vertical="center"/>
    </xf>
    <xf numFmtId="177" fontId="8" fillId="0" borderId="31" xfId="0" applyNumberFormat="1" applyFont="1" applyBorder="1" applyAlignment="1">
      <alignment horizontal="left" vertical="center"/>
    </xf>
    <xf numFmtId="180" fontId="0" fillId="0" borderId="31" xfId="0" applyNumberFormat="1" applyBorder="1" applyAlignment="1">
      <alignment horizontal="center" vertical="center"/>
    </xf>
    <xf numFmtId="177" fontId="8" fillId="0" borderId="32" xfId="0" applyNumberFormat="1" applyFont="1" applyBorder="1" applyAlignment="1">
      <alignment horizontal="right" vertical="center"/>
    </xf>
    <xf numFmtId="177" fontId="8" fillId="0" borderId="33" xfId="0" applyNumberFormat="1" applyFont="1" applyBorder="1" applyAlignment="1">
      <alignment horizontal="left" vertical="center"/>
    </xf>
    <xf numFmtId="177" fontId="8" fillId="0" borderId="34" xfId="0" applyNumberFormat="1" applyFont="1" applyBorder="1" applyAlignment="1">
      <alignment horizontal="left" vertical="center"/>
    </xf>
    <xf numFmtId="180" fontId="0" fillId="0" borderId="34" xfId="0" applyNumberFormat="1" applyBorder="1" applyAlignment="1">
      <alignment horizontal="center" vertical="center"/>
    </xf>
    <xf numFmtId="177" fontId="8" fillId="0" borderId="35" xfId="0" applyNumberFormat="1" applyFont="1" applyBorder="1" applyAlignment="1">
      <alignment horizontal="right" vertical="center"/>
    </xf>
    <xf numFmtId="180" fontId="0" fillId="0" borderId="20" xfId="0" applyNumberFormat="1" applyBorder="1" applyAlignment="1">
      <alignment horizontal="center" vertical="center"/>
    </xf>
    <xf numFmtId="177" fontId="8" fillId="0" borderId="36" xfId="0" applyNumberFormat="1" applyFont="1" applyBorder="1" applyAlignment="1">
      <alignment horizontal="left" vertical="center"/>
    </xf>
    <xf numFmtId="177" fontId="8" fillId="0" borderId="37" xfId="0" applyNumberFormat="1" applyFont="1" applyBorder="1" applyAlignment="1">
      <alignment horizontal="right" vertical="center"/>
    </xf>
    <xf numFmtId="177" fontId="8" fillId="0" borderId="38" xfId="0" applyNumberFormat="1" applyFont="1" applyBorder="1" applyAlignment="1">
      <alignment horizontal="left" vertical="center"/>
    </xf>
    <xf numFmtId="180" fontId="0" fillId="0" borderId="36" xfId="0" applyNumberFormat="1" applyBorder="1" applyAlignment="1">
      <alignment horizontal="center" vertical="center"/>
    </xf>
    <xf numFmtId="177" fontId="8" fillId="0" borderId="37" xfId="0" applyNumberFormat="1" applyFont="1" applyBorder="1" applyAlignment="1">
      <alignment horizontal="left" vertical="center"/>
    </xf>
    <xf numFmtId="180" fontId="0" fillId="0" borderId="33" xfId="0" applyNumberFormat="1" applyBorder="1" applyAlignment="1">
      <alignment horizontal="center" vertical="center"/>
    </xf>
    <xf numFmtId="177" fontId="8" fillId="0" borderId="35" xfId="0" applyNumberFormat="1" applyFont="1" applyBorder="1" applyAlignment="1">
      <alignment horizontal="left" vertical="center"/>
    </xf>
    <xf numFmtId="176" fontId="6" fillId="3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180" fontId="0" fillId="0" borderId="0" xfId="0" applyNumberFormat="1" applyBorder="1" applyAlignment="1">
      <alignment horizontal="center" vertical="center"/>
    </xf>
    <xf numFmtId="38" fontId="9" fillId="0" borderId="0" xfId="1" applyFont="1" applyBorder="1">
      <alignment vertical="center"/>
    </xf>
    <xf numFmtId="0" fontId="7" fillId="3" borderId="0" xfId="0" applyFont="1" applyFill="1" applyBorder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0" fontId="9" fillId="0" borderId="36" xfId="0" applyFont="1" applyBorder="1">
      <alignment vertical="center"/>
    </xf>
    <xf numFmtId="0" fontId="9" fillId="0" borderId="33" xfId="0" applyFont="1" applyBorder="1">
      <alignment vertical="center"/>
    </xf>
    <xf numFmtId="38" fontId="8" fillId="0" borderId="37" xfId="1" applyFont="1" applyBorder="1" applyAlignment="1">
      <alignment horizontal="right" vertical="center"/>
    </xf>
    <xf numFmtId="38" fontId="8" fillId="0" borderId="35" xfId="1" applyFont="1" applyBorder="1" applyAlignment="1">
      <alignment horizontal="right" vertical="center"/>
    </xf>
    <xf numFmtId="180" fontId="0" fillId="0" borderId="30" xfId="0" applyNumberFormat="1" applyBorder="1" applyAlignment="1">
      <alignment horizontal="center" vertical="center"/>
    </xf>
    <xf numFmtId="38" fontId="9" fillId="0" borderId="30" xfId="1" applyFont="1" applyBorder="1">
      <alignment vertical="center"/>
    </xf>
    <xf numFmtId="0" fontId="9" fillId="0" borderId="30" xfId="0" applyFont="1" applyBorder="1">
      <alignment vertical="center"/>
    </xf>
    <xf numFmtId="0" fontId="9" fillId="0" borderId="20" xfId="0" applyFont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17" fillId="0" borderId="0" xfId="0" applyFo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8" fillId="0" borderId="32" xfId="1" applyFont="1" applyBorder="1" applyAlignment="1">
      <alignment horizontal="right" vertical="center"/>
    </xf>
    <xf numFmtId="180" fontId="0" fillId="0" borderId="38" xfId="0" applyNumberFormat="1" applyBorder="1" applyAlignment="1">
      <alignment horizontal="center" vertical="center"/>
    </xf>
    <xf numFmtId="38" fontId="9" fillId="0" borderId="38" xfId="1" applyFont="1" applyBorder="1">
      <alignment vertical="center"/>
    </xf>
    <xf numFmtId="0" fontId="0" fillId="0" borderId="38" xfId="0" applyBorder="1" applyAlignment="1">
      <alignment vertical="center"/>
    </xf>
    <xf numFmtId="0" fontId="9" fillId="0" borderId="3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8" fillId="0" borderId="30" xfId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15" fillId="0" borderId="38" xfId="0" applyFont="1" applyBorder="1">
      <alignment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178" fontId="4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179" fontId="8" fillId="11" borderId="7" xfId="0" applyNumberFormat="1" applyFont="1" applyFill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179" fontId="8" fillId="10" borderId="39" xfId="0" applyNumberFormat="1" applyFont="1" applyFill="1" applyBorder="1" applyAlignment="1" applyProtection="1">
      <alignment horizontal="center" vertical="center"/>
      <protection locked="0"/>
    </xf>
    <xf numFmtId="38" fontId="8" fillId="0" borderId="23" xfId="1" applyFont="1" applyBorder="1" applyAlignment="1" applyProtection="1">
      <alignment horizontal="right" vertical="center"/>
      <protection locked="0"/>
    </xf>
    <xf numFmtId="179" fontId="8" fillId="11" borderId="2" xfId="0" applyNumberFormat="1" applyFont="1" applyFill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179" fontId="8" fillId="10" borderId="3" xfId="0" applyNumberFormat="1" applyFont="1" applyFill="1" applyBorder="1" applyAlignment="1" applyProtection="1">
      <alignment horizontal="center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38" fontId="8" fillId="0" borderId="27" xfId="1" applyFont="1" applyBorder="1" applyAlignment="1" applyProtection="1">
      <alignment horizontal="right" vertical="center"/>
      <protection locked="0"/>
    </xf>
    <xf numFmtId="179" fontId="8" fillId="11" borderId="5" xfId="0" applyNumberFormat="1" applyFont="1" applyFill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179" fontId="8" fillId="11" borderId="1" xfId="0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179" fontId="8" fillId="11" borderId="14" xfId="0" applyNumberFormat="1" applyFont="1" applyFill="1" applyBorder="1" applyAlignment="1" applyProtection="1">
      <alignment horizontal="center" vertical="center"/>
      <protection locked="0"/>
    </xf>
    <xf numFmtId="179" fontId="8" fillId="11" borderId="15" xfId="0" applyNumberFormat="1" applyFont="1" applyFill="1" applyBorder="1" applyAlignment="1" applyProtection="1">
      <alignment horizontal="center" vertical="center"/>
      <protection locked="0"/>
    </xf>
    <xf numFmtId="179" fontId="8" fillId="11" borderId="4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Protection="1">
      <alignment vertical="center"/>
      <protection locked="0"/>
    </xf>
    <xf numFmtId="14" fontId="3" fillId="0" borderId="12" xfId="0" applyNumberFormat="1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14" borderId="9" xfId="0" applyNumberFormat="1" applyFont="1" applyFill="1" applyBorder="1" applyAlignment="1">
      <alignment horizontal="center" vertical="center"/>
    </xf>
    <xf numFmtId="178" fontId="8" fillId="14" borderId="1" xfId="0" applyNumberFormat="1" applyFont="1" applyFill="1" applyBorder="1" applyAlignment="1" applyProtection="1">
      <alignment horizontal="left" vertical="center"/>
      <protection locked="0"/>
    </xf>
    <xf numFmtId="178" fontId="8" fillId="14" borderId="5" xfId="0" applyNumberFormat="1" applyFont="1" applyFill="1" applyBorder="1" applyAlignment="1" applyProtection="1">
      <alignment horizontal="center" vertical="center"/>
      <protection locked="0"/>
    </xf>
    <xf numFmtId="178" fontId="8" fillId="14" borderId="1" xfId="0" applyNumberFormat="1" applyFont="1" applyFill="1" applyBorder="1" applyAlignment="1" applyProtection="1">
      <alignment horizontal="center" vertical="center"/>
      <protection locked="0"/>
    </xf>
    <xf numFmtId="178" fontId="8" fillId="14" borderId="7" xfId="0" applyNumberFormat="1" applyFont="1" applyFill="1" applyBorder="1" applyAlignment="1" applyProtection="1">
      <alignment horizontal="center" vertical="center"/>
      <protection locked="0"/>
    </xf>
    <xf numFmtId="178" fontId="8" fillId="14" borderId="2" xfId="0" applyNumberFormat="1" applyFont="1" applyFill="1" applyBorder="1" applyAlignment="1" applyProtection="1">
      <alignment horizontal="center" vertical="center"/>
      <protection locked="0"/>
    </xf>
    <xf numFmtId="176" fontId="6" fillId="3" borderId="9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179" fontId="23" fillId="0" borderId="0" xfId="0" applyNumberFormat="1" applyFont="1" applyFill="1" applyBorder="1" applyAlignment="1">
      <alignment horizontal="left" vertical="center"/>
    </xf>
    <xf numFmtId="179" fontId="8" fillId="0" borderId="28" xfId="0" applyNumberFormat="1" applyFont="1" applyFill="1" applyBorder="1" applyAlignment="1">
      <alignment horizontal="left" vertical="center"/>
    </xf>
    <xf numFmtId="38" fontId="8" fillId="0" borderId="28" xfId="1" applyFont="1" applyFill="1" applyBorder="1" applyAlignment="1">
      <alignment horizontal="right" vertical="center"/>
    </xf>
    <xf numFmtId="0" fontId="24" fillId="0" borderId="0" xfId="0" applyFont="1">
      <alignment vertical="center"/>
    </xf>
    <xf numFmtId="38" fontId="8" fillId="0" borderId="15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41" xfId="0" applyFont="1" applyBorder="1">
      <alignment vertical="center"/>
    </xf>
    <xf numFmtId="178" fontId="4" fillId="0" borderId="42" xfId="0" applyNumberFormat="1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7" fillId="0" borderId="44" xfId="0" applyFont="1" applyBorder="1">
      <alignment vertical="center"/>
    </xf>
    <xf numFmtId="0" fontId="7" fillId="3" borderId="44" xfId="0" applyFont="1" applyFill="1" applyBorder="1">
      <alignment vertical="center"/>
    </xf>
    <xf numFmtId="176" fontId="6" fillId="3" borderId="46" xfId="0" applyNumberFormat="1" applyFont="1" applyFill="1" applyBorder="1" applyAlignment="1">
      <alignment horizontal="center" vertical="center"/>
    </xf>
    <xf numFmtId="0" fontId="9" fillId="0" borderId="44" xfId="0" applyFont="1" applyBorder="1">
      <alignment vertical="center"/>
    </xf>
    <xf numFmtId="38" fontId="8" fillId="0" borderId="45" xfId="1" applyFont="1" applyBorder="1" applyAlignment="1" applyProtection="1">
      <alignment horizontal="right" vertical="center"/>
      <protection locked="0"/>
    </xf>
    <xf numFmtId="38" fontId="8" fillId="0" borderId="46" xfId="1" applyFont="1" applyBorder="1" applyAlignment="1" applyProtection="1">
      <alignment horizontal="right" vertical="center"/>
      <protection locked="0"/>
    </xf>
    <xf numFmtId="0" fontId="9" fillId="0" borderId="47" xfId="0" applyFont="1" applyFill="1" applyBorder="1">
      <alignment vertical="center"/>
    </xf>
    <xf numFmtId="38" fontId="8" fillId="0" borderId="48" xfId="1" applyFont="1" applyFill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0" fontId="9" fillId="0" borderId="44" xfId="0" applyFont="1" applyFill="1" applyBorder="1">
      <alignment vertical="center"/>
    </xf>
    <xf numFmtId="38" fontId="8" fillId="0" borderId="45" xfId="1" applyFont="1" applyFill="1" applyBorder="1" applyAlignment="1">
      <alignment horizontal="right" vertical="center"/>
    </xf>
    <xf numFmtId="38" fontId="8" fillId="0" borderId="45" xfId="1" applyFont="1" applyBorder="1" applyAlignment="1">
      <alignment horizontal="right" vertical="center"/>
    </xf>
    <xf numFmtId="0" fontId="2" fillId="0" borderId="45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14" fillId="0" borderId="50" xfId="0" applyFont="1" applyBorder="1" applyAlignment="1">
      <alignment horizontal="right" vertical="center"/>
    </xf>
    <xf numFmtId="0" fontId="14" fillId="0" borderId="51" xfId="0" applyFont="1" applyBorder="1" applyAlignment="1">
      <alignment horizontal="right" vertical="center"/>
    </xf>
    <xf numFmtId="0" fontId="3" fillId="0" borderId="41" xfId="0" applyFont="1" applyBorder="1">
      <alignment vertical="center"/>
    </xf>
    <xf numFmtId="178" fontId="5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>
      <alignment vertical="center"/>
    </xf>
    <xf numFmtId="176" fontId="6" fillId="0" borderId="44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3" borderId="52" xfId="0" applyNumberFormat="1" applyFont="1" applyFill="1" applyBorder="1" applyAlignment="1">
      <alignment horizontal="center" vertical="center"/>
    </xf>
    <xf numFmtId="38" fontId="8" fillId="0" borderId="52" xfId="1" applyFont="1" applyBorder="1" applyAlignment="1">
      <alignment horizontal="right" vertical="center"/>
    </xf>
    <xf numFmtId="38" fontId="8" fillId="0" borderId="46" xfId="1" applyFont="1" applyBorder="1" applyAlignment="1">
      <alignment horizontal="right" vertical="center"/>
    </xf>
    <xf numFmtId="38" fontId="8" fillId="0" borderId="44" xfId="1" applyFont="1" applyBorder="1" applyAlignment="1">
      <alignment horizontal="right" vertical="center"/>
    </xf>
    <xf numFmtId="38" fontId="8" fillId="0" borderId="47" xfId="1" applyFont="1" applyFill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38" fontId="8" fillId="0" borderId="44" xfId="1" applyFont="1" applyFill="1" applyBorder="1" applyAlignment="1">
      <alignment horizontal="right" vertical="center"/>
    </xf>
    <xf numFmtId="0" fontId="2" fillId="0" borderId="51" xfId="0" applyFont="1" applyBorder="1">
      <alignment vertical="center"/>
    </xf>
    <xf numFmtId="0" fontId="14" fillId="0" borderId="45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left" vertical="center"/>
    </xf>
    <xf numFmtId="0" fontId="25" fillId="0" borderId="28" xfId="0" applyFont="1" applyBorder="1">
      <alignment vertical="center"/>
    </xf>
    <xf numFmtId="0" fontId="3" fillId="0" borderId="53" xfId="0" applyFont="1" applyBorder="1">
      <alignment vertical="center"/>
    </xf>
    <xf numFmtId="179" fontId="8" fillId="0" borderId="5" xfId="0" applyNumberFormat="1" applyFont="1" applyFill="1" applyBorder="1" applyAlignment="1">
      <alignment horizontal="left" vertical="center"/>
    </xf>
    <xf numFmtId="179" fontId="8" fillId="0" borderId="24" xfId="0" applyNumberFormat="1" applyFont="1" applyFill="1" applyBorder="1" applyAlignment="1">
      <alignment horizontal="left" vertical="center"/>
    </xf>
    <xf numFmtId="179" fontId="8" fillId="0" borderId="26" xfId="0" applyNumberFormat="1" applyFont="1" applyFill="1" applyBorder="1" applyAlignment="1">
      <alignment horizontal="left" vertical="center"/>
    </xf>
    <xf numFmtId="179" fontId="8" fillId="0" borderId="22" xfId="0" applyNumberFormat="1" applyFont="1" applyFill="1" applyBorder="1" applyAlignment="1">
      <alignment horizontal="left" vertical="center"/>
    </xf>
    <xf numFmtId="179" fontId="8" fillId="0" borderId="4" xfId="0" applyNumberFormat="1" applyFont="1" applyFill="1" applyBorder="1" applyAlignment="1">
      <alignment horizontal="left" vertical="center"/>
    </xf>
    <xf numFmtId="179" fontId="8" fillId="0" borderId="14" xfId="0" applyNumberFormat="1" applyFont="1" applyFill="1" applyBorder="1" applyAlignment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horizontal="right" vertical="center"/>
    </xf>
    <xf numFmtId="38" fontId="26" fillId="0" borderId="16" xfId="1" applyFont="1" applyFill="1" applyBorder="1" applyAlignment="1">
      <alignment horizontal="right" vertical="center"/>
    </xf>
    <xf numFmtId="38" fontId="26" fillId="0" borderId="56" xfId="1" applyFont="1" applyFill="1" applyBorder="1" applyAlignment="1">
      <alignment horizontal="right" vertical="center"/>
    </xf>
    <xf numFmtId="38" fontId="26" fillId="0" borderId="19" xfId="1" applyFont="1" applyFill="1" applyBorder="1" applyAlignment="1">
      <alignment horizontal="right" vertical="center"/>
    </xf>
    <xf numFmtId="38" fontId="26" fillId="0" borderId="57" xfId="1" applyFont="1" applyFill="1" applyBorder="1" applyAlignment="1">
      <alignment horizontal="right" vertical="center"/>
    </xf>
    <xf numFmtId="179" fontId="25" fillId="0" borderId="28" xfId="0" applyNumberFormat="1" applyFont="1" applyFill="1" applyBorder="1" applyAlignment="1">
      <alignment horizontal="left" vertical="center"/>
    </xf>
    <xf numFmtId="0" fontId="2" fillId="0" borderId="58" xfId="0" applyFont="1" applyBorder="1">
      <alignment vertical="center"/>
    </xf>
    <xf numFmtId="178" fontId="10" fillId="0" borderId="59" xfId="0" applyNumberFormat="1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8" xfId="0" applyFont="1" applyBorder="1">
      <alignment vertical="center"/>
    </xf>
    <xf numFmtId="178" fontId="5" fillId="0" borderId="59" xfId="0" applyNumberFormat="1" applyFont="1" applyBorder="1" applyAlignment="1">
      <alignment horizontal="right" vertical="center"/>
    </xf>
    <xf numFmtId="178" fontId="4" fillId="0" borderId="59" xfId="0" applyNumberFormat="1" applyFont="1" applyBorder="1">
      <alignment vertical="center"/>
    </xf>
    <xf numFmtId="178" fontId="4" fillId="0" borderId="60" xfId="0" applyNumberFormat="1" applyFont="1" applyBorder="1">
      <alignment vertical="center"/>
    </xf>
    <xf numFmtId="0" fontId="14" fillId="0" borderId="61" xfId="0" applyFont="1" applyBorder="1" applyAlignment="1">
      <alignment horizontal="right"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38" fontId="6" fillId="0" borderId="16" xfId="1" applyFont="1" applyFill="1" applyBorder="1" applyAlignment="1">
      <alignment horizontal="right" vertical="center"/>
    </xf>
    <xf numFmtId="38" fontId="8" fillId="0" borderId="54" xfId="1" applyFont="1" applyBorder="1" applyAlignment="1" applyProtection="1">
      <alignment horizontal="right" vertical="center"/>
      <protection locked="0"/>
    </xf>
    <xf numFmtId="38" fontId="8" fillId="0" borderId="31" xfId="1" applyFont="1" applyBorder="1" applyAlignment="1">
      <alignment horizontal="right" vertical="center"/>
    </xf>
    <xf numFmtId="38" fontId="8" fillId="0" borderId="54" xfId="1" applyFont="1" applyBorder="1" applyAlignment="1">
      <alignment horizontal="right" vertical="center"/>
    </xf>
    <xf numFmtId="0" fontId="24" fillId="0" borderId="28" xfId="0" applyFont="1" applyBorder="1">
      <alignment vertical="center"/>
    </xf>
    <xf numFmtId="38" fontId="8" fillId="0" borderId="14" xfId="1" applyFont="1" applyBorder="1" applyAlignment="1" applyProtection="1">
      <alignment horizontal="right" vertical="center"/>
      <protection locked="0"/>
    </xf>
    <xf numFmtId="182" fontId="8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3" borderId="45" xfId="0" applyNumberFormat="1" applyFont="1" applyFill="1" applyBorder="1" applyAlignment="1">
      <alignment horizontal="center" vertical="center"/>
    </xf>
    <xf numFmtId="180" fontId="27" fillId="0" borderId="38" xfId="0" applyNumberFormat="1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38" fontId="25" fillId="0" borderId="54" xfId="1" applyFont="1" applyFill="1" applyBorder="1" applyAlignment="1" applyProtection="1">
      <alignment horizontal="right" vertical="center"/>
      <protection locked="0"/>
    </xf>
    <xf numFmtId="0" fontId="9" fillId="0" borderId="45" xfId="0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38" fontId="26" fillId="0" borderId="64" xfId="1" applyFont="1" applyFill="1" applyBorder="1" applyAlignment="1">
      <alignment horizontal="right" vertical="center"/>
    </xf>
    <xf numFmtId="38" fontId="26" fillId="0" borderId="65" xfId="1" applyFont="1" applyFill="1" applyBorder="1" applyAlignment="1">
      <alignment horizontal="right" vertical="center"/>
    </xf>
    <xf numFmtId="38" fontId="8" fillId="0" borderId="67" xfId="1" applyFont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8" fontId="8" fillId="0" borderId="70" xfId="0" applyNumberFormat="1" applyFont="1" applyFill="1" applyBorder="1" applyAlignment="1">
      <alignment horizontal="right" vertical="center"/>
    </xf>
    <xf numFmtId="38" fontId="8" fillId="0" borderId="71" xfId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8" fillId="11" borderId="3" xfId="0" applyNumberFormat="1" applyFont="1" applyFill="1" applyBorder="1" applyAlignment="1" applyProtection="1">
      <alignment horizontal="center" vertical="center"/>
      <protection locked="0"/>
    </xf>
    <xf numFmtId="179" fontId="8" fillId="10" borderId="16" xfId="0" applyNumberFormat="1" applyFont="1" applyFill="1" applyBorder="1" applyAlignment="1" applyProtection="1">
      <alignment horizontal="center" vertical="center"/>
      <protection locked="0"/>
    </xf>
    <xf numFmtId="179" fontId="8" fillId="11" borderId="55" xfId="0" applyNumberFormat="1" applyFont="1" applyFill="1" applyBorder="1" applyAlignment="1" applyProtection="1">
      <alignment horizontal="center" vertical="center"/>
      <protection locked="0"/>
    </xf>
    <xf numFmtId="38" fontId="8" fillId="0" borderId="76" xfId="1" applyFont="1" applyBorder="1" applyAlignment="1" applyProtection="1">
      <alignment horizontal="right" vertical="center"/>
      <protection locked="0"/>
    </xf>
    <xf numFmtId="38" fontId="8" fillId="0" borderId="77" xfId="1" applyFont="1" applyBorder="1" applyAlignment="1" applyProtection="1">
      <alignment horizontal="right" vertical="center"/>
      <protection locked="0"/>
    </xf>
    <xf numFmtId="38" fontId="8" fillId="0" borderId="80" xfId="1" applyFont="1" applyBorder="1" applyAlignment="1" applyProtection="1">
      <alignment horizontal="right" vertical="center"/>
      <protection locked="0"/>
    </xf>
    <xf numFmtId="179" fontId="8" fillId="0" borderId="81" xfId="0" applyNumberFormat="1" applyFont="1" applyFill="1" applyBorder="1" applyAlignment="1">
      <alignment horizontal="left" vertical="center"/>
    </xf>
    <xf numFmtId="179" fontId="8" fillId="10" borderId="81" xfId="0" applyNumberFormat="1" applyFont="1" applyFill="1" applyBorder="1" applyAlignment="1" applyProtection="1">
      <alignment horizontal="center" vertical="center"/>
      <protection locked="0"/>
    </xf>
    <xf numFmtId="38" fontId="8" fillId="0" borderId="81" xfId="1" applyFont="1" applyBorder="1" applyAlignment="1" applyProtection="1">
      <alignment horizontal="right" vertical="center"/>
      <protection locked="0"/>
    </xf>
    <xf numFmtId="179" fontId="8" fillId="11" borderId="81" xfId="0" applyNumberFormat="1" applyFont="1" applyFill="1" applyBorder="1" applyAlignment="1" applyProtection="1">
      <alignment horizontal="center" vertical="center"/>
      <protection locked="0"/>
    </xf>
    <xf numFmtId="179" fontId="9" fillId="0" borderId="81" xfId="0" applyNumberFormat="1" applyFont="1" applyFill="1" applyBorder="1" applyAlignment="1">
      <alignment horizontal="left" vertical="center"/>
    </xf>
    <xf numFmtId="179" fontId="8" fillId="0" borderId="73" xfId="0" applyNumberFormat="1" applyFont="1" applyFill="1" applyBorder="1" applyAlignment="1">
      <alignment horizontal="left" vertical="center"/>
    </xf>
    <xf numFmtId="179" fontId="8" fillId="0" borderId="64" xfId="0" applyNumberFormat="1" applyFont="1" applyFill="1" applyBorder="1" applyAlignment="1">
      <alignment horizontal="left" vertical="center"/>
    </xf>
    <xf numFmtId="179" fontId="8" fillId="0" borderId="67" xfId="0" applyNumberFormat="1" applyFont="1" applyFill="1" applyBorder="1" applyAlignment="1">
      <alignment horizontal="left" vertical="center"/>
    </xf>
    <xf numFmtId="179" fontId="8" fillId="0" borderId="69" xfId="0" applyNumberFormat="1" applyFont="1" applyFill="1" applyBorder="1" applyAlignment="1">
      <alignment horizontal="left" vertical="center"/>
    </xf>
    <xf numFmtId="179" fontId="8" fillId="0" borderId="74" xfId="0" applyNumberFormat="1" applyFont="1" applyFill="1" applyBorder="1" applyAlignment="1">
      <alignment horizontal="left" vertical="center"/>
    </xf>
    <xf numFmtId="179" fontId="8" fillId="0" borderId="75" xfId="0" applyNumberFormat="1" applyFont="1" applyFill="1" applyBorder="1" applyAlignment="1">
      <alignment horizontal="left" vertical="center"/>
    </xf>
    <xf numFmtId="179" fontId="8" fillId="0" borderId="78" xfId="0" applyNumberFormat="1" applyFont="1" applyFill="1" applyBorder="1" applyAlignment="1">
      <alignment horizontal="left" vertical="center"/>
    </xf>
    <xf numFmtId="179" fontId="8" fillId="10" borderId="4" xfId="0" applyNumberFormat="1" applyFont="1" applyFill="1" applyBorder="1" applyAlignment="1" applyProtection="1">
      <alignment horizontal="center" vertical="center"/>
      <protection locked="0"/>
    </xf>
    <xf numFmtId="179" fontId="8" fillId="10" borderId="79" xfId="0" applyNumberFormat="1" applyFont="1" applyFill="1" applyBorder="1" applyAlignment="1" applyProtection="1">
      <alignment horizontal="center" vertical="center"/>
      <protection locked="0"/>
    </xf>
    <xf numFmtId="179" fontId="8" fillId="0" borderId="13" xfId="0" applyNumberFormat="1" applyFont="1" applyFill="1" applyBorder="1" applyAlignment="1">
      <alignment horizontal="left" vertical="center"/>
    </xf>
    <xf numFmtId="38" fontId="8" fillId="0" borderId="55" xfId="1" applyFont="1" applyBorder="1" applyAlignment="1" applyProtection="1">
      <alignment horizontal="right" vertical="center"/>
      <protection locked="0"/>
    </xf>
    <xf numFmtId="179" fontId="8" fillId="0" borderId="55" xfId="0" applyNumberFormat="1" applyFont="1" applyFill="1" applyBorder="1" applyAlignment="1" applyProtection="1">
      <alignment horizontal="center" vertical="center"/>
      <protection locked="0"/>
    </xf>
    <xf numFmtId="179" fontId="8" fillId="10" borderId="82" xfId="0" applyNumberFormat="1" applyFont="1" applyFill="1" applyBorder="1" applyAlignment="1" applyProtection="1">
      <alignment horizontal="center" vertical="center"/>
      <protection locked="0"/>
    </xf>
    <xf numFmtId="38" fontId="8" fillId="0" borderId="83" xfId="1" applyFont="1" applyBorder="1" applyAlignment="1" applyProtection="1">
      <alignment horizontal="right" vertical="center"/>
      <protection locked="0"/>
    </xf>
    <xf numFmtId="38" fontId="8" fillId="0" borderId="84" xfId="1" applyFont="1" applyBorder="1" applyAlignment="1" applyProtection="1">
      <alignment horizontal="right" vertical="center"/>
      <protection locked="0"/>
    </xf>
    <xf numFmtId="179" fontId="8" fillId="0" borderId="85" xfId="0" applyNumberFormat="1" applyFont="1" applyFill="1" applyBorder="1" applyAlignment="1">
      <alignment horizontal="left" vertical="center"/>
    </xf>
    <xf numFmtId="179" fontId="8" fillId="10" borderId="86" xfId="0" applyNumberFormat="1" applyFont="1" applyFill="1" applyBorder="1" applyAlignment="1" applyProtection="1">
      <alignment horizontal="center" vertical="center"/>
      <protection locked="0"/>
    </xf>
    <xf numFmtId="38" fontId="8" fillId="0" borderId="87" xfId="1" applyFont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8" fillId="0" borderId="88" xfId="0" applyNumberFormat="1" applyFont="1" applyFill="1" applyBorder="1" applyAlignment="1">
      <alignment horizontal="left" vertical="center"/>
    </xf>
    <xf numFmtId="38" fontId="8" fillId="0" borderId="89" xfId="1" applyFont="1" applyBorder="1" applyAlignment="1" applyProtection="1">
      <alignment horizontal="right" vertical="center"/>
      <protection locked="0"/>
    </xf>
    <xf numFmtId="179" fontId="8" fillId="11" borderId="90" xfId="0" applyNumberFormat="1" applyFont="1" applyFill="1" applyBorder="1" applyAlignment="1" applyProtection="1">
      <alignment horizontal="center" vertical="center"/>
      <protection locked="0"/>
    </xf>
    <xf numFmtId="179" fontId="8" fillId="10" borderId="55" xfId="0" applyNumberFormat="1" applyFont="1" applyFill="1" applyBorder="1" applyAlignment="1" applyProtection="1">
      <alignment horizontal="center" vertical="center"/>
      <protection locked="0"/>
    </xf>
    <xf numFmtId="179" fontId="8" fillId="11" borderId="91" xfId="0" applyNumberFormat="1" applyFont="1" applyFill="1" applyBorder="1" applyAlignment="1" applyProtection="1">
      <alignment horizontal="center" vertical="center"/>
      <protection locked="0"/>
    </xf>
    <xf numFmtId="179" fontId="8" fillId="11" borderId="92" xfId="0" applyNumberFormat="1" applyFont="1" applyFill="1" applyBorder="1" applyAlignment="1" applyProtection="1">
      <alignment horizontal="center" vertical="center"/>
      <protection locked="0"/>
    </xf>
    <xf numFmtId="179" fontId="8" fillId="0" borderId="72" xfId="0" applyNumberFormat="1" applyFont="1" applyFill="1" applyBorder="1" applyAlignment="1">
      <alignment horizontal="left" vertical="center"/>
    </xf>
    <xf numFmtId="179" fontId="8" fillId="0" borderId="93" xfId="0" applyNumberFormat="1" applyFont="1" applyFill="1" applyBorder="1" applyAlignment="1">
      <alignment horizontal="left" vertical="center"/>
    </xf>
    <xf numFmtId="38" fontId="8" fillId="0" borderId="94" xfId="1" applyFont="1" applyBorder="1" applyAlignment="1" applyProtection="1">
      <alignment horizontal="right" vertical="center"/>
      <protection locked="0"/>
    </xf>
    <xf numFmtId="179" fontId="8" fillId="0" borderId="95" xfId="0" applyNumberFormat="1" applyFont="1" applyFill="1" applyBorder="1" applyAlignment="1">
      <alignment horizontal="left" vertical="center"/>
    </xf>
    <xf numFmtId="38" fontId="8" fillId="0" borderId="96" xfId="1" applyFont="1" applyBorder="1" applyAlignment="1" applyProtection="1">
      <alignment horizontal="right" vertical="center"/>
      <protection locked="0"/>
    </xf>
    <xf numFmtId="179" fontId="8" fillId="0" borderId="97" xfId="0" applyNumberFormat="1" applyFont="1" applyFill="1" applyBorder="1" applyAlignment="1">
      <alignment horizontal="left" vertical="center"/>
    </xf>
    <xf numFmtId="38" fontId="8" fillId="0" borderId="99" xfId="1" applyFont="1" applyBorder="1" applyAlignment="1" applyProtection="1">
      <alignment horizontal="right" vertical="center"/>
      <protection locked="0"/>
    </xf>
    <xf numFmtId="179" fontId="8" fillId="0" borderId="100" xfId="0" applyNumberFormat="1" applyFont="1" applyFill="1" applyBorder="1" applyAlignment="1">
      <alignment horizontal="left" vertical="center"/>
    </xf>
    <xf numFmtId="179" fontId="8" fillId="11" borderId="100" xfId="0" applyNumberFormat="1" applyFont="1" applyFill="1" applyBorder="1" applyAlignment="1" applyProtection="1">
      <alignment horizontal="center" vertical="center"/>
      <protection locked="0"/>
    </xf>
    <xf numFmtId="38" fontId="8" fillId="0" borderId="100" xfId="1" applyFont="1" applyBorder="1" applyAlignment="1" applyProtection="1">
      <alignment horizontal="right" vertical="center"/>
      <protection locked="0"/>
    </xf>
    <xf numFmtId="179" fontId="8" fillId="0" borderId="101" xfId="0" applyNumberFormat="1" applyFont="1" applyFill="1" applyBorder="1" applyAlignment="1">
      <alignment horizontal="left" vertical="center"/>
    </xf>
    <xf numFmtId="179" fontId="8" fillId="10" borderId="102" xfId="0" applyNumberFormat="1" applyFont="1" applyFill="1" applyBorder="1" applyAlignment="1" applyProtection="1">
      <alignment horizontal="center" vertical="center"/>
      <protection locked="0"/>
    </xf>
    <xf numFmtId="38" fontId="8" fillId="0" borderId="103" xfId="1" applyFont="1" applyBorder="1" applyAlignment="1" applyProtection="1">
      <alignment horizontal="right" vertical="center"/>
      <protection locked="0"/>
    </xf>
    <xf numFmtId="179" fontId="8" fillId="0" borderId="104" xfId="0" applyNumberFormat="1" applyFont="1" applyFill="1" applyBorder="1" applyAlignment="1">
      <alignment horizontal="left" vertical="center"/>
    </xf>
    <xf numFmtId="38" fontId="8" fillId="0" borderId="105" xfId="1" applyFont="1" applyBorder="1" applyAlignment="1" applyProtection="1">
      <alignment horizontal="right" vertical="center"/>
      <protection locked="0"/>
    </xf>
    <xf numFmtId="179" fontId="8" fillId="0" borderId="106" xfId="0" applyNumberFormat="1" applyFont="1" applyFill="1" applyBorder="1" applyAlignment="1">
      <alignment horizontal="left" vertical="center"/>
    </xf>
    <xf numFmtId="179" fontId="8" fillId="10" borderId="107" xfId="0" applyNumberFormat="1" applyFont="1" applyFill="1" applyBorder="1" applyAlignment="1" applyProtection="1">
      <alignment horizontal="center" vertical="center"/>
      <protection locked="0"/>
    </xf>
    <xf numFmtId="38" fontId="8" fillId="0" borderId="108" xfId="1" applyFont="1" applyBorder="1" applyAlignment="1" applyProtection="1">
      <alignment horizontal="right" vertical="center"/>
      <protection locked="0"/>
    </xf>
    <xf numFmtId="179" fontId="8" fillId="10" borderId="98" xfId="0" applyNumberFormat="1" applyFont="1" applyFill="1" applyBorder="1" applyAlignment="1" applyProtection="1">
      <alignment horizontal="center" vertical="center"/>
      <protection locked="0"/>
    </xf>
    <xf numFmtId="176" fontId="6" fillId="0" borderId="45" xfId="0" applyNumberFormat="1" applyFont="1" applyFill="1" applyBorder="1" applyAlignment="1">
      <alignment horizontal="center" vertical="center"/>
    </xf>
    <xf numFmtId="179" fontId="8" fillId="0" borderId="109" xfId="0" applyNumberFormat="1" applyFont="1" applyFill="1" applyBorder="1" applyAlignment="1">
      <alignment horizontal="left" vertical="center"/>
    </xf>
    <xf numFmtId="179" fontId="8" fillId="0" borderId="92" xfId="0" applyNumberFormat="1" applyFont="1" applyFill="1" applyBorder="1" applyAlignment="1">
      <alignment horizontal="left" vertical="center"/>
    </xf>
    <xf numFmtId="179" fontId="8" fillId="14" borderId="5" xfId="0" applyNumberFormat="1" applyFont="1" applyFill="1" applyBorder="1" applyAlignment="1">
      <alignment horizontal="left" vertical="center"/>
    </xf>
    <xf numFmtId="38" fontId="8" fillId="14" borderId="5" xfId="1" applyFont="1" applyFill="1" applyBorder="1" applyAlignment="1">
      <alignment horizontal="center" vertical="center"/>
    </xf>
    <xf numFmtId="179" fontId="8" fillId="14" borderId="1" xfId="0" applyNumberFormat="1" applyFont="1" applyFill="1" applyBorder="1" applyAlignment="1">
      <alignment horizontal="left" vertical="center"/>
    </xf>
    <xf numFmtId="182" fontId="8" fillId="10" borderId="1" xfId="0" applyNumberFormat="1" applyFont="1" applyFill="1" applyBorder="1" applyAlignment="1">
      <alignment horizontal="left" vertical="center"/>
    </xf>
    <xf numFmtId="182" fontId="8" fillId="10" borderId="1" xfId="0" applyNumberFormat="1" applyFont="1" applyFill="1" applyBorder="1" applyAlignment="1">
      <alignment horizontal="center" vertical="center"/>
    </xf>
    <xf numFmtId="182" fontId="8" fillId="1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19" fillId="0" borderId="0" xfId="0" applyFont="1" applyAlignment="1">
      <alignment horizontal="right" vertical="center"/>
    </xf>
    <xf numFmtId="38" fontId="8" fillId="14" borderId="1" xfId="1" applyFont="1" applyFill="1" applyBorder="1" applyAlignment="1" applyProtection="1">
      <alignment horizontal="right" vertical="center"/>
      <protection locked="0"/>
    </xf>
    <xf numFmtId="178" fontId="8" fillId="3" borderId="1" xfId="0" applyNumberFormat="1" applyFont="1" applyFill="1" applyBorder="1" applyAlignment="1">
      <alignment horizontal="right" vertical="center"/>
    </xf>
    <xf numFmtId="182" fontId="8" fillId="12" borderId="111" xfId="0" applyNumberFormat="1" applyFont="1" applyFill="1" applyBorder="1" applyAlignment="1">
      <alignment horizontal="center" vertical="center"/>
    </xf>
    <xf numFmtId="178" fontId="8" fillId="0" borderId="112" xfId="0" applyNumberFormat="1" applyFont="1" applyFill="1" applyBorder="1" applyAlignment="1">
      <alignment horizontal="center" vertical="center"/>
    </xf>
    <xf numFmtId="182" fontId="8" fillId="12" borderId="114" xfId="0" applyNumberFormat="1" applyFont="1" applyFill="1" applyBorder="1" applyAlignment="1">
      <alignment horizontal="center" vertical="center"/>
    </xf>
    <xf numFmtId="182" fontId="8" fillId="12" borderId="116" xfId="0" applyNumberFormat="1" applyFont="1" applyFill="1" applyBorder="1" applyAlignment="1">
      <alignment horizontal="center" vertical="center"/>
    </xf>
    <xf numFmtId="178" fontId="8" fillId="3" borderId="117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right" vertical="center"/>
      <protection locked="0"/>
    </xf>
    <xf numFmtId="179" fontId="8" fillId="10" borderId="119" xfId="0" applyNumberFormat="1" applyFont="1" applyFill="1" applyBorder="1" applyAlignment="1" applyProtection="1">
      <alignment horizontal="center" vertical="center"/>
      <protection locked="0"/>
    </xf>
    <xf numFmtId="38" fontId="8" fillId="0" borderId="120" xfId="1" applyFont="1" applyBorder="1" applyAlignment="1" applyProtection="1">
      <alignment horizontal="right" vertical="center"/>
      <protection locked="0"/>
    </xf>
    <xf numFmtId="179" fontId="8" fillId="10" borderId="121" xfId="0" applyNumberFormat="1" applyFont="1" applyFill="1" applyBorder="1" applyAlignment="1" applyProtection="1">
      <alignment horizontal="center" vertical="center"/>
      <protection locked="0"/>
    </xf>
    <xf numFmtId="38" fontId="8" fillId="0" borderId="122" xfId="1" applyFont="1" applyBorder="1" applyAlignment="1" applyProtection="1">
      <alignment horizontal="right" vertical="center"/>
      <protection locked="0"/>
    </xf>
    <xf numFmtId="179" fontId="8" fillId="11" borderId="13" xfId="0" applyNumberFormat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Border="1" applyAlignment="1" applyProtection="1">
      <alignment horizontal="right" vertical="center"/>
      <protection locked="0"/>
    </xf>
    <xf numFmtId="179" fontId="8" fillId="11" borderId="123" xfId="0" applyNumberFormat="1" applyFont="1" applyFill="1" applyBorder="1" applyAlignment="1" applyProtection="1">
      <alignment horizontal="center" vertical="center"/>
      <protection locked="0"/>
    </xf>
    <xf numFmtId="179" fontId="8" fillId="11" borderId="124" xfId="0" applyNumberFormat="1" applyFont="1" applyFill="1" applyBorder="1" applyAlignment="1" applyProtection="1">
      <alignment horizontal="center"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  <xf numFmtId="179" fontId="8" fillId="10" borderId="1" xfId="0" applyNumberFormat="1" applyFont="1" applyFill="1" applyBorder="1" applyAlignment="1" applyProtection="1">
      <alignment horizontal="center" vertical="center"/>
      <protection locked="0"/>
    </xf>
    <xf numFmtId="179" fontId="8" fillId="10" borderId="2" xfId="0" applyNumberFormat="1" applyFont="1" applyFill="1" applyBorder="1" applyAlignment="1" applyProtection="1">
      <alignment horizontal="center" vertical="center"/>
      <protection locked="0"/>
    </xf>
    <xf numFmtId="179" fontId="8" fillId="10" borderId="14" xfId="0" applyNumberFormat="1" applyFont="1" applyFill="1" applyBorder="1" applyAlignment="1" applyProtection="1">
      <alignment horizontal="center" vertical="center"/>
      <protection locked="0"/>
    </xf>
    <xf numFmtId="179" fontId="8" fillId="10" borderId="15" xfId="0" applyNumberFormat="1" applyFont="1" applyFill="1" applyBorder="1" applyAlignment="1" applyProtection="1">
      <alignment horizontal="center" vertical="center"/>
      <protection locked="0"/>
    </xf>
    <xf numFmtId="179" fontId="8" fillId="11" borderId="16" xfId="0" applyNumberFormat="1" applyFont="1" applyFill="1" applyBorder="1" applyAlignment="1" applyProtection="1">
      <alignment horizontal="center" vertical="center"/>
      <protection locked="0"/>
    </xf>
    <xf numFmtId="179" fontId="8" fillId="0" borderId="123" xfId="0" applyNumberFormat="1" applyFont="1" applyFill="1" applyBorder="1" applyAlignment="1">
      <alignment horizontal="left" vertical="center"/>
    </xf>
    <xf numFmtId="179" fontId="8" fillId="0" borderId="124" xfId="0" applyNumberFormat="1" applyFont="1" applyFill="1" applyBorder="1" applyAlignment="1">
      <alignment horizontal="left" vertical="center"/>
    </xf>
    <xf numFmtId="179" fontId="8" fillId="0" borderId="125" xfId="0" applyNumberFormat="1" applyFont="1" applyFill="1" applyBorder="1" applyAlignment="1">
      <alignment horizontal="left" vertical="center"/>
    </xf>
    <xf numFmtId="38" fontId="8" fillId="0" borderId="126" xfId="1" applyFont="1" applyBorder="1" applyAlignment="1" applyProtection="1">
      <alignment horizontal="right" vertical="center"/>
      <protection locked="0"/>
    </xf>
    <xf numFmtId="179" fontId="8" fillId="0" borderId="127" xfId="0" applyNumberFormat="1" applyFont="1" applyFill="1" applyBorder="1" applyAlignment="1">
      <alignment horizontal="left" vertical="center"/>
    </xf>
    <xf numFmtId="38" fontId="8" fillId="0" borderId="128" xfId="1" applyFont="1" applyBorder="1" applyAlignment="1" applyProtection="1">
      <alignment horizontal="right" vertical="center"/>
      <protection locked="0"/>
    </xf>
    <xf numFmtId="179" fontId="8" fillId="10" borderId="110" xfId="0" applyNumberFormat="1" applyFont="1" applyFill="1" applyBorder="1" applyAlignment="1" applyProtection="1">
      <alignment horizontal="center" vertical="center"/>
      <protection locked="0"/>
    </xf>
    <xf numFmtId="179" fontId="8" fillId="0" borderId="19" xfId="0" applyNumberFormat="1" applyFont="1" applyFill="1" applyBorder="1" applyAlignment="1">
      <alignment horizontal="left" vertical="center"/>
    </xf>
    <xf numFmtId="179" fontId="8" fillId="0" borderId="129" xfId="0" applyNumberFormat="1" applyFont="1" applyFill="1" applyBorder="1" applyAlignment="1">
      <alignment horizontal="left" vertical="center"/>
    </xf>
    <xf numFmtId="179" fontId="8" fillId="10" borderId="130" xfId="0" applyNumberFormat="1" applyFont="1" applyFill="1" applyBorder="1" applyAlignment="1" applyProtection="1">
      <alignment horizontal="center" vertical="center"/>
      <protection locked="0"/>
    </xf>
    <xf numFmtId="177" fontId="20" fillId="0" borderId="0" xfId="0" applyNumberFormat="1" applyFont="1" applyBorder="1" applyAlignment="1">
      <alignment horizontal="left" vertical="center"/>
    </xf>
    <xf numFmtId="0" fontId="7" fillId="0" borderId="62" xfId="0" applyFont="1" applyBorder="1">
      <alignment vertical="center"/>
    </xf>
    <xf numFmtId="176" fontId="6" fillId="0" borderId="63" xfId="0" applyNumberFormat="1" applyFont="1" applyFill="1" applyBorder="1" applyAlignment="1">
      <alignment horizontal="center" vertical="center"/>
    </xf>
    <xf numFmtId="0" fontId="7" fillId="3" borderId="62" xfId="0" applyFont="1" applyFill="1" applyBorder="1">
      <alignment vertical="center"/>
    </xf>
    <xf numFmtId="176" fontId="6" fillId="3" borderId="63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38" fontId="8" fillId="0" borderId="63" xfId="1" applyFont="1" applyBorder="1" applyAlignment="1">
      <alignment horizontal="right" vertical="center"/>
    </xf>
    <xf numFmtId="38" fontId="2" fillId="0" borderId="63" xfId="1" applyFont="1" applyBorder="1" applyAlignment="1">
      <alignment horizontal="right" vertical="center"/>
    </xf>
    <xf numFmtId="178" fontId="8" fillId="0" borderId="63" xfId="0" applyNumberFormat="1" applyFont="1" applyFill="1" applyBorder="1" applyAlignment="1">
      <alignment horizontal="right" vertical="center"/>
    </xf>
    <xf numFmtId="0" fontId="9" fillId="0" borderId="62" xfId="0" applyFont="1" applyFill="1" applyBorder="1">
      <alignment vertical="center"/>
    </xf>
    <xf numFmtId="38" fontId="8" fillId="0" borderId="63" xfId="1" applyFont="1" applyFill="1" applyBorder="1" applyAlignment="1">
      <alignment horizontal="right" vertical="center"/>
    </xf>
    <xf numFmtId="0" fontId="2" fillId="0" borderId="131" xfId="0" applyFont="1" applyBorder="1">
      <alignment vertical="center"/>
    </xf>
    <xf numFmtId="0" fontId="2" fillId="0" borderId="132" xfId="0" applyFont="1" applyBorder="1">
      <alignment vertical="center"/>
    </xf>
    <xf numFmtId="0" fontId="14" fillId="0" borderId="132" xfId="0" applyFont="1" applyBorder="1" applyAlignment="1">
      <alignment horizontal="right" vertical="center"/>
    </xf>
    <xf numFmtId="0" fontId="14" fillId="0" borderId="133" xfId="0" applyFont="1" applyBorder="1" applyAlignment="1">
      <alignment horizontal="right" vertical="center"/>
    </xf>
    <xf numFmtId="0" fontId="2" fillId="0" borderId="134" xfId="0" applyFont="1" applyBorder="1">
      <alignment vertical="center"/>
    </xf>
    <xf numFmtId="0" fontId="14" fillId="0" borderId="135" xfId="0" applyFont="1" applyBorder="1" applyAlignment="1">
      <alignment horizontal="right" vertical="center"/>
    </xf>
    <xf numFmtId="0" fontId="2" fillId="0" borderId="136" xfId="0" applyFont="1" applyBorder="1">
      <alignment vertical="center"/>
    </xf>
    <xf numFmtId="14" fontId="3" fillId="0" borderId="0" xfId="0" applyNumberFormat="1" applyFont="1" applyBorder="1">
      <alignment vertical="center"/>
    </xf>
    <xf numFmtId="0" fontId="3" fillId="0" borderId="63" xfId="0" applyFont="1" applyBorder="1">
      <alignment vertical="center"/>
    </xf>
    <xf numFmtId="178" fontId="10" fillId="0" borderId="0" xfId="0" applyNumberFormat="1" applyFont="1" applyBorder="1">
      <alignment vertical="center"/>
    </xf>
    <xf numFmtId="178" fontId="4" fillId="0" borderId="137" xfId="0" applyNumberFormat="1" applyFont="1" applyBorder="1">
      <alignment vertical="center"/>
    </xf>
    <xf numFmtId="0" fontId="3" fillId="0" borderId="137" xfId="0" applyFont="1" applyBorder="1">
      <alignment vertical="center"/>
    </xf>
    <xf numFmtId="0" fontId="3" fillId="0" borderId="138" xfId="0" applyFont="1" applyBorder="1">
      <alignment vertical="center"/>
    </xf>
    <xf numFmtId="0" fontId="2" fillId="0" borderId="139" xfId="0" applyFont="1" applyBorder="1">
      <alignment vertical="center"/>
    </xf>
    <xf numFmtId="179" fontId="8" fillId="0" borderId="141" xfId="0" applyNumberFormat="1" applyFont="1" applyFill="1" applyBorder="1" applyAlignment="1">
      <alignment horizontal="left" vertical="center"/>
    </xf>
    <xf numFmtId="38" fontId="8" fillId="0" borderId="140" xfId="1" applyFont="1" applyBorder="1" applyAlignment="1">
      <alignment horizontal="right" vertical="center"/>
    </xf>
    <xf numFmtId="179" fontId="8" fillId="0" borderId="59" xfId="0" applyNumberFormat="1" applyFont="1" applyFill="1" applyBorder="1" applyAlignment="1">
      <alignment horizontal="left" vertical="center"/>
    </xf>
    <xf numFmtId="179" fontId="8" fillId="0" borderId="59" xfId="0" applyNumberFormat="1" applyFont="1" applyFill="1" applyBorder="1" applyAlignment="1" applyProtection="1">
      <alignment horizontal="center" vertical="center"/>
      <protection locked="0"/>
    </xf>
    <xf numFmtId="38" fontId="8" fillId="0" borderId="59" xfId="1" applyFont="1" applyFill="1" applyBorder="1" applyAlignment="1" applyProtection="1">
      <alignment horizontal="right" vertical="center"/>
      <protection locked="0"/>
    </xf>
    <xf numFmtId="0" fontId="9" fillId="0" borderId="142" xfId="0" applyFont="1" applyBorder="1">
      <alignment vertical="center"/>
    </xf>
    <xf numFmtId="179" fontId="8" fillId="11" borderId="143" xfId="0" applyNumberFormat="1" applyFont="1" applyFill="1" applyBorder="1" applyAlignment="1" applyProtection="1">
      <alignment horizontal="center" vertical="center"/>
      <protection locked="0"/>
    </xf>
    <xf numFmtId="38" fontId="8" fillId="0" borderId="144" xfId="1" applyFont="1" applyBorder="1" applyAlignment="1" applyProtection="1">
      <alignment horizontal="right" vertical="center"/>
      <protection locked="0"/>
    </xf>
    <xf numFmtId="179" fontId="8" fillId="0" borderId="143" xfId="0" applyNumberFormat="1" applyFont="1" applyFill="1" applyBorder="1" applyAlignment="1">
      <alignment horizontal="left" vertical="center"/>
    </xf>
    <xf numFmtId="179" fontId="8" fillId="10" borderId="145" xfId="0" applyNumberFormat="1" applyFont="1" applyFill="1" applyBorder="1" applyAlignment="1" applyProtection="1">
      <alignment horizontal="center" vertical="center"/>
      <protection locked="0"/>
    </xf>
    <xf numFmtId="176" fontId="6" fillId="3" borderId="146" xfId="0" applyNumberFormat="1" applyFont="1" applyFill="1" applyBorder="1" applyAlignment="1">
      <alignment horizontal="center" vertical="center"/>
    </xf>
    <xf numFmtId="38" fontId="8" fillId="0" borderId="146" xfId="1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147" xfId="0" applyFont="1" applyBorder="1">
      <alignment vertical="center"/>
    </xf>
    <xf numFmtId="0" fontId="2" fillId="0" borderId="148" xfId="0" applyFont="1" applyBorder="1">
      <alignment vertical="center"/>
    </xf>
    <xf numFmtId="0" fontId="19" fillId="0" borderId="137" xfId="0" applyFont="1" applyBorder="1">
      <alignment vertical="center"/>
    </xf>
    <xf numFmtId="0" fontId="9" fillId="0" borderId="149" xfId="0" applyFont="1" applyFill="1" applyBorder="1">
      <alignment vertical="center"/>
    </xf>
    <xf numFmtId="38" fontId="8" fillId="0" borderId="141" xfId="1" applyFont="1" applyFill="1" applyBorder="1" applyAlignment="1">
      <alignment horizontal="right" vertical="center"/>
    </xf>
    <xf numFmtId="38" fontId="8" fillId="0" borderId="140" xfId="1" applyFont="1" applyFill="1" applyBorder="1" applyAlignment="1">
      <alignment horizontal="right" vertical="center"/>
    </xf>
    <xf numFmtId="38" fontId="8" fillId="0" borderId="81" xfId="1" applyFont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150" xfId="0" applyNumberFormat="1" applyFont="1" applyFill="1" applyBorder="1" applyAlignment="1">
      <alignment horizontal="left" vertical="center"/>
    </xf>
    <xf numFmtId="179" fontId="8" fillId="0" borderId="151" xfId="0" applyNumberFormat="1" applyFont="1" applyFill="1" applyBorder="1" applyAlignment="1">
      <alignment horizontal="left" vertical="center"/>
    </xf>
    <xf numFmtId="179" fontId="8" fillId="0" borderId="152" xfId="0" applyNumberFormat="1" applyFont="1" applyFill="1" applyBorder="1" applyAlignment="1">
      <alignment horizontal="left" vertical="center"/>
    </xf>
    <xf numFmtId="38" fontId="26" fillId="0" borderId="81" xfId="1" applyFont="1" applyFill="1" applyBorder="1" applyAlignment="1">
      <alignment horizontal="right" vertical="center"/>
    </xf>
    <xf numFmtId="178" fontId="8" fillId="0" borderId="81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3" fillId="0" borderId="45" xfId="0" applyFont="1" applyBorder="1">
      <alignment vertical="center"/>
    </xf>
    <xf numFmtId="38" fontId="2" fillId="0" borderId="45" xfId="1" applyFont="1" applyBorder="1" applyAlignment="1">
      <alignment horizontal="right" vertical="center"/>
    </xf>
    <xf numFmtId="0" fontId="9" fillId="0" borderId="45" xfId="0" applyFont="1" applyFill="1" applyBorder="1">
      <alignment vertical="center"/>
    </xf>
    <xf numFmtId="0" fontId="2" fillId="0" borderId="155" xfId="0" applyFont="1" applyBorder="1">
      <alignment vertical="center"/>
    </xf>
    <xf numFmtId="0" fontId="14" fillId="0" borderId="156" xfId="0" applyFont="1" applyBorder="1" applyAlignment="1">
      <alignment horizontal="right" vertical="center"/>
    </xf>
    <xf numFmtId="178" fontId="4" fillId="0" borderId="157" xfId="0" applyNumberFormat="1" applyFont="1" applyBorder="1">
      <alignment vertical="center"/>
    </xf>
    <xf numFmtId="0" fontId="3" fillId="0" borderId="157" xfId="0" applyFont="1" applyBorder="1">
      <alignment vertical="center"/>
    </xf>
    <xf numFmtId="0" fontId="3" fillId="0" borderId="158" xfId="0" applyFont="1" applyBorder="1">
      <alignment vertical="center"/>
    </xf>
    <xf numFmtId="0" fontId="2" fillId="0" borderId="159" xfId="0" applyFont="1" applyBorder="1">
      <alignment vertical="center"/>
    </xf>
    <xf numFmtId="0" fontId="9" fillId="0" borderId="58" xfId="0" applyFont="1" applyBorder="1">
      <alignment vertical="center"/>
    </xf>
    <xf numFmtId="38" fontId="8" fillId="0" borderId="60" xfId="1" applyFont="1" applyBorder="1" applyAlignment="1">
      <alignment horizontal="right" vertical="center"/>
    </xf>
    <xf numFmtId="179" fontId="8" fillId="10" borderId="5" xfId="0" applyNumberFormat="1" applyFont="1" applyFill="1" applyBorder="1" applyAlignment="1" applyProtection="1">
      <alignment horizontal="center" vertical="center"/>
      <protection locked="0"/>
    </xf>
    <xf numFmtId="38" fontId="8" fillId="0" borderId="160" xfId="1" applyFont="1" applyBorder="1" applyAlignment="1" applyProtection="1">
      <alignment horizontal="right" vertical="center"/>
      <protection locked="0"/>
    </xf>
    <xf numFmtId="0" fontId="14" fillId="0" borderId="16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9" fontId="8" fillId="0" borderId="162" xfId="0" applyNumberFormat="1" applyFont="1" applyFill="1" applyBorder="1" applyAlignment="1">
      <alignment horizontal="left" vertical="center"/>
    </xf>
    <xf numFmtId="179" fontId="8" fillId="10" borderId="109" xfId="0" applyNumberFormat="1" applyFont="1" applyFill="1" applyBorder="1" applyAlignment="1" applyProtection="1">
      <alignment horizontal="center" vertical="center"/>
      <protection locked="0"/>
    </xf>
    <xf numFmtId="179" fontId="8" fillId="0" borderId="163" xfId="0" applyNumberFormat="1" applyFont="1" applyFill="1" applyBorder="1" applyAlignment="1">
      <alignment horizontal="left" vertical="center"/>
    </xf>
    <xf numFmtId="38" fontId="8" fillId="0" borderId="164" xfId="1" applyFont="1" applyBorder="1" applyAlignment="1" applyProtection="1">
      <alignment horizontal="right" vertical="center"/>
      <protection locked="0"/>
    </xf>
    <xf numFmtId="179" fontId="8" fillId="0" borderId="165" xfId="0" applyNumberFormat="1" applyFont="1" applyFill="1" applyBorder="1" applyAlignment="1">
      <alignment horizontal="left" vertical="center"/>
    </xf>
    <xf numFmtId="179" fontId="8" fillId="10" borderId="166" xfId="0" applyNumberFormat="1" applyFont="1" applyFill="1" applyBorder="1" applyAlignment="1" applyProtection="1">
      <alignment horizontal="center" vertical="center"/>
      <protection locked="0"/>
    </xf>
    <xf numFmtId="38" fontId="8" fillId="0" borderId="167" xfId="1" applyFont="1" applyBorder="1" applyAlignment="1" applyProtection="1">
      <alignment horizontal="right" vertical="center"/>
      <protection locked="0"/>
    </xf>
    <xf numFmtId="179" fontId="8" fillId="0" borderId="40" xfId="0" applyNumberFormat="1" applyFont="1" applyFill="1" applyBorder="1" applyAlignment="1">
      <alignment horizontal="left" vertical="center"/>
    </xf>
    <xf numFmtId="179" fontId="8" fillId="10" borderId="168" xfId="0" applyNumberFormat="1" applyFont="1" applyFill="1" applyBorder="1" applyAlignment="1" applyProtection="1">
      <alignment horizontal="center" vertical="center"/>
      <protection locked="0"/>
    </xf>
    <xf numFmtId="38" fontId="8" fillId="0" borderId="66" xfId="1" applyFont="1" applyBorder="1" applyAlignment="1" applyProtection="1">
      <alignment horizontal="right" vertical="center"/>
      <protection locked="0"/>
    </xf>
    <xf numFmtId="179" fontId="8" fillId="10" borderId="169" xfId="0" applyNumberFormat="1" applyFont="1" applyFill="1" applyBorder="1" applyAlignment="1" applyProtection="1">
      <alignment horizontal="center" vertical="center"/>
      <protection locked="0"/>
    </xf>
    <xf numFmtId="38" fontId="8" fillId="0" borderId="170" xfId="1" applyFont="1" applyBorder="1" applyAlignment="1" applyProtection="1">
      <alignment horizontal="right" vertical="center"/>
      <protection locked="0"/>
    </xf>
    <xf numFmtId="179" fontId="8" fillId="0" borderId="171" xfId="0" applyNumberFormat="1" applyFont="1" applyFill="1" applyBorder="1" applyAlignment="1">
      <alignment horizontal="left" vertical="center"/>
    </xf>
    <xf numFmtId="179" fontId="8" fillId="10" borderId="172" xfId="0" applyNumberFormat="1" applyFont="1" applyFill="1" applyBorder="1" applyAlignment="1" applyProtection="1">
      <alignment horizontal="center" vertical="center"/>
      <protection locked="0"/>
    </xf>
    <xf numFmtId="38" fontId="8" fillId="0" borderId="173" xfId="1" applyFont="1" applyBorder="1" applyAlignment="1" applyProtection="1">
      <alignment horizontal="right" vertical="center"/>
      <protection locked="0"/>
    </xf>
    <xf numFmtId="179" fontId="8" fillId="0" borderId="174" xfId="0" applyNumberFormat="1" applyFont="1" applyFill="1" applyBorder="1" applyAlignment="1">
      <alignment horizontal="left" vertical="center"/>
    </xf>
    <xf numFmtId="179" fontId="8" fillId="10" borderId="91" xfId="0" applyNumberFormat="1" applyFont="1" applyFill="1" applyBorder="1" applyAlignment="1" applyProtection="1">
      <alignment horizontal="center" vertical="center"/>
      <protection locked="0"/>
    </xf>
    <xf numFmtId="179" fontId="8" fillId="0" borderId="175" xfId="0" applyNumberFormat="1" applyFont="1" applyFill="1" applyBorder="1" applyAlignment="1">
      <alignment horizontal="left" vertical="center"/>
    </xf>
    <xf numFmtId="179" fontId="8" fillId="0" borderId="176" xfId="0" applyNumberFormat="1" applyFont="1" applyFill="1" applyBorder="1" applyAlignment="1">
      <alignment horizontal="left" vertical="center"/>
    </xf>
    <xf numFmtId="179" fontId="8" fillId="0" borderId="177" xfId="0" applyNumberFormat="1" applyFont="1" applyFill="1" applyBorder="1" applyAlignment="1">
      <alignment horizontal="left" vertical="center"/>
    </xf>
    <xf numFmtId="179" fontId="8" fillId="10" borderId="178" xfId="0" applyNumberFormat="1" applyFont="1" applyFill="1" applyBorder="1" applyAlignment="1" applyProtection="1">
      <alignment horizontal="center" vertical="center"/>
      <protection locked="0"/>
    </xf>
    <xf numFmtId="38" fontId="8" fillId="0" borderId="179" xfId="1" applyFont="1" applyBorder="1" applyAlignment="1" applyProtection="1">
      <alignment horizontal="right" vertical="center"/>
      <protection locked="0"/>
    </xf>
    <xf numFmtId="179" fontId="8" fillId="0" borderId="180" xfId="0" applyNumberFormat="1" applyFont="1" applyFill="1" applyBorder="1" applyAlignment="1">
      <alignment horizontal="left" vertical="center"/>
    </xf>
    <xf numFmtId="179" fontId="8" fillId="10" borderId="181" xfId="0" applyNumberFormat="1" applyFont="1" applyFill="1" applyBorder="1" applyAlignment="1" applyProtection="1">
      <alignment horizontal="center" vertical="center"/>
      <protection locked="0"/>
    </xf>
    <xf numFmtId="38" fontId="8" fillId="0" borderId="182" xfId="1" applyFont="1" applyBorder="1" applyAlignment="1" applyProtection="1">
      <alignment horizontal="right" vertical="center"/>
      <protection locked="0"/>
    </xf>
    <xf numFmtId="179" fontId="8" fillId="0" borderId="183" xfId="0" applyNumberFormat="1" applyFont="1" applyFill="1" applyBorder="1" applyAlignment="1">
      <alignment horizontal="left" vertical="center"/>
    </xf>
    <xf numFmtId="38" fontId="8" fillId="0" borderId="184" xfId="1" applyFont="1" applyBorder="1" applyAlignment="1" applyProtection="1">
      <alignment horizontal="right" vertical="center"/>
      <protection locked="0"/>
    </xf>
    <xf numFmtId="179" fontId="8" fillId="0" borderId="185" xfId="0" applyNumberFormat="1" applyFont="1" applyFill="1" applyBorder="1" applyAlignment="1">
      <alignment horizontal="left" vertical="center"/>
    </xf>
    <xf numFmtId="38" fontId="8" fillId="0" borderId="186" xfId="1" applyFont="1" applyBorder="1" applyAlignment="1" applyProtection="1">
      <alignment horizontal="right" vertical="center"/>
      <protection locked="0"/>
    </xf>
    <xf numFmtId="179" fontId="8" fillId="10" borderId="187" xfId="0" applyNumberFormat="1" applyFont="1" applyFill="1" applyBorder="1" applyAlignment="1" applyProtection="1">
      <alignment horizontal="center" vertical="center"/>
      <protection locked="0"/>
    </xf>
    <xf numFmtId="179" fontId="8" fillId="0" borderId="188" xfId="0" applyNumberFormat="1" applyFont="1" applyFill="1" applyBorder="1" applyAlignment="1">
      <alignment horizontal="left" vertical="center"/>
    </xf>
    <xf numFmtId="179" fontId="8" fillId="10" borderId="189" xfId="0" applyNumberFormat="1" applyFont="1" applyFill="1" applyBorder="1" applyAlignment="1" applyProtection="1">
      <alignment horizontal="center" vertical="center"/>
      <protection locked="0"/>
    </xf>
    <xf numFmtId="38" fontId="8" fillId="0" borderId="190" xfId="1" applyFont="1" applyBorder="1" applyAlignment="1" applyProtection="1">
      <alignment horizontal="right" vertical="center"/>
      <protection locked="0"/>
    </xf>
    <xf numFmtId="179" fontId="8" fillId="0" borderId="191" xfId="0" applyNumberFormat="1" applyFont="1" applyFill="1" applyBorder="1" applyAlignment="1">
      <alignment horizontal="left" vertical="center"/>
    </xf>
    <xf numFmtId="38" fontId="8" fillId="0" borderId="192" xfId="1" applyFont="1" applyBorder="1" applyAlignment="1" applyProtection="1">
      <alignment horizontal="right" vertical="center"/>
      <protection locked="0"/>
    </xf>
    <xf numFmtId="38" fontId="8" fillId="0" borderId="193" xfId="1" applyFont="1" applyBorder="1" applyAlignment="1" applyProtection="1">
      <alignment horizontal="right" vertical="center"/>
      <protection locked="0"/>
    </xf>
    <xf numFmtId="179" fontId="8" fillId="0" borderId="194" xfId="0" applyNumberFormat="1" applyFont="1" applyFill="1" applyBorder="1" applyAlignment="1">
      <alignment horizontal="left" vertical="center"/>
    </xf>
    <xf numFmtId="38" fontId="8" fillId="0" borderId="195" xfId="1" applyFont="1" applyBorder="1" applyAlignment="1" applyProtection="1">
      <alignment horizontal="right" vertical="center"/>
      <protection locked="0"/>
    </xf>
    <xf numFmtId="179" fontId="8" fillId="10" borderId="196" xfId="0" applyNumberFormat="1" applyFont="1" applyFill="1" applyBorder="1" applyAlignment="1" applyProtection="1">
      <alignment horizontal="center" vertical="center"/>
      <protection locked="0"/>
    </xf>
    <xf numFmtId="38" fontId="8" fillId="0" borderId="32" xfId="1" applyFont="1" applyFill="1" applyBorder="1" applyAlignment="1">
      <alignment horizontal="right" vertical="center"/>
    </xf>
    <xf numFmtId="0" fontId="9" fillId="0" borderId="38" xfId="0" applyFont="1" applyFill="1" applyBorder="1">
      <alignment vertical="center"/>
    </xf>
    <xf numFmtId="38" fontId="8" fillId="0" borderId="37" xfId="1" applyFont="1" applyFill="1" applyBorder="1" applyAlignment="1">
      <alignment horizontal="right" vertical="center"/>
    </xf>
    <xf numFmtId="177" fontId="31" fillId="0" borderId="0" xfId="0" applyNumberFormat="1" applyFont="1" applyBorder="1" applyAlignment="1">
      <alignment horizontal="left" vertical="center"/>
    </xf>
    <xf numFmtId="38" fontId="2" fillId="0" borderId="37" xfId="1" applyFont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7" fontId="8" fillId="0" borderId="17" xfId="0" applyNumberFormat="1" applyFont="1" applyBorder="1" applyAlignment="1">
      <alignment horizontal="left" vertical="center"/>
    </xf>
    <xf numFmtId="0" fontId="9" fillId="0" borderId="18" xfId="0" applyFont="1" applyBorder="1">
      <alignment vertical="center"/>
    </xf>
    <xf numFmtId="0" fontId="2" fillId="0" borderId="18" xfId="0" applyFont="1" applyBorder="1">
      <alignment vertical="center"/>
    </xf>
    <xf numFmtId="181" fontId="2" fillId="0" borderId="18" xfId="0" applyNumberFormat="1" applyFont="1" applyBorder="1" applyAlignment="1">
      <alignment horizontal="center" vertical="center"/>
    </xf>
    <xf numFmtId="38" fontId="2" fillId="0" borderId="19" xfId="1" applyFont="1" applyBorder="1">
      <alignment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2" xfId="0" applyFont="1" applyBorder="1">
      <alignment vertical="center"/>
    </xf>
    <xf numFmtId="0" fontId="2" fillId="0" borderId="38" xfId="0" applyFont="1" applyBorder="1">
      <alignment vertical="center"/>
    </xf>
    <xf numFmtId="181" fontId="2" fillId="0" borderId="38" xfId="0" applyNumberFormat="1" applyFont="1" applyBorder="1" applyAlignment="1">
      <alignment horizontal="center" vertical="center"/>
    </xf>
    <xf numFmtId="0" fontId="9" fillId="0" borderId="36" xfId="0" applyFont="1" applyFill="1" applyBorder="1">
      <alignment vertical="center"/>
    </xf>
    <xf numFmtId="177" fontId="8" fillId="0" borderId="37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left" vertical="center"/>
    </xf>
    <xf numFmtId="181" fontId="2" fillId="0" borderId="36" xfId="0" applyNumberFormat="1" applyFont="1" applyBorder="1" applyAlignment="1">
      <alignment horizontal="center" vertical="center"/>
    </xf>
    <xf numFmtId="38" fontId="9" fillId="0" borderId="16" xfId="1" applyFont="1" applyBorder="1" applyAlignment="1">
      <alignment vertical="center" shrinkToFit="1"/>
    </xf>
    <xf numFmtId="177" fontId="8" fillId="0" borderId="30" xfId="0" applyNumberFormat="1" applyFont="1" applyFill="1" applyBorder="1" applyAlignment="1">
      <alignment horizontal="left" vertical="center"/>
    </xf>
    <xf numFmtId="181" fontId="2" fillId="0" borderId="20" xfId="0" applyNumberFormat="1" applyFont="1" applyFill="1" applyBorder="1" applyAlignment="1">
      <alignment horizontal="center" vertical="center"/>
    </xf>
    <xf numFmtId="0" fontId="2" fillId="0" borderId="33" xfId="0" applyFont="1" applyBorder="1">
      <alignment vertical="center"/>
    </xf>
    <xf numFmtId="177" fontId="8" fillId="0" borderId="37" xfId="0" applyNumberFormat="1" applyFont="1" applyFill="1" applyBorder="1" applyAlignment="1">
      <alignment horizontal="left" vertical="center"/>
    </xf>
    <xf numFmtId="0" fontId="14" fillId="0" borderId="37" xfId="0" applyFont="1" applyBorder="1" applyAlignment="1">
      <alignment horizontal="right" vertical="center"/>
    </xf>
    <xf numFmtId="0" fontId="2" fillId="0" borderId="37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0" xfId="0" applyFont="1" applyBorder="1">
      <alignment vertical="center"/>
    </xf>
    <xf numFmtId="181" fontId="2" fillId="0" borderId="30" xfId="0" applyNumberFormat="1" applyFont="1" applyBorder="1" applyAlignment="1">
      <alignment horizontal="center" vertical="center"/>
    </xf>
    <xf numFmtId="38" fontId="2" fillId="0" borderId="30" xfId="1" applyFont="1" applyBorder="1">
      <alignment vertical="center"/>
    </xf>
    <xf numFmtId="0" fontId="2" fillId="0" borderId="20" xfId="0" applyFont="1" applyBorder="1">
      <alignment vertical="center"/>
    </xf>
    <xf numFmtId="38" fontId="2" fillId="0" borderId="35" xfId="1" applyFont="1" applyBorder="1" applyAlignment="1">
      <alignment horizontal="right" vertical="center"/>
    </xf>
    <xf numFmtId="177" fontId="8" fillId="0" borderId="3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6" xfId="0" applyFont="1" applyBorder="1">
      <alignment vertical="center"/>
    </xf>
    <xf numFmtId="0" fontId="9" fillId="0" borderId="33" xfId="0" applyFont="1" applyFill="1" applyBorder="1">
      <alignment vertical="center"/>
    </xf>
    <xf numFmtId="0" fontId="2" fillId="0" borderId="34" xfId="0" applyFont="1" applyBorder="1">
      <alignment vertical="center"/>
    </xf>
    <xf numFmtId="0" fontId="9" fillId="0" borderId="37" xfId="0" applyFont="1" applyBorder="1">
      <alignment vertical="center"/>
    </xf>
    <xf numFmtId="179" fontId="8" fillId="0" borderId="198" xfId="0" applyNumberFormat="1" applyFont="1" applyFill="1" applyBorder="1" applyAlignment="1">
      <alignment horizontal="left" vertical="center"/>
    </xf>
    <xf numFmtId="179" fontId="8" fillId="0" borderId="200" xfId="0" applyNumberFormat="1" applyFont="1" applyFill="1" applyBorder="1" applyAlignment="1">
      <alignment horizontal="left" vertical="center"/>
    </xf>
    <xf numFmtId="179" fontId="8" fillId="11" borderId="197" xfId="0" applyNumberFormat="1" applyFont="1" applyFill="1" applyBorder="1" applyAlignment="1" applyProtection="1">
      <alignment horizontal="center" vertical="center"/>
      <protection locked="0"/>
    </xf>
    <xf numFmtId="179" fontId="8" fillId="0" borderId="203" xfId="0" applyNumberFormat="1" applyFont="1" applyFill="1" applyBorder="1" applyAlignment="1">
      <alignment horizontal="left" vertical="center"/>
    </xf>
    <xf numFmtId="38" fontId="8" fillId="0" borderId="204" xfId="1" applyFont="1" applyBorder="1" applyAlignment="1" applyProtection="1">
      <alignment horizontal="right" vertical="center"/>
      <protection locked="0"/>
    </xf>
    <xf numFmtId="179" fontId="8" fillId="0" borderId="205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Protection="1">
      <alignment vertical="center"/>
      <protection locked="0"/>
    </xf>
    <xf numFmtId="179" fontId="8" fillId="14" borderId="1" xfId="0" applyNumberFormat="1" applyFont="1" applyFill="1" applyBorder="1" applyAlignment="1" applyProtection="1">
      <alignment horizontal="left" vertical="center"/>
      <protection locked="0"/>
    </xf>
    <xf numFmtId="38" fontId="8" fillId="0" borderId="68" xfId="1" applyFont="1" applyBorder="1" applyAlignment="1" applyProtection="1">
      <alignment horizontal="right" vertical="center"/>
      <protection locked="0"/>
    </xf>
    <xf numFmtId="179" fontId="8" fillId="10" borderId="197" xfId="0" applyNumberFormat="1" applyFont="1" applyFill="1" applyBorder="1" applyAlignment="1" applyProtection="1">
      <alignment horizontal="center" vertical="center"/>
      <protection locked="0"/>
    </xf>
    <xf numFmtId="179" fontId="8" fillId="10" borderId="201" xfId="0" applyNumberFormat="1" applyFont="1" applyFill="1" applyBorder="1" applyAlignment="1" applyProtection="1">
      <alignment horizontal="center" vertical="center"/>
      <protection locked="0"/>
    </xf>
    <xf numFmtId="38" fontId="8" fillId="0" borderId="202" xfId="1" applyFont="1" applyBorder="1" applyAlignment="1" applyProtection="1">
      <alignment horizontal="right" vertical="center"/>
      <protection locked="0"/>
    </xf>
    <xf numFmtId="179" fontId="8" fillId="10" borderId="11" xfId="0" applyNumberFormat="1" applyFont="1" applyFill="1" applyBorder="1" applyAlignment="1" applyProtection="1">
      <alignment horizontal="center" vertical="center"/>
      <protection locked="0"/>
    </xf>
    <xf numFmtId="38" fontId="8" fillId="0" borderId="199" xfId="1" applyFont="1" applyBorder="1" applyAlignment="1" applyProtection="1">
      <alignment horizontal="right" vertical="center"/>
      <protection locked="0"/>
    </xf>
    <xf numFmtId="38" fontId="8" fillId="0" borderId="153" xfId="1" applyFont="1" applyBorder="1" applyAlignment="1" applyProtection="1">
      <alignment horizontal="right" vertical="center"/>
      <protection locked="0"/>
    </xf>
    <xf numFmtId="38" fontId="8" fillId="0" borderId="150" xfId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22" fillId="13" borderId="0" xfId="0" applyFont="1" applyFill="1" applyAlignment="1">
      <alignment horizontal="center" vertical="center"/>
    </xf>
    <xf numFmtId="182" fontId="26" fillId="10" borderId="35" xfId="0" applyNumberFormat="1" applyFont="1" applyFill="1" applyBorder="1" applyAlignment="1">
      <alignment horizontal="center" vertical="center"/>
    </xf>
    <xf numFmtId="182" fontId="26" fillId="10" borderId="30" xfId="0" applyNumberFormat="1" applyFont="1" applyFill="1" applyBorder="1" applyAlignment="1">
      <alignment horizontal="center" vertical="center"/>
    </xf>
    <xf numFmtId="182" fontId="26" fillId="10" borderId="20" xfId="0" applyNumberFormat="1" applyFont="1" applyFill="1" applyBorder="1" applyAlignment="1">
      <alignment horizontal="center" vertical="center"/>
    </xf>
    <xf numFmtId="182" fontId="26" fillId="10" borderId="17" xfId="0" applyNumberFormat="1" applyFont="1" applyFill="1" applyBorder="1" applyAlignment="1">
      <alignment horizontal="center" vertical="center"/>
    </xf>
    <xf numFmtId="182" fontId="26" fillId="10" borderId="18" xfId="0" applyNumberFormat="1" applyFont="1" applyFill="1" applyBorder="1" applyAlignment="1">
      <alignment horizontal="center" vertical="center"/>
    </xf>
    <xf numFmtId="182" fontId="26" fillId="10" borderId="19" xfId="0" applyNumberFormat="1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182" fontId="3" fillId="14" borderId="32" xfId="0" applyNumberFormat="1" applyFont="1" applyFill="1" applyBorder="1" applyAlignment="1">
      <alignment horizontal="center" vertical="center"/>
    </xf>
    <xf numFmtId="182" fontId="3" fillId="14" borderId="38" xfId="0" applyNumberFormat="1" applyFont="1" applyFill="1" applyBorder="1" applyAlignment="1">
      <alignment horizontal="center" vertical="center"/>
    </xf>
    <xf numFmtId="182" fontId="3" fillId="14" borderId="55" xfId="0" applyNumberFormat="1" applyFont="1" applyFill="1" applyBorder="1" applyAlignment="1">
      <alignment horizontal="center" vertical="center"/>
    </xf>
    <xf numFmtId="182" fontId="6" fillId="10" borderId="17" xfId="0" applyNumberFormat="1" applyFont="1" applyFill="1" applyBorder="1" applyAlignment="1">
      <alignment horizontal="center" vertical="center"/>
    </xf>
    <xf numFmtId="182" fontId="6" fillId="1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2" fontId="3" fillId="14" borderId="18" xfId="0" applyNumberFormat="1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horizontal="center" vertical="center"/>
    </xf>
    <xf numFmtId="176" fontId="6" fillId="5" borderId="3" xfId="0" applyNumberFormat="1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176" fontId="6" fillId="8" borderId="6" xfId="0" applyNumberFormat="1" applyFont="1" applyFill="1" applyBorder="1" applyAlignment="1">
      <alignment horizontal="center" vertical="center"/>
    </xf>
    <xf numFmtId="176" fontId="6" fillId="8" borderId="8" xfId="0" applyNumberFormat="1" applyFont="1" applyFill="1" applyBorder="1" applyAlignment="1">
      <alignment horizontal="center" vertical="center"/>
    </xf>
    <xf numFmtId="176" fontId="6" fillId="9" borderId="2" xfId="0" applyNumberFormat="1" applyFont="1" applyFill="1" applyBorder="1" applyAlignment="1">
      <alignment horizontal="center" vertical="center"/>
    </xf>
    <xf numFmtId="176" fontId="6" fillId="9" borderId="3" xfId="0" applyNumberFormat="1" applyFont="1" applyFill="1" applyBorder="1" applyAlignment="1">
      <alignment horizontal="center" vertical="center"/>
    </xf>
    <xf numFmtId="182" fontId="3" fillId="14" borderId="15" xfId="0" applyNumberFormat="1" applyFont="1" applyFill="1" applyBorder="1" applyAlignment="1">
      <alignment horizontal="center" vertical="center"/>
    </xf>
    <xf numFmtId="178" fontId="5" fillId="0" borderId="42" xfId="0" applyNumberFormat="1" applyFont="1" applyBorder="1" applyAlignment="1">
      <alignment horizontal="left" vertical="center"/>
    </xf>
    <xf numFmtId="182" fontId="3" fillId="10" borderId="17" xfId="0" applyNumberFormat="1" applyFont="1" applyFill="1" applyBorder="1" applyAlignment="1">
      <alignment horizontal="center" vertical="center"/>
    </xf>
    <xf numFmtId="182" fontId="3" fillId="10" borderId="18" xfId="0" applyNumberFormat="1" applyFont="1" applyFill="1" applyBorder="1" applyAlignment="1">
      <alignment horizontal="center" vertical="center"/>
    </xf>
    <xf numFmtId="182" fontId="3" fillId="10" borderId="19" xfId="0" applyNumberFormat="1" applyFont="1" applyFill="1" applyBorder="1" applyAlignment="1">
      <alignment horizontal="center" vertical="center"/>
    </xf>
    <xf numFmtId="182" fontId="8" fillId="10" borderId="16" xfId="0" applyNumberFormat="1" applyFont="1" applyFill="1" applyBorder="1" applyAlignment="1">
      <alignment horizontal="center" vertical="center"/>
    </xf>
    <xf numFmtId="182" fontId="8" fillId="10" borderId="17" xfId="0" applyNumberFormat="1" applyFont="1" applyFill="1" applyBorder="1" applyAlignment="1">
      <alignment horizontal="center" vertical="center"/>
    </xf>
    <xf numFmtId="178" fontId="5" fillId="0" borderId="137" xfId="0" applyNumberFormat="1" applyFont="1" applyBorder="1" applyAlignment="1">
      <alignment horizontal="left" vertical="center"/>
    </xf>
    <xf numFmtId="182" fontId="8" fillId="14" borderId="55" xfId="0" applyNumberFormat="1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/>
    </xf>
    <xf numFmtId="176" fontId="6" fillId="4" borderId="4" xfId="0" applyNumberFormat="1" applyFont="1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horizontal="center" vertical="center"/>
    </xf>
    <xf numFmtId="176" fontId="6" fillId="6" borderId="3" xfId="0" applyNumberFormat="1" applyFont="1" applyFill="1" applyBorder="1" applyAlignment="1">
      <alignment horizontal="center" vertical="center"/>
    </xf>
    <xf numFmtId="176" fontId="6" fillId="6" borderId="4" xfId="0" applyNumberFormat="1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182" fontId="8" fillId="14" borderId="15" xfId="0" applyNumberFormat="1" applyFont="1" applyFill="1" applyBorder="1" applyAlignment="1">
      <alignment horizontal="center" vertical="center"/>
    </xf>
    <xf numFmtId="177" fontId="8" fillId="0" borderId="32" xfId="0" applyNumberFormat="1" applyFont="1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176" fontId="6" fillId="10" borderId="2" xfId="0" applyNumberFormat="1" applyFont="1" applyFill="1" applyBorder="1" applyAlignment="1">
      <alignment horizontal="center" vertical="center"/>
    </xf>
    <xf numFmtId="176" fontId="6" fillId="10" borderId="3" xfId="0" applyNumberFormat="1" applyFont="1" applyFill="1" applyBorder="1" applyAlignment="1">
      <alignment horizontal="center" vertical="center"/>
    </xf>
    <xf numFmtId="176" fontId="6" fillId="10" borderId="6" xfId="0" applyNumberFormat="1" applyFont="1" applyFill="1" applyBorder="1" applyAlignment="1">
      <alignment horizontal="center" vertical="center"/>
    </xf>
    <xf numFmtId="176" fontId="6" fillId="10" borderId="8" xfId="0" applyNumberFormat="1" applyFont="1" applyFill="1" applyBorder="1" applyAlignment="1">
      <alignment horizontal="center" vertical="center"/>
    </xf>
    <xf numFmtId="176" fontId="6" fillId="10" borderId="4" xfId="0" applyNumberFormat="1" applyFont="1" applyFill="1" applyBorder="1" applyAlignment="1">
      <alignment horizontal="center" vertical="center"/>
    </xf>
    <xf numFmtId="38" fontId="8" fillId="0" borderId="14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113" xfId="1" applyFont="1" applyBorder="1" applyAlignment="1" applyProtection="1">
      <alignment horizontal="center" vertical="center" shrinkToFit="1"/>
      <protection locked="0"/>
    </xf>
    <xf numFmtId="38" fontId="8" fillId="0" borderId="115" xfId="1" applyFont="1" applyBorder="1" applyAlignment="1" applyProtection="1">
      <alignment horizontal="center" vertical="center" shrinkToFit="1"/>
      <protection locked="0"/>
    </xf>
    <xf numFmtId="38" fontId="8" fillId="0" borderId="118" xfId="1" applyFont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182" fontId="8" fillId="14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10" borderId="18" xfId="0" applyNumberFormat="1" applyFont="1" applyFill="1" applyBorder="1" applyAlignment="1">
      <alignment horizontal="center" vertical="center"/>
    </xf>
    <xf numFmtId="182" fontId="8" fillId="10" borderId="1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82" fontId="8" fillId="14" borderId="32" xfId="0" applyNumberFormat="1" applyFont="1" applyFill="1" applyBorder="1" applyAlignment="1">
      <alignment horizontal="center" vertical="center"/>
    </xf>
    <xf numFmtId="182" fontId="8" fillId="14" borderId="36" xfId="0" applyNumberFormat="1" applyFont="1" applyFill="1" applyBorder="1" applyAlignment="1">
      <alignment horizontal="center" vertical="center"/>
    </xf>
    <xf numFmtId="182" fontId="8" fillId="10" borderId="81" xfId="0" applyNumberFormat="1" applyFont="1" applyFill="1" applyBorder="1" applyAlignment="1">
      <alignment horizontal="center" vertical="center"/>
    </xf>
    <xf numFmtId="182" fontId="8" fillId="14" borderId="81" xfId="0" applyNumberFormat="1" applyFont="1" applyFill="1" applyBorder="1" applyAlignment="1">
      <alignment horizontal="center" vertical="center"/>
    </xf>
    <xf numFmtId="0" fontId="9" fillId="14" borderId="81" xfId="0" applyFont="1" applyFill="1" applyBorder="1" applyAlignment="1">
      <alignment horizontal="center" vertical="center"/>
    </xf>
    <xf numFmtId="182" fontId="8" fillId="14" borderId="153" xfId="0" applyNumberFormat="1" applyFont="1" applyFill="1" applyBorder="1" applyAlignment="1">
      <alignment horizontal="center" vertical="center"/>
    </xf>
    <xf numFmtId="182" fontId="8" fillId="14" borderId="154" xfId="0" applyNumberFormat="1" applyFont="1" applyFill="1" applyBorder="1" applyAlignment="1">
      <alignment horizontal="center" vertical="center"/>
    </xf>
    <xf numFmtId="182" fontId="8" fillId="14" borderId="150" xfId="0" applyNumberFormat="1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182" fontId="8" fillId="14" borderId="15" xfId="0" applyNumberFormat="1" applyFont="1" applyFill="1" applyBorder="1" applyAlignment="1">
      <alignment horizontal="left" vertical="center"/>
    </xf>
    <xf numFmtId="182" fontId="8" fillId="14" borderId="55" xfId="0" applyNumberFormat="1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178" fontId="5" fillId="0" borderId="157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15"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strike val="0"/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00"/>
      <color rgb="FF66FFFF"/>
      <color rgb="FF00CCFF"/>
      <color rgb="FF66FF99"/>
      <color rgb="FF66FF66"/>
      <color rgb="FFF97A6D"/>
      <color rgb="FF9999FF"/>
      <color rgb="FFCC99FF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29883</xdr:colOff>
      <xdr:row>2</xdr:row>
      <xdr:rowOff>59766</xdr:rowOff>
    </xdr:from>
    <xdr:to>
      <xdr:col>15</xdr:col>
      <xdr:colOff>67235</xdr:colOff>
      <xdr:row>64</xdr:row>
      <xdr:rowOff>119530</xdr:rowOff>
    </xdr:to>
    <xdr:sp macro="" textlink="">
      <xdr:nvSpPr>
        <xdr:cNvPr id="2" name="テキスト ボックス 1"/>
        <xdr:cNvSpPr txBox="1"/>
      </xdr:nvSpPr>
      <xdr:spPr>
        <a:xfrm>
          <a:off x="715683" y="421716"/>
          <a:ext cx="9638552" cy="11280214"/>
        </a:xfrm>
        <a:prstGeom prst="rect">
          <a:avLst/>
        </a:prstGeom>
        <a:solidFill>
          <a:schemeClr val="lt1"/>
        </a:solidFill>
        <a:ln w="34925" cmpd="sng">
          <a:solidFill>
            <a:srgbClr val="F97A6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        </a:t>
          </a:r>
        </a:p>
        <a:p>
          <a:r>
            <a:rPr kumimoji="1" lang="ja-JP" altLang="en-US" sz="1100" b="1"/>
            <a:t>　　　　</a:t>
          </a:r>
          <a:endParaRPr kumimoji="1" lang="en-US" altLang="ja-JP" sz="1100" b="1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oneCellAnchor>
    <xdr:from>
      <xdr:col>9</xdr:col>
      <xdr:colOff>533513</xdr:colOff>
      <xdr:row>28</xdr:row>
      <xdr:rowOff>93857</xdr:rowOff>
    </xdr:from>
    <xdr:ext cx="1414446" cy="345632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0844" y="5808857"/>
          <a:ext cx="1414446" cy="345632"/>
        </a:xfrm>
        <a:prstGeom prst="rect">
          <a:avLst/>
        </a:prstGeom>
      </xdr:spPr>
    </xdr:pic>
    <xdr:clientData/>
  </xdr:oneCellAnchor>
  <xdr:twoCellAnchor>
    <xdr:from>
      <xdr:col>1</xdr:col>
      <xdr:colOff>52295</xdr:colOff>
      <xdr:row>2</xdr:row>
      <xdr:rowOff>127000</xdr:rowOff>
    </xdr:from>
    <xdr:to>
      <xdr:col>15</xdr:col>
      <xdr:colOff>29883</xdr:colOff>
      <xdr:row>9</xdr:row>
      <xdr:rowOff>89647</xdr:rowOff>
    </xdr:to>
    <xdr:sp macro="" textlink="">
      <xdr:nvSpPr>
        <xdr:cNvPr id="4" name="テキスト ボックス 3"/>
        <xdr:cNvSpPr txBox="1"/>
      </xdr:nvSpPr>
      <xdr:spPr>
        <a:xfrm>
          <a:off x="738095" y="488950"/>
          <a:ext cx="9578788" cy="1229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次）申請方法フローチャート」または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　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 申請書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の別紙２」を参考にしていただき、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　売上高の計算方法を選択してください。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下記を参考にしていただき、使用する売上高計算シートを選択してください。</a:t>
          </a:r>
        </a:p>
        <a:p>
          <a:pPr marL="0" indent="0"/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 売上高計算シートの結果を基に、「香川県営業時間短縮協力金（第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７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次）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本申請 申請書　　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indent="0"/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の別紙２」以降に数値を記載してください。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55903</xdr:colOff>
      <xdr:row>23</xdr:row>
      <xdr:rowOff>67490</xdr:rowOff>
    </xdr:from>
    <xdr:to>
      <xdr:col>15</xdr:col>
      <xdr:colOff>40581</xdr:colOff>
      <xdr:row>29</xdr:row>
      <xdr:rowOff>15193</xdr:rowOff>
    </xdr:to>
    <xdr:sp macro="" textlink="">
      <xdr:nvSpPr>
        <xdr:cNvPr id="5" name="テキスト ボックス 4"/>
        <xdr:cNvSpPr txBox="1"/>
      </xdr:nvSpPr>
      <xdr:spPr>
        <a:xfrm>
          <a:off x="176984" y="4894566"/>
          <a:ext cx="7903343" cy="10132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計算例：中小企業の場合、売上高計算シート①の１日当たり売上高が</a:t>
          </a:r>
          <a:r>
            <a:rPr kumimoji="1" lang="ja-JP" altLang="en-US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８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万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3,333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円を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　　　　 超えない場合、協力金の額は１日当たり</a:t>
          </a:r>
          <a:r>
            <a:rPr kumimoji="1" lang="en-US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25,000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円になります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22413</xdr:colOff>
      <xdr:row>48</xdr:row>
      <xdr:rowOff>119531</xdr:rowOff>
    </xdr:from>
    <xdr:to>
      <xdr:col>15</xdr:col>
      <xdr:colOff>1</xdr:colOff>
      <xdr:row>65</xdr:row>
      <xdr:rowOff>22412</xdr:rowOff>
    </xdr:to>
    <xdr:sp macro="" textlink="">
      <xdr:nvSpPr>
        <xdr:cNvPr id="6" name="テキスト ボックス 5"/>
        <xdr:cNvSpPr txBox="1"/>
      </xdr:nvSpPr>
      <xdr:spPr>
        <a:xfrm>
          <a:off x="708213" y="8806331"/>
          <a:ext cx="9578788" cy="29794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●売上高計算シートに、売上高（消費税を抜いた金額）を入力してください。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店休日の場合、「休」の欄には〇を記載してください。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なお、売上高は、日々の売上高の入力を省略し、各月計のみ入力することも可能です。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●営業時間短縮の要請の対象となる飲食業のみを行っている場合は、店舗ごとに、その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 売上高を飲食業売上高として計算します。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●営業時間短縮要請の対象とならない事業（テイクアウト、物品販売等）も行っている場合</a:t>
          </a:r>
          <a:endParaRPr kumimoji="1" lang="en-US" altLang="ja-JP" sz="16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  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は、原則として、それらの事業を除外して飲食業売上高を計算します。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●月単位方式、時短要請期間方式のいずれの場合も、飲食業売上高を参照する期間に</a:t>
          </a: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休業日（定休日や不定休による店休日）があった場合には、その日数を除いて１日当たり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の飲食業売上高を計算します。</a:t>
          </a:r>
        </a:p>
        <a:p>
          <a:endParaRPr lang="ja-JP" altLang="ja-JP" sz="1600"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2</xdr:col>
      <xdr:colOff>211107</xdr:colOff>
      <xdr:row>9</xdr:row>
      <xdr:rowOff>123993</xdr:rowOff>
    </xdr:from>
    <xdr:ext cx="7292794" cy="2693462"/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707" y="1752768"/>
          <a:ext cx="7292794" cy="269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341241</xdr:colOff>
      <xdr:row>31</xdr:row>
      <xdr:rowOff>1</xdr:rowOff>
    </xdr:from>
    <xdr:ext cx="3841879" cy="2962436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27641" y="5610226"/>
          <a:ext cx="3841879" cy="2962436"/>
        </a:xfrm>
        <a:prstGeom prst="rect">
          <a:avLst/>
        </a:prstGeom>
      </xdr:spPr>
    </xdr:pic>
    <xdr:clientData/>
  </xdr:oneCellAnchor>
  <xdr:oneCellAnchor>
    <xdr:from>
      <xdr:col>2</xdr:col>
      <xdr:colOff>121080</xdr:colOff>
      <xdr:row>30</xdr:row>
      <xdr:rowOff>161441</xdr:rowOff>
    </xdr:from>
    <xdr:ext cx="3818074" cy="3075445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92680" y="5590691"/>
          <a:ext cx="3818074" cy="3075445"/>
        </a:xfrm>
        <a:prstGeom prst="rect">
          <a:avLst/>
        </a:prstGeom>
      </xdr:spPr>
    </xdr:pic>
    <xdr:clientData/>
  </xdr:oneCellAnchor>
  <xdr:oneCellAnchor>
    <xdr:from>
      <xdr:col>6</xdr:col>
      <xdr:colOff>120143</xdr:colOff>
      <xdr:row>34</xdr:row>
      <xdr:rowOff>50272</xdr:rowOff>
    </xdr:from>
    <xdr:ext cx="1783759" cy="728847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1175054">
          <a:off x="4234943" y="6203422"/>
          <a:ext cx="1783759" cy="728847"/>
        </a:xfrm>
        <a:prstGeom prst="rect">
          <a:avLst/>
        </a:prstGeom>
      </xdr:spPr>
    </xdr:pic>
    <xdr:clientData/>
  </xdr:oneCellAnchor>
  <xdr:twoCellAnchor>
    <xdr:from>
      <xdr:col>2</xdr:col>
      <xdr:colOff>209873</xdr:colOff>
      <xdr:row>28</xdr:row>
      <xdr:rowOff>129153</xdr:rowOff>
    </xdr:from>
    <xdr:to>
      <xdr:col>8</xdr:col>
      <xdr:colOff>387458</xdr:colOff>
      <xdr:row>30</xdr:row>
      <xdr:rowOff>80721</xdr:rowOff>
    </xdr:to>
    <xdr:sp macro="" textlink="">
      <xdr:nvSpPr>
        <xdr:cNvPr id="12" name="テキスト ボックス 11"/>
        <xdr:cNvSpPr txBox="1"/>
      </xdr:nvSpPr>
      <xdr:spPr>
        <a:xfrm>
          <a:off x="443962" y="5844153"/>
          <a:ext cx="3810000" cy="30673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香川県営業時間短縮協力金申請書（第７次）本申請の別紙２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20267</xdr:colOff>
      <xdr:row>0</xdr:row>
      <xdr:rowOff>70931</xdr:rowOff>
    </xdr:from>
    <xdr:to>
      <xdr:col>2</xdr:col>
      <xdr:colOff>516782</xdr:colOff>
      <xdr:row>1</xdr:row>
      <xdr:rowOff>20266</xdr:rowOff>
    </xdr:to>
    <xdr:sp macro="" textlink="">
      <xdr:nvSpPr>
        <xdr:cNvPr id="2" name="テキスト ボックス 1"/>
        <xdr:cNvSpPr txBox="1"/>
      </xdr:nvSpPr>
      <xdr:spPr>
        <a:xfrm>
          <a:off x="141863" y="70931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第７次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684267</xdr:colOff>
      <xdr:row>51</xdr:row>
      <xdr:rowOff>120431</xdr:rowOff>
    </xdr:from>
    <xdr:to>
      <xdr:col>20</xdr:col>
      <xdr:colOff>81643</xdr:colOff>
      <xdr:row>53</xdr:row>
      <xdr:rowOff>54427</xdr:rowOff>
    </xdr:to>
    <xdr:sp macro="" textlink="">
      <xdr:nvSpPr>
        <xdr:cNvPr id="2" name="テキスト ボックス 1"/>
        <xdr:cNvSpPr txBox="1"/>
      </xdr:nvSpPr>
      <xdr:spPr>
        <a:xfrm>
          <a:off x="7850696" y="9527502"/>
          <a:ext cx="558518" cy="278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（イ）</a:t>
          </a:r>
        </a:p>
      </xdr:txBody>
    </xdr:sp>
    <xdr:clientData/>
  </xdr:twoCellAnchor>
  <xdr:twoCellAnchor>
    <xdr:from>
      <xdr:col>7</xdr:col>
      <xdr:colOff>684267</xdr:colOff>
      <xdr:row>62</xdr:row>
      <xdr:rowOff>114956</xdr:rowOff>
    </xdr:from>
    <xdr:to>
      <xdr:col>10</xdr:col>
      <xdr:colOff>32844</xdr:colOff>
      <xdr:row>64</xdr:row>
      <xdr:rowOff>5473</xdr:rowOff>
    </xdr:to>
    <xdr:sp macro="" textlink="">
      <xdr:nvSpPr>
        <xdr:cNvPr id="3" name="テキスト ボックス 2"/>
        <xdr:cNvSpPr txBox="1"/>
      </xdr:nvSpPr>
      <xdr:spPr>
        <a:xfrm>
          <a:off x="3738836" y="11249353"/>
          <a:ext cx="525517" cy="25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16</xdr:col>
      <xdr:colOff>667846</xdr:colOff>
      <xdr:row>62</xdr:row>
      <xdr:rowOff>147801</xdr:rowOff>
    </xdr:from>
    <xdr:to>
      <xdr:col>20</xdr:col>
      <xdr:colOff>81643</xdr:colOff>
      <xdr:row>64</xdr:row>
      <xdr:rowOff>63500</xdr:rowOff>
    </xdr:to>
    <xdr:sp macro="" textlink="">
      <xdr:nvSpPr>
        <xdr:cNvPr id="5" name="テキスト ボックス 4"/>
        <xdr:cNvSpPr txBox="1"/>
      </xdr:nvSpPr>
      <xdr:spPr>
        <a:xfrm>
          <a:off x="7834275" y="11459872"/>
          <a:ext cx="574939" cy="260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  <xdr:twoCellAnchor>
    <xdr:from>
      <xdr:col>0</xdr:col>
      <xdr:colOff>77752</xdr:colOff>
      <xdr:row>0</xdr:row>
      <xdr:rowOff>68034</xdr:rowOff>
    </xdr:from>
    <xdr:to>
      <xdr:col>2</xdr:col>
      <xdr:colOff>442745</xdr:colOff>
      <xdr:row>1</xdr:row>
      <xdr:rowOff>18403</xdr:rowOff>
    </xdr:to>
    <xdr:sp macro="" textlink="">
      <xdr:nvSpPr>
        <xdr:cNvPr id="6" name="テキスト ボックス 5"/>
        <xdr:cNvSpPr txBox="1"/>
      </xdr:nvSpPr>
      <xdr:spPr>
        <a:xfrm>
          <a:off x="77752" y="68034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第７次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769471</xdr:colOff>
      <xdr:row>47</xdr:row>
      <xdr:rowOff>119530</xdr:rowOff>
    </xdr:from>
    <xdr:to>
      <xdr:col>12</xdr:col>
      <xdr:colOff>8282</xdr:colOff>
      <xdr:row>49</xdr:row>
      <xdr:rowOff>7836</xdr:rowOff>
    </xdr:to>
    <xdr:sp macro="" textlink="">
      <xdr:nvSpPr>
        <xdr:cNvPr id="2" name="テキスト ボックス 1"/>
        <xdr:cNvSpPr txBox="1"/>
      </xdr:nvSpPr>
      <xdr:spPr>
        <a:xfrm>
          <a:off x="3908580" y="9396052"/>
          <a:ext cx="613724" cy="269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（オ）</a:t>
          </a:r>
        </a:p>
      </xdr:txBody>
    </xdr:sp>
    <xdr:clientData/>
  </xdr:twoCellAnchor>
  <xdr:twoCellAnchor>
    <xdr:from>
      <xdr:col>7</xdr:col>
      <xdr:colOff>759944</xdr:colOff>
      <xdr:row>59</xdr:row>
      <xdr:rowOff>5229</xdr:rowOff>
    </xdr:from>
    <xdr:to>
      <xdr:col>12</xdr:col>
      <xdr:colOff>98148</xdr:colOff>
      <xdr:row>60</xdr:row>
      <xdr:rowOff>84035</xdr:rowOff>
    </xdr:to>
    <xdr:sp macro="" textlink="">
      <xdr:nvSpPr>
        <xdr:cNvPr id="3" name="テキスト ボックス 2"/>
        <xdr:cNvSpPr txBox="1"/>
      </xdr:nvSpPr>
      <xdr:spPr>
        <a:xfrm>
          <a:off x="3903194" y="11301879"/>
          <a:ext cx="719329" cy="269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（カ）</a:t>
          </a:r>
        </a:p>
      </xdr:txBody>
    </xdr:sp>
    <xdr:clientData/>
  </xdr:twoCellAnchor>
  <xdr:twoCellAnchor>
    <xdr:from>
      <xdr:col>0</xdr:col>
      <xdr:colOff>100854</xdr:colOff>
      <xdr:row>0</xdr:row>
      <xdr:rowOff>67236</xdr:rowOff>
    </xdr:from>
    <xdr:to>
      <xdr:col>2</xdr:col>
      <xdr:colOff>495920</xdr:colOff>
      <xdr:row>1</xdr:row>
      <xdr:rowOff>11087</xdr:rowOff>
    </xdr:to>
    <xdr:sp macro="" textlink="">
      <xdr:nvSpPr>
        <xdr:cNvPr id="4" name="テキスト ボックス 3"/>
        <xdr:cNvSpPr txBox="1"/>
      </xdr:nvSpPr>
      <xdr:spPr>
        <a:xfrm>
          <a:off x="100854" y="67236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第７次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640774</xdr:colOff>
      <xdr:row>0</xdr:row>
      <xdr:rowOff>121226</xdr:rowOff>
    </xdr:from>
    <xdr:to>
      <xdr:col>4</xdr:col>
      <xdr:colOff>434798</xdr:colOff>
      <xdr:row>1</xdr:row>
      <xdr:rowOff>22291</xdr:rowOff>
    </xdr:to>
    <xdr:sp macro="" textlink="">
      <xdr:nvSpPr>
        <xdr:cNvPr id="2" name="テキスト ボックス 1"/>
        <xdr:cNvSpPr txBox="1"/>
      </xdr:nvSpPr>
      <xdr:spPr>
        <a:xfrm>
          <a:off x="1853047" y="121226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第７次</a:t>
          </a:r>
        </a:p>
      </xdr:txBody>
    </xdr:sp>
    <xdr:clientData/>
  </xdr:twoCellAnchor>
  <xdr:twoCellAnchor>
    <xdr:from>
      <xdr:col>24</xdr:col>
      <xdr:colOff>654630</xdr:colOff>
      <xdr:row>0</xdr:row>
      <xdr:rowOff>117763</xdr:rowOff>
    </xdr:from>
    <xdr:to>
      <xdr:col>25</xdr:col>
      <xdr:colOff>448653</xdr:colOff>
      <xdr:row>1</xdr:row>
      <xdr:rowOff>18828</xdr:rowOff>
    </xdr:to>
    <xdr:sp macro="" textlink="">
      <xdr:nvSpPr>
        <xdr:cNvPr id="3" name="テキスト ボックス 2"/>
        <xdr:cNvSpPr txBox="1"/>
      </xdr:nvSpPr>
      <xdr:spPr>
        <a:xfrm>
          <a:off x="14595766" y="117763"/>
          <a:ext cx="607978" cy="2127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第７次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74082</xdr:colOff>
      <xdr:row>0</xdr:row>
      <xdr:rowOff>63498</xdr:rowOff>
    </xdr:from>
    <xdr:to>
      <xdr:col>2</xdr:col>
      <xdr:colOff>448235</xdr:colOff>
      <xdr:row>0</xdr:row>
      <xdr:rowOff>291353</xdr:rowOff>
    </xdr:to>
    <xdr:sp macro="" textlink="">
      <xdr:nvSpPr>
        <xdr:cNvPr id="3" name="テキスト ボックス 21"/>
        <xdr:cNvSpPr txBox="1"/>
      </xdr:nvSpPr>
      <xdr:spPr>
        <a:xfrm>
          <a:off x="74082" y="63498"/>
          <a:ext cx="612278" cy="227855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７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52915</xdr:colOff>
      <xdr:row>0</xdr:row>
      <xdr:rowOff>63499</xdr:rowOff>
    </xdr:from>
    <xdr:to>
      <xdr:col>2</xdr:col>
      <xdr:colOff>437029</xdr:colOff>
      <xdr:row>1</xdr:row>
      <xdr:rowOff>1866</xdr:rowOff>
    </xdr:to>
    <xdr:sp macro="" textlink="">
      <xdr:nvSpPr>
        <xdr:cNvPr id="3" name="テキスト ボックス 21"/>
        <xdr:cNvSpPr txBox="1"/>
      </xdr:nvSpPr>
      <xdr:spPr>
        <a:xfrm>
          <a:off x="52915" y="63499"/>
          <a:ext cx="619438" cy="285749"/>
        </a:xfrm>
        <a:prstGeom prst="rect">
          <a:avLst/>
        </a:prstGeom>
        <a:solidFill>
          <a:sysClr val="window" lastClr="FFFFFF"/>
        </a:solidFill>
        <a:ln w="1270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第</a:t>
          </a:r>
          <a:r>
            <a:rPr lang="en-US" alt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7</a:t>
          </a:r>
          <a:r>
            <a:rPr 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731370</xdr:colOff>
      <xdr:row>49</xdr:row>
      <xdr:rowOff>188259</xdr:rowOff>
    </xdr:from>
    <xdr:to>
      <xdr:col>11</xdr:col>
      <xdr:colOff>76200</xdr:colOff>
      <xdr:row>52</xdr:row>
      <xdr:rowOff>76565</xdr:rowOff>
    </xdr:to>
    <xdr:sp macro="" textlink="">
      <xdr:nvSpPr>
        <xdr:cNvPr id="2" name="テキスト ボックス 1"/>
        <xdr:cNvSpPr txBox="1"/>
      </xdr:nvSpPr>
      <xdr:spPr>
        <a:xfrm>
          <a:off x="3817470" y="9379884"/>
          <a:ext cx="544980" cy="269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（ウ）</a:t>
          </a:r>
        </a:p>
      </xdr:txBody>
    </xdr:sp>
    <xdr:clientData/>
  </xdr:twoCellAnchor>
  <xdr:twoCellAnchor>
    <xdr:from>
      <xdr:col>7</xdr:col>
      <xdr:colOff>769470</xdr:colOff>
      <xdr:row>59</xdr:row>
      <xdr:rowOff>119529</xdr:rowOff>
    </xdr:from>
    <xdr:to>
      <xdr:col>12</xdr:col>
      <xdr:colOff>114300</xdr:colOff>
      <xdr:row>61</xdr:row>
      <xdr:rowOff>7835</xdr:rowOff>
    </xdr:to>
    <xdr:sp macro="" textlink="">
      <xdr:nvSpPr>
        <xdr:cNvPr id="3" name="テキスト ボックス 2"/>
        <xdr:cNvSpPr txBox="1"/>
      </xdr:nvSpPr>
      <xdr:spPr>
        <a:xfrm>
          <a:off x="3788895" y="10930404"/>
          <a:ext cx="725955" cy="269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50">
              <a:latin typeface="Meiryo UI" panose="020B0604030504040204" pitchFamily="50" charset="-128"/>
              <a:ea typeface="Meiryo UI" panose="020B0604030504040204" pitchFamily="50" charset="-128"/>
            </a:rPr>
            <a:t>（エ）</a:t>
          </a:r>
        </a:p>
      </xdr:txBody>
    </xdr:sp>
    <xdr:clientData/>
  </xdr:twoCellAnchor>
  <xdr:twoCellAnchor>
    <xdr:from>
      <xdr:col>1</xdr:col>
      <xdr:colOff>19050</xdr:colOff>
      <xdr:row>0</xdr:row>
      <xdr:rowOff>63602</xdr:rowOff>
    </xdr:from>
    <xdr:to>
      <xdr:col>2</xdr:col>
      <xdr:colOff>534850</xdr:colOff>
      <xdr:row>1</xdr:row>
      <xdr:rowOff>15225</xdr:rowOff>
    </xdr:to>
    <xdr:sp macro="" textlink="">
      <xdr:nvSpPr>
        <xdr:cNvPr id="4" name="テキスト ボックス 3"/>
        <xdr:cNvSpPr txBox="1"/>
      </xdr:nvSpPr>
      <xdr:spPr>
        <a:xfrm>
          <a:off x="142875" y="63602"/>
          <a:ext cx="601525" cy="21832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第</a:t>
          </a:r>
          <a:r>
            <a:rPr kumimoji="1" lang="en-US" altLang="ja-JP" sz="1100"/>
            <a:t>7</a:t>
          </a:r>
          <a:r>
            <a:rPr kumimoji="1" lang="ja-JP" altLang="en-US" sz="1100"/>
            <a:t>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&#20316;&#26989;&#29992;\&#9679;&#9679;&#9679;&#22770;&#19978;&#39640;&#35336;&#31639;&#12471;&#12540;&#12488;%20R3.8.30&#12304;&#31532;&#65301;&#27425;&#12305;PW&#20445;&#35703;%20-%20&#12414;&#12435;&#38450;&#23550;&#24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-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6"/>
  <sheetViews>
    <sheetView showGridLines="0" tabSelected="1" view="pageBreakPreview" zoomScale="118" zoomScaleNormal="75" zoomScaleSheetLayoutView="118" workbookViewId="0">
      <selection activeCell="V27" sqref="V27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0.58203125" style="1" customWidth="1"/>
    <col min="6" max="6" width="9.08203125" style="1" customWidth="1"/>
    <col min="7" max="7" width="4.08203125" style="1" customWidth="1"/>
    <col min="8" max="8" width="10.58203125" style="1" customWidth="1"/>
    <col min="9" max="9" width="7.08203125" style="13" customWidth="1"/>
    <col min="10" max="10" width="9.08203125" style="1" customWidth="1"/>
    <col min="11" max="11" width="4.08203125" style="1" customWidth="1"/>
    <col min="12" max="12" width="10.58203125" style="1" customWidth="1"/>
    <col min="13" max="13" width="9.08203125" style="1" customWidth="1"/>
    <col min="14" max="14" width="4.08203125" style="1" customWidth="1"/>
    <col min="15" max="15" width="10.58203125" style="1" customWidth="1"/>
    <col min="16" max="16" width="1.08203125" style="13" customWidth="1"/>
    <col min="17" max="17" width="1.83203125" style="13" customWidth="1"/>
    <col min="18" max="18" width="0.75" style="1" customWidth="1"/>
    <col min="19" max="19" width="11.75" style="1" customWidth="1"/>
    <col min="20" max="20" width="0.58203125" style="20" customWidth="1"/>
    <col min="21" max="16384" width="9" style="1"/>
  </cols>
  <sheetData>
    <row r="2" spans="1:22" ht="26.5" x14ac:dyDescent="0.3">
      <c r="A2" s="518" t="s">
        <v>52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</row>
    <row r="3" spans="1:22" ht="22" x14ac:dyDescent="0.3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</row>
    <row r="4" spans="1:22" ht="27" customHeight="1" x14ac:dyDescent="0.3">
      <c r="A4" s="93"/>
      <c r="B4" s="93"/>
      <c r="C4" s="515" t="s">
        <v>53</v>
      </c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93"/>
      <c r="Q4" s="93"/>
      <c r="R4" s="13"/>
      <c r="S4" s="13"/>
      <c r="T4" s="1"/>
      <c r="V4" s="20"/>
    </row>
    <row r="5" spans="1:22" ht="26.5" customHeight="1" x14ac:dyDescent="0.3">
      <c r="A5" s="93"/>
      <c r="B5" s="93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93"/>
      <c r="Q5" s="93"/>
      <c r="R5" s="13"/>
    </row>
    <row r="6" spans="1:22" ht="9" customHeight="1" x14ac:dyDescent="0.3">
      <c r="A6" s="93"/>
      <c r="B6" s="93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93"/>
      <c r="Q6" s="93"/>
    </row>
    <row r="7" spans="1:22" ht="25" customHeight="1" x14ac:dyDescent="0.3">
      <c r="A7" s="93"/>
      <c r="B7" s="93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119"/>
      <c r="Q7" s="120"/>
      <c r="R7" s="3"/>
      <c r="S7" s="3"/>
      <c r="T7" s="18"/>
    </row>
    <row r="8" spans="1:22" ht="9" customHeight="1" x14ac:dyDescent="0.3">
      <c r="A8" s="93"/>
      <c r="B8" s="93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119"/>
      <c r="Q8" s="120"/>
      <c r="R8" s="3"/>
      <c r="S8" s="3"/>
      <c r="T8" s="18"/>
    </row>
    <row r="9" spans="1:22" s="7" customFormat="1" ht="20.149999999999999" customHeight="1" x14ac:dyDescent="0.3">
      <c r="A9" s="121"/>
      <c r="B9" s="121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04"/>
      <c r="Q9" s="92"/>
      <c r="R9" s="6"/>
      <c r="S9" s="6"/>
      <c r="T9" s="28"/>
    </row>
    <row r="10" spans="1:22" s="23" customFormat="1" ht="20.149999999999999" customHeight="1" x14ac:dyDescent="0.3">
      <c r="A10" s="121"/>
      <c r="B10" s="121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04"/>
      <c r="Q10" s="92"/>
      <c r="R10" s="24"/>
      <c r="S10" s="24"/>
      <c r="T10" s="25"/>
    </row>
    <row r="11" spans="1:22" s="9" customFormat="1" x14ac:dyDescent="0.3">
      <c r="A11" s="122"/>
      <c r="B11" s="122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37"/>
      <c r="Q11" s="47"/>
      <c r="R11" s="8"/>
      <c r="S11" s="8"/>
      <c r="T11" s="21"/>
    </row>
    <row r="12" spans="1:22" x14ac:dyDescent="0.3">
      <c r="A12" s="93"/>
      <c r="B12" s="93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96"/>
      <c r="Q12" s="93"/>
      <c r="T12" s="21">
        <v>43092</v>
      </c>
    </row>
    <row r="13" spans="1:22" s="9" customFormat="1" x14ac:dyDescent="0.3">
      <c r="A13" s="122"/>
      <c r="B13" s="122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37"/>
      <c r="Q13" s="47"/>
      <c r="R13" s="8"/>
      <c r="S13" s="8"/>
      <c r="T13" s="21"/>
    </row>
    <row r="14" spans="1:22" s="9" customFormat="1" x14ac:dyDescent="0.3">
      <c r="A14" s="122"/>
      <c r="B14" s="122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37"/>
      <c r="Q14" s="47"/>
      <c r="R14" s="8"/>
      <c r="S14" s="8"/>
      <c r="T14" s="21"/>
    </row>
    <row r="15" spans="1:22" s="36" customFormat="1" x14ac:dyDescent="0.3">
      <c r="A15" s="122"/>
      <c r="B15" s="122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37"/>
      <c r="Q15" s="47"/>
      <c r="R15" s="38"/>
      <c r="S15" s="38"/>
      <c r="T15" s="39"/>
    </row>
    <row r="16" spans="1:22" s="9" customFormat="1" x14ac:dyDescent="0.3">
      <c r="A16" s="122"/>
      <c r="B16" s="122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37"/>
      <c r="Q16" s="47"/>
      <c r="R16" s="8"/>
      <c r="S16" s="8"/>
      <c r="T16" s="21">
        <v>43062</v>
      </c>
    </row>
    <row r="17" spans="1:20" x14ac:dyDescent="0.3">
      <c r="A17" s="93"/>
      <c r="B17" s="93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93"/>
      <c r="Q17" s="93"/>
      <c r="T17" s="21">
        <v>43108</v>
      </c>
    </row>
    <row r="18" spans="1:20" x14ac:dyDescent="0.3">
      <c r="A18" s="93"/>
      <c r="B18" s="93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93"/>
      <c r="Q18" s="93"/>
      <c r="T18" s="21"/>
    </row>
    <row r="19" spans="1:20" x14ac:dyDescent="0.3">
      <c r="A19" s="93"/>
      <c r="B19" s="93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93"/>
      <c r="Q19" s="93"/>
      <c r="T19" s="21">
        <v>43142</v>
      </c>
    </row>
    <row r="20" spans="1:20" x14ac:dyDescent="0.3">
      <c r="A20" s="93"/>
      <c r="B20" s="93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93"/>
      <c r="Q20" s="93"/>
      <c r="T20" s="21"/>
    </row>
    <row r="21" spans="1:20" x14ac:dyDescent="0.3">
      <c r="A21" s="93"/>
      <c r="B21" s="93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93"/>
      <c r="Q21" s="93"/>
      <c r="T21" s="21">
        <v>43143</v>
      </c>
    </row>
    <row r="22" spans="1:20" x14ac:dyDescent="0.3">
      <c r="A22" s="93"/>
      <c r="B22" s="93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93"/>
      <c r="Q22" s="93"/>
      <c r="T22" s="21"/>
    </row>
    <row r="23" spans="1:20" x14ac:dyDescent="0.3">
      <c r="A23" s="93"/>
      <c r="B23" s="93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93"/>
      <c r="Q23" s="93"/>
      <c r="T23" s="21"/>
    </row>
    <row r="24" spans="1:20" x14ac:dyDescent="0.3">
      <c r="A24" s="93"/>
      <c r="B24" s="93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96"/>
      <c r="Q24" s="93"/>
      <c r="T24" s="21">
        <v>43092</v>
      </c>
    </row>
    <row r="25" spans="1:20" s="9" customFormat="1" x14ac:dyDescent="0.3">
      <c r="A25" s="122"/>
      <c r="B25" s="122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37"/>
      <c r="Q25" s="47"/>
      <c r="R25" s="8"/>
      <c r="S25" s="8"/>
      <c r="T25" s="21"/>
    </row>
    <row r="26" spans="1:20" s="9" customFormat="1" x14ac:dyDescent="0.3">
      <c r="A26" s="122"/>
      <c r="B26" s="122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37"/>
      <c r="Q26" s="47"/>
      <c r="R26" s="8"/>
      <c r="S26" s="8"/>
      <c r="T26" s="21"/>
    </row>
    <row r="27" spans="1:20" x14ac:dyDescent="0.3">
      <c r="A27" s="93"/>
      <c r="B27" s="93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96"/>
      <c r="Q27" s="93"/>
      <c r="T27" s="21"/>
    </row>
    <row r="28" spans="1:20" s="9" customFormat="1" x14ac:dyDescent="0.3">
      <c r="A28" s="122"/>
      <c r="B28" s="122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37"/>
      <c r="Q28" s="47"/>
      <c r="R28" s="8"/>
      <c r="S28" s="8"/>
      <c r="T28" s="21">
        <v>43062</v>
      </c>
    </row>
    <row r="29" spans="1:20" x14ac:dyDescent="0.3">
      <c r="A29" s="93"/>
      <c r="B29" s="93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93"/>
      <c r="Q29" s="93"/>
      <c r="T29" s="21">
        <v>43108</v>
      </c>
    </row>
    <row r="30" spans="1:20" x14ac:dyDescent="0.3">
      <c r="A30" s="93"/>
      <c r="B30" s="93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93"/>
      <c r="Q30" s="93"/>
      <c r="T30" s="21"/>
    </row>
    <row r="31" spans="1:20" x14ac:dyDescent="0.3">
      <c r="A31" s="93"/>
      <c r="B31" s="93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93"/>
      <c r="Q31" s="93"/>
      <c r="T31" s="21">
        <v>43142</v>
      </c>
    </row>
    <row r="32" spans="1:20" x14ac:dyDescent="0.3">
      <c r="A32" s="93"/>
      <c r="B32" s="93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93"/>
      <c r="Q32" s="93"/>
      <c r="T32" s="21">
        <v>43180</v>
      </c>
    </row>
    <row r="33" spans="1:20" x14ac:dyDescent="0.3">
      <c r="A33" s="93"/>
      <c r="B33" s="93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93"/>
      <c r="Q33" s="93"/>
      <c r="T33" s="21">
        <v>43219</v>
      </c>
    </row>
    <row r="34" spans="1:20" x14ac:dyDescent="0.3">
      <c r="A34" s="93"/>
      <c r="B34" s="93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93"/>
      <c r="Q34" s="93"/>
      <c r="T34" s="21">
        <v>43220</v>
      </c>
    </row>
    <row r="35" spans="1:20" x14ac:dyDescent="0.3"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T35" s="21">
        <v>43223</v>
      </c>
    </row>
    <row r="36" spans="1:20" x14ac:dyDescent="0.3"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T36" s="21">
        <v>43224</v>
      </c>
    </row>
    <row r="37" spans="1:20" x14ac:dyDescent="0.3"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T37" s="21">
        <v>43225</v>
      </c>
    </row>
    <row r="38" spans="1:20" x14ac:dyDescent="0.3"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T38" s="21">
        <v>43297</v>
      </c>
    </row>
    <row r="39" spans="1:20" x14ac:dyDescent="0.3"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T39" s="21">
        <v>43323</v>
      </c>
    </row>
    <row r="40" spans="1:20" x14ac:dyDescent="0.3"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T40" s="21">
        <v>43360</v>
      </c>
    </row>
    <row r="41" spans="1:20" x14ac:dyDescent="0.3"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T41" s="21">
        <v>43366</v>
      </c>
    </row>
    <row r="42" spans="1:20" x14ac:dyDescent="0.3"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T42" s="21">
        <v>43367</v>
      </c>
    </row>
    <row r="43" spans="1:20" x14ac:dyDescent="0.3"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T43" s="21">
        <v>43381</v>
      </c>
    </row>
    <row r="44" spans="1:20" x14ac:dyDescent="0.3"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T44" s="21">
        <v>43407</v>
      </c>
    </row>
    <row r="45" spans="1:20" x14ac:dyDescent="0.3"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T45" s="21">
        <v>43427</v>
      </c>
    </row>
    <row r="46" spans="1:20" x14ac:dyDescent="0.3"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T46" s="21">
        <v>43457</v>
      </c>
    </row>
    <row r="47" spans="1:20" x14ac:dyDescent="0.3"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T47" s="21">
        <v>43458</v>
      </c>
    </row>
    <row r="48" spans="1:20" x14ac:dyDescent="0.3"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T48" s="22">
        <v>43466</v>
      </c>
    </row>
    <row r="49" spans="3:20" x14ac:dyDescent="0.3"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T49" s="22">
        <v>43479</v>
      </c>
    </row>
    <row r="50" spans="3:20" x14ac:dyDescent="0.3">
      <c r="C50" s="517"/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T50" s="22">
        <v>43507</v>
      </c>
    </row>
    <row r="51" spans="3:20" x14ac:dyDescent="0.3"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T51" s="22">
        <v>43545</v>
      </c>
    </row>
    <row r="52" spans="3:20" x14ac:dyDescent="0.3"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T52" s="22">
        <v>43584</v>
      </c>
    </row>
    <row r="53" spans="3:20" x14ac:dyDescent="0.3"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T53" s="22">
        <v>43588</v>
      </c>
    </row>
    <row r="54" spans="3:20" x14ac:dyDescent="0.3"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T54" s="22">
        <v>43589</v>
      </c>
    </row>
    <row r="55" spans="3:20" x14ac:dyDescent="0.3"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T55" s="22">
        <v>43590</v>
      </c>
    </row>
    <row r="56" spans="3:20" x14ac:dyDescent="0.3"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T56" s="22">
        <v>43591</v>
      </c>
    </row>
    <row r="57" spans="3:20" x14ac:dyDescent="0.3"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T57" s="22">
        <v>43661</v>
      </c>
    </row>
    <row r="58" spans="3:20" x14ac:dyDescent="0.3"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T58" s="22">
        <v>43688</v>
      </c>
    </row>
    <row r="59" spans="3:20" x14ac:dyDescent="0.3"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T59" s="22">
        <v>43689</v>
      </c>
    </row>
    <row r="60" spans="3:20" x14ac:dyDescent="0.3"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T60" s="22">
        <v>43724</v>
      </c>
    </row>
    <row r="61" spans="3:20" ht="13.5" customHeight="1" x14ac:dyDescent="0.3"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T61" s="22">
        <v>43731</v>
      </c>
    </row>
    <row r="62" spans="3:20" x14ac:dyDescent="0.3"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T62" s="22">
        <v>43752</v>
      </c>
    </row>
    <row r="63" spans="3:20" ht="15" customHeight="1" x14ac:dyDescent="0.3">
      <c r="C63" s="517"/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T63" s="22">
        <v>43772</v>
      </c>
    </row>
    <row r="64" spans="3:20" x14ac:dyDescent="0.3">
      <c r="C64" s="517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T64" s="22">
        <v>43773</v>
      </c>
    </row>
    <row r="65" spans="3:20" x14ac:dyDescent="0.3"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T65" s="22">
        <v>43792</v>
      </c>
    </row>
    <row r="66" spans="3:20" x14ac:dyDescent="0.3">
      <c r="T66" s="22">
        <v>43822</v>
      </c>
    </row>
    <row r="67" spans="3:20" x14ac:dyDescent="0.3">
      <c r="T67" s="22">
        <v>43831</v>
      </c>
    </row>
    <row r="68" spans="3:20" x14ac:dyDescent="0.3">
      <c r="T68" s="22">
        <v>43843</v>
      </c>
    </row>
    <row r="69" spans="3:20" x14ac:dyDescent="0.3">
      <c r="T69" s="22">
        <v>43872</v>
      </c>
    </row>
    <row r="70" spans="3:20" x14ac:dyDescent="0.3">
      <c r="T70" s="22">
        <v>43885</v>
      </c>
    </row>
    <row r="71" spans="3:20" x14ac:dyDescent="0.3">
      <c r="T71" s="22">
        <v>43910</v>
      </c>
    </row>
    <row r="72" spans="3:20" x14ac:dyDescent="0.3">
      <c r="T72" s="22">
        <v>43950</v>
      </c>
    </row>
    <row r="73" spans="3:20" x14ac:dyDescent="0.3">
      <c r="T73" s="22">
        <v>43954</v>
      </c>
    </row>
    <row r="74" spans="3:20" x14ac:dyDescent="0.3">
      <c r="T74" s="22">
        <v>43955</v>
      </c>
    </row>
    <row r="75" spans="3:20" x14ac:dyDescent="0.3">
      <c r="T75" s="22">
        <v>43956</v>
      </c>
    </row>
    <row r="76" spans="3:20" x14ac:dyDescent="0.3">
      <c r="T76" s="22">
        <v>43957</v>
      </c>
    </row>
    <row r="77" spans="3:20" x14ac:dyDescent="0.3">
      <c r="T77" s="22">
        <v>44035</v>
      </c>
    </row>
    <row r="78" spans="3:20" x14ac:dyDescent="0.3">
      <c r="T78" s="22">
        <v>44036</v>
      </c>
    </row>
    <row r="79" spans="3:20" x14ac:dyDescent="0.3">
      <c r="T79" s="22">
        <v>44053</v>
      </c>
    </row>
    <row r="80" spans="3:20" x14ac:dyDescent="0.3">
      <c r="T80" s="22">
        <v>44095</v>
      </c>
    </row>
    <row r="81" spans="20:20" x14ac:dyDescent="0.3">
      <c r="T81" s="22">
        <v>44096</v>
      </c>
    </row>
    <row r="82" spans="20:20" x14ac:dyDescent="0.3">
      <c r="T82" s="22">
        <v>44138</v>
      </c>
    </row>
    <row r="83" spans="20:20" x14ac:dyDescent="0.3">
      <c r="T83" s="22">
        <v>44158</v>
      </c>
    </row>
    <row r="84" spans="20:20" x14ac:dyDescent="0.3">
      <c r="T84" s="22">
        <v>44197</v>
      </c>
    </row>
    <row r="85" spans="20:20" x14ac:dyDescent="0.3">
      <c r="T85" s="22">
        <v>44207</v>
      </c>
    </row>
    <row r="86" spans="20:20" x14ac:dyDescent="0.3">
      <c r="T86" s="22">
        <v>44238</v>
      </c>
    </row>
    <row r="87" spans="20:20" x14ac:dyDescent="0.3">
      <c r="T87" s="22">
        <v>44250</v>
      </c>
    </row>
    <row r="88" spans="20:20" x14ac:dyDescent="0.3">
      <c r="T88" s="22">
        <v>44275</v>
      </c>
    </row>
    <row r="89" spans="20:20" x14ac:dyDescent="0.3">
      <c r="T89" s="22">
        <v>44315</v>
      </c>
    </row>
    <row r="90" spans="20:20" x14ac:dyDescent="0.3">
      <c r="T90" s="22">
        <v>44319</v>
      </c>
    </row>
    <row r="91" spans="20:20" x14ac:dyDescent="0.3">
      <c r="T91" s="22">
        <v>44320</v>
      </c>
    </row>
    <row r="92" spans="20:20" x14ac:dyDescent="0.3">
      <c r="T92" s="22">
        <v>44321</v>
      </c>
    </row>
    <row r="93" spans="20:20" x14ac:dyDescent="0.3">
      <c r="T93" s="22">
        <v>44396</v>
      </c>
    </row>
    <row r="94" spans="20:20" x14ac:dyDescent="0.3">
      <c r="T94" s="22">
        <v>44419</v>
      </c>
    </row>
    <row r="95" spans="20:20" x14ac:dyDescent="0.3">
      <c r="T95" s="22">
        <v>44459</v>
      </c>
    </row>
    <row r="96" spans="20:20" x14ac:dyDescent="0.3">
      <c r="T96" s="22">
        <v>44462</v>
      </c>
    </row>
    <row r="97" spans="20:20" x14ac:dyDescent="0.3">
      <c r="T97" s="22">
        <v>44480</v>
      </c>
    </row>
    <row r="98" spans="20:20" x14ac:dyDescent="0.3">
      <c r="T98" s="22">
        <v>44503</v>
      </c>
    </row>
    <row r="99" spans="20:20" x14ac:dyDescent="0.3">
      <c r="T99" s="22">
        <v>44523</v>
      </c>
    </row>
    <row r="100" spans="20:20" x14ac:dyDescent="0.3">
      <c r="T100" s="22">
        <v>44562</v>
      </c>
    </row>
    <row r="101" spans="20:20" x14ac:dyDescent="0.3">
      <c r="T101" s="22">
        <v>44571</v>
      </c>
    </row>
    <row r="102" spans="20:20" x14ac:dyDescent="0.3">
      <c r="T102" s="22">
        <v>44603</v>
      </c>
    </row>
    <row r="103" spans="20:20" x14ac:dyDescent="0.3">
      <c r="T103" s="22">
        <v>44615</v>
      </c>
    </row>
    <row r="104" spans="20:20" x14ac:dyDescent="0.3">
      <c r="T104" s="22">
        <v>44641</v>
      </c>
    </row>
    <row r="105" spans="20:20" x14ac:dyDescent="0.3">
      <c r="T105" s="22">
        <v>44680</v>
      </c>
    </row>
    <row r="106" spans="20:20" x14ac:dyDescent="0.3">
      <c r="T106" s="22">
        <v>44684</v>
      </c>
    </row>
    <row r="107" spans="20:20" x14ac:dyDescent="0.3">
      <c r="T107" s="22">
        <v>44685</v>
      </c>
    </row>
    <row r="108" spans="20:20" x14ac:dyDescent="0.3">
      <c r="T108" s="22">
        <v>44686</v>
      </c>
    </row>
    <row r="109" spans="20:20" x14ac:dyDescent="0.3">
      <c r="T109" s="22">
        <v>44760</v>
      </c>
    </row>
    <row r="110" spans="20:20" x14ac:dyDescent="0.3">
      <c r="T110" s="22">
        <v>44784</v>
      </c>
    </row>
    <row r="111" spans="20:20" x14ac:dyDescent="0.3">
      <c r="T111" s="22">
        <v>44823</v>
      </c>
    </row>
    <row r="112" spans="20:20" x14ac:dyDescent="0.3">
      <c r="T112" s="22">
        <v>44827</v>
      </c>
    </row>
    <row r="113" spans="20:20" x14ac:dyDescent="0.3">
      <c r="T113" s="22">
        <v>44844</v>
      </c>
    </row>
    <row r="114" spans="20:20" x14ac:dyDescent="0.3">
      <c r="T114" s="22">
        <v>44868</v>
      </c>
    </row>
    <row r="115" spans="20:20" x14ac:dyDescent="0.3">
      <c r="T115" s="22">
        <v>44888</v>
      </c>
    </row>
    <row r="116" spans="20:20" x14ac:dyDescent="0.3">
      <c r="T116" s="22"/>
    </row>
  </sheetData>
  <sheetProtection algorithmName="SHA-512" hashValue="QeWdk1H/ekvqAlYjWHkOTYsy6gi0USg7tas+99ohenMYuqk00ynLbkquXGm4uSCjuYdeUmL2/GktaRnJB/tx0Q==" saltValue="Q6sOSOvVFaynUno/YtGZ8A==" spinCount="100000" sheet="1" objects="1" scenarios="1"/>
  <mergeCells count="2">
    <mergeCell ref="C4:O65"/>
    <mergeCell ref="A2:Q2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X150"/>
  <sheetViews>
    <sheetView showGridLines="0" view="pageBreakPreview" topLeftCell="A7" zoomScale="118" zoomScaleNormal="75" zoomScaleSheetLayoutView="118" workbookViewId="0">
      <selection activeCell="Q11" sqref="Q11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2.08203125" style="1" customWidth="1"/>
    <col min="6" max="6" width="9.08203125" style="1" customWidth="1"/>
    <col min="7" max="7" width="4.08203125" style="1" customWidth="1"/>
    <col min="8" max="8" width="12.08203125" style="1" customWidth="1"/>
    <col min="9" max="9" width="3.25" style="1" customWidth="1"/>
    <col min="10" max="10" width="1.58203125" style="1" customWidth="1"/>
    <col min="11" max="11" width="2" style="13" customWidth="1"/>
    <col min="12" max="12" width="9.08203125" style="1" customWidth="1"/>
    <col min="13" max="13" width="4.08203125" style="1" customWidth="1"/>
    <col min="14" max="14" width="12.08203125" style="1" customWidth="1"/>
    <col min="15" max="15" width="9.08203125" style="1" customWidth="1"/>
    <col min="16" max="16" width="4.08203125" style="1" customWidth="1"/>
    <col min="17" max="17" width="12.08203125" style="1" customWidth="1"/>
    <col min="18" max="18" width="2.08203125" style="13" customWidth="1"/>
    <col min="19" max="19" width="1.83203125" style="13" customWidth="1"/>
    <col min="20" max="20" width="0.75" style="1" customWidth="1"/>
    <col min="21" max="21" width="11.75" style="1" customWidth="1"/>
    <col min="22" max="22" width="0.58203125" style="20" customWidth="1"/>
    <col min="23" max="16384" width="9" style="1"/>
  </cols>
  <sheetData>
    <row r="1" spans="1:24" ht="22" x14ac:dyDescent="0.3">
      <c r="A1" s="536" t="s">
        <v>61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24" ht="27" customHeight="1" x14ac:dyDescent="0.3">
      <c r="C2" s="103" t="s">
        <v>25</v>
      </c>
      <c r="D2" s="7"/>
      <c r="F2" s="103" t="s">
        <v>66</v>
      </c>
      <c r="G2" s="7"/>
      <c r="K2" s="1"/>
      <c r="L2" s="103" t="s">
        <v>73</v>
      </c>
      <c r="N2" s="13"/>
      <c r="R2" s="1"/>
      <c r="S2" s="1"/>
      <c r="T2" s="13"/>
      <c r="U2" s="13"/>
      <c r="V2" s="1"/>
      <c r="X2" s="20"/>
    </row>
    <row r="3" spans="1:24" ht="26.5" customHeight="1" thickBot="1" x14ac:dyDescent="0.35">
      <c r="C3" s="30" t="s">
        <v>14</v>
      </c>
      <c r="D3" s="30"/>
      <c r="L3" s="139" t="s">
        <v>1</v>
      </c>
      <c r="M3" s="139"/>
      <c r="N3" s="151"/>
      <c r="O3" s="151"/>
      <c r="P3" s="151"/>
      <c r="Q3" s="151"/>
      <c r="T3" s="13"/>
    </row>
    <row r="4" spans="1:24" ht="9" customHeight="1" thickTop="1" thickBot="1" x14ac:dyDescent="0.35">
      <c r="C4" s="30"/>
      <c r="D4" s="30"/>
      <c r="L4" s="11"/>
      <c r="M4" s="11"/>
      <c r="N4" s="13"/>
      <c r="O4" s="13"/>
      <c r="P4" s="13"/>
      <c r="Q4" s="13"/>
    </row>
    <row r="5" spans="1:24" ht="25" customHeight="1" thickBot="1" x14ac:dyDescent="0.35">
      <c r="A5" s="13"/>
      <c r="B5" s="158"/>
      <c r="C5" s="548">
        <v>2019</v>
      </c>
      <c r="D5" s="548"/>
      <c r="E5" s="159" t="s">
        <v>147</v>
      </c>
      <c r="F5" s="159"/>
      <c r="G5" s="159"/>
      <c r="H5" s="160"/>
      <c r="I5" s="161"/>
      <c r="J5" s="12"/>
      <c r="K5" s="183"/>
      <c r="L5" s="548">
        <v>2020</v>
      </c>
      <c r="M5" s="548"/>
      <c r="N5" s="159" t="s">
        <v>15</v>
      </c>
      <c r="O5" s="184"/>
      <c r="P5" s="184"/>
      <c r="Q5" s="159"/>
      <c r="R5" s="185"/>
      <c r="S5" s="12"/>
      <c r="T5" s="3"/>
      <c r="U5" s="3"/>
      <c r="V5" s="18"/>
    </row>
    <row r="6" spans="1:24" s="36" customFormat="1" ht="20.149999999999999" customHeight="1" x14ac:dyDescent="0.3">
      <c r="A6" s="122"/>
      <c r="B6" s="169"/>
      <c r="C6" s="215" t="s">
        <v>62</v>
      </c>
      <c r="D6" s="153"/>
      <c r="E6" s="154"/>
      <c r="F6" s="153"/>
      <c r="G6" s="153"/>
      <c r="H6" s="154"/>
      <c r="I6" s="170"/>
      <c r="J6" s="37"/>
      <c r="K6" s="192"/>
      <c r="L6" s="215" t="s">
        <v>62</v>
      </c>
      <c r="M6" s="153"/>
      <c r="N6" s="154"/>
      <c r="O6" s="153"/>
      <c r="P6" s="153"/>
      <c r="Q6" s="154"/>
      <c r="R6" s="170"/>
      <c r="S6" s="47"/>
      <c r="T6" s="38"/>
      <c r="U6" s="38"/>
      <c r="V6" s="39"/>
    </row>
    <row r="7" spans="1:24" ht="6" customHeight="1" x14ac:dyDescent="0.3">
      <c r="B7" s="162"/>
      <c r="C7" s="13"/>
      <c r="D7" s="13"/>
      <c r="E7" s="13"/>
      <c r="F7" s="13"/>
      <c r="G7" s="13"/>
      <c r="H7" s="74"/>
      <c r="I7" s="197"/>
      <c r="J7" s="74"/>
      <c r="K7" s="162"/>
      <c r="L7" s="13"/>
      <c r="M7" s="13"/>
      <c r="N7" s="13"/>
      <c r="O7" s="13"/>
      <c r="P7" s="13"/>
      <c r="Q7" s="74"/>
      <c r="R7" s="176"/>
      <c r="V7" s="21"/>
    </row>
    <row r="8" spans="1:24" s="7" customFormat="1" ht="20.149999999999999" customHeight="1" x14ac:dyDescent="0.3">
      <c r="B8" s="163"/>
      <c r="C8" s="538">
        <f>+C41</f>
        <v>43678</v>
      </c>
      <c r="D8" s="539"/>
      <c r="E8" s="539"/>
      <c r="F8" s="540">
        <f>DATE(YEAR(C8),MONTH(C8)+1,DAY(C8))</f>
        <v>43709</v>
      </c>
      <c r="G8" s="541"/>
      <c r="H8" s="542"/>
      <c r="I8" s="235"/>
      <c r="J8" s="72"/>
      <c r="K8" s="186"/>
      <c r="L8" s="543">
        <f>+L41</f>
        <v>44044</v>
      </c>
      <c r="M8" s="544"/>
      <c r="N8" s="544"/>
      <c r="O8" s="545">
        <f>DATE(YEAR(L8),MONTH(L8)+1,DAY(L8))</f>
        <v>44075</v>
      </c>
      <c r="P8" s="546"/>
      <c r="Q8" s="546"/>
      <c r="R8" s="187"/>
      <c r="S8" s="44"/>
      <c r="T8" s="6"/>
      <c r="U8" s="6"/>
      <c r="V8" s="28"/>
    </row>
    <row r="9" spans="1:24" s="23" customFormat="1" ht="20.149999999999999" customHeight="1" thickBot="1" x14ac:dyDescent="0.35">
      <c r="B9" s="164"/>
      <c r="C9" s="27" t="s">
        <v>27</v>
      </c>
      <c r="D9" s="27" t="s">
        <v>39</v>
      </c>
      <c r="E9" s="26" t="s">
        <v>0</v>
      </c>
      <c r="F9" s="41" t="s">
        <v>27</v>
      </c>
      <c r="G9" s="41" t="s">
        <v>39</v>
      </c>
      <c r="H9" s="41" t="s">
        <v>0</v>
      </c>
      <c r="I9" s="165"/>
      <c r="J9" s="72"/>
      <c r="K9" s="188"/>
      <c r="L9" s="27" t="s">
        <v>27</v>
      </c>
      <c r="M9" s="27" t="s">
        <v>39</v>
      </c>
      <c r="N9" s="26" t="s">
        <v>0</v>
      </c>
      <c r="O9" s="41" t="s">
        <v>27</v>
      </c>
      <c r="P9" s="41" t="s">
        <v>39</v>
      </c>
      <c r="Q9" s="41" t="s">
        <v>0</v>
      </c>
      <c r="R9" s="165"/>
      <c r="S9" s="45"/>
      <c r="T9" s="24"/>
      <c r="U9" s="24"/>
      <c r="V9" s="25"/>
    </row>
    <row r="10" spans="1:24" s="9" customFormat="1" ht="14" thickTop="1" x14ac:dyDescent="0.3">
      <c r="B10" s="166"/>
      <c r="C10" s="263">
        <f>C8</f>
        <v>43678</v>
      </c>
      <c r="D10" s="123"/>
      <c r="E10" s="124"/>
      <c r="F10" s="298">
        <f>F8</f>
        <v>43709</v>
      </c>
      <c r="G10" s="299"/>
      <c r="H10" s="300"/>
      <c r="I10" s="167"/>
      <c r="J10" s="157"/>
      <c r="K10" s="189"/>
      <c r="L10" s="202">
        <f>L8</f>
        <v>44044</v>
      </c>
      <c r="M10" s="123"/>
      <c r="N10" s="124"/>
      <c r="O10" s="205">
        <f>O8</f>
        <v>44075</v>
      </c>
      <c r="P10" s="125"/>
      <c r="Q10" s="126"/>
      <c r="R10" s="175"/>
      <c r="S10" s="46"/>
      <c r="T10" s="8"/>
      <c r="U10" s="8"/>
      <c r="V10" s="19">
        <v>42370</v>
      </c>
    </row>
    <row r="11" spans="1:24" s="9" customFormat="1" x14ac:dyDescent="0.3">
      <c r="B11" s="166"/>
      <c r="C11" s="264">
        <f t="shared" ref="C11:C40" si="0">C10+1</f>
        <v>43679</v>
      </c>
      <c r="D11" s="252"/>
      <c r="E11" s="128"/>
      <c r="F11" s="301">
        <f>F10+1</f>
        <v>43710</v>
      </c>
      <c r="G11" s="259"/>
      <c r="H11" s="302"/>
      <c r="I11" s="167"/>
      <c r="J11" s="157"/>
      <c r="K11" s="189"/>
      <c r="L11" s="40">
        <f>L10+1</f>
        <v>44045</v>
      </c>
      <c r="M11" s="127"/>
      <c r="N11" s="128"/>
      <c r="O11" s="203">
        <f>O10+1</f>
        <v>44076</v>
      </c>
      <c r="P11" s="129"/>
      <c r="Q11" s="130"/>
      <c r="R11" s="175"/>
      <c r="S11" s="46"/>
      <c r="T11" s="8"/>
      <c r="U11" s="8"/>
      <c r="V11" s="19">
        <v>42380</v>
      </c>
    </row>
    <row r="12" spans="1:24" s="9" customFormat="1" x14ac:dyDescent="0.3">
      <c r="B12" s="166"/>
      <c r="C12" s="265">
        <f t="shared" si="0"/>
        <v>43680</v>
      </c>
      <c r="D12" s="252"/>
      <c r="E12" s="128"/>
      <c r="F12" s="301">
        <f t="shared" ref="F12:F37" si="1">F11+1</f>
        <v>43711</v>
      </c>
      <c r="G12" s="259"/>
      <c r="H12" s="302"/>
      <c r="I12" s="167"/>
      <c r="J12" s="157"/>
      <c r="K12" s="189"/>
      <c r="L12" s="40">
        <f t="shared" ref="L12:L37" si="2">L11+1</f>
        <v>44046</v>
      </c>
      <c r="M12" s="127"/>
      <c r="N12" s="128"/>
      <c r="O12" s="203">
        <f t="shared" ref="O12:O37" si="3">O11+1</f>
        <v>44077</v>
      </c>
      <c r="P12" s="129"/>
      <c r="Q12" s="130"/>
      <c r="R12" s="175"/>
      <c r="S12" s="46"/>
      <c r="T12" s="8"/>
      <c r="U12" s="8"/>
      <c r="V12" s="19">
        <v>42411</v>
      </c>
    </row>
    <row r="13" spans="1:24" s="9" customFormat="1" x14ac:dyDescent="0.3">
      <c r="B13" s="166"/>
      <c r="C13" s="265">
        <f t="shared" si="0"/>
        <v>43681</v>
      </c>
      <c r="D13" s="252"/>
      <c r="E13" s="128"/>
      <c r="F13" s="301">
        <f>F12+1</f>
        <v>43712</v>
      </c>
      <c r="G13" s="259"/>
      <c r="H13" s="302"/>
      <c r="I13" s="167"/>
      <c r="J13" s="157"/>
      <c r="K13" s="189"/>
      <c r="L13" s="17">
        <f t="shared" si="2"/>
        <v>44047</v>
      </c>
      <c r="M13" s="127"/>
      <c r="N13" s="128"/>
      <c r="O13" s="203">
        <f>O12+1</f>
        <v>44078</v>
      </c>
      <c r="P13" s="129"/>
      <c r="Q13" s="130"/>
      <c r="R13" s="175"/>
      <c r="S13" s="46"/>
      <c r="T13" s="8"/>
      <c r="U13" s="8"/>
      <c r="V13" s="19">
        <v>42449</v>
      </c>
    </row>
    <row r="14" spans="1:24" s="9" customFormat="1" x14ac:dyDescent="0.3">
      <c r="B14" s="166"/>
      <c r="C14" s="265">
        <f t="shared" si="0"/>
        <v>43682</v>
      </c>
      <c r="D14" s="252"/>
      <c r="E14" s="128"/>
      <c r="F14" s="301">
        <f t="shared" si="1"/>
        <v>43713</v>
      </c>
      <c r="G14" s="259"/>
      <c r="H14" s="302"/>
      <c r="I14" s="167"/>
      <c r="J14" s="157"/>
      <c r="K14" s="189"/>
      <c r="L14" s="17">
        <f t="shared" si="2"/>
        <v>44048</v>
      </c>
      <c r="M14" s="127"/>
      <c r="N14" s="128"/>
      <c r="O14" s="203">
        <f t="shared" si="3"/>
        <v>44079</v>
      </c>
      <c r="P14" s="129"/>
      <c r="Q14" s="130"/>
      <c r="R14" s="175"/>
      <c r="S14" s="46"/>
      <c r="T14" s="8"/>
      <c r="U14" s="8"/>
      <c r="V14" s="19">
        <v>42450</v>
      </c>
    </row>
    <row r="15" spans="1:24" s="9" customFormat="1" x14ac:dyDescent="0.3">
      <c r="B15" s="166"/>
      <c r="C15" s="265">
        <f t="shared" si="0"/>
        <v>43683</v>
      </c>
      <c r="D15" s="252"/>
      <c r="E15" s="128"/>
      <c r="F15" s="301">
        <f t="shared" si="1"/>
        <v>43714</v>
      </c>
      <c r="G15" s="259"/>
      <c r="H15" s="302"/>
      <c r="I15" s="167"/>
      <c r="J15" s="157"/>
      <c r="K15" s="189"/>
      <c r="L15" s="40">
        <f t="shared" si="2"/>
        <v>44049</v>
      </c>
      <c r="M15" s="127"/>
      <c r="N15" s="128"/>
      <c r="O15" s="203">
        <f t="shared" si="3"/>
        <v>44080</v>
      </c>
      <c r="P15" s="129"/>
      <c r="Q15" s="130"/>
      <c r="R15" s="175"/>
      <c r="S15" s="46"/>
      <c r="T15" s="8"/>
      <c r="U15" s="8"/>
      <c r="V15" s="19">
        <v>42489</v>
      </c>
    </row>
    <row r="16" spans="1:24" s="9" customFormat="1" x14ac:dyDescent="0.3">
      <c r="B16" s="166"/>
      <c r="C16" s="265">
        <f t="shared" si="0"/>
        <v>43684</v>
      </c>
      <c r="D16" s="252"/>
      <c r="E16" s="128"/>
      <c r="F16" s="301">
        <f t="shared" si="1"/>
        <v>43715</v>
      </c>
      <c r="G16" s="259"/>
      <c r="H16" s="302"/>
      <c r="I16" s="167"/>
      <c r="J16" s="157"/>
      <c r="K16" s="189"/>
      <c r="L16" s="40">
        <f t="shared" si="2"/>
        <v>44050</v>
      </c>
      <c r="M16" s="127"/>
      <c r="N16" s="128"/>
      <c r="O16" s="203">
        <f t="shared" si="3"/>
        <v>44081</v>
      </c>
      <c r="P16" s="129"/>
      <c r="Q16" s="130"/>
      <c r="R16" s="175"/>
      <c r="S16" s="46"/>
      <c r="T16" s="8"/>
      <c r="U16" s="8"/>
      <c r="V16" s="19">
        <v>42493</v>
      </c>
    </row>
    <row r="17" spans="2:22" s="9" customFormat="1" x14ac:dyDescent="0.3">
      <c r="B17" s="166"/>
      <c r="C17" s="265">
        <f t="shared" si="0"/>
        <v>43685</v>
      </c>
      <c r="D17" s="252"/>
      <c r="E17" s="128"/>
      <c r="F17" s="301">
        <f t="shared" si="1"/>
        <v>43716</v>
      </c>
      <c r="G17" s="259"/>
      <c r="H17" s="302"/>
      <c r="I17" s="167"/>
      <c r="J17" s="157"/>
      <c r="K17" s="189"/>
      <c r="L17" s="40">
        <f t="shared" si="2"/>
        <v>44051</v>
      </c>
      <c r="M17" s="127"/>
      <c r="N17" s="128"/>
      <c r="O17" s="203">
        <f t="shared" si="3"/>
        <v>44082</v>
      </c>
      <c r="P17" s="129"/>
      <c r="Q17" s="130"/>
      <c r="R17" s="175"/>
      <c r="S17" s="46"/>
      <c r="T17" s="8"/>
      <c r="U17" s="8"/>
      <c r="V17" s="19">
        <v>42494</v>
      </c>
    </row>
    <row r="18" spans="2:22" s="9" customFormat="1" x14ac:dyDescent="0.3">
      <c r="B18" s="166"/>
      <c r="C18" s="265">
        <f t="shared" si="0"/>
        <v>43686</v>
      </c>
      <c r="D18" s="252"/>
      <c r="E18" s="128"/>
      <c r="F18" s="301">
        <f t="shared" si="1"/>
        <v>43717</v>
      </c>
      <c r="G18" s="259"/>
      <c r="H18" s="302"/>
      <c r="I18" s="167"/>
      <c r="J18" s="157"/>
      <c r="K18" s="189"/>
      <c r="L18" s="40">
        <f t="shared" si="2"/>
        <v>44052</v>
      </c>
      <c r="M18" s="127"/>
      <c r="N18" s="128"/>
      <c r="O18" s="288">
        <f t="shared" si="3"/>
        <v>44083</v>
      </c>
      <c r="P18" s="285"/>
      <c r="Q18" s="255"/>
      <c r="R18" s="175"/>
      <c r="S18" s="46"/>
      <c r="T18" s="8"/>
      <c r="U18" s="8"/>
      <c r="V18" s="19">
        <v>42495</v>
      </c>
    </row>
    <row r="19" spans="2:22" s="9" customFormat="1" x14ac:dyDescent="0.3">
      <c r="B19" s="166"/>
      <c r="C19" s="265">
        <f t="shared" si="0"/>
        <v>43687</v>
      </c>
      <c r="D19" s="252"/>
      <c r="E19" s="128"/>
      <c r="F19" s="301">
        <f t="shared" si="1"/>
        <v>43718</v>
      </c>
      <c r="G19" s="259"/>
      <c r="H19" s="302"/>
      <c r="I19" s="167"/>
      <c r="J19" s="157"/>
      <c r="K19" s="189"/>
      <c r="L19" s="40">
        <f t="shared" si="2"/>
        <v>44053</v>
      </c>
      <c r="M19" s="127"/>
      <c r="N19" s="128"/>
      <c r="O19" s="289">
        <f t="shared" si="3"/>
        <v>44084</v>
      </c>
      <c r="P19" s="275"/>
      <c r="Q19" s="290"/>
      <c r="R19" s="175"/>
      <c r="S19" s="46"/>
      <c r="T19" s="8"/>
      <c r="U19" s="8"/>
      <c r="V19" s="19">
        <v>42569</v>
      </c>
    </row>
    <row r="20" spans="2:22" s="9" customFormat="1" x14ac:dyDescent="0.3">
      <c r="B20" s="166"/>
      <c r="C20" s="265">
        <f t="shared" si="0"/>
        <v>43688</v>
      </c>
      <c r="D20" s="252"/>
      <c r="E20" s="128"/>
      <c r="F20" s="301">
        <f t="shared" si="1"/>
        <v>43719</v>
      </c>
      <c r="G20" s="259"/>
      <c r="H20" s="302"/>
      <c r="I20" s="167"/>
      <c r="J20" s="157"/>
      <c r="K20" s="189"/>
      <c r="L20" s="40">
        <f t="shared" si="2"/>
        <v>44054</v>
      </c>
      <c r="M20" s="127"/>
      <c r="N20" s="128"/>
      <c r="O20" s="291">
        <f t="shared" si="3"/>
        <v>44085</v>
      </c>
      <c r="P20" s="279"/>
      <c r="Q20" s="292"/>
      <c r="R20" s="175"/>
      <c r="S20" s="46"/>
      <c r="T20" s="8"/>
      <c r="U20" s="8"/>
      <c r="V20" s="19">
        <v>42632</v>
      </c>
    </row>
    <row r="21" spans="2:22" s="9" customFormat="1" ht="14" thickBot="1" x14ac:dyDescent="0.35">
      <c r="B21" s="166"/>
      <c r="C21" s="265">
        <f t="shared" si="0"/>
        <v>43689</v>
      </c>
      <c r="D21" s="252"/>
      <c r="E21" s="128"/>
      <c r="F21" s="303">
        <f t="shared" si="1"/>
        <v>43720</v>
      </c>
      <c r="G21" s="304"/>
      <c r="H21" s="305"/>
      <c r="I21" s="167"/>
      <c r="J21" s="157"/>
      <c r="K21" s="189"/>
      <c r="L21" s="40">
        <f t="shared" si="2"/>
        <v>44055</v>
      </c>
      <c r="M21" s="127"/>
      <c r="N21" s="128"/>
      <c r="O21" s="293">
        <f t="shared" si="3"/>
        <v>44086</v>
      </c>
      <c r="P21" s="306"/>
      <c r="Q21" s="294"/>
      <c r="R21" s="175"/>
      <c r="S21" s="46"/>
      <c r="T21" s="8"/>
      <c r="U21" s="8"/>
      <c r="V21" s="19">
        <v>42635</v>
      </c>
    </row>
    <row r="22" spans="2:22" s="9" customFormat="1" ht="14" thickTop="1" x14ac:dyDescent="0.3">
      <c r="B22" s="166"/>
      <c r="C22" s="265">
        <f t="shared" si="0"/>
        <v>43690</v>
      </c>
      <c r="D22" s="138"/>
      <c r="E22" s="128"/>
      <c r="F22" s="295">
        <f t="shared" si="1"/>
        <v>43721</v>
      </c>
      <c r="G22" s="296"/>
      <c r="H22" s="297"/>
      <c r="I22" s="167"/>
      <c r="J22" s="157"/>
      <c r="K22" s="189"/>
      <c r="L22" s="40">
        <f t="shared" si="2"/>
        <v>44056</v>
      </c>
      <c r="M22" s="127"/>
      <c r="N22" s="128"/>
      <c r="O22" s="282">
        <f t="shared" si="3"/>
        <v>44087</v>
      </c>
      <c r="P22" s="132"/>
      <c r="Q22" s="283"/>
      <c r="R22" s="175"/>
      <c r="S22" s="46"/>
      <c r="T22" s="8"/>
      <c r="U22" s="8"/>
      <c r="V22" s="19">
        <v>42653</v>
      </c>
    </row>
    <row r="23" spans="2:22" s="9" customFormat="1" x14ac:dyDescent="0.3">
      <c r="B23" s="166"/>
      <c r="C23" s="265">
        <f t="shared" si="0"/>
        <v>43691</v>
      </c>
      <c r="D23" s="138"/>
      <c r="E23" s="128"/>
      <c r="F23" s="262">
        <f t="shared" si="1"/>
        <v>43722</v>
      </c>
      <c r="G23" s="261"/>
      <c r="H23" s="260"/>
      <c r="I23" s="167"/>
      <c r="J23" s="157"/>
      <c r="K23" s="189"/>
      <c r="L23" s="40">
        <f t="shared" si="2"/>
        <v>44057</v>
      </c>
      <c r="M23" s="127"/>
      <c r="N23" s="128"/>
      <c r="O23" s="278">
        <f t="shared" si="3"/>
        <v>44088</v>
      </c>
      <c r="P23" s="284"/>
      <c r="Q23" s="280"/>
      <c r="R23" s="175"/>
      <c r="S23" s="46"/>
      <c r="T23" s="8"/>
      <c r="U23" s="8"/>
      <c r="V23" s="19">
        <v>42677</v>
      </c>
    </row>
    <row r="24" spans="2:22" s="9" customFormat="1" x14ac:dyDescent="0.3">
      <c r="B24" s="166"/>
      <c r="C24" s="265">
        <f t="shared" si="0"/>
        <v>43692</v>
      </c>
      <c r="D24" s="252"/>
      <c r="E24" s="128"/>
      <c r="F24" s="258">
        <f t="shared" si="1"/>
        <v>43723</v>
      </c>
      <c r="G24" s="261"/>
      <c r="H24" s="260"/>
      <c r="I24" s="167"/>
      <c r="J24" s="157"/>
      <c r="K24" s="189"/>
      <c r="L24" s="40">
        <f t="shared" si="2"/>
        <v>44058</v>
      </c>
      <c r="M24" s="127"/>
      <c r="N24" s="128"/>
      <c r="O24" s="202">
        <f t="shared" si="3"/>
        <v>44089</v>
      </c>
      <c r="P24" s="132"/>
      <c r="Q24" s="133"/>
      <c r="R24" s="190"/>
      <c r="S24" s="46"/>
      <c r="T24" s="8"/>
      <c r="U24" s="8"/>
      <c r="V24" s="19">
        <v>42697</v>
      </c>
    </row>
    <row r="25" spans="2:22" s="9" customFormat="1" x14ac:dyDescent="0.3">
      <c r="B25" s="166"/>
      <c r="C25" s="265">
        <f t="shared" si="0"/>
        <v>43693</v>
      </c>
      <c r="D25" s="252"/>
      <c r="E25" s="128"/>
      <c r="F25" s="258">
        <f t="shared" si="1"/>
        <v>43724</v>
      </c>
      <c r="G25" s="261"/>
      <c r="H25" s="260"/>
      <c r="I25" s="167"/>
      <c r="J25" s="157"/>
      <c r="K25" s="189"/>
      <c r="L25" s="40">
        <f t="shared" si="2"/>
        <v>44059</v>
      </c>
      <c r="M25" s="127"/>
      <c r="N25" s="128"/>
      <c r="O25" s="40">
        <f t="shared" si="3"/>
        <v>44090</v>
      </c>
      <c r="P25" s="134"/>
      <c r="Q25" s="135"/>
      <c r="R25" s="190"/>
      <c r="S25" s="46"/>
      <c r="T25" s="8"/>
      <c r="U25" s="8"/>
      <c r="V25" s="19">
        <v>42727</v>
      </c>
    </row>
    <row r="26" spans="2:22" s="9" customFormat="1" x14ac:dyDescent="0.3">
      <c r="B26" s="166"/>
      <c r="C26" s="265">
        <f t="shared" si="0"/>
        <v>43694</v>
      </c>
      <c r="D26" s="252"/>
      <c r="E26" s="128"/>
      <c r="F26" s="202">
        <f t="shared" si="1"/>
        <v>43725</v>
      </c>
      <c r="G26" s="132"/>
      <c r="H26" s="133"/>
      <c r="I26" s="168"/>
      <c r="J26" s="157"/>
      <c r="K26" s="189"/>
      <c r="L26" s="40">
        <f t="shared" si="2"/>
        <v>44060</v>
      </c>
      <c r="M26" s="127"/>
      <c r="N26" s="128"/>
      <c r="O26" s="40">
        <f t="shared" si="3"/>
        <v>44091</v>
      </c>
      <c r="P26" s="134"/>
      <c r="Q26" s="135"/>
      <c r="R26" s="190"/>
      <c r="S26" s="46"/>
      <c r="T26" s="8"/>
      <c r="U26" s="8"/>
      <c r="V26" s="21">
        <v>42736</v>
      </c>
    </row>
    <row r="27" spans="2:22" s="9" customFormat="1" x14ac:dyDescent="0.3">
      <c r="B27" s="166"/>
      <c r="C27" s="265">
        <f t="shared" si="0"/>
        <v>43695</v>
      </c>
      <c r="D27" s="252"/>
      <c r="E27" s="128"/>
      <c r="F27" s="40">
        <f t="shared" si="1"/>
        <v>43726</v>
      </c>
      <c r="G27" s="134"/>
      <c r="H27" s="135"/>
      <c r="I27" s="168"/>
      <c r="J27" s="157"/>
      <c r="K27" s="189"/>
      <c r="L27" s="40">
        <f t="shared" si="2"/>
        <v>44061</v>
      </c>
      <c r="M27" s="127"/>
      <c r="N27" s="128"/>
      <c r="O27" s="40">
        <f t="shared" si="3"/>
        <v>44092</v>
      </c>
      <c r="P27" s="134"/>
      <c r="Q27" s="135"/>
      <c r="R27" s="190"/>
      <c r="S27" s="46"/>
      <c r="T27" s="8"/>
      <c r="U27" s="8"/>
      <c r="V27" s="21">
        <v>42744</v>
      </c>
    </row>
    <row r="28" spans="2:22" s="9" customFormat="1" x14ac:dyDescent="0.3">
      <c r="B28" s="166"/>
      <c r="C28" s="266">
        <f t="shared" si="0"/>
        <v>43696</v>
      </c>
      <c r="D28" s="254"/>
      <c r="E28" s="156"/>
      <c r="F28" s="40">
        <f t="shared" si="1"/>
        <v>43727</v>
      </c>
      <c r="G28" s="134"/>
      <c r="H28" s="135"/>
      <c r="I28" s="168"/>
      <c r="J28" s="157"/>
      <c r="K28" s="189"/>
      <c r="L28" s="207">
        <f t="shared" si="2"/>
        <v>44062</v>
      </c>
      <c r="M28" s="137"/>
      <c r="N28" s="156"/>
      <c r="O28" s="40">
        <f t="shared" si="3"/>
        <v>44093</v>
      </c>
      <c r="P28" s="134"/>
      <c r="Q28" s="135"/>
      <c r="R28" s="190"/>
      <c r="S28" s="46"/>
      <c r="T28" s="8"/>
      <c r="U28" s="8"/>
      <c r="V28" s="21">
        <v>42777</v>
      </c>
    </row>
    <row r="29" spans="2:22" s="9" customFormat="1" x14ac:dyDescent="0.3">
      <c r="B29" s="166"/>
      <c r="C29" s="420">
        <f t="shared" si="0"/>
        <v>43697</v>
      </c>
      <c r="D29" s="421"/>
      <c r="E29" s="276"/>
      <c r="F29" s="206">
        <f t="shared" si="1"/>
        <v>43728</v>
      </c>
      <c r="G29" s="134"/>
      <c r="H29" s="135"/>
      <c r="I29" s="168"/>
      <c r="J29" s="157"/>
      <c r="K29" s="191"/>
      <c r="L29" s="427">
        <f t="shared" si="2"/>
        <v>44063</v>
      </c>
      <c r="M29" s="428"/>
      <c r="N29" s="429"/>
      <c r="O29" s="206">
        <f t="shared" si="3"/>
        <v>44094</v>
      </c>
      <c r="P29" s="134"/>
      <c r="Q29" s="135"/>
      <c r="R29" s="190"/>
      <c r="S29" s="46"/>
      <c r="T29" s="8"/>
      <c r="U29" s="8"/>
      <c r="V29" s="21">
        <v>42814</v>
      </c>
    </row>
    <row r="30" spans="2:22" s="9" customFormat="1" x14ac:dyDescent="0.3">
      <c r="B30" s="166"/>
      <c r="C30" s="422">
        <f t="shared" si="0"/>
        <v>43698</v>
      </c>
      <c r="D30" s="270"/>
      <c r="E30" s="277"/>
      <c r="F30" s="206">
        <f t="shared" si="1"/>
        <v>43729</v>
      </c>
      <c r="G30" s="134"/>
      <c r="H30" s="135"/>
      <c r="I30" s="168"/>
      <c r="J30" s="157"/>
      <c r="K30" s="191"/>
      <c r="L30" s="427">
        <f t="shared" si="2"/>
        <v>44064</v>
      </c>
      <c r="M30" s="428"/>
      <c r="N30" s="429"/>
      <c r="O30" s="206">
        <f t="shared" si="3"/>
        <v>44095</v>
      </c>
      <c r="P30" s="134"/>
      <c r="Q30" s="135"/>
      <c r="R30" s="190"/>
      <c r="S30" s="46"/>
      <c r="T30" s="8"/>
      <c r="U30" s="8"/>
      <c r="V30" s="21">
        <v>42854</v>
      </c>
    </row>
    <row r="31" spans="2:22" s="9" customFormat="1" x14ac:dyDescent="0.3">
      <c r="B31" s="166"/>
      <c r="C31" s="422">
        <f t="shared" si="0"/>
        <v>43699</v>
      </c>
      <c r="D31" s="129"/>
      <c r="E31" s="277"/>
      <c r="F31" s="206">
        <f t="shared" si="1"/>
        <v>43730</v>
      </c>
      <c r="G31" s="134"/>
      <c r="H31" s="135"/>
      <c r="I31" s="168"/>
      <c r="J31" s="157"/>
      <c r="K31" s="191"/>
      <c r="L31" s="427">
        <f t="shared" si="2"/>
        <v>44065</v>
      </c>
      <c r="M31" s="428"/>
      <c r="N31" s="429"/>
      <c r="O31" s="206">
        <f t="shared" si="3"/>
        <v>44096</v>
      </c>
      <c r="P31" s="134"/>
      <c r="Q31" s="135"/>
      <c r="R31" s="190"/>
      <c r="S31" s="46"/>
      <c r="T31" s="8"/>
      <c r="U31" s="8"/>
      <c r="V31" s="21">
        <v>42858</v>
      </c>
    </row>
    <row r="32" spans="2:22" s="9" customFormat="1" x14ac:dyDescent="0.3">
      <c r="B32" s="166"/>
      <c r="C32" s="422">
        <f t="shared" si="0"/>
        <v>43700</v>
      </c>
      <c r="D32" s="129"/>
      <c r="E32" s="277"/>
      <c r="F32" s="206">
        <f t="shared" si="1"/>
        <v>43731</v>
      </c>
      <c r="G32" s="134"/>
      <c r="H32" s="135"/>
      <c r="I32" s="168"/>
      <c r="J32" s="157"/>
      <c r="K32" s="191"/>
      <c r="L32" s="427">
        <f t="shared" si="2"/>
        <v>44066</v>
      </c>
      <c r="M32" s="428"/>
      <c r="N32" s="429"/>
      <c r="O32" s="206">
        <f t="shared" si="3"/>
        <v>44097</v>
      </c>
      <c r="P32" s="134"/>
      <c r="Q32" s="135"/>
      <c r="R32" s="190"/>
      <c r="S32" s="46"/>
      <c r="T32" s="8"/>
      <c r="U32" s="8"/>
      <c r="V32" s="21">
        <v>42859</v>
      </c>
    </row>
    <row r="33" spans="1:22" s="9" customFormat="1" x14ac:dyDescent="0.3">
      <c r="B33" s="166"/>
      <c r="C33" s="422">
        <f t="shared" si="0"/>
        <v>43701</v>
      </c>
      <c r="D33" s="129"/>
      <c r="E33" s="277"/>
      <c r="F33" s="206">
        <f t="shared" si="1"/>
        <v>43732</v>
      </c>
      <c r="G33" s="134"/>
      <c r="H33" s="135"/>
      <c r="I33" s="168"/>
      <c r="J33" s="157"/>
      <c r="K33" s="191"/>
      <c r="L33" s="427">
        <f t="shared" si="2"/>
        <v>44067</v>
      </c>
      <c r="M33" s="428"/>
      <c r="N33" s="429"/>
      <c r="O33" s="206">
        <f t="shared" si="3"/>
        <v>44098</v>
      </c>
      <c r="P33" s="134"/>
      <c r="Q33" s="135"/>
      <c r="R33" s="190"/>
      <c r="S33" s="46"/>
      <c r="T33" s="8"/>
      <c r="U33" s="8"/>
      <c r="V33" s="21">
        <v>42860</v>
      </c>
    </row>
    <row r="34" spans="1:22" s="9" customFormat="1" x14ac:dyDescent="0.3">
      <c r="B34" s="166"/>
      <c r="C34" s="422">
        <f t="shared" si="0"/>
        <v>43702</v>
      </c>
      <c r="D34" s="129"/>
      <c r="E34" s="277"/>
      <c r="F34" s="206">
        <f t="shared" si="1"/>
        <v>43733</v>
      </c>
      <c r="G34" s="134"/>
      <c r="H34" s="135"/>
      <c r="I34" s="168"/>
      <c r="J34" s="157"/>
      <c r="K34" s="191"/>
      <c r="L34" s="427">
        <f t="shared" si="2"/>
        <v>44068</v>
      </c>
      <c r="M34" s="428"/>
      <c r="N34" s="429"/>
      <c r="O34" s="272">
        <f t="shared" si="3"/>
        <v>44099</v>
      </c>
      <c r="P34" s="136"/>
      <c r="Q34" s="232"/>
      <c r="R34" s="190"/>
      <c r="S34" s="46"/>
      <c r="T34" s="8"/>
      <c r="U34" s="8"/>
      <c r="V34" s="21">
        <v>42933</v>
      </c>
    </row>
    <row r="35" spans="1:22" s="9" customFormat="1" ht="14" thickBot="1" x14ac:dyDescent="0.35">
      <c r="B35" s="166"/>
      <c r="C35" s="424">
        <f t="shared" si="0"/>
        <v>43703</v>
      </c>
      <c r="D35" s="285"/>
      <c r="E35" s="423"/>
      <c r="F35" s="206">
        <f t="shared" si="1"/>
        <v>43734</v>
      </c>
      <c r="G35" s="134"/>
      <c r="H35" s="135"/>
      <c r="I35" s="168"/>
      <c r="J35" s="157"/>
      <c r="K35" s="191"/>
      <c r="L35" s="263">
        <f t="shared" si="2"/>
        <v>44069</v>
      </c>
      <c r="M35" s="430"/>
      <c r="N35" s="431"/>
      <c r="O35" s="308">
        <f t="shared" si="3"/>
        <v>44100</v>
      </c>
      <c r="P35" s="286"/>
      <c r="Q35" s="276"/>
      <c r="R35" s="175"/>
      <c r="S35" s="46"/>
      <c r="T35" s="8"/>
      <c r="U35" s="8"/>
      <c r="V35" s="21">
        <v>42958</v>
      </c>
    </row>
    <row r="36" spans="1:22" s="9" customFormat="1" ht="14" thickTop="1" x14ac:dyDescent="0.3">
      <c r="B36" s="166"/>
      <c r="C36" s="267">
        <f t="shared" si="0"/>
        <v>43704</v>
      </c>
      <c r="D36" s="425"/>
      <c r="E36" s="426"/>
      <c r="F36" s="206">
        <f t="shared" si="1"/>
        <v>43735</v>
      </c>
      <c r="G36" s="134"/>
      <c r="H36" s="135"/>
      <c r="I36" s="168"/>
      <c r="J36" s="157"/>
      <c r="K36" s="191"/>
      <c r="L36" s="432">
        <f t="shared" si="2"/>
        <v>44070</v>
      </c>
      <c r="M36" s="433"/>
      <c r="N36" s="434"/>
      <c r="O36" s="206">
        <f t="shared" si="3"/>
        <v>44101</v>
      </c>
      <c r="P36" s="134"/>
      <c r="Q36" s="277"/>
      <c r="R36" s="175"/>
      <c r="S36" s="46"/>
      <c r="T36" s="8"/>
      <c r="U36" s="8"/>
      <c r="V36" s="21">
        <v>42996</v>
      </c>
    </row>
    <row r="37" spans="1:22" s="9" customFormat="1" x14ac:dyDescent="0.3">
      <c r="B37" s="166"/>
      <c r="C37" s="268">
        <f t="shared" si="0"/>
        <v>43705</v>
      </c>
      <c r="D37" s="253"/>
      <c r="E37" s="256"/>
      <c r="F37" s="206">
        <f t="shared" si="1"/>
        <v>43736</v>
      </c>
      <c r="G37" s="138"/>
      <c r="H37" s="135"/>
      <c r="I37" s="168"/>
      <c r="J37" s="157"/>
      <c r="K37" s="191"/>
      <c r="L37" s="289">
        <f t="shared" si="2"/>
        <v>44071</v>
      </c>
      <c r="M37" s="275"/>
      <c r="N37" s="290"/>
      <c r="O37" s="206">
        <f t="shared" si="3"/>
        <v>44102</v>
      </c>
      <c r="P37" s="138"/>
      <c r="Q37" s="277"/>
      <c r="R37" s="175"/>
      <c r="S37" s="46"/>
      <c r="T37" s="8"/>
      <c r="U37" s="8"/>
      <c r="V37" s="21">
        <v>43001</v>
      </c>
    </row>
    <row r="38" spans="1:22" s="9" customFormat="1" x14ac:dyDescent="0.3">
      <c r="B38" s="166"/>
      <c r="C38" s="268">
        <f t="shared" si="0"/>
        <v>43706</v>
      </c>
      <c r="D38" s="253"/>
      <c r="E38" s="256"/>
      <c r="F38" s="206">
        <f>IF(F37="","",IF(DAY(F37+1)=1,"",F37+1))</f>
        <v>43737</v>
      </c>
      <c r="G38" s="138"/>
      <c r="H38" s="135"/>
      <c r="I38" s="168"/>
      <c r="J38" s="157"/>
      <c r="K38" s="191"/>
      <c r="L38" s="203">
        <f>IF(L37="","",IF(DAY(L37+1)=1,"",L37+1))</f>
        <v>44072</v>
      </c>
      <c r="M38" s="129"/>
      <c r="N38" s="130"/>
      <c r="O38" s="206">
        <f>IF(O37="","",IF(DAY(O37+1)=1,"",O37+1))</f>
        <v>44103</v>
      </c>
      <c r="P38" s="138"/>
      <c r="Q38" s="277"/>
      <c r="R38" s="175"/>
      <c r="S38" s="46"/>
      <c r="T38" s="8"/>
      <c r="U38" s="8"/>
      <c r="V38" s="21">
        <v>43017</v>
      </c>
    </row>
    <row r="39" spans="1:22" s="9" customFormat="1" x14ac:dyDescent="0.3">
      <c r="B39" s="166"/>
      <c r="C39" s="268">
        <f t="shared" si="0"/>
        <v>43707</v>
      </c>
      <c r="D39" s="253"/>
      <c r="E39" s="256"/>
      <c r="F39" s="206">
        <f t="shared" ref="F39" si="4">IF(F38="","",IF(DAY(F38+1)=1,"",F38+1))</f>
        <v>43738</v>
      </c>
      <c r="G39" s="138"/>
      <c r="H39" s="135"/>
      <c r="I39" s="168"/>
      <c r="J39" s="157"/>
      <c r="K39" s="191"/>
      <c r="L39" s="291">
        <f t="shared" ref="L39" si="5">IF(L38="","",IF(DAY(L38+1)=1,"",L38+1))</f>
        <v>44073</v>
      </c>
      <c r="M39" s="279"/>
      <c r="N39" s="292"/>
      <c r="O39" s="309">
        <f t="shared" ref="O39" si="6">IF(O38="","",IF(DAY(O38+1)=1,"",O38+1))</f>
        <v>44104</v>
      </c>
      <c r="P39" s="287"/>
      <c r="Q39" s="280"/>
      <c r="R39" s="175"/>
      <c r="S39" s="46"/>
      <c r="T39" s="8"/>
      <c r="U39" s="8"/>
      <c r="V39" s="21">
        <v>43042</v>
      </c>
    </row>
    <row r="40" spans="1:22" s="9" customFormat="1" ht="14" thickBot="1" x14ac:dyDescent="0.35">
      <c r="B40" s="166"/>
      <c r="C40" s="269">
        <f t="shared" si="0"/>
        <v>43708</v>
      </c>
      <c r="D40" s="271"/>
      <c r="E40" s="257"/>
      <c r="F40" s="1"/>
      <c r="G40" s="274"/>
      <c r="H40" s="273"/>
      <c r="I40" s="167"/>
      <c r="J40" s="157"/>
      <c r="K40" s="191"/>
      <c r="L40" s="293">
        <f t="shared" ref="L40" si="7">L39+1</f>
        <v>44074</v>
      </c>
      <c r="M40" s="348"/>
      <c r="N40" s="294"/>
      <c r="O40" s="13"/>
      <c r="P40" s="281"/>
      <c r="Q40" s="157"/>
      <c r="R40" s="175"/>
      <c r="S40" s="46"/>
      <c r="T40" s="8"/>
      <c r="U40" s="8"/>
      <c r="V40" s="21">
        <v>43062</v>
      </c>
    </row>
    <row r="41" spans="1:22" ht="9" customHeight="1" thickTop="1" thickBot="1" x14ac:dyDescent="0.35">
      <c r="A41" s="13"/>
      <c r="B41" s="216"/>
      <c r="C41" s="217">
        <f>+DATE(C5,8,1)</f>
        <v>43678</v>
      </c>
      <c r="D41" s="217"/>
      <c r="E41" s="218"/>
      <c r="F41" s="218"/>
      <c r="G41" s="218"/>
      <c r="H41" s="218"/>
      <c r="I41" s="219"/>
      <c r="J41" s="201"/>
      <c r="K41" s="220"/>
      <c r="L41" s="217">
        <f>+DATE(L5,8,1)</f>
        <v>44044</v>
      </c>
      <c r="M41" s="217"/>
      <c r="N41" s="218"/>
      <c r="O41" s="221"/>
      <c r="P41" s="221"/>
      <c r="Q41" s="222"/>
      <c r="R41" s="223"/>
      <c r="S41" s="12"/>
      <c r="T41" s="3"/>
      <c r="U41" s="3"/>
      <c r="V41" s="18"/>
    </row>
    <row r="42" spans="1:22" s="36" customFormat="1" x14ac:dyDescent="0.3">
      <c r="A42" s="122"/>
      <c r="B42" s="173"/>
      <c r="C42" s="208" t="s">
        <v>59</v>
      </c>
      <c r="D42" s="14"/>
      <c r="E42" s="37"/>
      <c r="F42" s="14"/>
      <c r="G42" s="14"/>
      <c r="H42" s="37"/>
      <c r="I42" s="174"/>
      <c r="J42" s="37"/>
      <c r="K42" s="195"/>
      <c r="L42" s="208" t="s">
        <v>59</v>
      </c>
      <c r="M42" s="14"/>
      <c r="N42" s="37"/>
      <c r="O42" s="14"/>
      <c r="P42" s="14"/>
      <c r="Q42" s="37"/>
      <c r="R42" s="174"/>
      <c r="S42" s="47"/>
      <c r="T42" s="38"/>
      <c r="U42" s="38"/>
      <c r="V42" s="39"/>
    </row>
    <row r="43" spans="1:22" ht="8.5" customHeight="1" x14ac:dyDescent="0.3">
      <c r="B43" s="225"/>
      <c r="I43" s="226"/>
      <c r="K43" s="225"/>
      <c r="R43" s="226"/>
      <c r="V43" s="21">
        <v>43220</v>
      </c>
    </row>
    <row r="44" spans="1:22" s="9" customFormat="1" ht="15" x14ac:dyDescent="0.3">
      <c r="B44" s="166"/>
      <c r="C44" s="199" t="s">
        <v>19</v>
      </c>
      <c r="D44" s="14"/>
      <c r="E44" s="48"/>
      <c r="F44" s="14"/>
      <c r="G44" s="14"/>
      <c r="H44" s="37"/>
      <c r="I44" s="174"/>
      <c r="J44" s="37"/>
      <c r="K44" s="195"/>
      <c r="L44" s="199" t="s">
        <v>20</v>
      </c>
      <c r="M44" s="14"/>
      <c r="N44" s="37"/>
      <c r="O44" s="14"/>
      <c r="P44" s="14"/>
      <c r="Q44" s="37"/>
      <c r="R44" s="174"/>
      <c r="S44" s="46"/>
      <c r="T44" s="8"/>
      <c r="U44" s="8"/>
      <c r="V44" s="21"/>
    </row>
    <row r="45" spans="1:22" x14ac:dyDescent="0.3">
      <c r="B45" s="162"/>
      <c r="C45" s="13" t="s">
        <v>85</v>
      </c>
      <c r="D45" s="13"/>
      <c r="E45" s="43"/>
      <c r="F45" s="13"/>
      <c r="G45" s="13"/>
      <c r="H45" s="32"/>
      <c r="I45" s="171"/>
      <c r="J45" s="32"/>
      <c r="K45" s="193"/>
      <c r="L45" s="13" t="s">
        <v>86</v>
      </c>
      <c r="M45" s="13"/>
      <c r="N45" s="32"/>
      <c r="O45" s="15"/>
      <c r="P45" s="15"/>
      <c r="Q45" s="33"/>
      <c r="R45" s="194"/>
      <c r="V45" s="21">
        <v>43092</v>
      </c>
    </row>
    <row r="46" spans="1:22" s="36" customFormat="1" ht="14" thickBot="1" x14ac:dyDescent="0.35">
      <c r="B46" s="173"/>
      <c r="C46" s="152" t="s">
        <v>54</v>
      </c>
      <c r="D46" s="14"/>
      <c r="E46" s="37"/>
      <c r="F46" s="14"/>
      <c r="G46" s="14"/>
      <c r="H46" s="37"/>
      <c r="I46" s="174"/>
      <c r="J46" s="37"/>
      <c r="K46" s="195"/>
      <c r="L46" s="152" t="s">
        <v>57</v>
      </c>
      <c r="M46" s="14"/>
      <c r="N46" s="37"/>
      <c r="O46" s="14"/>
      <c r="P46" s="14"/>
      <c r="Q46" s="37"/>
      <c r="R46" s="174"/>
      <c r="S46" s="47"/>
      <c r="T46" s="38"/>
      <c r="U46" s="38"/>
      <c r="V46" s="39"/>
    </row>
    <row r="47" spans="1:22" s="9" customFormat="1" ht="15.5" thickBot="1" x14ac:dyDescent="0.35">
      <c r="B47" s="166"/>
      <c r="C47" s="547" t="s">
        <v>74</v>
      </c>
      <c r="D47" s="529"/>
      <c r="E47" s="242">
        <f>SUM(E10:E40)</f>
        <v>0</v>
      </c>
      <c r="F47" s="529" t="s">
        <v>79</v>
      </c>
      <c r="G47" s="529"/>
      <c r="H47" s="242">
        <f>SUM(H10:H39)</f>
        <v>0</v>
      </c>
      <c r="I47" s="167"/>
      <c r="J47" s="157"/>
      <c r="K47" s="189"/>
      <c r="L47" s="547" t="s">
        <v>77</v>
      </c>
      <c r="M47" s="529"/>
      <c r="N47" s="242">
        <f>SUM(N10:N40)</f>
        <v>0</v>
      </c>
      <c r="O47" s="537" t="s">
        <v>83</v>
      </c>
      <c r="P47" s="537"/>
      <c r="Q47" s="242">
        <f>SUM(Q10:Q39)</f>
        <v>0</v>
      </c>
      <c r="R47" s="175"/>
      <c r="S47" s="46"/>
      <c r="T47" s="8"/>
      <c r="U47" s="8"/>
      <c r="V47" s="21">
        <v>43062</v>
      </c>
    </row>
    <row r="48" spans="1:22" s="9" customFormat="1" x14ac:dyDescent="0.3">
      <c r="B48" s="166"/>
      <c r="C48" s="525" t="s">
        <v>75</v>
      </c>
      <c r="D48" s="526"/>
      <c r="E48" s="209">
        <f>31-E49</f>
        <v>31</v>
      </c>
      <c r="F48" s="525" t="s">
        <v>80</v>
      </c>
      <c r="G48" s="526"/>
      <c r="H48" s="210">
        <f>30-H49</f>
        <v>30</v>
      </c>
      <c r="I48" s="172"/>
      <c r="J48" s="73"/>
      <c r="K48" s="195"/>
      <c r="L48" s="525" t="s">
        <v>75</v>
      </c>
      <c r="M48" s="526"/>
      <c r="N48" s="209">
        <f>31-N49</f>
        <v>31</v>
      </c>
      <c r="O48" s="525" t="s">
        <v>84</v>
      </c>
      <c r="P48" s="526"/>
      <c r="Q48" s="210">
        <f>30-Q49</f>
        <v>30</v>
      </c>
      <c r="R48" s="174"/>
      <c r="S48" s="46"/>
      <c r="T48" s="8"/>
      <c r="U48" s="8"/>
      <c r="V48" s="21"/>
    </row>
    <row r="49" spans="2:22" s="9" customFormat="1" x14ac:dyDescent="0.3">
      <c r="B49" s="166"/>
      <c r="C49" s="525" t="s">
        <v>76</v>
      </c>
      <c r="D49" s="526"/>
      <c r="E49" s="49">
        <f>COUNTIF(D10:D40,"○")</f>
        <v>0</v>
      </c>
      <c r="F49" s="525" t="s">
        <v>81</v>
      </c>
      <c r="G49" s="526"/>
      <c r="H49" s="49">
        <f>COUNTIF(G10:G39,"○")</f>
        <v>0</v>
      </c>
      <c r="I49" s="172"/>
      <c r="J49" s="73"/>
      <c r="K49" s="195"/>
      <c r="L49" s="525" t="s">
        <v>78</v>
      </c>
      <c r="M49" s="526"/>
      <c r="N49" s="49">
        <f>COUNTIF(M10:M40,"○")</f>
        <v>0</v>
      </c>
      <c r="O49" s="525" t="s">
        <v>82</v>
      </c>
      <c r="P49" s="526"/>
      <c r="Q49" s="49">
        <f>COUNTIF(P10:P39,"○")</f>
        <v>0</v>
      </c>
      <c r="R49" s="174"/>
      <c r="S49" s="46"/>
      <c r="T49" s="8"/>
      <c r="U49" s="8"/>
      <c r="V49" s="21"/>
    </row>
    <row r="50" spans="2:22" s="36" customFormat="1" ht="9" customHeight="1" x14ac:dyDescent="0.3">
      <c r="B50" s="173"/>
      <c r="C50" s="152"/>
      <c r="D50" s="14"/>
      <c r="E50" s="37"/>
      <c r="F50" s="14"/>
      <c r="G50" s="14"/>
      <c r="H50" s="37"/>
      <c r="I50" s="174"/>
      <c r="J50" s="37"/>
      <c r="K50" s="195"/>
      <c r="L50" s="152"/>
      <c r="M50" s="14"/>
      <c r="N50" s="37"/>
      <c r="O50" s="14"/>
      <c r="P50" s="14"/>
      <c r="Q50" s="37"/>
      <c r="R50" s="174"/>
      <c r="S50" s="47"/>
      <c r="T50" s="38"/>
      <c r="U50" s="38"/>
      <c r="V50" s="39"/>
    </row>
    <row r="51" spans="2:22" x14ac:dyDescent="0.3">
      <c r="B51" s="162"/>
      <c r="C51" s="522" t="s">
        <v>87</v>
      </c>
      <c r="D51" s="532"/>
      <c r="E51" s="532"/>
      <c r="F51" s="532"/>
      <c r="G51" s="533"/>
      <c r="H51" s="211">
        <f>SUM(E47,H47)</f>
        <v>0</v>
      </c>
      <c r="I51" s="175"/>
      <c r="J51" s="48"/>
      <c r="K51" s="162"/>
      <c r="L51" s="522" t="s">
        <v>88</v>
      </c>
      <c r="M51" s="532"/>
      <c r="N51" s="532"/>
      <c r="O51" s="532"/>
      <c r="P51" s="533"/>
      <c r="Q51" s="212">
        <f>SUM(N47,Q47)</f>
        <v>0</v>
      </c>
      <c r="R51" s="176"/>
      <c r="V51" s="21">
        <v>43108</v>
      </c>
    </row>
    <row r="52" spans="2:22" x14ac:dyDescent="0.3">
      <c r="B52" s="162"/>
      <c r="C52" s="519" t="s">
        <v>18</v>
      </c>
      <c r="D52" s="534"/>
      <c r="E52" s="534"/>
      <c r="F52" s="534"/>
      <c r="G52" s="535"/>
      <c r="H52" s="211">
        <f>SUM(E48,H48)</f>
        <v>61</v>
      </c>
      <c r="I52" s="175"/>
      <c r="J52" s="48"/>
      <c r="K52" s="162"/>
      <c r="L52" s="519" t="s">
        <v>18</v>
      </c>
      <c r="M52" s="534"/>
      <c r="N52" s="534"/>
      <c r="O52" s="534"/>
      <c r="P52" s="535"/>
      <c r="Q52" s="213">
        <f>SUM(N48,Q48)</f>
        <v>61</v>
      </c>
      <c r="R52" s="176"/>
      <c r="V52" s="21"/>
    </row>
    <row r="53" spans="2:22" x14ac:dyDescent="0.3">
      <c r="B53" s="162"/>
      <c r="C53" s="522" t="s">
        <v>45</v>
      </c>
      <c r="D53" s="523"/>
      <c r="E53" s="523"/>
      <c r="F53" s="523"/>
      <c r="G53" s="524"/>
      <c r="H53" s="211">
        <f>ROUNDUP(H51/H52,0)</f>
        <v>0</v>
      </c>
      <c r="I53" s="175"/>
      <c r="J53" s="48"/>
      <c r="K53" s="162"/>
      <c r="L53" s="522" t="s">
        <v>46</v>
      </c>
      <c r="M53" s="523"/>
      <c r="N53" s="523"/>
      <c r="O53" s="523"/>
      <c r="P53" s="524"/>
      <c r="Q53" s="214">
        <f>ROUNDUP(Q51/Q52,0)</f>
        <v>0</v>
      </c>
      <c r="R53" s="176"/>
      <c r="V53" s="21">
        <v>43142</v>
      </c>
    </row>
    <row r="54" spans="2:22" ht="16" x14ac:dyDescent="0.3">
      <c r="B54" s="162"/>
      <c r="C54" s="530" t="s">
        <v>117</v>
      </c>
      <c r="D54" s="531"/>
      <c r="E54" s="531"/>
      <c r="F54" s="531"/>
      <c r="G54" s="531"/>
      <c r="H54" s="227">
        <f>ROUNDUP(H53*0.3,-3)</f>
        <v>0</v>
      </c>
      <c r="I54" s="175"/>
      <c r="J54" s="48"/>
      <c r="K54" s="162"/>
      <c r="L54" s="530" t="s">
        <v>117</v>
      </c>
      <c r="M54" s="531"/>
      <c r="N54" s="531"/>
      <c r="O54" s="531"/>
      <c r="P54" s="531"/>
      <c r="Q54" s="227">
        <f>ROUNDUP(Q53*0.3,-3)</f>
        <v>0</v>
      </c>
      <c r="R54" s="176"/>
      <c r="V54" s="21"/>
    </row>
    <row r="55" spans="2:22" ht="14" thickBot="1" x14ac:dyDescent="0.35">
      <c r="B55" s="162"/>
      <c r="C55" s="13"/>
      <c r="D55" s="13"/>
      <c r="E55" s="13"/>
      <c r="F55" s="13"/>
      <c r="G55" s="13"/>
      <c r="H55" s="74" t="s">
        <v>26</v>
      </c>
      <c r="I55" s="197"/>
      <c r="J55" s="198"/>
      <c r="K55" s="162"/>
      <c r="L55" s="13"/>
      <c r="M55" s="13"/>
      <c r="N55" s="13"/>
      <c r="O55" s="13"/>
      <c r="P55" s="13"/>
      <c r="Q55" s="74" t="s">
        <v>26</v>
      </c>
      <c r="R55" s="176"/>
      <c r="V55" s="21">
        <v>43143</v>
      </c>
    </row>
    <row r="56" spans="2:22" ht="15" x14ac:dyDescent="0.3">
      <c r="B56" s="177"/>
      <c r="C56" s="200" t="s">
        <v>21</v>
      </c>
      <c r="D56" s="54"/>
      <c r="E56" s="51"/>
      <c r="F56" s="51"/>
      <c r="G56" s="51"/>
      <c r="H56" s="51"/>
      <c r="I56" s="178"/>
      <c r="J56" s="13"/>
      <c r="K56" s="177"/>
      <c r="L56" s="200" t="s">
        <v>21</v>
      </c>
      <c r="M56" s="54"/>
      <c r="N56" s="51"/>
      <c r="O56" s="51"/>
      <c r="P56" s="51"/>
      <c r="Q56" s="51"/>
      <c r="R56" s="178"/>
      <c r="V56" s="21"/>
    </row>
    <row r="57" spans="2:22" x14ac:dyDescent="0.3">
      <c r="B57" s="162"/>
      <c r="C57" s="13" t="s">
        <v>119</v>
      </c>
      <c r="D57" s="13"/>
      <c r="E57" s="43"/>
      <c r="F57" s="13"/>
      <c r="G57" s="13"/>
      <c r="H57" s="32"/>
      <c r="I57" s="171"/>
      <c r="J57" s="32"/>
      <c r="K57" s="193"/>
      <c r="L57" s="13" t="s">
        <v>120</v>
      </c>
      <c r="M57" s="13"/>
      <c r="N57" s="32"/>
      <c r="O57" s="15"/>
      <c r="P57" s="15"/>
      <c r="Q57" s="33"/>
      <c r="R57" s="194"/>
      <c r="V57" s="21">
        <v>43092</v>
      </c>
    </row>
    <row r="58" spans="2:22" ht="14" thickBot="1" x14ac:dyDescent="0.35">
      <c r="B58" s="162"/>
      <c r="C58" s="152" t="s">
        <v>55</v>
      </c>
      <c r="D58" s="13"/>
      <c r="E58" s="43"/>
      <c r="F58" s="13"/>
      <c r="G58" s="13"/>
      <c r="H58" s="32"/>
      <c r="I58" s="171"/>
      <c r="J58" s="32"/>
      <c r="K58" s="193"/>
      <c r="L58" s="152" t="s">
        <v>56</v>
      </c>
      <c r="M58" s="13"/>
      <c r="N58" s="32"/>
      <c r="O58" s="15"/>
      <c r="P58" s="15"/>
      <c r="Q58" s="33"/>
      <c r="R58" s="194"/>
      <c r="V58" s="21"/>
    </row>
    <row r="59" spans="2:22" s="9" customFormat="1" ht="15.5" thickBot="1" x14ac:dyDescent="0.35">
      <c r="B59" s="166"/>
      <c r="C59" s="527" t="s">
        <v>89</v>
      </c>
      <c r="D59" s="528"/>
      <c r="E59" s="242">
        <f>SUM(E36:E40)</f>
        <v>0</v>
      </c>
      <c r="F59" s="529" t="s">
        <v>91</v>
      </c>
      <c r="G59" s="529"/>
      <c r="H59" s="242">
        <f>SUM(H10:H21)</f>
        <v>0</v>
      </c>
      <c r="I59" s="167"/>
      <c r="J59" s="157"/>
      <c r="K59" s="189"/>
      <c r="L59" s="547" t="s">
        <v>92</v>
      </c>
      <c r="M59" s="529"/>
      <c r="N59" s="242">
        <f>SUM(N36:N40)</f>
        <v>0</v>
      </c>
      <c r="O59" s="537" t="s">
        <v>93</v>
      </c>
      <c r="P59" s="537"/>
      <c r="Q59" s="242">
        <f>SUM(Q10:Q21)</f>
        <v>0</v>
      </c>
      <c r="R59" s="175"/>
      <c r="S59" s="46"/>
      <c r="T59" s="8"/>
      <c r="U59" s="8"/>
      <c r="V59" s="21">
        <v>43062</v>
      </c>
    </row>
    <row r="60" spans="2:22" s="9" customFormat="1" x14ac:dyDescent="0.3">
      <c r="B60" s="166"/>
      <c r="C60" s="525" t="s">
        <v>90</v>
      </c>
      <c r="D60" s="526"/>
      <c r="E60" s="210">
        <f>5-E61</f>
        <v>5</v>
      </c>
      <c r="F60" s="525" t="s">
        <v>84</v>
      </c>
      <c r="G60" s="526"/>
      <c r="H60" s="210">
        <f>12-H61</f>
        <v>12</v>
      </c>
      <c r="I60" s="172"/>
      <c r="J60" s="73"/>
      <c r="K60" s="195"/>
      <c r="L60" s="525" t="s">
        <v>90</v>
      </c>
      <c r="M60" s="526"/>
      <c r="N60" s="210">
        <f>5-N61</f>
        <v>5</v>
      </c>
      <c r="O60" s="525" t="s">
        <v>84</v>
      </c>
      <c r="P60" s="526"/>
      <c r="Q60" s="210">
        <f>12-Q61</f>
        <v>12</v>
      </c>
      <c r="R60" s="174"/>
      <c r="S60" s="46"/>
      <c r="T60" s="8"/>
      <c r="U60" s="8"/>
      <c r="V60" s="21"/>
    </row>
    <row r="61" spans="2:22" s="9" customFormat="1" x14ac:dyDescent="0.3">
      <c r="B61" s="166"/>
      <c r="C61" s="525" t="s">
        <v>78</v>
      </c>
      <c r="D61" s="526"/>
      <c r="E61" s="49">
        <f>COUNTIF(D36:D40,"○")</f>
        <v>0</v>
      </c>
      <c r="F61" s="525" t="s">
        <v>82</v>
      </c>
      <c r="G61" s="526"/>
      <c r="H61" s="49">
        <f>COUNTIF(G10:G21,"○")</f>
        <v>0</v>
      </c>
      <c r="I61" s="172"/>
      <c r="J61" s="73"/>
      <c r="K61" s="195"/>
      <c r="L61" s="525" t="s">
        <v>78</v>
      </c>
      <c r="M61" s="526"/>
      <c r="N61" s="49">
        <f>COUNTIF(M36:M40,"○")</f>
        <v>0</v>
      </c>
      <c r="O61" s="525" t="s">
        <v>82</v>
      </c>
      <c r="P61" s="526"/>
      <c r="Q61" s="49">
        <f>COUNTIF(P10:P21,"○")</f>
        <v>0</v>
      </c>
      <c r="R61" s="174"/>
      <c r="S61" s="46"/>
      <c r="T61" s="8"/>
      <c r="U61" s="8"/>
      <c r="V61" s="21"/>
    </row>
    <row r="62" spans="2:22" s="36" customFormat="1" ht="9" customHeight="1" x14ac:dyDescent="0.3">
      <c r="B62" s="173"/>
      <c r="C62" s="152"/>
      <c r="D62" s="14"/>
      <c r="E62" s="37"/>
      <c r="F62" s="14"/>
      <c r="G62" s="14"/>
      <c r="H62" s="37"/>
      <c r="I62" s="174"/>
      <c r="J62" s="37"/>
      <c r="K62" s="195"/>
      <c r="L62" s="152"/>
      <c r="M62" s="14"/>
      <c r="N62" s="37"/>
      <c r="O62" s="14"/>
      <c r="P62" s="14"/>
      <c r="Q62" s="37"/>
      <c r="R62" s="174"/>
      <c r="S62" s="47"/>
      <c r="T62" s="38"/>
      <c r="U62" s="38"/>
      <c r="V62" s="39"/>
    </row>
    <row r="63" spans="2:22" x14ac:dyDescent="0.3">
      <c r="B63" s="162"/>
      <c r="C63" s="522" t="s">
        <v>121</v>
      </c>
      <c r="D63" s="523"/>
      <c r="E63" s="523"/>
      <c r="F63" s="523"/>
      <c r="G63" s="524"/>
      <c r="H63" s="211">
        <f>SUM(E59,H59)</f>
        <v>0</v>
      </c>
      <c r="I63" s="175"/>
      <c r="J63" s="48"/>
      <c r="K63" s="162"/>
      <c r="L63" s="522" t="s">
        <v>121</v>
      </c>
      <c r="M63" s="523"/>
      <c r="N63" s="523"/>
      <c r="O63" s="523"/>
      <c r="P63" s="524"/>
      <c r="Q63" s="245">
        <f>SUM(N59,Q59)</f>
        <v>0</v>
      </c>
      <c r="R63" s="176"/>
      <c r="V63" s="21">
        <v>43108</v>
      </c>
    </row>
    <row r="64" spans="2:22" x14ac:dyDescent="0.3">
      <c r="B64" s="162"/>
      <c r="C64" s="519" t="s">
        <v>118</v>
      </c>
      <c r="D64" s="520"/>
      <c r="E64" s="520"/>
      <c r="F64" s="520"/>
      <c r="G64" s="521"/>
      <c r="H64" s="211">
        <f>SUM(E60,H60)</f>
        <v>17</v>
      </c>
      <c r="I64" s="175"/>
      <c r="J64" s="48"/>
      <c r="K64" s="162"/>
      <c r="L64" s="519" t="s">
        <v>118</v>
      </c>
      <c r="M64" s="520"/>
      <c r="N64" s="520"/>
      <c r="O64" s="520"/>
      <c r="P64" s="521"/>
      <c r="Q64" s="211">
        <f>SUM(N60,Q60)</f>
        <v>17</v>
      </c>
      <c r="R64" s="176"/>
      <c r="V64" s="21"/>
    </row>
    <row r="65" spans="2:22" x14ac:dyDescent="0.3">
      <c r="B65" s="162"/>
      <c r="C65" s="522" t="s">
        <v>43</v>
      </c>
      <c r="D65" s="523"/>
      <c r="E65" s="523"/>
      <c r="F65" s="523"/>
      <c r="G65" s="524"/>
      <c r="H65" s="211">
        <f>ROUNDUP(H63/H64,0)</f>
        <v>0</v>
      </c>
      <c r="I65" s="175"/>
      <c r="J65" s="48"/>
      <c r="K65" s="162"/>
      <c r="L65" s="522" t="s">
        <v>44</v>
      </c>
      <c r="M65" s="523"/>
      <c r="N65" s="523"/>
      <c r="O65" s="523"/>
      <c r="P65" s="524"/>
      <c r="Q65" s="246">
        <f>ROUNDUP(Q63/Q64,0)</f>
        <v>0</v>
      </c>
      <c r="R65" s="176"/>
      <c r="V65" s="21">
        <v>43142</v>
      </c>
    </row>
    <row r="66" spans="2:22" ht="16" x14ac:dyDescent="0.3">
      <c r="B66" s="162"/>
      <c r="C66" s="530" t="s">
        <v>117</v>
      </c>
      <c r="D66" s="531"/>
      <c r="E66" s="531"/>
      <c r="F66" s="531"/>
      <c r="G66" s="531"/>
      <c r="H66" s="227">
        <f>ROUNDUP(H65*0.3,-3)</f>
        <v>0</v>
      </c>
      <c r="I66" s="175"/>
      <c r="J66" s="48"/>
      <c r="K66" s="162"/>
      <c r="L66" s="530" t="s">
        <v>117</v>
      </c>
      <c r="M66" s="531"/>
      <c r="N66" s="531"/>
      <c r="O66" s="531"/>
      <c r="P66" s="531"/>
      <c r="Q66" s="227">
        <f>ROUNDUP(Q65*0.3,-3)</f>
        <v>0</v>
      </c>
      <c r="R66" s="176"/>
      <c r="V66" s="21">
        <v>43180</v>
      </c>
    </row>
    <row r="67" spans="2:22" ht="14" thickBot="1" x14ac:dyDescent="0.35">
      <c r="B67" s="179"/>
      <c r="C67" s="180"/>
      <c r="D67" s="180"/>
      <c r="E67" s="180"/>
      <c r="F67" s="180"/>
      <c r="G67" s="180"/>
      <c r="H67" s="181" t="s">
        <v>26</v>
      </c>
      <c r="I67" s="182"/>
      <c r="J67" s="224"/>
      <c r="K67" s="179"/>
      <c r="L67" s="180"/>
      <c r="M67" s="180"/>
      <c r="N67" s="180"/>
      <c r="O67" s="180"/>
      <c r="P67" s="180"/>
      <c r="Q67" s="181" t="s">
        <v>26</v>
      </c>
      <c r="R67" s="196"/>
      <c r="V67" s="21">
        <v>43219</v>
      </c>
    </row>
    <row r="68" spans="2:22" ht="8.5" customHeight="1" x14ac:dyDescent="0.3">
      <c r="V68" s="21">
        <v>43220</v>
      </c>
    </row>
    <row r="69" spans="2:22" x14ac:dyDescent="0.3">
      <c r="V69" s="21">
        <v>43223</v>
      </c>
    </row>
    <row r="70" spans="2:22" x14ac:dyDescent="0.3">
      <c r="V70" s="21">
        <v>43224</v>
      </c>
    </row>
    <row r="71" spans="2:22" x14ac:dyDescent="0.3">
      <c r="V71" s="21">
        <v>43225</v>
      </c>
    </row>
    <row r="72" spans="2:22" x14ac:dyDescent="0.3">
      <c r="V72" s="21">
        <v>43297</v>
      </c>
    </row>
    <row r="73" spans="2:22" x14ac:dyDescent="0.3">
      <c r="V73" s="21">
        <v>43323</v>
      </c>
    </row>
    <row r="74" spans="2:22" x14ac:dyDescent="0.3">
      <c r="V74" s="21">
        <v>43360</v>
      </c>
    </row>
    <row r="75" spans="2:22" x14ac:dyDescent="0.3">
      <c r="V75" s="21">
        <v>43366</v>
      </c>
    </row>
    <row r="76" spans="2:22" x14ac:dyDescent="0.3">
      <c r="V76" s="21">
        <v>43367</v>
      </c>
    </row>
    <row r="77" spans="2:22" x14ac:dyDescent="0.3">
      <c r="V77" s="21">
        <v>43381</v>
      </c>
    </row>
    <row r="78" spans="2:22" x14ac:dyDescent="0.3">
      <c r="V78" s="21">
        <v>43407</v>
      </c>
    </row>
    <row r="79" spans="2:22" x14ac:dyDescent="0.3">
      <c r="V79" s="21">
        <v>43427</v>
      </c>
    </row>
    <row r="80" spans="2:22" x14ac:dyDescent="0.3">
      <c r="V80" s="21">
        <v>43457</v>
      </c>
    </row>
    <row r="81" spans="22:22" x14ac:dyDescent="0.3">
      <c r="V81" s="21">
        <v>43458</v>
      </c>
    </row>
    <row r="82" spans="22:22" x14ac:dyDescent="0.3">
      <c r="V82" s="22">
        <v>43466</v>
      </c>
    </row>
    <row r="83" spans="22:22" x14ac:dyDescent="0.3">
      <c r="V83" s="22">
        <v>43479</v>
      </c>
    </row>
    <row r="84" spans="22:22" x14ac:dyDescent="0.3">
      <c r="V84" s="22">
        <v>43507</v>
      </c>
    </row>
    <row r="85" spans="22:22" x14ac:dyDescent="0.3">
      <c r="V85" s="22">
        <v>43545</v>
      </c>
    </row>
    <row r="86" spans="22:22" x14ac:dyDescent="0.3">
      <c r="V86" s="22">
        <v>43584</v>
      </c>
    </row>
    <row r="87" spans="22:22" x14ac:dyDescent="0.3">
      <c r="V87" s="22">
        <v>43588</v>
      </c>
    </row>
    <row r="88" spans="22:22" x14ac:dyDescent="0.3">
      <c r="V88" s="22">
        <v>43589</v>
      </c>
    </row>
    <row r="89" spans="22:22" x14ac:dyDescent="0.3">
      <c r="V89" s="22">
        <v>43590</v>
      </c>
    </row>
    <row r="90" spans="22:22" x14ac:dyDescent="0.3">
      <c r="V90" s="22">
        <v>43591</v>
      </c>
    </row>
    <row r="91" spans="22:22" x14ac:dyDescent="0.3">
      <c r="V91" s="22">
        <v>43661</v>
      </c>
    </row>
    <row r="92" spans="22:22" x14ac:dyDescent="0.3">
      <c r="V92" s="22">
        <v>43688</v>
      </c>
    </row>
    <row r="93" spans="22:22" x14ac:dyDescent="0.3">
      <c r="V93" s="22">
        <v>43689</v>
      </c>
    </row>
    <row r="94" spans="22:22" x14ac:dyDescent="0.3">
      <c r="V94" s="22">
        <v>43724</v>
      </c>
    </row>
    <row r="95" spans="22:22" x14ac:dyDescent="0.3">
      <c r="V95" s="22">
        <v>43731</v>
      </c>
    </row>
    <row r="96" spans="22:22" x14ac:dyDescent="0.3">
      <c r="V96" s="22">
        <v>43752</v>
      </c>
    </row>
    <row r="97" spans="22:22" x14ac:dyDescent="0.3">
      <c r="V97" s="22">
        <v>43772</v>
      </c>
    </row>
    <row r="98" spans="22:22" x14ac:dyDescent="0.3">
      <c r="V98" s="22">
        <v>43773</v>
      </c>
    </row>
    <row r="99" spans="22:22" x14ac:dyDescent="0.3">
      <c r="V99" s="22">
        <v>43792</v>
      </c>
    </row>
    <row r="100" spans="22:22" x14ac:dyDescent="0.3">
      <c r="V100" s="22">
        <v>43822</v>
      </c>
    </row>
    <row r="101" spans="22:22" x14ac:dyDescent="0.3">
      <c r="V101" s="22">
        <v>43831</v>
      </c>
    </row>
    <row r="102" spans="22:22" x14ac:dyDescent="0.3">
      <c r="V102" s="22">
        <v>43843</v>
      </c>
    </row>
    <row r="103" spans="22:22" x14ac:dyDescent="0.3">
      <c r="V103" s="22">
        <v>43872</v>
      </c>
    </row>
    <row r="104" spans="22:22" x14ac:dyDescent="0.3">
      <c r="V104" s="22">
        <v>43885</v>
      </c>
    </row>
    <row r="105" spans="22:22" x14ac:dyDescent="0.3">
      <c r="V105" s="22">
        <v>43910</v>
      </c>
    </row>
    <row r="106" spans="22:22" x14ac:dyDescent="0.3">
      <c r="V106" s="22">
        <v>43950</v>
      </c>
    </row>
    <row r="107" spans="22:22" x14ac:dyDescent="0.3">
      <c r="V107" s="22">
        <v>43954</v>
      </c>
    </row>
    <row r="108" spans="22:22" x14ac:dyDescent="0.3">
      <c r="V108" s="22">
        <v>43955</v>
      </c>
    </row>
    <row r="109" spans="22:22" x14ac:dyDescent="0.3">
      <c r="V109" s="22">
        <v>43956</v>
      </c>
    </row>
    <row r="110" spans="22:22" x14ac:dyDescent="0.3">
      <c r="V110" s="22">
        <v>43957</v>
      </c>
    </row>
    <row r="111" spans="22:22" x14ac:dyDescent="0.3">
      <c r="V111" s="22">
        <v>44035</v>
      </c>
    </row>
    <row r="112" spans="22:22" x14ac:dyDescent="0.3">
      <c r="V112" s="22">
        <v>44036</v>
      </c>
    </row>
    <row r="113" spans="22:22" x14ac:dyDescent="0.3">
      <c r="V113" s="22">
        <v>44053</v>
      </c>
    </row>
    <row r="114" spans="22:22" x14ac:dyDescent="0.3">
      <c r="V114" s="22">
        <v>44095</v>
      </c>
    </row>
    <row r="115" spans="22:22" x14ac:dyDescent="0.3">
      <c r="V115" s="22">
        <v>44096</v>
      </c>
    </row>
    <row r="116" spans="22:22" x14ac:dyDescent="0.3">
      <c r="V116" s="22">
        <v>44138</v>
      </c>
    </row>
    <row r="117" spans="22:22" x14ac:dyDescent="0.3">
      <c r="V117" s="22">
        <v>44158</v>
      </c>
    </row>
    <row r="118" spans="22:22" x14ac:dyDescent="0.3">
      <c r="V118" s="22">
        <v>44197</v>
      </c>
    </row>
    <row r="119" spans="22:22" x14ac:dyDescent="0.3">
      <c r="V119" s="22">
        <v>44207</v>
      </c>
    </row>
    <row r="120" spans="22:22" x14ac:dyDescent="0.3">
      <c r="V120" s="22">
        <v>44238</v>
      </c>
    </row>
    <row r="121" spans="22:22" x14ac:dyDescent="0.3">
      <c r="V121" s="22">
        <v>44250</v>
      </c>
    </row>
    <row r="122" spans="22:22" x14ac:dyDescent="0.3">
      <c r="V122" s="22">
        <v>44275</v>
      </c>
    </row>
    <row r="123" spans="22:22" x14ac:dyDescent="0.3">
      <c r="V123" s="22">
        <v>44315</v>
      </c>
    </row>
    <row r="124" spans="22:22" x14ac:dyDescent="0.3">
      <c r="V124" s="22">
        <v>44319</v>
      </c>
    </row>
    <row r="125" spans="22:22" x14ac:dyDescent="0.3">
      <c r="V125" s="22">
        <v>44320</v>
      </c>
    </row>
    <row r="126" spans="22:22" x14ac:dyDescent="0.3">
      <c r="V126" s="22">
        <v>44321</v>
      </c>
    </row>
    <row r="127" spans="22:22" x14ac:dyDescent="0.3">
      <c r="V127" s="22">
        <v>44396</v>
      </c>
    </row>
    <row r="128" spans="22:22" x14ac:dyDescent="0.3">
      <c r="V128" s="22">
        <v>44419</v>
      </c>
    </row>
    <row r="129" spans="22:22" x14ac:dyDescent="0.3">
      <c r="V129" s="22">
        <v>44459</v>
      </c>
    </row>
    <row r="130" spans="22:22" x14ac:dyDescent="0.3">
      <c r="V130" s="22">
        <v>44462</v>
      </c>
    </row>
    <row r="131" spans="22:22" x14ac:dyDescent="0.3">
      <c r="V131" s="22">
        <v>44480</v>
      </c>
    </row>
    <row r="132" spans="22:22" x14ac:dyDescent="0.3">
      <c r="V132" s="22">
        <v>44503</v>
      </c>
    </row>
    <row r="133" spans="22:22" x14ac:dyDescent="0.3">
      <c r="V133" s="22">
        <v>44523</v>
      </c>
    </row>
    <row r="134" spans="22:22" x14ac:dyDescent="0.3">
      <c r="V134" s="22">
        <v>44562</v>
      </c>
    </row>
    <row r="135" spans="22:22" x14ac:dyDescent="0.3">
      <c r="V135" s="22">
        <v>44571</v>
      </c>
    </row>
    <row r="136" spans="22:22" x14ac:dyDescent="0.3">
      <c r="V136" s="22">
        <v>44603</v>
      </c>
    </row>
    <row r="137" spans="22:22" x14ac:dyDescent="0.3">
      <c r="V137" s="22">
        <v>44615</v>
      </c>
    </row>
    <row r="138" spans="22:22" x14ac:dyDescent="0.3">
      <c r="V138" s="22">
        <v>44641</v>
      </c>
    </row>
    <row r="139" spans="22:22" x14ac:dyDescent="0.3">
      <c r="V139" s="22">
        <v>44680</v>
      </c>
    </row>
    <row r="140" spans="22:22" x14ac:dyDescent="0.3">
      <c r="V140" s="22">
        <v>44684</v>
      </c>
    </row>
    <row r="141" spans="22:22" x14ac:dyDescent="0.3">
      <c r="V141" s="22">
        <v>44685</v>
      </c>
    </row>
    <row r="142" spans="22:22" x14ac:dyDescent="0.3">
      <c r="V142" s="22">
        <v>44686</v>
      </c>
    </row>
    <row r="143" spans="22:22" x14ac:dyDescent="0.3">
      <c r="V143" s="22">
        <v>44760</v>
      </c>
    </row>
    <row r="144" spans="22:22" x14ac:dyDescent="0.3">
      <c r="V144" s="22">
        <v>44784</v>
      </c>
    </row>
    <row r="145" spans="22:22" x14ac:dyDescent="0.3">
      <c r="V145" s="22">
        <v>44823</v>
      </c>
    </row>
    <row r="146" spans="22:22" x14ac:dyDescent="0.3">
      <c r="V146" s="22">
        <v>44827</v>
      </c>
    </row>
    <row r="147" spans="22:22" x14ac:dyDescent="0.3">
      <c r="V147" s="22">
        <v>44844</v>
      </c>
    </row>
    <row r="148" spans="22:22" x14ac:dyDescent="0.3">
      <c r="V148" s="22">
        <v>44868</v>
      </c>
    </row>
    <row r="149" spans="22:22" x14ac:dyDescent="0.3">
      <c r="V149" s="22">
        <v>44888</v>
      </c>
    </row>
    <row r="150" spans="22:22" x14ac:dyDescent="0.3">
      <c r="V150" s="22"/>
    </row>
  </sheetData>
  <sheetProtection algorithmName="SHA-512" hashValue="K+tfX5LlOc/hn4DZJ4YQ6X3rU+eaNSjMWqnZF+c+5l448cf84PhSuz8y6rU2jh4qOhI3RHultCpndh38jxMT7Q==" saltValue="eCN/OJOAUpH/6vy4eMaZDQ==" spinCount="100000" sheet="1" objects="1" scenarios="1"/>
  <mergeCells count="47">
    <mergeCell ref="L66:P66"/>
    <mergeCell ref="C5:D5"/>
    <mergeCell ref="L5:M5"/>
    <mergeCell ref="O60:P60"/>
    <mergeCell ref="O61:P61"/>
    <mergeCell ref="L59:M59"/>
    <mergeCell ref="O59:P59"/>
    <mergeCell ref="C65:G65"/>
    <mergeCell ref="C66:G66"/>
    <mergeCell ref="L60:M60"/>
    <mergeCell ref="L61:M61"/>
    <mergeCell ref="L52:P52"/>
    <mergeCell ref="L53:P53"/>
    <mergeCell ref="L54:P54"/>
    <mergeCell ref="F49:G49"/>
    <mergeCell ref="C63:G63"/>
    <mergeCell ref="A1:S1"/>
    <mergeCell ref="L65:P65"/>
    <mergeCell ref="L48:M48"/>
    <mergeCell ref="L49:M49"/>
    <mergeCell ref="O47:P47"/>
    <mergeCell ref="C8:E8"/>
    <mergeCell ref="F8:H8"/>
    <mergeCell ref="L8:N8"/>
    <mergeCell ref="O8:Q8"/>
    <mergeCell ref="C48:D48"/>
    <mergeCell ref="O48:P48"/>
    <mergeCell ref="L47:M47"/>
    <mergeCell ref="C47:D47"/>
    <mergeCell ref="F47:G47"/>
    <mergeCell ref="C49:D49"/>
    <mergeCell ref="F48:G48"/>
    <mergeCell ref="C64:G64"/>
    <mergeCell ref="L63:P63"/>
    <mergeCell ref="L64:P64"/>
    <mergeCell ref="O49:P49"/>
    <mergeCell ref="C60:D60"/>
    <mergeCell ref="C61:D61"/>
    <mergeCell ref="F60:G60"/>
    <mergeCell ref="F61:G61"/>
    <mergeCell ref="C59:D59"/>
    <mergeCell ref="F59:G59"/>
    <mergeCell ref="C53:G53"/>
    <mergeCell ref="C54:G54"/>
    <mergeCell ref="C51:G51"/>
    <mergeCell ref="C52:G52"/>
    <mergeCell ref="L51:P51"/>
  </mergeCells>
  <phoneticPr fontId="1"/>
  <conditionalFormatting sqref="F10:F39">
    <cfRule type="expression" dxfId="114" priority="23">
      <formula>TEXT(F10,"aaa")="土"</formula>
    </cfRule>
  </conditionalFormatting>
  <conditionalFormatting sqref="F10:F39">
    <cfRule type="expression" dxfId="113" priority="22">
      <formula>TEXT(F10,"aaa")="日"</formula>
    </cfRule>
  </conditionalFormatting>
  <conditionalFormatting sqref="L10:L39">
    <cfRule type="expression" dxfId="112" priority="20">
      <formula>TEXT(L10,"aaa")="土"</formula>
    </cfRule>
  </conditionalFormatting>
  <conditionalFormatting sqref="L10:L39">
    <cfRule type="expression" dxfId="111" priority="19">
      <formula>TEXT(L10,"aaa")="日"</formula>
    </cfRule>
  </conditionalFormatting>
  <conditionalFormatting sqref="O10:O39">
    <cfRule type="expression" dxfId="110" priority="17">
      <formula>TEXT(O10,"aaa")="土"</formula>
    </cfRule>
  </conditionalFormatting>
  <conditionalFormatting sqref="O10:O39">
    <cfRule type="expression" dxfId="109" priority="16">
      <formula>TEXT(O10,"aaa")="日"</formula>
    </cfRule>
  </conditionalFormatting>
  <conditionalFormatting sqref="L10:L39">
    <cfRule type="expression" dxfId="108" priority="836">
      <formula>COUNTIF($AI$9:$AI$133,$L10)</formula>
    </cfRule>
  </conditionalFormatting>
  <conditionalFormatting sqref="F10:F39 O10:O39">
    <cfRule type="expression" dxfId="107" priority="838">
      <formula>COUNTIF($AI$9:$AI$133,$O10)</formula>
    </cfRule>
  </conditionalFormatting>
  <conditionalFormatting sqref="C11:C40">
    <cfRule type="expression" dxfId="106" priority="5">
      <formula>TEXT(C11,"aaa")="土"</formula>
    </cfRule>
  </conditionalFormatting>
  <conditionalFormatting sqref="C11:C40">
    <cfRule type="expression" dxfId="105" priority="4">
      <formula>TEXT(C11,"aaa")="日"</formula>
    </cfRule>
  </conditionalFormatting>
  <conditionalFormatting sqref="C11:C40">
    <cfRule type="expression" dxfId="104" priority="6">
      <formula>COUNTIF($AI$9:$AI$133,$O11)</formula>
    </cfRule>
  </conditionalFormatting>
  <conditionalFormatting sqref="L40">
    <cfRule type="expression" dxfId="103" priority="2">
      <formula>TEXT(L40,"aaa")="土"</formula>
    </cfRule>
  </conditionalFormatting>
  <conditionalFormatting sqref="L40">
    <cfRule type="expression" dxfId="102" priority="1">
      <formula>TEXT(L40,"aaa")="日"</formula>
    </cfRule>
  </conditionalFormatting>
  <conditionalFormatting sqref="L40">
    <cfRule type="expression" dxfId="101" priority="3">
      <formula>COUNTIF($AI$9:$AI$133,$L40)</formula>
    </cfRule>
  </conditionalFormatting>
  <dataValidations count="1">
    <dataValidation type="list" allowBlank="1" showInputMessage="1" showErrorMessage="1" sqref="D10:D40 G10:G40 M10:M40 P10:P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portrait" r:id="rId1"/>
  <colBreaks count="1" manualBreakCount="1">
    <brk id="2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8EC0B128-EEF3-4C22-844F-3EC150A4FA03}">
            <xm:f>TEXT('I:\Documents\作業用\[●●●売上高計算シート R3.8.30【第５次】PW保護 - まん防対応.xlsx]②-2'!#REF!,"aaa")="土"</xm:f>
            <x14:dxf>
              <font>
                <color rgb="FF0070C0"/>
              </font>
              <fill>
                <patternFill>
                  <bgColor theme="4" tint="0.7999816888943144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14" id="{35EE8AFB-1463-42A0-9723-6E257A4B3165}">
            <xm:f>TEXT('I:\Documents\作業用\[●●●売上高計算シート R3.8.30【第５次】PW保護 - まん防対応.xlsx]②-2'!#REF!,"aaa")="日"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15" id="{E90DA202-A5AE-46A1-863C-0AAA0AFB25D0}">
            <xm:f>COUNTIF('I:\Documents\作業用\[●●●売上高計算シート R3.8.30【第５次】PW保護 - まん防対応.xlsx]②-2'!#REF!,'I:\Documents\作業用\[●●●売上高計算シート R3.8.30【第５次】PW保護 - まん防対応.xlsx]②-2'!#REF!)</xm:f>
            <x14:dxf>
              <font>
                <strike val="0"/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m:sqref>C10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X148"/>
  <sheetViews>
    <sheetView showGridLines="0" view="pageBreakPreview" zoomScale="106" zoomScaleNormal="75" zoomScaleSheetLayoutView="106" workbookViewId="0">
      <selection activeCell="E11" sqref="E11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2.08203125" style="1" customWidth="1"/>
    <col min="6" max="6" width="9.08203125" style="1" customWidth="1"/>
    <col min="7" max="7" width="4.08203125" style="1" customWidth="1"/>
    <col min="8" max="8" width="12.08203125" style="1" customWidth="1"/>
    <col min="9" max="9" width="3.25" style="1" customWidth="1"/>
    <col min="10" max="10" width="1.58203125" style="1" customWidth="1"/>
    <col min="11" max="11" width="2" style="13" customWidth="1"/>
    <col min="12" max="12" width="9.08203125" style="1" customWidth="1"/>
    <col min="13" max="13" width="4.08203125" style="1" customWidth="1"/>
    <col min="14" max="14" width="12.08203125" style="1" customWidth="1"/>
    <col min="15" max="15" width="9.08203125" style="1" customWidth="1"/>
    <col min="16" max="16" width="4.08203125" style="1" customWidth="1"/>
    <col min="17" max="17" width="12.08203125" style="1" customWidth="1"/>
    <col min="18" max="18" width="2.08203125" style="13" customWidth="1"/>
    <col min="19" max="19" width="1.83203125" style="13" customWidth="1"/>
    <col min="20" max="20" width="0.75" style="1" customWidth="1"/>
    <col min="21" max="21" width="11.75" style="1" customWidth="1"/>
    <col min="22" max="22" width="0.58203125" style="20" customWidth="1"/>
    <col min="23" max="16384" width="9" style="1"/>
  </cols>
  <sheetData>
    <row r="1" spans="1:24" ht="22" x14ac:dyDescent="0.3">
      <c r="A1" s="536" t="s">
        <v>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24" ht="27" customHeight="1" x14ac:dyDescent="0.3">
      <c r="C2" s="102" t="s">
        <v>67</v>
      </c>
      <c r="D2" s="7"/>
      <c r="F2" s="103"/>
      <c r="G2" s="7"/>
      <c r="K2" s="1"/>
      <c r="L2" s="103" t="s">
        <v>73</v>
      </c>
      <c r="N2" s="13"/>
      <c r="R2" s="1"/>
      <c r="S2" s="1"/>
      <c r="T2" s="13"/>
      <c r="U2" s="13"/>
      <c r="V2" s="1"/>
      <c r="X2" s="20"/>
    </row>
    <row r="3" spans="1:24" ht="26.5" customHeight="1" thickBot="1" x14ac:dyDescent="0.35">
      <c r="C3" s="30" t="s">
        <v>14</v>
      </c>
      <c r="D3" s="30"/>
      <c r="L3" s="139" t="s">
        <v>1</v>
      </c>
      <c r="M3" s="139"/>
      <c r="N3" s="151"/>
      <c r="O3" s="151"/>
      <c r="P3" s="151"/>
      <c r="Q3" s="151"/>
      <c r="T3" s="13"/>
    </row>
    <row r="4" spans="1:24" ht="9" customHeight="1" thickTop="1" thickBot="1" x14ac:dyDescent="0.35">
      <c r="C4" s="30"/>
      <c r="D4" s="30"/>
      <c r="L4" s="11"/>
      <c r="M4" s="11"/>
      <c r="N4" s="13"/>
      <c r="O4" s="13"/>
      <c r="P4" s="13"/>
      <c r="Q4" s="13"/>
    </row>
    <row r="5" spans="1:24" ht="25" customHeight="1" thickBot="1" x14ac:dyDescent="0.35">
      <c r="A5" s="13"/>
      <c r="B5" s="158"/>
      <c r="C5" s="548">
        <v>2019</v>
      </c>
      <c r="D5" s="548"/>
      <c r="E5" s="159" t="s">
        <v>147</v>
      </c>
      <c r="F5" s="159"/>
      <c r="G5" s="159"/>
      <c r="H5" s="160"/>
      <c r="I5" s="161"/>
      <c r="J5" s="12"/>
      <c r="K5" s="183"/>
      <c r="L5" s="548">
        <v>2020</v>
      </c>
      <c r="M5" s="548"/>
      <c r="N5" s="159" t="s">
        <v>15</v>
      </c>
      <c r="O5" s="184"/>
      <c r="P5" s="184"/>
      <c r="Q5" s="159"/>
      <c r="R5" s="185"/>
      <c r="S5" s="12"/>
      <c r="T5" s="3"/>
      <c r="U5" s="3"/>
      <c r="V5" s="18"/>
    </row>
    <row r="6" spans="1:24" s="36" customFormat="1" ht="20.149999999999999" customHeight="1" x14ac:dyDescent="0.3">
      <c r="A6" s="122"/>
      <c r="B6" s="169"/>
      <c r="C6" s="215" t="s">
        <v>62</v>
      </c>
      <c r="D6" s="153"/>
      <c r="E6" s="154"/>
      <c r="F6" s="153"/>
      <c r="G6" s="153"/>
      <c r="H6" s="154"/>
      <c r="I6" s="170"/>
      <c r="J6" s="37"/>
      <c r="K6" s="192"/>
      <c r="L6" s="215" t="s">
        <v>62</v>
      </c>
      <c r="M6" s="153"/>
      <c r="N6" s="154"/>
      <c r="O6" s="153"/>
      <c r="P6" s="153"/>
      <c r="Q6" s="154"/>
      <c r="R6" s="170"/>
      <c r="S6" s="47"/>
      <c r="T6" s="38"/>
      <c r="U6" s="38"/>
      <c r="V6" s="39"/>
    </row>
    <row r="7" spans="1:24" ht="6" customHeight="1" x14ac:dyDescent="0.3">
      <c r="B7" s="162"/>
      <c r="C7" s="13"/>
      <c r="D7" s="13"/>
      <c r="E7" s="13"/>
      <c r="F7" s="13"/>
      <c r="G7" s="13"/>
      <c r="H7" s="74"/>
      <c r="I7" s="197"/>
      <c r="J7" s="74"/>
      <c r="K7" s="162"/>
      <c r="L7" s="13"/>
      <c r="M7" s="13"/>
      <c r="N7" s="13"/>
      <c r="O7" s="13"/>
      <c r="P7" s="13"/>
      <c r="Q7" s="74"/>
      <c r="R7" s="176"/>
      <c r="V7" s="21"/>
    </row>
    <row r="8" spans="1:24" s="7" customFormat="1" ht="20.149999999999999" customHeight="1" x14ac:dyDescent="0.3">
      <c r="B8" s="163"/>
      <c r="C8" s="538">
        <f>+C41</f>
        <v>43678</v>
      </c>
      <c r="D8" s="539"/>
      <c r="E8" s="539"/>
      <c r="F8" s="540">
        <f>DATE(YEAR(C8),MONTH(C8)+1,DAY(C8))</f>
        <v>43709</v>
      </c>
      <c r="G8" s="541"/>
      <c r="H8" s="542"/>
      <c r="I8" s="307"/>
      <c r="J8" s="251"/>
      <c r="K8" s="186"/>
      <c r="L8" s="543">
        <f>+L41</f>
        <v>44044</v>
      </c>
      <c r="M8" s="544"/>
      <c r="N8" s="544"/>
      <c r="O8" s="545">
        <f>DATE(YEAR(L8),MONTH(L8)+1,DAY(L8))</f>
        <v>44075</v>
      </c>
      <c r="P8" s="546"/>
      <c r="Q8" s="546"/>
      <c r="R8" s="187"/>
      <c r="S8" s="44"/>
      <c r="T8" s="6"/>
      <c r="U8" s="6"/>
      <c r="V8" s="28"/>
    </row>
    <row r="9" spans="1:24" s="23" customFormat="1" ht="20.149999999999999" customHeight="1" thickBot="1" x14ac:dyDescent="0.35">
      <c r="B9" s="164"/>
      <c r="C9" s="27" t="s">
        <v>27</v>
      </c>
      <c r="D9" s="27" t="s">
        <v>38</v>
      </c>
      <c r="E9" s="26" t="s">
        <v>0</v>
      </c>
      <c r="F9" s="41" t="s">
        <v>27</v>
      </c>
      <c r="G9" s="41" t="s">
        <v>38</v>
      </c>
      <c r="H9" s="41" t="s">
        <v>0</v>
      </c>
      <c r="I9" s="165"/>
      <c r="J9" s="72"/>
      <c r="K9" s="188"/>
      <c r="L9" s="27" t="s">
        <v>27</v>
      </c>
      <c r="M9" s="27" t="s">
        <v>38</v>
      </c>
      <c r="N9" s="26" t="s">
        <v>0</v>
      </c>
      <c r="O9" s="41" t="s">
        <v>27</v>
      </c>
      <c r="P9" s="41" t="s">
        <v>38</v>
      </c>
      <c r="Q9" s="41" t="s">
        <v>0</v>
      </c>
      <c r="R9" s="165"/>
      <c r="S9" s="45"/>
      <c r="T9" s="24"/>
      <c r="U9" s="24"/>
      <c r="V9" s="25"/>
    </row>
    <row r="10" spans="1:24" s="9" customFormat="1" ht="14" thickTop="1" x14ac:dyDescent="0.3">
      <c r="B10" s="166"/>
      <c r="C10" s="202">
        <f>C8</f>
        <v>43678</v>
      </c>
      <c r="D10" s="123"/>
      <c r="E10" s="124"/>
      <c r="F10" s="205">
        <f>F8</f>
        <v>43709</v>
      </c>
      <c r="G10" s="125"/>
      <c r="H10" s="126"/>
      <c r="I10" s="167"/>
      <c r="J10" s="157"/>
      <c r="K10" s="189"/>
      <c r="L10" s="202">
        <f>L8</f>
        <v>44044</v>
      </c>
      <c r="M10" s="123"/>
      <c r="N10" s="124"/>
      <c r="O10" s="205">
        <f>O8</f>
        <v>44075</v>
      </c>
      <c r="P10" s="125"/>
      <c r="Q10" s="126"/>
      <c r="R10" s="175"/>
      <c r="S10" s="46"/>
      <c r="T10" s="8"/>
      <c r="U10" s="8"/>
      <c r="V10" s="19">
        <v>42370</v>
      </c>
    </row>
    <row r="11" spans="1:24" s="9" customFormat="1" x14ac:dyDescent="0.3">
      <c r="B11" s="166"/>
      <c r="C11" s="40">
        <f>C10+1</f>
        <v>43679</v>
      </c>
      <c r="D11" s="127"/>
      <c r="E11" s="128"/>
      <c r="F11" s="203">
        <f>F10+1</f>
        <v>43710</v>
      </c>
      <c r="G11" s="129"/>
      <c r="H11" s="130"/>
      <c r="I11" s="167"/>
      <c r="J11" s="157"/>
      <c r="K11" s="189"/>
      <c r="L11" s="40">
        <f>L10+1</f>
        <v>44045</v>
      </c>
      <c r="M11" s="127"/>
      <c r="N11" s="128"/>
      <c r="O11" s="203">
        <f>O10+1</f>
        <v>44076</v>
      </c>
      <c r="P11" s="129"/>
      <c r="Q11" s="130"/>
      <c r="R11" s="175"/>
      <c r="S11" s="46"/>
      <c r="T11" s="8"/>
      <c r="U11" s="8"/>
      <c r="V11" s="19">
        <v>42380</v>
      </c>
    </row>
    <row r="12" spans="1:24" s="9" customFormat="1" x14ac:dyDescent="0.3">
      <c r="B12" s="166"/>
      <c r="C12" s="40">
        <f t="shared" ref="C12:C37" si="0">C11+1</f>
        <v>43680</v>
      </c>
      <c r="D12" s="127"/>
      <c r="E12" s="128"/>
      <c r="F12" s="203">
        <f t="shared" ref="F12:F37" si="1">F11+1</f>
        <v>43711</v>
      </c>
      <c r="G12" s="129"/>
      <c r="H12" s="130"/>
      <c r="I12" s="167"/>
      <c r="J12" s="157"/>
      <c r="K12" s="189"/>
      <c r="L12" s="40">
        <f t="shared" ref="L12:L37" si="2">L11+1</f>
        <v>44046</v>
      </c>
      <c r="M12" s="127"/>
      <c r="N12" s="128"/>
      <c r="O12" s="203">
        <f t="shared" ref="O12:O37" si="3">O11+1</f>
        <v>44077</v>
      </c>
      <c r="P12" s="129"/>
      <c r="Q12" s="130"/>
      <c r="R12" s="175"/>
      <c r="S12" s="46"/>
      <c r="T12" s="8"/>
      <c r="U12" s="8"/>
      <c r="V12" s="19">
        <v>42411</v>
      </c>
    </row>
    <row r="13" spans="1:24" s="9" customFormat="1" x14ac:dyDescent="0.3">
      <c r="B13" s="166"/>
      <c r="C13" s="40">
        <f t="shared" si="0"/>
        <v>43681</v>
      </c>
      <c r="D13" s="127"/>
      <c r="E13" s="128"/>
      <c r="F13" s="203">
        <f>F12+1</f>
        <v>43712</v>
      </c>
      <c r="G13" s="129"/>
      <c r="H13" s="130"/>
      <c r="I13" s="167"/>
      <c r="J13" s="157"/>
      <c r="K13" s="189"/>
      <c r="L13" s="40">
        <f t="shared" si="2"/>
        <v>44047</v>
      </c>
      <c r="M13" s="127"/>
      <c r="N13" s="128"/>
      <c r="O13" s="203">
        <f>O12+1</f>
        <v>44078</v>
      </c>
      <c r="P13" s="129"/>
      <c r="Q13" s="130"/>
      <c r="R13" s="175"/>
      <c r="S13" s="46"/>
      <c r="T13" s="8"/>
      <c r="U13" s="8"/>
      <c r="V13" s="19">
        <v>42449</v>
      </c>
    </row>
    <row r="14" spans="1:24" s="9" customFormat="1" x14ac:dyDescent="0.3">
      <c r="B14" s="166"/>
      <c r="C14" s="40">
        <f t="shared" si="0"/>
        <v>43682</v>
      </c>
      <c r="D14" s="127"/>
      <c r="E14" s="128"/>
      <c r="F14" s="203">
        <f t="shared" si="1"/>
        <v>43713</v>
      </c>
      <c r="G14" s="129"/>
      <c r="H14" s="130"/>
      <c r="I14" s="167"/>
      <c r="J14" s="157"/>
      <c r="K14" s="189"/>
      <c r="L14" s="40">
        <f t="shared" si="2"/>
        <v>44048</v>
      </c>
      <c r="M14" s="127"/>
      <c r="N14" s="128"/>
      <c r="O14" s="203">
        <f t="shared" si="3"/>
        <v>44079</v>
      </c>
      <c r="P14" s="129"/>
      <c r="Q14" s="130"/>
      <c r="R14" s="175"/>
      <c r="S14" s="46"/>
      <c r="T14" s="8"/>
      <c r="U14" s="8"/>
      <c r="V14" s="19">
        <v>42450</v>
      </c>
    </row>
    <row r="15" spans="1:24" s="9" customFormat="1" x14ac:dyDescent="0.3">
      <c r="B15" s="166"/>
      <c r="C15" s="40">
        <f t="shared" si="0"/>
        <v>43683</v>
      </c>
      <c r="D15" s="127"/>
      <c r="E15" s="128"/>
      <c r="F15" s="203">
        <f t="shared" si="1"/>
        <v>43714</v>
      </c>
      <c r="G15" s="129"/>
      <c r="H15" s="130"/>
      <c r="I15" s="167"/>
      <c r="J15" s="157"/>
      <c r="K15" s="189"/>
      <c r="L15" s="40">
        <f t="shared" si="2"/>
        <v>44049</v>
      </c>
      <c r="M15" s="127"/>
      <c r="N15" s="128"/>
      <c r="O15" s="203">
        <f t="shared" si="3"/>
        <v>44080</v>
      </c>
      <c r="P15" s="129"/>
      <c r="Q15" s="130"/>
      <c r="R15" s="175"/>
      <c r="S15" s="46"/>
      <c r="T15" s="8"/>
      <c r="U15" s="8"/>
      <c r="V15" s="19">
        <v>42489</v>
      </c>
    </row>
    <row r="16" spans="1:24" s="9" customFormat="1" x14ac:dyDescent="0.3">
      <c r="B16" s="166"/>
      <c r="C16" s="40">
        <f t="shared" si="0"/>
        <v>43684</v>
      </c>
      <c r="D16" s="127"/>
      <c r="E16" s="128"/>
      <c r="F16" s="203">
        <f t="shared" si="1"/>
        <v>43715</v>
      </c>
      <c r="G16" s="129"/>
      <c r="H16" s="130"/>
      <c r="I16" s="167"/>
      <c r="J16" s="157"/>
      <c r="K16" s="189"/>
      <c r="L16" s="40">
        <f t="shared" si="2"/>
        <v>44050</v>
      </c>
      <c r="M16" s="127"/>
      <c r="N16" s="128"/>
      <c r="O16" s="203">
        <f t="shared" si="3"/>
        <v>44081</v>
      </c>
      <c r="P16" s="129"/>
      <c r="Q16" s="130"/>
      <c r="R16" s="175"/>
      <c r="S16" s="46"/>
      <c r="T16" s="8"/>
      <c r="U16" s="8"/>
      <c r="V16" s="19">
        <v>42493</v>
      </c>
    </row>
    <row r="17" spans="2:22" s="9" customFormat="1" x14ac:dyDescent="0.3">
      <c r="B17" s="166"/>
      <c r="C17" s="40">
        <f t="shared" si="0"/>
        <v>43685</v>
      </c>
      <c r="D17" s="127"/>
      <c r="E17" s="128"/>
      <c r="F17" s="203">
        <f t="shared" si="1"/>
        <v>43716</v>
      </c>
      <c r="G17" s="129"/>
      <c r="H17" s="130"/>
      <c r="I17" s="167"/>
      <c r="J17" s="157"/>
      <c r="K17" s="189"/>
      <c r="L17" s="40">
        <f t="shared" si="2"/>
        <v>44051</v>
      </c>
      <c r="M17" s="127"/>
      <c r="N17" s="128"/>
      <c r="O17" s="203">
        <f t="shared" si="3"/>
        <v>44082</v>
      </c>
      <c r="P17" s="129"/>
      <c r="Q17" s="130"/>
      <c r="R17" s="175"/>
      <c r="S17" s="46"/>
      <c r="T17" s="8"/>
      <c r="U17" s="8"/>
      <c r="V17" s="19">
        <v>42494</v>
      </c>
    </row>
    <row r="18" spans="2:22" s="9" customFormat="1" x14ac:dyDescent="0.3">
      <c r="B18" s="166"/>
      <c r="C18" s="40">
        <f t="shared" si="0"/>
        <v>43686</v>
      </c>
      <c r="D18" s="127"/>
      <c r="E18" s="128"/>
      <c r="F18" s="203">
        <f t="shared" si="1"/>
        <v>43717</v>
      </c>
      <c r="G18" s="129"/>
      <c r="H18" s="130"/>
      <c r="I18" s="167"/>
      <c r="J18" s="157"/>
      <c r="K18" s="189"/>
      <c r="L18" s="40">
        <f t="shared" si="2"/>
        <v>44052</v>
      </c>
      <c r="M18" s="127"/>
      <c r="N18" s="128"/>
      <c r="O18" s="203">
        <f t="shared" si="3"/>
        <v>44083</v>
      </c>
      <c r="P18" s="129"/>
      <c r="Q18" s="130"/>
      <c r="R18" s="175"/>
      <c r="S18" s="46"/>
      <c r="T18" s="8"/>
      <c r="U18" s="8"/>
      <c r="V18" s="19">
        <v>42495</v>
      </c>
    </row>
    <row r="19" spans="2:22" s="9" customFormat="1" x14ac:dyDescent="0.3">
      <c r="B19" s="166"/>
      <c r="C19" s="40">
        <f t="shared" si="0"/>
        <v>43687</v>
      </c>
      <c r="D19" s="127"/>
      <c r="E19" s="128"/>
      <c r="F19" s="203">
        <f t="shared" si="1"/>
        <v>43718</v>
      </c>
      <c r="G19" s="129"/>
      <c r="H19" s="130"/>
      <c r="I19" s="167"/>
      <c r="J19" s="157"/>
      <c r="K19" s="189"/>
      <c r="L19" s="40">
        <f t="shared" si="2"/>
        <v>44053</v>
      </c>
      <c r="M19" s="127"/>
      <c r="N19" s="128"/>
      <c r="O19" s="203">
        <f t="shared" si="3"/>
        <v>44084</v>
      </c>
      <c r="P19" s="129"/>
      <c r="Q19" s="130"/>
      <c r="R19" s="175"/>
      <c r="S19" s="46"/>
      <c r="T19" s="8"/>
      <c r="U19" s="8"/>
      <c r="V19" s="19">
        <v>42569</v>
      </c>
    </row>
    <row r="20" spans="2:22" s="9" customFormat="1" x14ac:dyDescent="0.3">
      <c r="B20" s="166"/>
      <c r="C20" s="40">
        <f t="shared" si="0"/>
        <v>43688</v>
      </c>
      <c r="D20" s="127"/>
      <c r="E20" s="128"/>
      <c r="F20" s="346">
        <f t="shared" si="1"/>
        <v>43719</v>
      </c>
      <c r="G20" s="330"/>
      <c r="H20" s="347"/>
      <c r="I20" s="167"/>
      <c r="J20" s="157"/>
      <c r="K20" s="189"/>
      <c r="L20" s="40">
        <f t="shared" si="2"/>
        <v>44054</v>
      </c>
      <c r="M20" s="127"/>
      <c r="N20" s="128"/>
      <c r="O20" s="346">
        <f t="shared" si="3"/>
        <v>44085</v>
      </c>
      <c r="P20" s="330"/>
      <c r="Q20" s="347"/>
      <c r="R20" s="175"/>
      <c r="S20" s="46"/>
      <c r="T20" s="8"/>
      <c r="U20" s="8"/>
      <c r="V20" s="19">
        <v>42632</v>
      </c>
    </row>
    <row r="21" spans="2:22" s="9" customFormat="1" ht="14" thickBot="1" x14ac:dyDescent="0.35">
      <c r="B21" s="166"/>
      <c r="C21" s="40">
        <f t="shared" si="0"/>
        <v>43689</v>
      </c>
      <c r="D21" s="127"/>
      <c r="E21" s="128"/>
      <c r="F21" s="293">
        <f t="shared" si="1"/>
        <v>43720</v>
      </c>
      <c r="G21" s="306"/>
      <c r="H21" s="294"/>
      <c r="I21" s="167"/>
      <c r="J21" s="157"/>
      <c r="K21" s="189"/>
      <c r="L21" s="40">
        <f t="shared" si="2"/>
        <v>44055</v>
      </c>
      <c r="M21" s="127"/>
      <c r="N21" s="128"/>
      <c r="O21" s="293">
        <f t="shared" si="3"/>
        <v>44086</v>
      </c>
      <c r="P21" s="306"/>
      <c r="Q21" s="294"/>
      <c r="R21" s="175"/>
      <c r="S21" s="46"/>
      <c r="T21" s="8"/>
      <c r="U21" s="8"/>
      <c r="V21" s="19">
        <v>42635</v>
      </c>
    </row>
    <row r="22" spans="2:22" s="9" customFormat="1" ht="14" thickTop="1" x14ac:dyDescent="0.3">
      <c r="B22" s="166"/>
      <c r="C22" s="40">
        <f t="shared" si="0"/>
        <v>43690</v>
      </c>
      <c r="D22" s="134"/>
      <c r="E22" s="135"/>
      <c r="F22" s="202">
        <f t="shared" si="1"/>
        <v>43721</v>
      </c>
      <c r="G22" s="132"/>
      <c r="H22" s="133"/>
      <c r="I22" s="168"/>
      <c r="J22" s="157"/>
      <c r="K22" s="189"/>
      <c r="L22" s="40">
        <f t="shared" si="2"/>
        <v>44056</v>
      </c>
      <c r="M22" s="127"/>
      <c r="N22" s="128"/>
      <c r="O22" s="202">
        <f t="shared" si="3"/>
        <v>44087</v>
      </c>
      <c r="P22" s="132"/>
      <c r="Q22" s="133"/>
      <c r="R22" s="190"/>
      <c r="S22" s="46"/>
      <c r="T22" s="8"/>
      <c r="U22" s="8"/>
      <c r="V22" s="19">
        <v>42653</v>
      </c>
    </row>
    <row r="23" spans="2:22" s="9" customFormat="1" x14ac:dyDescent="0.3">
      <c r="B23" s="166"/>
      <c r="C23" s="40">
        <f t="shared" si="0"/>
        <v>43691</v>
      </c>
      <c r="D23" s="134"/>
      <c r="E23" s="135"/>
      <c r="F23" s="40">
        <f t="shared" si="1"/>
        <v>43722</v>
      </c>
      <c r="G23" s="134"/>
      <c r="H23" s="135"/>
      <c r="I23" s="168"/>
      <c r="J23" s="157"/>
      <c r="K23" s="189"/>
      <c r="L23" s="40">
        <f t="shared" si="2"/>
        <v>44057</v>
      </c>
      <c r="M23" s="127"/>
      <c r="N23" s="128"/>
      <c r="O23" s="40">
        <f t="shared" si="3"/>
        <v>44088</v>
      </c>
      <c r="P23" s="134"/>
      <c r="Q23" s="135"/>
      <c r="R23" s="190"/>
      <c r="S23" s="46"/>
      <c r="T23" s="8"/>
      <c r="U23" s="8"/>
      <c r="V23" s="19">
        <v>42677</v>
      </c>
    </row>
    <row r="24" spans="2:22" s="9" customFormat="1" x14ac:dyDescent="0.3">
      <c r="B24" s="166"/>
      <c r="C24" s="40">
        <f t="shared" si="0"/>
        <v>43692</v>
      </c>
      <c r="D24" s="127"/>
      <c r="E24" s="128"/>
      <c r="F24" s="40">
        <f t="shared" si="1"/>
        <v>43723</v>
      </c>
      <c r="G24" s="134"/>
      <c r="H24" s="135"/>
      <c r="I24" s="168"/>
      <c r="J24" s="157"/>
      <c r="K24" s="189"/>
      <c r="L24" s="40">
        <f t="shared" si="2"/>
        <v>44058</v>
      </c>
      <c r="M24" s="127"/>
      <c r="N24" s="128"/>
      <c r="O24" s="40">
        <f t="shared" si="3"/>
        <v>44089</v>
      </c>
      <c r="P24" s="134"/>
      <c r="Q24" s="135"/>
      <c r="R24" s="190"/>
      <c r="S24" s="46"/>
      <c r="T24" s="8"/>
      <c r="U24" s="8"/>
      <c r="V24" s="19">
        <v>42697</v>
      </c>
    </row>
    <row r="25" spans="2:22" s="9" customFormat="1" x14ac:dyDescent="0.3">
      <c r="B25" s="166"/>
      <c r="C25" s="40">
        <f t="shared" si="0"/>
        <v>43693</v>
      </c>
      <c r="D25" s="127"/>
      <c r="E25" s="128"/>
      <c r="F25" s="40">
        <f t="shared" si="1"/>
        <v>43724</v>
      </c>
      <c r="G25" s="134"/>
      <c r="H25" s="135"/>
      <c r="I25" s="168"/>
      <c r="J25" s="157"/>
      <c r="K25" s="189"/>
      <c r="L25" s="40">
        <f t="shared" si="2"/>
        <v>44059</v>
      </c>
      <c r="M25" s="127"/>
      <c r="N25" s="128"/>
      <c r="O25" s="40">
        <f t="shared" si="3"/>
        <v>44090</v>
      </c>
      <c r="P25" s="134"/>
      <c r="Q25" s="135"/>
      <c r="R25" s="190"/>
      <c r="S25" s="46"/>
      <c r="T25" s="8"/>
      <c r="U25" s="8"/>
      <c r="V25" s="19">
        <v>42727</v>
      </c>
    </row>
    <row r="26" spans="2:22" s="9" customFormat="1" x14ac:dyDescent="0.3">
      <c r="B26" s="166"/>
      <c r="C26" s="40">
        <f t="shared" si="0"/>
        <v>43694</v>
      </c>
      <c r="D26" s="127"/>
      <c r="E26" s="128"/>
      <c r="F26" s="40">
        <f t="shared" si="1"/>
        <v>43725</v>
      </c>
      <c r="G26" s="134"/>
      <c r="H26" s="135"/>
      <c r="I26" s="168"/>
      <c r="J26" s="157"/>
      <c r="K26" s="189"/>
      <c r="L26" s="40">
        <f t="shared" si="2"/>
        <v>44060</v>
      </c>
      <c r="M26" s="127"/>
      <c r="N26" s="128"/>
      <c r="O26" s="40">
        <f t="shared" si="3"/>
        <v>44091</v>
      </c>
      <c r="P26" s="134"/>
      <c r="Q26" s="135"/>
      <c r="R26" s="190"/>
      <c r="S26" s="46"/>
      <c r="T26" s="8"/>
      <c r="U26" s="8"/>
      <c r="V26" s="21">
        <v>42736</v>
      </c>
    </row>
    <row r="27" spans="2:22" s="9" customFormat="1" x14ac:dyDescent="0.3">
      <c r="B27" s="166"/>
      <c r="C27" s="40">
        <f t="shared" si="0"/>
        <v>43695</v>
      </c>
      <c r="D27" s="127"/>
      <c r="E27" s="128"/>
      <c r="F27" s="40">
        <f t="shared" si="1"/>
        <v>43726</v>
      </c>
      <c r="G27" s="134"/>
      <c r="H27" s="135"/>
      <c r="I27" s="168"/>
      <c r="J27" s="157"/>
      <c r="K27" s="189"/>
      <c r="L27" s="40">
        <f t="shared" si="2"/>
        <v>44061</v>
      </c>
      <c r="M27" s="127"/>
      <c r="N27" s="128"/>
      <c r="O27" s="40">
        <f t="shared" si="3"/>
        <v>44092</v>
      </c>
      <c r="P27" s="134"/>
      <c r="Q27" s="135"/>
      <c r="R27" s="190"/>
      <c r="S27" s="46"/>
      <c r="T27" s="8"/>
      <c r="U27" s="8"/>
      <c r="V27" s="21">
        <v>42744</v>
      </c>
    </row>
    <row r="28" spans="2:22" s="9" customFormat="1" x14ac:dyDescent="0.3">
      <c r="B28" s="166"/>
      <c r="C28" s="207">
        <f t="shared" si="0"/>
        <v>43696</v>
      </c>
      <c r="D28" s="137"/>
      <c r="E28" s="156"/>
      <c r="F28" s="40">
        <f t="shared" si="1"/>
        <v>43727</v>
      </c>
      <c r="G28" s="134"/>
      <c r="H28" s="135"/>
      <c r="I28" s="168"/>
      <c r="J28" s="157"/>
      <c r="K28" s="189"/>
      <c r="L28" s="207">
        <f t="shared" si="2"/>
        <v>44062</v>
      </c>
      <c r="M28" s="137"/>
      <c r="N28" s="156"/>
      <c r="O28" s="40">
        <f t="shared" si="3"/>
        <v>44093</v>
      </c>
      <c r="P28" s="134"/>
      <c r="Q28" s="135"/>
      <c r="R28" s="190"/>
      <c r="S28" s="46"/>
      <c r="T28" s="8"/>
      <c r="U28" s="8"/>
      <c r="V28" s="21">
        <v>42777</v>
      </c>
    </row>
    <row r="29" spans="2:22" s="9" customFormat="1" x14ac:dyDescent="0.3">
      <c r="B29" s="166"/>
      <c r="C29" s="435">
        <f t="shared" si="0"/>
        <v>43697</v>
      </c>
      <c r="D29" s="436"/>
      <c r="E29" s="276"/>
      <c r="F29" s="206">
        <f t="shared" si="1"/>
        <v>43728</v>
      </c>
      <c r="G29" s="134"/>
      <c r="H29" s="135"/>
      <c r="I29" s="168"/>
      <c r="J29" s="157"/>
      <c r="K29" s="191"/>
      <c r="L29" s="442">
        <f t="shared" si="2"/>
        <v>44063</v>
      </c>
      <c r="M29" s="443"/>
      <c r="N29" s="444"/>
      <c r="O29" s="206">
        <f t="shared" si="3"/>
        <v>44094</v>
      </c>
      <c r="P29" s="134"/>
      <c r="Q29" s="135"/>
      <c r="R29" s="190"/>
      <c r="S29" s="46"/>
      <c r="T29" s="8"/>
      <c r="U29" s="8"/>
      <c r="V29" s="21">
        <v>42814</v>
      </c>
    </row>
    <row r="30" spans="2:22" s="9" customFormat="1" x14ac:dyDescent="0.3">
      <c r="B30" s="166"/>
      <c r="C30" s="437">
        <f t="shared" si="0"/>
        <v>43698</v>
      </c>
      <c r="D30" s="337"/>
      <c r="E30" s="277"/>
      <c r="F30" s="206">
        <f t="shared" si="1"/>
        <v>43729</v>
      </c>
      <c r="G30" s="134"/>
      <c r="H30" s="135"/>
      <c r="I30" s="168"/>
      <c r="J30" s="157"/>
      <c r="K30" s="191"/>
      <c r="L30" s="445">
        <f t="shared" si="2"/>
        <v>44064</v>
      </c>
      <c r="M30" s="338"/>
      <c r="N30" s="446"/>
      <c r="O30" s="206">
        <f t="shared" si="3"/>
        <v>44095</v>
      </c>
      <c r="P30" s="134"/>
      <c r="Q30" s="135"/>
      <c r="R30" s="190"/>
      <c r="S30" s="46"/>
      <c r="T30" s="8"/>
      <c r="U30" s="8"/>
      <c r="V30" s="21">
        <v>42854</v>
      </c>
    </row>
    <row r="31" spans="2:22" s="9" customFormat="1" x14ac:dyDescent="0.3">
      <c r="B31" s="166"/>
      <c r="C31" s="437">
        <f t="shared" si="0"/>
        <v>43699</v>
      </c>
      <c r="D31" s="338"/>
      <c r="E31" s="277"/>
      <c r="F31" s="206">
        <f t="shared" si="1"/>
        <v>43730</v>
      </c>
      <c r="G31" s="134"/>
      <c r="H31" s="135"/>
      <c r="I31" s="168"/>
      <c r="J31" s="157"/>
      <c r="K31" s="191"/>
      <c r="L31" s="445">
        <f t="shared" si="2"/>
        <v>44065</v>
      </c>
      <c r="M31" s="338"/>
      <c r="N31" s="446"/>
      <c r="O31" s="206">
        <f t="shared" si="3"/>
        <v>44096</v>
      </c>
      <c r="P31" s="134"/>
      <c r="Q31" s="135"/>
      <c r="R31" s="190"/>
      <c r="S31" s="46"/>
      <c r="T31" s="8"/>
      <c r="U31" s="8"/>
      <c r="V31" s="21">
        <v>42858</v>
      </c>
    </row>
    <row r="32" spans="2:22" s="9" customFormat="1" x14ac:dyDescent="0.3">
      <c r="B32" s="166"/>
      <c r="C32" s="437">
        <f t="shared" si="0"/>
        <v>43700</v>
      </c>
      <c r="D32" s="338"/>
      <c r="E32" s="277"/>
      <c r="F32" s="206">
        <f t="shared" si="1"/>
        <v>43731</v>
      </c>
      <c r="G32" s="134"/>
      <c r="H32" s="135"/>
      <c r="I32" s="168"/>
      <c r="J32" s="157"/>
      <c r="K32" s="191"/>
      <c r="L32" s="445">
        <f t="shared" si="2"/>
        <v>44066</v>
      </c>
      <c r="M32" s="338"/>
      <c r="N32" s="446"/>
      <c r="O32" s="206">
        <f t="shared" si="3"/>
        <v>44097</v>
      </c>
      <c r="P32" s="134"/>
      <c r="Q32" s="135"/>
      <c r="R32" s="190"/>
      <c r="S32" s="46"/>
      <c r="T32" s="8"/>
      <c r="U32" s="8"/>
      <c r="V32" s="21">
        <v>42859</v>
      </c>
    </row>
    <row r="33" spans="1:22" s="9" customFormat="1" x14ac:dyDescent="0.3">
      <c r="B33" s="166"/>
      <c r="C33" s="437">
        <f t="shared" si="0"/>
        <v>43701</v>
      </c>
      <c r="D33" s="338"/>
      <c r="E33" s="277"/>
      <c r="F33" s="206">
        <f t="shared" si="1"/>
        <v>43732</v>
      </c>
      <c r="G33" s="134"/>
      <c r="H33" s="135"/>
      <c r="I33" s="168"/>
      <c r="J33" s="157"/>
      <c r="K33" s="191"/>
      <c r="L33" s="445">
        <f t="shared" si="2"/>
        <v>44067</v>
      </c>
      <c r="M33" s="338"/>
      <c r="N33" s="446"/>
      <c r="O33" s="206">
        <f t="shared" si="3"/>
        <v>44098</v>
      </c>
      <c r="P33" s="134"/>
      <c r="Q33" s="135"/>
      <c r="R33" s="190"/>
      <c r="S33" s="46"/>
      <c r="T33" s="8"/>
      <c r="U33" s="8"/>
      <c r="V33" s="21">
        <v>42860</v>
      </c>
    </row>
    <row r="34" spans="1:22" s="9" customFormat="1" x14ac:dyDescent="0.3">
      <c r="B34" s="166"/>
      <c r="C34" s="437">
        <f t="shared" si="0"/>
        <v>43702</v>
      </c>
      <c r="D34" s="338"/>
      <c r="E34" s="277"/>
      <c r="F34" s="206">
        <f t="shared" si="1"/>
        <v>43733</v>
      </c>
      <c r="G34" s="134"/>
      <c r="H34" s="135"/>
      <c r="I34" s="168"/>
      <c r="J34" s="157"/>
      <c r="K34" s="191"/>
      <c r="L34" s="445">
        <f t="shared" si="2"/>
        <v>44068</v>
      </c>
      <c r="M34" s="338"/>
      <c r="N34" s="446"/>
      <c r="O34" s="206">
        <f t="shared" si="3"/>
        <v>44099</v>
      </c>
      <c r="P34" s="134"/>
      <c r="Q34" s="135"/>
      <c r="R34" s="190"/>
      <c r="S34" s="46"/>
      <c r="T34" s="8"/>
      <c r="U34" s="8"/>
      <c r="V34" s="21">
        <v>42933</v>
      </c>
    </row>
    <row r="35" spans="1:22" s="9" customFormat="1" ht="14" thickBot="1" x14ac:dyDescent="0.35">
      <c r="B35" s="166"/>
      <c r="C35" s="438">
        <f t="shared" si="0"/>
        <v>43703</v>
      </c>
      <c r="D35" s="340"/>
      <c r="E35" s="423"/>
      <c r="F35" s="206">
        <f t="shared" si="1"/>
        <v>43734</v>
      </c>
      <c r="G35" s="134"/>
      <c r="H35" s="135"/>
      <c r="I35" s="168"/>
      <c r="J35" s="157"/>
      <c r="K35" s="191"/>
      <c r="L35" s="447">
        <f t="shared" si="2"/>
        <v>44069</v>
      </c>
      <c r="M35" s="340"/>
      <c r="N35" s="448"/>
      <c r="O35" s="206">
        <f t="shared" si="3"/>
        <v>44100</v>
      </c>
      <c r="P35" s="134"/>
      <c r="Q35" s="135"/>
      <c r="R35" s="190"/>
      <c r="S35" s="46"/>
      <c r="T35" s="8"/>
      <c r="U35" s="8"/>
      <c r="V35" s="21">
        <v>42958</v>
      </c>
    </row>
    <row r="36" spans="1:22" s="9" customFormat="1" ht="14" thickTop="1" x14ac:dyDescent="0.3">
      <c r="B36" s="166"/>
      <c r="C36" s="439">
        <f t="shared" si="0"/>
        <v>43704</v>
      </c>
      <c r="D36" s="440"/>
      <c r="E36" s="441"/>
      <c r="F36" s="206">
        <f t="shared" si="1"/>
        <v>43735</v>
      </c>
      <c r="G36" s="134"/>
      <c r="H36" s="135"/>
      <c r="I36" s="168"/>
      <c r="J36" s="157"/>
      <c r="K36" s="191"/>
      <c r="L36" s="439">
        <f t="shared" si="2"/>
        <v>44070</v>
      </c>
      <c r="M36" s="449"/>
      <c r="N36" s="441"/>
      <c r="O36" s="206">
        <f t="shared" si="3"/>
        <v>44101</v>
      </c>
      <c r="P36" s="134"/>
      <c r="Q36" s="135"/>
      <c r="R36" s="190"/>
      <c r="S36" s="46"/>
      <c r="T36" s="8"/>
      <c r="U36" s="8"/>
      <c r="V36" s="21">
        <v>42996</v>
      </c>
    </row>
    <row r="37" spans="1:22" s="9" customFormat="1" x14ac:dyDescent="0.3">
      <c r="B37" s="166"/>
      <c r="C37" s="344">
        <f t="shared" si="0"/>
        <v>43705</v>
      </c>
      <c r="D37" s="328"/>
      <c r="E37" s="345"/>
      <c r="F37" s="272">
        <f t="shared" si="1"/>
        <v>43736</v>
      </c>
      <c r="G37" s="332"/>
      <c r="H37" s="232"/>
      <c r="I37" s="168"/>
      <c r="J37" s="157"/>
      <c r="K37" s="191"/>
      <c r="L37" s="344">
        <f t="shared" si="2"/>
        <v>44071</v>
      </c>
      <c r="M37" s="328"/>
      <c r="N37" s="345"/>
      <c r="O37" s="206">
        <f t="shared" si="3"/>
        <v>44102</v>
      </c>
      <c r="P37" s="138"/>
      <c r="Q37" s="135"/>
      <c r="R37" s="190"/>
      <c r="S37" s="46"/>
      <c r="T37" s="8"/>
      <c r="U37" s="8"/>
      <c r="V37" s="21">
        <v>43001</v>
      </c>
    </row>
    <row r="38" spans="1:22" s="9" customFormat="1" x14ac:dyDescent="0.3">
      <c r="B38" s="166"/>
      <c r="C38" s="203">
        <f>IF(C37="","",IF(DAY(C37+1)=1,"",C37+1))</f>
        <v>43706</v>
      </c>
      <c r="D38" s="129"/>
      <c r="E38" s="130"/>
      <c r="F38" s="342">
        <f>IF(F37="","",IF(DAY(F37+1)=1,"",F37+1))</f>
        <v>43737</v>
      </c>
      <c r="G38" s="334"/>
      <c r="H38" s="329"/>
      <c r="I38" s="167"/>
      <c r="J38" s="157"/>
      <c r="K38" s="191"/>
      <c r="L38" s="203">
        <f>IF(L37="","",IF(DAY(L37+1)=1,"",L37+1))</f>
        <v>44072</v>
      </c>
      <c r="M38" s="129"/>
      <c r="N38" s="130"/>
      <c r="O38" s="272">
        <f>IF(O37="","",IF(DAY(O37+1)=1,"",O37+1))</f>
        <v>44103</v>
      </c>
      <c r="P38" s="332"/>
      <c r="Q38" s="232"/>
      <c r="R38" s="190"/>
      <c r="S38" s="46"/>
      <c r="T38" s="8"/>
      <c r="U38" s="8"/>
      <c r="V38" s="21">
        <v>43017</v>
      </c>
    </row>
    <row r="39" spans="1:22" s="9" customFormat="1" x14ac:dyDescent="0.3">
      <c r="B39" s="166"/>
      <c r="C39" s="346">
        <f t="shared" ref="C39" si="4">IF(C38="","",IF(DAY(C38+1)=1,"",C38+1))</f>
        <v>43707</v>
      </c>
      <c r="D39" s="330"/>
      <c r="E39" s="347"/>
      <c r="F39" s="343">
        <f t="shared" ref="F39" si="5">IF(F38="","",IF(DAY(F38+1)=1,"",F38+1))</f>
        <v>43738</v>
      </c>
      <c r="G39" s="335"/>
      <c r="H39" s="331"/>
      <c r="I39" s="167"/>
      <c r="J39" s="157"/>
      <c r="K39" s="191"/>
      <c r="L39" s="346">
        <f t="shared" ref="L39" si="6">IF(L38="","",IF(DAY(L38+1)=1,"",L38+1))</f>
        <v>44073</v>
      </c>
      <c r="M39" s="330"/>
      <c r="N39" s="347"/>
      <c r="O39" s="349">
        <f t="shared" ref="O39" si="7">IF(O38="","",IF(DAY(O38+1)=1,"",O38+1))</f>
        <v>44104</v>
      </c>
      <c r="P39" s="341"/>
      <c r="Q39" s="336"/>
      <c r="R39" s="175"/>
      <c r="S39" s="46"/>
      <c r="T39" s="8"/>
      <c r="U39" s="8"/>
      <c r="V39" s="21">
        <v>43042</v>
      </c>
    </row>
    <row r="40" spans="1:22" s="9" customFormat="1" ht="14" thickBot="1" x14ac:dyDescent="0.35">
      <c r="B40" s="166"/>
      <c r="C40" s="293">
        <f t="shared" ref="C40" si="8">C39+1</f>
        <v>43708</v>
      </c>
      <c r="D40" s="348"/>
      <c r="E40" s="257"/>
      <c r="F40" s="14" t="str">
        <f>IF(F39="","",IF(DAY(F39+1)=1,"",F39+1))</f>
        <v/>
      </c>
      <c r="G40" s="281"/>
      <c r="H40" s="333"/>
      <c r="I40" s="167"/>
      <c r="J40" s="157"/>
      <c r="K40" s="191"/>
      <c r="L40" s="350">
        <f t="shared" ref="L40" si="9">L39+1</f>
        <v>44074</v>
      </c>
      <c r="M40" s="351"/>
      <c r="N40" s="257"/>
      <c r="O40" s="333"/>
      <c r="P40" s="281"/>
      <c r="Q40" s="333"/>
      <c r="R40" s="175"/>
      <c r="S40" s="46"/>
      <c r="T40" s="8"/>
      <c r="U40" s="8"/>
      <c r="V40" s="21">
        <v>43062</v>
      </c>
    </row>
    <row r="41" spans="1:22" ht="9" customHeight="1" thickTop="1" thickBot="1" x14ac:dyDescent="0.35">
      <c r="A41" s="13"/>
      <c r="B41" s="216"/>
      <c r="C41" s="217">
        <f>+DATE(C5,8,1)</f>
        <v>43678</v>
      </c>
      <c r="D41" s="217"/>
      <c r="E41" s="218"/>
      <c r="F41" s="218"/>
      <c r="G41" s="218"/>
      <c r="H41" s="218"/>
      <c r="I41" s="219"/>
      <c r="J41" s="201"/>
      <c r="K41" s="220"/>
      <c r="L41" s="217">
        <f>+DATE(L5,8,1)</f>
        <v>44044</v>
      </c>
      <c r="M41" s="217"/>
      <c r="N41" s="218"/>
      <c r="O41" s="221"/>
      <c r="P41" s="221"/>
      <c r="Q41" s="222"/>
      <c r="R41" s="223"/>
      <c r="S41" s="12"/>
      <c r="T41" s="3"/>
      <c r="U41" s="3"/>
      <c r="V41" s="18"/>
    </row>
    <row r="42" spans="1:22" s="36" customFormat="1" x14ac:dyDescent="0.3">
      <c r="A42" s="122"/>
      <c r="B42" s="173"/>
      <c r="C42" s="208" t="s">
        <v>59</v>
      </c>
      <c r="D42" s="14"/>
      <c r="E42" s="37"/>
      <c r="F42" s="14"/>
      <c r="G42" s="14"/>
      <c r="H42" s="37"/>
      <c r="I42" s="174"/>
      <c r="J42" s="37"/>
      <c r="K42" s="195"/>
      <c r="L42" s="208" t="s">
        <v>59</v>
      </c>
      <c r="M42" s="14"/>
      <c r="N42" s="37"/>
      <c r="O42" s="14"/>
      <c r="P42" s="14"/>
      <c r="Q42" s="37"/>
      <c r="R42" s="174"/>
      <c r="S42" s="47"/>
      <c r="T42" s="38"/>
      <c r="U42" s="38"/>
      <c r="V42" s="39"/>
    </row>
    <row r="43" spans="1:22" ht="8.5" customHeight="1" x14ac:dyDescent="0.3">
      <c r="B43" s="225"/>
      <c r="I43" s="226"/>
      <c r="K43" s="225"/>
      <c r="R43" s="226"/>
      <c r="V43" s="21">
        <v>43220</v>
      </c>
    </row>
    <row r="44" spans="1:22" s="9" customFormat="1" ht="15" x14ac:dyDescent="0.3">
      <c r="B44" s="166"/>
      <c r="C44" s="199" t="s">
        <v>19</v>
      </c>
      <c r="D44" s="14"/>
      <c r="E44" s="48"/>
      <c r="F44" s="14"/>
      <c r="G44" s="14"/>
      <c r="H44" s="37"/>
      <c r="I44" s="174"/>
      <c r="J44" s="37"/>
      <c r="K44" s="195"/>
      <c r="L44" s="199" t="s">
        <v>20</v>
      </c>
      <c r="M44" s="14"/>
      <c r="N44" s="37"/>
      <c r="O44" s="14"/>
      <c r="P44" s="14"/>
      <c r="Q44" s="37"/>
      <c r="R44" s="174"/>
      <c r="S44" s="46"/>
      <c r="T44" s="8"/>
      <c r="U44" s="8"/>
      <c r="V44" s="21"/>
    </row>
    <row r="45" spans="1:22" x14ac:dyDescent="0.3">
      <c r="B45" s="162"/>
      <c r="C45" s="13" t="s">
        <v>85</v>
      </c>
      <c r="D45" s="13"/>
      <c r="E45" s="43"/>
      <c r="F45" s="13"/>
      <c r="G45" s="13"/>
      <c r="H45" s="32"/>
      <c r="I45" s="171"/>
      <c r="J45" s="32"/>
      <c r="K45" s="193"/>
      <c r="L45" s="13" t="s">
        <v>86</v>
      </c>
      <c r="M45" s="13"/>
      <c r="N45" s="32"/>
      <c r="O45" s="15"/>
      <c r="P45" s="15"/>
      <c r="Q45" s="33"/>
      <c r="R45" s="194"/>
      <c r="V45" s="21">
        <v>43092</v>
      </c>
    </row>
    <row r="46" spans="1:22" s="36" customFormat="1" ht="14" thickBot="1" x14ac:dyDescent="0.35">
      <c r="B46" s="173"/>
      <c r="C46" s="152" t="s">
        <v>54</v>
      </c>
      <c r="D46" s="14"/>
      <c r="E46" s="37"/>
      <c r="F46" s="14"/>
      <c r="G46" s="14"/>
      <c r="H46" s="37"/>
      <c r="I46" s="174"/>
      <c r="J46" s="37"/>
      <c r="K46" s="195"/>
      <c r="L46" s="152" t="s">
        <v>57</v>
      </c>
      <c r="M46" s="14"/>
      <c r="N46" s="37"/>
      <c r="O46" s="14"/>
      <c r="P46" s="14"/>
      <c r="Q46" s="37"/>
      <c r="R46" s="174"/>
      <c r="S46" s="47"/>
      <c r="T46" s="38"/>
      <c r="U46" s="38"/>
      <c r="V46" s="39"/>
    </row>
    <row r="47" spans="1:22" s="9" customFormat="1" ht="15.5" thickBot="1" x14ac:dyDescent="0.35">
      <c r="B47" s="166"/>
      <c r="C47" s="547" t="s">
        <v>74</v>
      </c>
      <c r="D47" s="529"/>
      <c r="E47" s="242">
        <f>SUM(E10:E40)</f>
        <v>0</v>
      </c>
      <c r="F47" s="529" t="s">
        <v>79</v>
      </c>
      <c r="G47" s="529"/>
      <c r="H47" s="242">
        <f>SUM(H10:H39)</f>
        <v>0</v>
      </c>
      <c r="I47" s="167"/>
      <c r="J47" s="157"/>
      <c r="K47" s="189"/>
      <c r="L47" s="547" t="s">
        <v>77</v>
      </c>
      <c r="M47" s="529"/>
      <c r="N47" s="242">
        <f>SUM(N10:N40)</f>
        <v>0</v>
      </c>
      <c r="O47" s="537" t="s">
        <v>83</v>
      </c>
      <c r="P47" s="537"/>
      <c r="Q47" s="242">
        <f>SUM(Q10:Q39)</f>
        <v>0</v>
      </c>
      <c r="R47" s="175"/>
      <c r="S47" s="46"/>
      <c r="T47" s="8"/>
      <c r="U47" s="8"/>
      <c r="V47" s="21">
        <v>43062</v>
      </c>
    </row>
    <row r="48" spans="1:22" s="9" customFormat="1" x14ac:dyDescent="0.3">
      <c r="B48" s="166"/>
      <c r="C48" s="525" t="s">
        <v>75</v>
      </c>
      <c r="D48" s="526"/>
      <c r="E48" s="209">
        <f>31-E49</f>
        <v>31</v>
      </c>
      <c r="F48" s="525" t="s">
        <v>80</v>
      </c>
      <c r="G48" s="526"/>
      <c r="H48" s="210">
        <f>30-H49</f>
        <v>30</v>
      </c>
      <c r="I48" s="172"/>
      <c r="J48" s="73"/>
      <c r="K48" s="195"/>
      <c r="L48" s="525" t="s">
        <v>75</v>
      </c>
      <c r="M48" s="526"/>
      <c r="N48" s="209">
        <f>31-N49</f>
        <v>31</v>
      </c>
      <c r="O48" s="525" t="s">
        <v>84</v>
      </c>
      <c r="P48" s="526"/>
      <c r="Q48" s="210">
        <f>30-Q49</f>
        <v>30</v>
      </c>
      <c r="R48" s="174"/>
      <c r="S48" s="46"/>
      <c r="T48" s="8"/>
      <c r="U48" s="8"/>
      <c r="V48" s="21"/>
    </row>
    <row r="49" spans="2:22" s="9" customFormat="1" x14ac:dyDescent="0.3">
      <c r="B49" s="166"/>
      <c r="C49" s="525" t="s">
        <v>76</v>
      </c>
      <c r="D49" s="526"/>
      <c r="E49" s="49">
        <f>COUNTIF(D10:D40,"○")</f>
        <v>0</v>
      </c>
      <c r="F49" s="525" t="s">
        <v>81</v>
      </c>
      <c r="G49" s="526"/>
      <c r="H49" s="49">
        <f>COUNTIF(G10:G39,"○")</f>
        <v>0</v>
      </c>
      <c r="I49" s="172"/>
      <c r="J49" s="73"/>
      <c r="K49" s="195"/>
      <c r="L49" s="525" t="s">
        <v>78</v>
      </c>
      <c r="M49" s="526"/>
      <c r="N49" s="49">
        <f>COUNTIF(M10:M40,"○")</f>
        <v>0</v>
      </c>
      <c r="O49" s="525" t="s">
        <v>82</v>
      </c>
      <c r="P49" s="526"/>
      <c r="Q49" s="49">
        <f>COUNTIF(P10:P39,"○")</f>
        <v>0</v>
      </c>
      <c r="R49" s="174"/>
      <c r="S49" s="46"/>
      <c r="T49" s="8"/>
      <c r="U49" s="8"/>
      <c r="V49" s="21"/>
    </row>
    <row r="50" spans="2:22" s="36" customFormat="1" ht="9" customHeight="1" x14ac:dyDescent="0.3">
      <c r="B50" s="173"/>
      <c r="C50" s="152"/>
      <c r="D50" s="14"/>
      <c r="E50" s="37"/>
      <c r="F50" s="14"/>
      <c r="G50" s="14"/>
      <c r="H50" s="37"/>
      <c r="I50" s="174"/>
      <c r="J50" s="37"/>
      <c r="K50" s="195"/>
      <c r="L50" s="152"/>
      <c r="M50" s="14"/>
      <c r="N50" s="37"/>
      <c r="O50" s="14"/>
      <c r="P50" s="14"/>
      <c r="Q50" s="37"/>
      <c r="R50" s="174"/>
      <c r="S50" s="47"/>
      <c r="T50" s="38"/>
      <c r="U50" s="38"/>
      <c r="V50" s="39"/>
    </row>
    <row r="51" spans="2:22" x14ac:dyDescent="0.3">
      <c r="B51" s="162"/>
      <c r="C51" s="522" t="s">
        <v>87</v>
      </c>
      <c r="D51" s="532"/>
      <c r="E51" s="532"/>
      <c r="F51" s="532"/>
      <c r="G51" s="533"/>
      <c r="H51" s="211">
        <f>SUM(E47,H47)</f>
        <v>0</v>
      </c>
      <c r="I51" s="175"/>
      <c r="J51" s="48"/>
      <c r="K51" s="162"/>
      <c r="L51" s="522" t="s">
        <v>88</v>
      </c>
      <c r="M51" s="532"/>
      <c r="N51" s="532"/>
      <c r="O51" s="532"/>
      <c r="P51" s="533"/>
      <c r="Q51" s="211">
        <f>SUM(N47,Q47)</f>
        <v>0</v>
      </c>
      <c r="R51" s="176"/>
      <c r="V51" s="21">
        <v>43108</v>
      </c>
    </row>
    <row r="52" spans="2:22" x14ac:dyDescent="0.3">
      <c r="B52" s="162"/>
      <c r="C52" s="519" t="s">
        <v>18</v>
      </c>
      <c r="D52" s="534"/>
      <c r="E52" s="534"/>
      <c r="F52" s="534"/>
      <c r="G52" s="535"/>
      <c r="H52" s="211">
        <f>SUM(E48,H48)</f>
        <v>61</v>
      </c>
      <c r="I52" s="175"/>
      <c r="J52" s="48"/>
      <c r="K52" s="162"/>
      <c r="L52" s="519" t="s">
        <v>18</v>
      </c>
      <c r="M52" s="534"/>
      <c r="N52" s="534"/>
      <c r="O52" s="534"/>
      <c r="P52" s="535"/>
      <c r="Q52" s="211">
        <f>SUM(N48,Q48)</f>
        <v>61</v>
      </c>
      <c r="R52" s="176"/>
      <c r="V52" s="21"/>
    </row>
    <row r="53" spans="2:22" x14ac:dyDescent="0.3">
      <c r="B53" s="162"/>
      <c r="C53" s="522" t="s">
        <v>45</v>
      </c>
      <c r="D53" s="523"/>
      <c r="E53" s="523"/>
      <c r="F53" s="523"/>
      <c r="G53" s="524"/>
      <c r="H53" s="211">
        <f>ROUNDUP(H51/H52,0)</f>
        <v>0</v>
      </c>
      <c r="I53" s="175" t="s">
        <v>70</v>
      </c>
      <c r="J53" s="48"/>
      <c r="K53" s="162"/>
      <c r="L53" s="522" t="s">
        <v>46</v>
      </c>
      <c r="M53" s="523"/>
      <c r="N53" s="523"/>
      <c r="O53" s="523"/>
      <c r="P53" s="524"/>
      <c r="Q53" s="211">
        <f>ROUNDUP(Q51/Q52,0)</f>
        <v>0</v>
      </c>
      <c r="R53" s="243"/>
      <c r="V53" s="21">
        <v>43142</v>
      </c>
    </row>
    <row r="54" spans="2:22" ht="14" thickBot="1" x14ac:dyDescent="0.35">
      <c r="B54" s="162"/>
      <c r="C54" s="13"/>
      <c r="D54" s="13"/>
      <c r="E54" s="13"/>
      <c r="F54" s="13"/>
      <c r="G54" s="13"/>
      <c r="H54" s="74" t="s">
        <v>24</v>
      </c>
      <c r="I54" s="197"/>
      <c r="J54" s="198"/>
      <c r="K54" s="162"/>
      <c r="L54" s="13"/>
      <c r="M54" s="13"/>
      <c r="N54" s="13"/>
      <c r="O54" s="13"/>
      <c r="P54" s="13"/>
      <c r="Q54" s="74" t="s">
        <v>24</v>
      </c>
      <c r="R54" s="176"/>
      <c r="V54" s="21">
        <v>43143</v>
      </c>
    </row>
    <row r="55" spans="2:22" ht="15" x14ac:dyDescent="0.3">
      <c r="B55" s="177"/>
      <c r="C55" s="200" t="s">
        <v>21</v>
      </c>
      <c r="D55" s="54"/>
      <c r="E55" s="51"/>
      <c r="F55" s="51"/>
      <c r="G55" s="51"/>
      <c r="H55" s="51"/>
      <c r="I55" s="178"/>
      <c r="J55" s="13"/>
      <c r="K55" s="177"/>
      <c r="L55" s="200" t="s">
        <v>21</v>
      </c>
      <c r="M55" s="54"/>
      <c r="N55" s="51"/>
      <c r="O55" s="51"/>
      <c r="P55" s="51"/>
      <c r="Q55" s="51"/>
      <c r="R55" s="178"/>
      <c r="V55" s="21"/>
    </row>
    <row r="56" spans="2:22" x14ac:dyDescent="0.3">
      <c r="B56" s="162"/>
      <c r="C56" s="13" t="s">
        <v>119</v>
      </c>
      <c r="D56" s="13"/>
      <c r="E56" s="43"/>
      <c r="F56" s="13"/>
      <c r="G56" s="13"/>
      <c r="H56" s="32"/>
      <c r="I56" s="171"/>
      <c r="J56" s="32"/>
      <c r="K56" s="193"/>
      <c r="L56" s="13" t="s">
        <v>120</v>
      </c>
      <c r="M56" s="13"/>
      <c r="N56" s="32"/>
      <c r="O56" s="15"/>
      <c r="P56" s="15"/>
      <c r="Q56" s="33"/>
      <c r="R56" s="194"/>
      <c r="V56" s="21">
        <v>43092</v>
      </c>
    </row>
    <row r="57" spans="2:22" ht="14" thickBot="1" x14ac:dyDescent="0.35">
      <c r="B57" s="162"/>
      <c r="C57" s="152" t="s">
        <v>55</v>
      </c>
      <c r="D57" s="13"/>
      <c r="E57" s="43"/>
      <c r="F57" s="13"/>
      <c r="G57" s="13"/>
      <c r="H57" s="32"/>
      <c r="I57" s="171"/>
      <c r="J57" s="32"/>
      <c r="K57" s="193"/>
      <c r="L57" s="152" t="s">
        <v>56</v>
      </c>
      <c r="M57" s="13"/>
      <c r="N57" s="32"/>
      <c r="O57" s="15"/>
      <c r="P57" s="15"/>
      <c r="Q57" s="33"/>
      <c r="R57" s="194"/>
      <c r="V57" s="21"/>
    </row>
    <row r="58" spans="2:22" s="9" customFormat="1" ht="15.5" thickBot="1" x14ac:dyDescent="0.35">
      <c r="B58" s="166"/>
      <c r="C58" s="527" t="s">
        <v>89</v>
      </c>
      <c r="D58" s="528"/>
      <c r="E58" s="242">
        <f>SUM(E36:E40)</f>
        <v>0</v>
      </c>
      <c r="F58" s="529" t="s">
        <v>91</v>
      </c>
      <c r="G58" s="529"/>
      <c r="H58" s="242">
        <f>SUM(H10:H21)</f>
        <v>0</v>
      </c>
      <c r="I58" s="167"/>
      <c r="J58" s="157"/>
      <c r="K58" s="189"/>
      <c r="L58" s="547" t="s">
        <v>92</v>
      </c>
      <c r="M58" s="529"/>
      <c r="N58" s="242">
        <f>SUM(N36:N40)</f>
        <v>0</v>
      </c>
      <c r="O58" s="537" t="s">
        <v>93</v>
      </c>
      <c r="P58" s="537"/>
      <c r="Q58" s="242">
        <f>SUM(Q10:Q21)</f>
        <v>0</v>
      </c>
      <c r="R58" s="175"/>
      <c r="S58" s="46"/>
      <c r="T58" s="8"/>
      <c r="U58" s="8"/>
      <c r="V58" s="21">
        <v>43062</v>
      </c>
    </row>
    <row r="59" spans="2:22" s="9" customFormat="1" x14ac:dyDescent="0.3">
      <c r="B59" s="166"/>
      <c r="C59" s="525" t="s">
        <v>90</v>
      </c>
      <c r="D59" s="526"/>
      <c r="E59" s="210">
        <f>5-E60</f>
        <v>5</v>
      </c>
      <c r="F59" s="525" t="s">
        <v>84</v>
      </c>
      <c r="G59" s="526"/>
      <c r="H59" s="210">
        <f>12-H60</f>
        <v>12</v>
      </c>
      <c r="I59" s="172"/>
      <c r="J59" s="73"/>
      <c r="K59" s="195"/>
      <c r="L59" s="525" t="s">
        <v>90</v>
      </c>
      <c r="M59" s="526"/>
      <c r="N59" s="210">
        <f>5-N60</f>
        <v>5</v>
      </c>
      <c r="O59" s="525" t="s">
        <v>84</v>
      </c>
      <c r="P59" s="526"/>
      <c r="Q59" s="210">
        <f>12-Q60</f>
        <v>12</v>
      </c>
      <c r="R59" s="174"/>
      <c r="S59" s="46"/>
      <c r="T59" s="8"/>
      <c r="U59" s="8"/>
      <c r="V59" s="21"/>
    </row>
    <row r="60" spans="2:22" s="9" customFormat="1" x14ac:dyDescent="0.3">
      <c r="B60" s="166"/>
      <c r="C60" s="525" t="s">
        <v>78</v>
      </c>
      <c r="D60" s="526"/>
      <c r="E60" s="49">
        <f>COUNTIF(D36:D40,"○")</f>
        <v>0</v>
      </c>
      <c r="F60" s="525" t="s">
        <v>82</v>
      </c>
      <c r="G60" s="526"/>
      <c r="H60" s="49">
        <f>COUNTIF(G10:G21,"○")</f>
        <v>0</v>
      </c>
      <c r="I60" s="172"/>
      <c r="J60" s="73"/>
      <c r="K60" s="195"/>
      <c r="L60" s="525" t="s">
        <v>78</v>
      </c>
      <c r="M60" s="526"/>
      <c r="N60" s="49">
        <f>COUNTIF(M36:M40,"○")</f>
        <v>0</v>
      </c>
      <c r="O60" s="525" t="s">
        <v>82</v>
      </c>
      <c r="P60" s="526"/>
      <c r="Q60" s="49">
        <f>COUNTIF(P10:P21,"○")</f>
        <v>0</v>
      </c>
      <c r="R60" s="174"/>
      <c r="S60" s="46"/>
      <c r="T60" s="8"/>
      <c r="U60" s="8"/>
      <c r="V60" s="21"/>
    </row>
    <row r="61" spans="2:22" s="36" customFormat="1" ht="9" customHeight="1" x14ac:dyDescent="0.3">
      <c r="B61" s="173"/>
      <c r="C61" s="152"/>
      <c r="D61" s="14"/>
      <c r="E61" s="37"/>
      <c r="F61" s="14"/>
      <c r="G61" s="14"/>
      <c r="H61" s="37"/>
      <c r="I61" s="174"/>
      <c r="J61" s="37"/>
      <c r="K61" s="195"/>
      <c r="L61" s="152"/>
      <c r="M61" s="14"/>
      <c r="N61" s="37"/>
      <c r="O61" s="14"/>
      <c r="P61" s="14"/>
      <c r="Q61" s="37"/>
      <c r="R61" s="174"/>
      <c r="S61" s="47"/>
      <c r="T61" s="38"/>
      <c r="U61" s="38"/>
      <c r="V61" s="39"/>
    </row>
    <row r="62" spans="2:22" x14ac:dyDescent="0.3">
      <c r="B62" s="162"/>
      <c r="C62" s="522" t="s">
        <v>121</v>
      </c>
      <c r="D62" s="523"/>
      <c r="E62" s="523"/>
      <c r="F62" s="523"/>
      <c r="G62" s="524"/>
      <c r="H62" s="211">
        <f>SUM(E58,H58)</f>
        <v>0</v>
      </c>
      <c r="I62" s="175"/>
      <c r="J62" s="48"/>
      <c r="K62" s="162"/>
      <c r="L62" s="522" t="s">
        <v>121</v>
      </c>
      <c r="M62" s="523"/>
      <c r="N62" s="523"/>
      <c r="O62" s="523"/>
      <c r="P62" s="524"/>
      <c r="Q62" s="211">
        <f>SUM(N58,Q58)</f>
        <v>0</v>
      </c>
      <c r="R62" s="176"/>
      <c r="V62" s="21">
        <v>43108</v>
      </c>
    </row>
    <row r="63" spans="2:22" x14ac:dyDescent="0.3">
      <c r="B63" s="162"/>
      <c r="C63" s="519" t="s">
        <v>118</v>
      </c>
      <c r="D63" s="520"/>
      <c r="E63" s="520"/>
      <c r="F63" s="520"/>
      <c r="G63" s="521"/>
      <c r="H63" s="211">
        <f>SUM(E59,H59)</f>
        <v>17</v>
      </c>
      <c r="I63" s="175"/>
      <c r="J63" s="48"/>
      <c r="K63" s="162"/>
      <c r="L63" s="519" t="s">
        <v>118</v>
      </c>
      <c r="M63" s="520"/>
      <c r="N63" s="520"/>
      <c r="O63" s="520"/>
      <c r="P63" s="521"/>
      <c r="Q63" s="211">
        <f>SUM(N59,Q59)</f>
        <v>17</v>
      </c>
      <c r="R63" s="176"/>
      <c r="V63" s="21"/>
    </row>
    <row r="64" spans="2:22" x14ac:dyDescent="0.3">
      <c r="B64" s="162"/>
      <c r="C64" s="549" t="s">
        <v>43</v>
      </c>
      <c r="D64" s="550"/>
      <c r="E64" s="550"/>
      <c r="F64" s="550"/>
      <c r="G64" s="551"/>
      <c r="H64" s="211">
        <f>ROUNDUP(H62/H63,0)</f>
        <v>0</v>
      </c>
      <c r="I64" s="244"/>
      <c r="J64" s="48"/>
      <c r="K64" s="162"/>
      <c r="L64" s="549" t="s">
        <v>44</v>
      </c>
      <c r="M64" s="550"/>
      <c r="N64" s="550"/>
      <c r="O64" s="550"/>
      <c r="P64" s="551"/>
      <c r="Q64" s="211">
        <f>ROUNDUP(Q62/Q63,0)</f>
        <v>0</v>
      </c>
      <c r="R64" s="243"/>
      <c r="V64" s="21">
        <v>43142</v>
      </c>
    </row>
    <row r="65" spans="2:22" ht="14" thickBot="1" x14ac:dyDescent="0.35">
      <c r="B65" s="179"/>
      <c r="C65" s="180"/>
      <c r="D65" s="180"/>
      <c r="E65" s="180"/>
      <c r="F65" s="180"/>
      <c r="G65" s="180"/>
      <c r="H65" s="181" t="s">
        <v>24</v>
      </c>
      <c r="I65" s="182"/>
      <c r="J65" s="224"/>
      <c r="K65" s="179"/>
      <c r="L65" s="180"/>
      <c r="M65" s="180"/>
      <c r="N65" s="180"/>
      <c r="O65" s="180"/>
      <c r="P65" s="180"/>
      <c r="Q65" s="181" t="s">
        <v>24</v>
      </c>
      <c r="R65" s="196"/>
      <c r="V65" s="21">
        <v>43219</v>
      </c>
    </row>
    <row r="66" spans="2:22" ht="8.5" customHeight="1" x14ac:dyDescent="0.3">
      <c r="V66" s="21">
        <v>43220</v>
      </c>
    </row>
    <row r="67" spans="2:22" x14ac:dyDescent="0.3">
      <c r="V67" s="21">
        <v>43223</v>
      </c>
    </row>
    <row r="68" spans="2:22" x14ac:dyDescent="0.3">
      <c r="V68" s="21">
        <v>43224</v>
      </c>
    </row>
    <row r="69" spans="2:22" x14ac:dyDescent="0.3">
      <c r="V69" s="21">
        <v>43225</v>
      </c>
    </row>
    <row r="70" spans="2:22" x14ac:dyDescent="0.3">
      <c r="V70" s="21">
        <v>43297</v>
      </c>
    </row>
    <row r="71" spans="2:22" x14ac:dyDescent="0.3">
      <c r="V71" s="21">
        <v>43323</v>
      </c>
    </row>
    <row r="72" spans="2:22" x14ac:dyDescent="0.3">
      <c r="V72" s="21">
        <v>43360</v>
      </c>
    </row>
    <row r="73" spans="2:22" x14ac:dyDescent="0.3">
      <c r="V73" s="21">
        <v>43366</v>
      </c>
    </row>
    <row r="74" spans="2:22" x14ac:dyDescent="0.3">
      <c r="V74" s="21">
        <v>43367</v>
      </c>
    </row>
    <row r="75" spans="2:22" x14ac:dyDescent="0.3">
      <c r="V75" s="21">
        <v>43381</v>
      </c>
    </row>
    <row r="76" spans="2:22" x14ac:dyDescent="0.3">
      <c r="V76" s="21">
        <v>43407</v>
      </c>
    </row>
    <row r="77" spans="2:22" x14ac:dyDescent="0.3">
      <c r="V77" s="21">
        <v>43427</v>
      </c>
    </row>
    <row r="78" spans="2:22" x14ac:dyDescent="0.3">
      <c r="V78" s="21">
        <v>43457</v>
      </c>
    </row>
    <row r="79" spans="2:22" x14ac:dyDescent="0.3">
      <c r="V79" s="21">
        <v>43458</v>
      </c>
    </row>
    <row r="80" spans="2:22" x14ac:dyDescent="0.3">
      <c r="V80" s="22">
        <v>43466</v>
      </c>
    </row>
    <row r="81" spans="22:22" x14ac:dyDescent="0.3">
      <c r="V81" s="22">
        <v>43479</v>
      </c>
    </row>
    <row r="82" spans="22:22" x14ac:dyDescent="0.3">
      <c r="V82" s="22">
        <v>43507</v>
      </c>
    </row>
    <row r="83" spans="22:22" x14ac:dyDescent="0.3">
      <c r="V83" s="22">
        <v>43545</v>
      </c>
    </row>
    <row r="84" spans="22:22" x14ac:dyDescent="0.3">
      <c r="V84" s="22">
        <v>43584</v>
      </c>
    </row>
    <row r="85" spans="22:22" x14ac:dyDescent="0.3">
      <c r="V85" s="22">
        <v>43588</v>
      </c>
    </row>
    <row r="86" spans="22:22" x14ac:dyDescent="0.3">
      <c r="V86" s="22">
        <v>43589</v>
      </c>
    </row>
    <row r="87" spans="22:22" x14ac:dyDescent="0.3">
      <c r="V87" s="22">
        <v>43590</v>
      </c>
    </row>
    <row r="88" spans="22:22" x14ac:dyDescent="0.3">
      <c r="V88" s="22">
        <v>43591</v>
      </c>
    </row>
    <row r="89" spans="22:22" x14ac:dyDescent="0.3">
      <c r="V89" s="22">
        <v>43661</v>
      </c>
    </row>
    <row r="90" spans="22:22" x14ac:dyDescent="0.3">
      <c r="V90" s="22">
        <v>43688</v>
      </c>
    </row>
    <row r="91" spans="22:22" x14ac:dyDescent="0.3">
      <c r="V91" s="22">
        <v>43689</v>
      </c>
    </row>
    <row r="92" spans="22:22" x14ac:dyDescent="0.3">
      <c r="V92" s="22">
        <v>43724</v>
      </c>
    </row>
    <row r="93" spans="22:22" x14ac:dyDescent="0.3">
      <c r="V93" s="22">
        <v>43731</v>
      </c>
    </row>
    <row r="94" spans="22:22" x14ac:dyDescent="0.3">
      <c r="V94" s="22">
        <v>43752</v>
      </c>
    </row>
    <row r="95" spans="22:22" x14ac:dyDescent="0.3">
      <c r="V95" s="22">
        <v>43772</v>
      </c>
    </row>
    <row r="96" spans="22:22" x14ac:dyDescent="0.3">
      <c r="V96" s="22">
        <v>43773</v>
      </c>
    </row>
    <row r="97" spans="22:22" x14ac:dyDescent="0.3">
      <c r="V97" s="22">
        <v>43792</v>
      </c>
    </row>
    <row r="98" spans="22:22" x14ac:dyDescent="0.3">
      <c r="V98" s="22">
        <v>43822</v>
      </c>
    </row>
    <row r="99" spans="22:22" x14ac:dyDescent="0.3">
      <c r="V99" s="22">
        <v>43831</v>
      </c>
    </row>
    <row r="100" spans="22:22" x14ac:dyDescent="0.3">
      <c r="V100" s="22">
        <v>43843</v>
      </c>
    </row>
    <row r="101" spans="22:22" x14ac:dyDescent="0.3">
      <c r="V101" s="22">
        <v>43872</v>
      </c>
    </row>
    <row r="102" spans="22:22" x14ac:dyDescent="0.3">
      <c r="V102" s="22">
        <v>43885</v>
      </c>
    </row>
    <row r="103" spans="22:22" x14ac:dyDescent="0.3">
      <c r="V103" s="22">
        <v>43910</v>
      </c>
    </row>
    <row r="104" spans="22:22" x14ac:dyDescent="0.3">
      <c r="V104" s="22">
        <v>43950</v>
      </c>
    </row>
    <row r="105" spans="22:22" x14ac:dyDescent="0.3">
      <c r="V105" s="22">
        <v>43954</v>
      </c>
    </row>
    <row r="106" spans="22:22" x14ac:dyDescent="0.3">
      <c r="V106" s="22">
        <v>43955</v>
      </c>
    </row>
    <row r="107" spans="22:22" x14ac:dyDescent="0.3">
      <c r="V107" s="22">
        <v>43956</v>
      </c>
    </row>
    <row r="108" spans="22:22" x14ac:dyDescent="0.3">
      <c r="V108" s="22">
        <v>43957</v>
      </c>
    </row>
    <row r="109" spans="22:22" x14ac:dyDescent="0.3">
      <c r="V109" s="22">
        <v>44035</v>
      </c>
    </row>
    <row r="110" spans="22:22" x14ac:dyDescent="0.3">
      <c r="V110" s="22">
        <v>44036</v>
      </c>
    </row>
    <row r="111" spans="22:22" x14ac:dyDescent="0.3">
      <c r="V111" s="22">
        <v>44053</v>
      </c>
    </row>
    <row r="112" spans="22:22" x14ac:dyDescent="0.3">
      <c r="V112" s="22">
        <v>44095</v>
      </c>
    </row>
    <row r="113" spans="22:22" x14ac:dyDescent="0.3">
      <c r="V113" s="22">
        <v>44096</v>
      </c>
    </row>
    <row r="114" spans="22:22" x14ac:dyDescent="0.3">
      <c r="V114" s="22">
        <v>44138</v>
      </c>
    </row>
    <row r="115" spans="22:22" x14ac:dyDescent="0.3">
      <c r="V115" s="22">
        <v>44158</v>
      </c>
    </row>
    <row r="116" spans="22:22" x14ac:dyDescent="0.3">
      <c r="V116" s="22">
        <v>44197</v>
      </c>
    </row>
    <row r="117" spans="22:22" x14ac:dyDescent="0.3">
      <c r="V117" s="22">
        <v>44207</v>
      </c>
    </row>
    <row r="118" spans="22:22" x14ac:dyDescent="0.3">
      <c r="V118" s="22">
        <v>44238</v>
      </c>
    </row>
    <row r="119" spans="22:22" x14ac:dyDescent="0.3">
      <c r="V119" s="22">
        <v>44250</v>
      </c>
    </row>
    <row r="120" spans="22:22" x14ac:dyDescent="0.3">
      <c r="V120" s="22">
        <v>44275</v>
      </c>
    </row>
    <row r="121" spans="22:22" x14ac:dyDescent="0.3">
      <c r="V121" s="22">
        <v>44315</v>
      </c>
    </row>
    <row r="122" spans="22:22" x14ac:dyDescent="0.3">
      <c r="V122" s="22">
        <v>44319</v>
      </c>
    </row>
    <row r="123" spans="22:22" x14ac:dyDescent="0.3">
      <c r="V123" s="22">
        <v>44320</v>
      </c>
    </row>
    <row r="124" spans="22:22" x14ac:dyDescent="0.3">
      <c r="V124" s="22">
        <v>44321</v>
      </c>
    </row>
    <row r="125" spans="22:22" x14ac:dyDescent="0.3">
      <c r="V125" s="22">
        <v>44396</v>
      </c>
    </row>
    <row r="126" spans="22:22" x14ac:dyDescent="0.3">
      <c r="V126" s="22">
        <v>44419</v>
      </c>
    </row>
    <row r="127" spans="22:22" x14ac:dyDescent="0.3">
      <c r="V127" s="22">
        <v>44459</v>
      </c>
    </row>
    <row r="128" spans="22:22" x14ac:dyDescent="0.3">
      <c r="V128" s="22">
        <v>44462</v>
      </c>
    </row>
    <row r="129" spans="22:22" x14ac:dyDescent="0.3">
      <c r="V129" s="22">
        <v>44480</v>
      </c>
    </row>
    <row r="130" spans="22:22" x14ac:dyDescent="0.3">
      <c r="V130" s="22">
        <v>44503</v>
      </c>
    </row>
    <row r="131" spans="22:22" x14ac:dyDescent="0.3">
      <c r="V131" s="22">
        <v>44523</v>
      </c>
    </row>
    <row r="132" spans="22:22" x14ac:dyDescent="0.3">
      <c r="V132" s="22">
        <v>44562</v>
      </c>
    </row>
    <row r="133" spans="22:22" x14ac:dyDescent="0.3">
      <c r="V133" s="22">
        <v>44571</v>
      </c>
    </row>
    <row r="134" spans="22:22" x14ac:dyDescent="0.3">
      <c r="V134" s="22">
        <v>44603</v>
      </c>
    </row>
    <row r="135" spans="22:22" x14ac:dyDescent="0.3">
      <c r="V135" s="22">
        <v>44615</v>
      </c>
    </row>
    <row r="136" spans="22:22" x14ac:dyDescent="0.3">
      <c r="V136" s="22">
        <v>44641</v>
      </c>
    </row>
    <row r="137" spans="22:22" x14ac:dyDescent="0.3">
      <c r="V137" s="22">
        <v>44680</v>
      </c>
    </row>
    <row r="138" spans="22:22" x14ac:dyDescent="0.3">
      <c r="V138" s="22">
        <v>44684</v>
      </c>
    </row>
    <row r="139" spans="22:22" x14ac:dyDescent="0.3">
      <c r="V139" s="22">
        <v>44685</v>
      </c>
    </row>
    <row r="140" spans="22:22" x14ac:dyDescent="0.3">
      <c r="V140" s="22">
        <v>44686</v>
      </c>
    </row>
    <row r="141" spans="22:22" x14ac:dyDescent="0.3">
      <c r="V141" s="22">
        <v>44760</v>
      </c>
    </row>
    <row r="142" spans="22:22" x14ac:dyDescent="0.3">
      <c r="V142" s="22">
        <v>44784</v>
      </c>
    </row>
    <row r="143" spans="22:22" x14ac:dyDescent="0.3">
      <c r="V143" s="22">
        <v>44823</v>
      </c>
    </row>
    <row r="144" spans="22:22" x14ac:dyDescent="0.3">
      <c r="V144" s="22">
        <v>44827</v>
      </c>
    </row>
    <row r="145" spans="22:22" x14ac:dyDescent="0.3">
      <c r="V145" s="22">
        <v>44844</v>
      </c>
    </row>
    <row r="146" spans="22:22" x14ac:dyDescent="0.3">
      <c r="V146" s="22">
        <v>44868</v>
      </c>
    </row>
    <row r="147" spans="22:22" x14ac:dyDescent="0.3">
      <c r="V147" s="22">
        <v>44888</v>
      </c>
    </row>
    <row r="148" spans="22:22" x14ac:dyDescent="0.3">
      <c r="V148" s="22"/>
    </row>
  </sheetData>
  <sheetProtection algorithmName="SHA-512" hashValue="AjYAks5s5uZEZXZyKWOS/2u06jAj3hYSg1PnWO1t+FKKOrp5vFXejIja5zMOHMbjitl6zo5g5n/98IBPifbVdQ==" saltValue="aKdAGhrU53OHhAjBcpOaug==" spinCount="100000" sheet="1" objects="1" scenarios="1"/>
  <mergeCells count="43">
    <mergeCell ref="C63:G63"/>
    <mergeCell ref="L63:P63"/>
    <mergeCell ref="C64:G64"/>
    <mergeCell ref="L64:P64"/>
    <mergeCell ref="C60:D60"/>
    <mergeCell ref="F60:G60"/>
    <mergeCell ref="L60:M60"/>
    <mergeCell ref="O60:P60"/>
    <mergeCell ref="C62:G62"/>
    <mergeCell ref="L62:P62"/>
    <mergeCell ref="C58:D58"/>
    <mergeCell ref="F58:G58"/>
    <mergeCell ref="L58:M58"/>
    <mergeCell ref="O58:P58"/>
    <mergeCell ref="C59:D59"/>
    <mergeCell ref="F59:G59"/>
    <mergeCell ref="L59:M59"/>
    <mergeCell ref="O59:P59"/>
    <mergeCell ref="C52:G52"/>
    <mergeCell ref="L52:P52"/>
    <mergeCell ref="C53:G53"/>
    <mergeCell ref="L53:P53"/>
    <mergeCell ref="C49:D49"/>
    <mergeCell ref="F49:G49"/>
    <mergeCell ref="L49:M49"/>
    <mergeCell ref="O49:P49"/>
    <mergeCell ref="C51:G51"/>
    <mergeCell ref="L51:P51"/>
    <mergeCell ref="C47:D47"/>
    <mergeCell ref="F47:G47"/>
    <mergeCell ref="L47:M47"/>
    <mergeCell ref="O47:P47"/>
    <mergeCell ref="C48:D48"/>
    <mergeCell ref="F48:G48"/>
    <mergeCell ref="L48:M48"/>
    <mergeCell ref="O48:P48"/>
    <mergeCell ref="A1:S1"/>
    <mergeCell ref="C5:D5"/>
    <mergeCell ref="L5:M5"/>
    <mergeCell ref="C8:E8"/>
    <mergeCell ref="F8:H8"/>
    <mergeCell ref="L8:N8"/>
    <mergeCell ref="O8:Q8"/>
  </mergeCells>
  <phoneticPr fontId="1"/>
  <conditionalFormatting sqref="C10:C39">
    <cfRule type="expression" dxfId="97" priority="17">
      <formula>TEXT(C10,"aaa")="土"</formula>
    </cfRule>
  </conditionalFormatting>
  <conditionalFormatting sqref="C10:C39">
    <cfRule type="expression" dxfId="96" priority="16">
      <formula>TEXT(C10,"aaa")="日"</formula>
    </cfRule>
  </conditionalFormatting>
  <conditionalFormatting sqref="F10:F40">
    <cfRule type="expression" dxfId="95" priority="15">
      <formula>TEXT(F10,"aaa")="土"</formula>
    </cfRule>
  </conditionalFormatting>
  <conditionalFormatting sqref="F10:F40">
    <cfRule type="expression" dxfId="94" priority="14">
      <formula>TEXT(F10,"aaa")="日"</formula>
    </cfRule>
  </conditionalFormatting>
  <conditionalFormatting sqref="L10:L39">
    <cfRule type="expression" dxfId="93" priority="13">
      <formula>TEXT(L10,"aaa")="土"</formula>
    </cfRule>
  </conditionalFormatting>
  <conditionalFormatting sqref="L10:L39">
    <cfRule type="expression" dxfId="92" priority="12">
      <formula>TEXT(L10,"aaa")="日"</formula>
    </cfRule>
  </conditionalFormatting>
  <conditionalFormatting sqref="O10:O39">
    <cfRule type="expression" dxfId="91" priority="11">
      <formula>TEXT(O10,"aaa")="土"</formula>
    </cfRule>
  </conditionalFormatting>
  <conditionalFormatting sqref="O10:O39">
    <cfRule type="expression" dxfId="90" priority="10">
      <formula>TEXT(O10,"aaa")="日"</formula>
    </cfRule>
  </conditionalFormatting>
  <conditionalFormatting sqref="C10:C39 L10:L39">
    <cfRule type="expression" dxfId="89" priority="836">
      <formula>COUNTIF($AI$9:$AI$131,$L10)</formula>
    </cfRule>
  </conditionalFormatting>
  <conditionalFormatting sqref="F10:F40 O10:O39">
    <cfRule type="expression" dxfId="88" priority="838">
      <formula>COUNTIF($AI$9:$AI$131,$O10)</formula>
    </cfRule>
  </conditionalFormatting>
  <conditionalFormatting sqref="C40">
    <cfRule type="expression" dxfId="87" priority="5">
      <formula>TEXT(C40,"aaa")="土"</formula>
    </cfRule>
  </conditionalFormatting>
  <conditionalFormatting sqref="C40">
    <cfRule type="expression" dxfId="86" priority="4">
      <formula>TEXT(C40,"aaa")="日"</formula>
    </cfRule>
  </conditionalFormatting>
  <conditionalFormatting sqref="C40">
    <cfRule type="expression" dxfId="85" priority="6">
      <formula>COUNTIF($AI$9:$AI$131,$L40)</formula>
    </cfRule>
  </conditionalFormatting>
  <conditionalFormatting sqref="L40">
    <cfRule type="expression" dxfId="84" priority="2">
      <formula>TEXT(L40,"aaa")="土"</formula>
    </cfRule>
  </conditionalFormatting>
  <conditionalFormatting sqref="L40">
    <cfRule type="expression" dxfId="83" priority="1">
      <formula>TEXT(L40,"aaa")="日"</formula>
    </cfRule>
  </conditionalFormatting>
  <conditionalFormatting sqref="L40">
    <cfRule type="expression" dxfId="82" priority="3">
      <formula>COUNTIF($AI$9:$AI$131,$L40)</formula>
    </cfRule>
  </conditionalFormatting>
  <dataValidations count="1">
    <dataValidation type="list" allowBlank="1" showInputMessage="1" showErrorMessage="1" sqref="D10:D40 G10:G40 M10:M40 P10:P40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C145"/>
  <sheetViews>
    <sheetView showGridLines="0" view="pageBreakPreview" zoomScaleNormal="75" zoomScaleSheetLayoutView="100" workbookViewId="0">
      <selection activeCell="H9" sqref="H9"/>
    </sheetView>
  </sheetViews>
  <sheetFormatPr defaultColWidth="9" defaultRowHeight="13.5" x14ac:dyDescent="0.3"/>
  <cols>
    <col min="1" max="1" width="1.58203125" style="1" customWidth="1"/>
    <col min="2" max="2" width="1.08203125" style="1" customWidth="1"/>
    <col min="3" max="3" width="10.25" style="1" customWidth="1"/>
    <col min="4" max="4" width="4.08203125" style="1" customWidth="1"/>
    <col min="5" max="5" width="12.08203125" style="1" customWidth="1"/>
    <col min="6" max="6" width="9.5" style="1" customWidth="1"/>
    <col min="7" max="7" width="4" style="1" customWidth="1"/>
    <col min="8" max="8" width="12.08203125" style="1" customWidth="1"/>
    <col min="9" max="9" width="1.08203125" style="1" customWidth="1"/>
    <col min="10" max="10" width="2.83203125" style="1" customWidth="1"/>
    <col min="11" max="11" width="1.08203125" style="1" customWidth="1"/>
    <col min="12" max="12" width="2.33203125" style="13" customWidth="1"/>
    <col min="13" max="13" width="3.33203125" style="13" customWidth="1"/>
    <col min="14" max="14" width="9.58203125" style="1" customWidth="1"/>
    <col min="15" max="15" width="10.58203125" style="1" customWidth="1"/>
    <col min="16" max="16" width="19.33203125" style="1" customWidth="1"/>
    <col min="17" max="17" width="10.58203125" style="1" customWidth="1"/>
    <col min="18" max="18" width="3" style="13" customWidth="1"/>
    <col min="19" max="19" width="1.08203125" style="13" customWidth="1"/>
    <col min="20" max="20" width="1.08203125" style="1" customWidth="1"/>
    <col min="21" max="21" width="1.58203125" style="1" customWidth="1"/>
    <col min="22" max="22" width="9.58203125" style="1" customWidth="1"/>
    <col min="23" max="23" width="10.58203125" style="1" customWidth="1"/>
    <col min="24" max="24" width="3" style="1" customWidth="1"/>
    <col min="25" max="25" width="0.75" style="1" customWidth="1"/>
    <col min="26" max="26" width="11.75" style="1" customWidth="1"/>
    <col min="27" max="27" width="0.58203125" style="20" customWidth="1"/>
    <col min="28" max="16384" width="9" style="1"/>
  </cols>
  <sheetData>
    <row r="1" spans="1:29" ht="22" x14ac:dyDescent="0.3">
      <c r="A1" s="536" t="s">
        <v>64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1"/>
      <c r="S1" s="1"/>
      <c r="T1" s="20"/>
      <c r="AA1" s="1"/>
    </row>
    <row r="2" spans="1:29" ht="27" customHeight="1" x14ac:dyDescent="0.3">
      <c r="C2" s="102" t="s">
        <v>51</v>
      </c>
      <c r="L2" s="1"/>
      <c r="M2" s="1"/>
      <c r="N2" s="103" t="s">
        <v>73</v>
      </c>
      <c r="O2" s="13"/>
      <c r="R2" s="1"/>
      <c r="S2" s="1"/>
      <c r="U2" s="13"/>
      <c r="AA2" s="1"/>
      <c r="AC2" s="20"/>
    </row>
    <row r="3" spans="1:29" ht="26.5" customHeight="1" thickBot="1" x14ac:dyDescent="0.35">
      <c r="C3" s="30" t="s">
        <v>14</v>
      </c>
      <c r="D3" s="30"/>
      <c r="N3" s="139" t="s">
        <v>1</v>
      </c>
      <c r="O3" s="151"/>
      <c r="P3" s="151"/>
      <c r="Q3" s="151"/>
      <c r="T3" s="13"/>
      <c r="U3" s="13"/>
      <c r="V3" s="13"/>
      <c r="W3" s="13"/>
      <c r="X3" s="13"/>
      <c r="Y3" s="13"/>
    </row>
    <row r="4" spans="1:29" ht="9" customHeight="1" thickTop="1" thickBot="1" x14ac:dyDescent="0.35">
      <c r="C4" s="30"/>
      <c r="D4" s="30"/>
      <c r="N4" s="11"/>
      <c r="O4" s="13"/>
      <c r="P4" s="13"/>
      <c r="Q4" s="13"/>
      <c r="T4" s="13"/>
      <c r="U4" s="13"/>
      <c r="V4" s="13"/>
    </row>
    <row r="5" spans="1:29" ht="24.65" customHeight="1" thickBot="1" x14ac:dyDescent="0.35">
      <c r="B5" s="376"/>
      <c r="C5" s="554">
        <v>2021</v>
      </c>
      <c r="D5" s="554"/>
      <c r="E5" s="373" t="s">
        <v>16</v>
      </c>
      <c r="F5" s="374"/>
      <c r="G5" s="374"/>
      <c r="H5" s="374"/>
      <c r="I5" s="375"/>
      <c r="J5" s="3"/>
      <c r="K5" s="3"/>
      <c r="L5" s="12"/>
      <c r="M5" s="12"/>
      <c r="N5" s="12"/>
      <c r="O5" s="12"/>
      <c r="P5" s="111"/>
      <c r="Q5" s="13"/>
      <c r="AA5" s="1"/>
    </row>
    <row r="6" spans="1:29" ht="14.15" customHeight="1" x14ac:dyDescent="0.3">
      <c r="B6" s="225"/>
      <c r="C6" s="372">
        <f>+DATE(C5,8,1)</f>
        <v>44409</v>
      </c>
      <c r="D6" s="372"/>
      <c r="E6" s="370"/>
      <c r="F6" s="12"/>
      <c r="G6" s="12"/>
      <c r="H6" s="12"/>
      <c r="I6" s="371"/>
      <c r="J6" s="3"/>
      <c r="K6" s="12"/>
      <c r="L6" s="12"/>
      <c r="M6" s="12"/>
      <c r="N6" s="12"/>
      <c r="O6" s="12"/>
      <c r="P6" s="111"/>
      <c r="Q6" s="13"/>
      <c r="T6" s="13"/>
      <c r="AA6" s="1"/>
    </row>
    <row r="7" spans="1:29" s="7" customFormat="1" ht="20.149999999999999" customHeight="1" x14ac:dyDescent="0.3">
      <c r="B7" s="353"/>
      <c r="C7" s="556">
        <f>+C6</f>
        <v>44409</v>
      </c>
      <c r="D7" s="557"/>
      <c r="E7" s="558"/>
      <c r="F7" s="559">
        <f>DATE(YEAR(C7),MONTH(C7)+1,DAY(C7))</f>
        <v>44440</v>
      </c>
      <c r="G7" s="560"/>
      <c r="H7" s="561"/>
      <c r="I7" s="354"/>
      <c r="J7" s="16"/>
      <c r="K7" s="101"/>
      <c r="L7" s="45"/>
      <c r="M7" s="45"/>
      <c r="N7" s="45"/>
      <c r="O7" s="45"/>
      <c r="P7" s="72"/>
      <c r="Q7" s="79"/>
      <c r="R7" s="81"/>
      <c r="S7" s="79"/>
      <c r="T7" s="112"/>
    </row>
    <row r="8" spans="1:29" s="23" customFormat="1" ht="20.149999999999999" customHeight="1" thickBot="1" x14ac:dyDescent="0.35">
      <c r="B8" s="355"/>
      <c r="C8" s="26" t="s">
        <v>27</v>
      </c>
      <c r="D8" s="26" t="s">
        <v>38</v>
      </c>
      <c r="E8" s="26" t="s">
        <v>0</v>
      </c>
      <c r="F8" s="41" t="s">
        <v>27</v>
      </c>
      <c r="G8" s="41" t="s">
        <v>38</v>
      </c>
      <c r="H8" s="41" t="s">
        <v>0</v>
      </c>
      <c r="I8" s="356"/>
      <c r="J8" s="72"/>
      <c r="K8" s="72"/>
      <c r="L8" s="80"/>
      <c r="M8" s="80"/>
      <c r="N8" s="46"/>
      <c r="O8" s="46"/>
      <c r="P8" s="77"/>
      <c r="Q8" s="78"/>
      <c r="R8" s="104"/>
      <c r="S8" s="76"/>
      <c r="T8" s="79"/>
    </row>
    <row r="9" spans="1:29" s="9" customFormat="1" ht="14" thickTop="1" x14ac:dyDescent="0.3">
      <c r="B9" s="357"/>
      <c r="C9" s="202">
        <f>C7</f>
        <v>44409</v>
      </c>
      <c r="D9" s="123"/>
      <c r="E9" s="124"/>
      <c r="F9" s="205">
        <f>F7</f>
        <v>44440</v>
      </c>
      <c r="G9" s="125"/>
      <c r="H9" s="126"/>
      <c r="I9" s="358"/>
      <c r="J9" s="48"/>
      <c r="K9" s="48"/>
      <c r="L9" s="80"/>
      <c r="M9" s="80"/>
      <c r="N9" s="46"/>
      <c r="O9" s="46"/>
      <c r="P9" s="77"/>
      <c r="Q9" s="78"/>
      <c r="R9" s="105"/>
      <c r="S9" s="76"/>
      <c r="T9" s="76"/>
    </row>
    <row r="10" spans="1:29" s="9" customFormat="1" x14ac:dyDescent="0.3">
      <c r="B10" s="357"/>
      <c r="C10" s="40">
        <f>C9+1</f>
        <v>44410</v>
      </c>
      <c r="D10" s="127"/>
      <c r="E10" s="128"/>
      <c r="F10" s="203">
        <f>F9+1</f>
        <v>44441</v>
      </c>
      <c r="G10" s="129"/>
      <c r="H10" s="130"/>
      <c r="I10" s="358"/>
      <c r="J10" s="48"/>
      <c r="K10" s="48"/>
      <c r="L10" s="80"/>
      <c r="M10" s="80"/>
      <c r="N10" s="46"/>
      <c r="O10" s="46"/>
      <c r="P10" s="77"/>
      <c r="Q10" s="78"/>
      <c r="R10" s="105"/>
      <c r="S10" s="76"/>
      <c r="T10" s="76"/>
    </row>
    <row r="11" spans="1:29" s="9" customFormat="1" x14ac:dyDescent="0.3">
      <c r="B11" s="357"/>
      <c r="C11" s="40">
        <f t="shared" ref="C11:C36" si="0">C10+1</f>
        <v>44411</v>
      </c>
      <c r="D11" s="127"/>
      <c r="E11" s="128"/>
      <c r="F11" s="203">
        <f t="shared" ref="F11:F36" si="1">F10+1</f>
        <v>44442</v>
      </c>
      <c r="G11" s="129"/>
      <c r="H11" s="130"/>
      <c r="I11" s="358"/>
      <c r="J11" s="48"/>
      <c r="K11" s="48"/>
      <c r="L11" s="80"/>
      <c r="M11" s="80"/>
      <c r="N11" s="46"/>
      <c r="O11" s="46"/>
      <c r="P11" s="77"/>
      <c r="Q11" s="76"/>
      <c r="R11" s="104"/>
      <c r="S11" s="76"/>
      <c r="T11" s="76"/>
    </row>
    <row r="12" spans="1:29" s="9" customFormat="1" x14ac:dyDescent="0.3">
      <c r="B12" s="357"/>
      <c r="C12" s="40">
        <f t="shared" si="0"/>
        <v>44412</v>
      </c>
      <c r="D12" s="127"/>
      <c r="E12" s="128"/>
      <c r="F12" s="203">
        <f>F11+1</f>
        <v>44443</v>
      </c>
      <c r="G12" s="129"/>
      <c r="H12" s="130"/>
      <c r="I12" s="358"/>
      <c r="J12" s="48"/>
      <c r="K12" s="48"/>
      <c r="L12" s="80"/>
      <c r="M12" s="80"/>
      <c r="N12" s="46"/>
      <c r="O12" s="46"/>
      <c r="P12" s="77"/>
      <c r="Q12" s="78"/>
      <c r="R12" s="104"/>
      <c r="S12" s="76"/>
      <c r="T12" s="76"/>
    </row>
    <row r="13" spans="1:29" s="9" customFormat="1" x14ac:dyDescent="0.3">
      <c r="B13" s="357"/>
      <c r="C13" s="40">
        <f t="shared" si="0"/>
        <v>44413</v>
      </c>
      <c r="D13" s="127"/>
      <c r="E13" s="128"/>
      <c r="F13" s="203">
        <f t="shared" si="1"/>
        <v>44444</v>
      </c>
      <c r="G13" s="129"/>
      <c r="H13" s="130"/>
      <c r="I13" s="358"/>
      <c r="J13" s="48"/>
      <c r="K13" s="48"/>
      <c r="L13" s="46"/>
      <c r="M13" s="46"/>
      <c r="N13" s="46"/>
      <c r="O13" s="46"/>
      <c r="P13" s="77"/>
      <c r="Q13" s="78"/>
      <c r="R13" s="105"/>
      <c r="S13" s="76"/>
      <c r="T13" s="76"/>
    </row>
    <row r="14" spans="1:29" s="9" customFormat="1" x14ac:dyDescent="0.3">
      <c r="B14" s="357"/>
      <c r="C14" s="40">
        <f t="shared" si="0"/>
        <v>44414</v>
      </c>
      <c r="D14" s="127"/>
      <c r="E14" s="128"/>
      <c r="F14" s="203">
        <f t="shared" si="1"/>
        <v>44445</v>
      </c>
      <c r="G14" s="129"/>
      <c r="H14" s="130"/>
      <c r="I14" s="358"/>
      <c r="J14" s="48"/>
      <c r="K14" s="48"/>
      <c r="L14" s="46"/>
      <c r="M14" s="46"/>
      <c r="N14" s="46"/>
      <c r="O14" s="46"/>
      <c r="P14" s="77"/>
      <c r="Q14" s="78"/>
      <c r="R14" s="105"/>
      <c r="S14" s="76"/>
      <c r="T14" s="76"/>
    </row>
    <row r="15" spans="1:29" s="9" customFormat="1" x14ac:dyDescent="0.3">
      <c r="B15" s="357"/>
      <c r="C15" s="40">
        <f t="shared" si="0"/>
        <v>44415</v>
      </c>
      <c r="D15" s="127"/>
      <c r="E15" s="128"/>
      <c r="F15" s="203">
        <f t="shared" si="1"/>
        <v>44446</v>
      </c>
      <c r="G15" s="129"/>
      <c r="H15" s="130"/>
      <c r="I15" s="358"/>
      <c r="J15" s="48"/>
      <c r="K15" s="48"/>
      <c r="L15" s="46"/>
      <c r="M15" s="46"/>
      <c r="N15" s="46"/>
      <c r="O15" s="46"/>
      <c r="P15" s="77"/>
      <c r="Q15" s="76"/>
      <c r="R15" s="104"/>
      <c r="S15" s="76"/>
      <c r="T15" s="76"/>
    </row>
    <row r="16" spans="1:29" s="9" customFormat="1" x14ac:dyDescent="0.3">
      <c r="B16" s="357"/>
      <c r="C16" s="40">
        <f t="shared" si="0"/>
        <v>44416</v>
      </c>
      <c r="D16" s="127"/>
      <c r="E16" s="128"/>
      <c r="F16" s="203">
        <f t="shared" si="1"/>
        <v>44447</v>
      </c>
      <c r="G16" s="129"/>
      <c r="H16" s="130"/>
      <c r="I16" s="358"/>
      <c r="J16" s="48"/>
      <c r="K16" s="48"/>
      <c r="L16" s="80"/>
      <c r="M16" s="80"/>
      <c r="N16" s="46"/>
      <c r="O16" s="46"/>
      <c r="P16" s="77"/>
      <c r="Q16" s="78"/>
      <c r="R16" s="104"/>
      <c r="S16" s="76"/>
      <c r="T16" s="76"/>
    </row>
    <row r="17" spans="2:20" s="9" customFormat="1" x14ac:dyDescent="0.3">
      <c r="B17" s="357"/>
      <c r="C17" s="40">
        <f t="shared" si="0"/>
        <v>44417</v>
      </c>
      <c r="D17" s="127"/>
      <c r="E17" s="128"/>
      <c r="F17" s="203">
        <f t="shared" si="1"/>
        <v>44448</v>
      </c>
      <c r="G17" s="129"/>
      <c r="H17" s="130"/>
      <c r="I17" s="358"/>
      <c r="J17" s="48"/>
      <c r="K17" s="48"/>
      <c r="L17" s="46"/>
      <c r="M17" s="46"/>
      <c r="N17" s="46"/>
      <c r="O17" s="46"/>
      <c r="P17" s="77"/>
      <c r="Q17" s="78"/>
      <c r="R17" s="105"/>
      <c r="S17" s="76"/>
      <c r="T17" s="76"/>
    </row>
    <row r="18" spans="2:20" s="9" customFormat="1" x14ac:dyDescent="0.3">
      <c r="B18" s="357"/>
      <c r="C18" s="40">
        <f t="shared" si="0"/>
        <v>44418</v>
      </c>
      <c r="D18" s="127"/>
      <c r="E18" s="128"/>
      <c r="F18" s="203">
        <f t="shared" si="1"/>
        <v>44449</v>
      </c>
      <c r="G18" s="129"/>
      <c r="H18" s="130"/>
      <c r="I18" s="358"/>
      <c r="J18" s="48"/>
      <c r="K18" s="48"/>
      <c r="L18" s="46"/>
      <c r="M18" s="46"/>
      <c r="N18" s="46"/>
      <c r="O18" s="46"/>
      <c r="P18" s="77"/>
      <c r="Q18" s="78"/>
      <c r="R18" s="105"/>
      <c r="S18" s="76"/>
      <c r="T18" s="76"/>
    </row>
    <row r="19" spans="2:20" s="9" customFormat="1" x14ac:dyDescent="0.3">
      <c r="B19" s="357"/>
      <c r="C19" s="40">
        <f t="shared" si="0"/>
        <v>44419</v>
      </c>
      <c r="D19" s="127"/>
      <c r="E19" s="128"/>
      <c r="F19" s="291">
        <f t="shared" si="1"/>
        <v>44450</v>
      </c>
      <c r="G19" s="279"/>
      <c r="H19" s="292"/>
      <c r="I19" s="358"/>
      <c r="J19" s="48"/>
      <c r="K19" s="48"/>
      <c r="L19" s="46"/>
      <c r="M19" s="46"/>
      <c r="N19" s="46"/>
      <c r="O19" s="46"/>
      <c r="P19" s="77"/>
      <c r="Q19" s="76"/>
      <c r="R19" s="104"/>
      <c r="S19" s="76"/>
      <c r="T19" s="76"/>
    </row>
    <row r="20" spans="2:20" s="9" customFormat="1" ht="14" thickBot="1" x14ac:dyDescent="0.35">
      <c r="B20" s="357"/>
      <c r="C20" s="40">
        <f t="shared" si="0"/>
        <v>44420</v>
      </c>
      <c r="D20" s="134"/>
      <c r="E20" s="128"/>
      <c r="F20" s="293">
        <f t="shared" si="1"/>
        <v>44451</v>
      </c>
      <c r="G20" s="306"/>
      <c r="H20" s="294"/>
      <c r="I20" s="358"/>
      <c r="J20" s="48"/>
      <c r="K20" s="48"/>
      <c r="L20" s="80"/>
      <c r="M20" s="80"/>
      <c r="N20" s="46"/>
      <c r="O20" s="46"/>
      <c r="P20" s="77"/>
      <c r="Q20" s="78"/>
      <c r="R20" s="104"/>
      <c r="S20" s="76"/>
      <c r="T20" s="76"/>
    </row>
    <row r="21" spans="2:20" s="9" customFormat="1" ht="14" thickTop="1" x14ac:dyDescent="0.3">
      <c r="B21" s="357"/>
      <c r="C21" s="40">
        <f t="shared" si="0"/>
        <v>44421</v>
      </c>
      <c r="D21" s="134"/>
      <c r="E21" s="135"/>
      <c r="F21" s="202">
        <f t="shared" si="1"/>
        <v>44452</v>
      </c>
      <c r="G21" s="132"/>
      <c r="H21" s="133"/>
      <c r="I21" s="358"/>
      <c r="J21" s="48"/>
      <c r="K21" s="113"/>
      <c r="L21" s="55"/>
      <c r="M21" s="55"/>
      <c r="N21" s="55"/>
      <c r="O21" s="55"/>
      <c r="P21" s="88"/>
      <c r="Q21" s="89"/>
      <c r="R21" s="114"/>
      <c r="S21" s="90"/>
      <c r="T21" s="90"/>
    </row>
    <row r="22" spans="2:20" s="9" customFormat="1" x14ac:dyDescent="0.3">
      <c r="B22" s="357"/>
      <c r="C22" s="40">
        <f t="shared" si="0"/>
        <v>44422</v>
      </c>
      <c r="D22" s="134"/>
      <c r="E22" s="135"/>
      <c r="F22" s="40">
        <f t="shared" si="1"/>
        <v>44453</v>
      </c>
      <c r="G22" s="134"/>
      <c r="H22" s="135"/>
      <c r="I22" s="358"/>
      <c r="J22" s="48"/>
      <c r="K22" s="106"/>
      <c r="L22" s="67"/>
      <c r="M22" s="116" t="s">
        <v>37</v>
      </c>
      <c r="N22" s="67"/>
      <c r="O22" s="67"/>
      <c r="P22" s="107"/>
      <c r="Q22" s="108"/>
      <c r="R22" s="109"/>
      <c r="S22" s="110"/>
      <c r="T22" s="84"/>
    </row>
    <row r="23" spans="2:20" s="9" customFormat="1" ht="16" x14ac:dyDescent="0.3">
      <c r="B23" s="357"/>
      <c r="C23" s="40">
        <f t="shared" si="0"/>
        <v>44423</v>
      </c>
      <c r="D23" s="134"/>
      <c r="E23" s="135"/>
      <c r="F23" s="40">
        <f t="shared" si="1"/>
        <v>44454</v>
      </c>
      <c r="G23" s="134"/>
      <c r="H23" s="135"/>
      <c r="I23" s="358"/>
      <c r="J23" s="48"/>
      <c r="K23" s="86"/>
      <c r="L23" s="46"/>
      <c r="M23" s="46"/>
      <c r="N23" s="46"/>
      <c r="O23" s="46"/>
      <c r="P23" s="77"/>
      <c r="Q23" s="76"/>
      <c r="R23" s="115" t="s">
        <v>36</v>
      </c>
      <c r="S23" s="76"/>
      <c r="T23" s="85"/>
    </row>
    <row r="24" spans="2:20" s="9" customFormat="1" x14ac:dyDescent="0.3">
      <c r="B24" s="357"/>
      <c r="C24" s="40">
        <f t="shared" si="0"/>
        <v>44424</v>
      </c>
      <c r="D24" s="134"/>
      <c r="E24" s="135"/>
      <c r="F24" s="40">
        <f t="shared" si="1"/>
        <v>44455</v>
      </c>
      <c r="G24" s="134"/>
      <c r="H24" s="135"/>
      <c r="I24" s="358"/>
      <c r="J24" s="48"/>
      <c r="K24" s="86"/>
      <c r="L24" s="80"/>
      <c r="M24" s="59" t="s">
        <v>28</v>
      </c>
      <c r="N24" s="65" t="s">
        <v>100</v>
      </c>
      <c r="O24" s="57"/>
      <c r="P24" s="58"/>
      <c r="Q24" s="56">
        <f>+'②-1'!H53</f>
        <v>0</v>
      </c>
      <c r="R24" s="562"/>
      <c r="S24" s="76"/>
      <c r="T24" s="85"/>
    </row>
    <row r="25" spans="2:20" s="9" customFormat="1" x14ac:dyDescent="0.3">
      <c r="B25" s="357"/>
      <c r="C25" s="40">
        <f t="shared" si="0"/>
        <v>44425</v>
      </c>
      <c r="D25" s="134"/>
      <c r="E25" s="135"/>
      <c r="F25" s="40">
        <f t="shared" si="1"/>
        <v>44456</v>
      </c>
      <c r="G25" s="134"/>
      <c r="H25" s="135"/>
      <c r="I25" s="358"/>
      <c r="J25" s="48"/>
      <c r="K25" s="86"/>
      <c r="L25" s="46"/>
      <c r="M25" s="66"/>
      <c r="N25" s="60" t="s">
        <v>101</v>
      </c>
      <c r="O25" s="61"/>
      <c r="P25" s="62"/>
      <c r="Q25" s="56">
        <f>+H49</f>
        <v>0</v>
      </c>
      <c r="R25" s="563"/>
      <c r="S25" s="76"/>
      <c r="T25" s="85"/>
    </row>
    <row r="26" spans="2:20" s="9" customFormat="1" x14ac:dyDescent="0.3">
      <c r="B26" s="357"/>
      <c r="C26" s="40">
        <f t="shared" si="0"/>
        <v>44426</v>
      </c>
      <c r="D26" s="134"/>
      <c r="E26" s="135"/>
      <c r="F26" s="40">
        <f t="shared" si="1"/>
        <v>44457</v>
      </c>
      <c r="G26" s="134"/>
      <c r="H26" s="135"/>
      <c r="I26" s="358"/>
      <c r="J26" s="48"/>
      <c r="K26" s="86"/>
      <c r="L26" s="46"/>
      <c r="M26" s="63"/>
      <c r="N26" s="55" t="s">
        <v>32</v>
      </c>
      <c r="O26" s="55"/>
      <c r="P26" s="64"/>
      <c r="Q26" s="56">
        <f>+ROUNDUP((Q24-Q25)*0.4,-3)</f>
        <v>0</v>
      </c>
      <c r="R26" s="564"/>
      <c r="S26" s="76"/>
      <c r="T26" s="85"/>
    </row>
    <row r="27" spans="2:20" s="9" customFormat="1" x14ac:dyDescent="0.3">
      <c r="B27" s="357"/>
      <c r="C27" s="207">
        <f t="shared" si="0"/>
        <v>44427</v>
      </c>
      <c r="D27" s="136"/>
      <c r="E27" s="232"/>
      <c r="F27" s="40">
        <f t="shared" si="1"/>
        <v>44458</v>
      </c>
      <c r="G27" s="134"/>
      <c r="H27" s="135"/>
      <c r="I27" s="358"/>
      <c r="J27" s="48"/>
      <c r="K27" s="86"/>
      <c r="L27" s="46"/>
      <c r="M27" s="46"/>
      <c r="N27" s="46"/>
      <c r="O27" s="46"/>
      <c r="P27" s="77" t="s">
        <v>22</v>
      </c>
      <c r="Q27" s="76"/>
      <c r="R27" s="76"/>
      <c r="S27" s="76"/>
      <c r="T27" s="85"/>
    </row>
    <row r="28" spans="2:20" s="9" customFormat="1" x14ac:dyDescent="0.3">
      <c r="B28" s="357"/>
      <c r="C28" s="450">
        <f t="shared" si="0"/>
        <v>44428</v>
      </c>
      <c r="D28" s="451"/>
      <c r="E28" s="452"/>
      <c r="F28" s="206">
        <f t="shared" si="1"/>
        <v>44459</v>
      </c>
      <c r="G28" s="134"/>
      <c r="H28" s="135"/>
      <c r="I28" s="358"/>
      <c r="J28" s="48"/>
      <c r="K28" s="86"/>
      <c r="L28" s="80"/>
      <c r="M28" s="59" t="s">
        <v>29</v>
      </c>
      <c r="N28" s="67" t="s">
        <v>102</v>
      </c>
      <c r="O28" s="67"/>
      <c r="P28" s="68"/>
      <c r="Q28" s="56">
        <f>+'②-1'!Q53</f>
        <v>0</v>
      </c>
      <c r="R28" s="562"/>
      <c r="S28" s="76"/>
      <c r="T28" s="85"/>
    </row>
    <row r="29" spans="2:20" s="9" customFormat="1" x14ac:dyDescent="0.3">
      <c r="B29" s="357"/>
      <c r="C29" s="453">
        <f t="shared" si="0"/>
        <v>44429</v>
      </c>
      <c r="D29" s="337"/>
      <c r="E29" s="454"/>
      <c r="F29" s="206">
        <f t="shared" si="1"/>
        <v>44460</v>
      </c>
      <c r="G29" s="134"/>
      <c r="H29" s="135"/>
      <c r="I29" s="358"/>
      <c r="J29" s="48"/>
      <c r="K29" s="86"/>
      <c r="L29" s="46"/>
      <c r="M29" s="69"/>
      <c r="N29" s="46" t="s">
        <v>101</v>
      </c>
      <c r="O29" s="46"/>
      <c r="P29" s="70"/>
      <c r="Q29" s="56">
        <f>+H49</f>
        <v>0</v>
      </c>
      <c r="R29" s="563"/>
      <c r="S29" s="76"/>
      <c r="T29" s="85"/>
    </row>
    <row r="30" spans="2:20" s="9" customFormat="1" x14ac:dyDescent="0.3">
      <c r="B30" s="357"/>
      <c r="C30" s="453">
        <f t="shared" si="0"/>
        <v>44430</v>
      </c>
      <c r="D30" s="337"/>
      <c r="E30" s="455"/>
      <c r="F30" s="206">
        <f t="shared" si="1"/>
        <v>44461</v>
      </c>
      <c r="G30" s="134"/>
      <c r="H30" s="135"/>
      <c r="I30" s="358"/>
      <c r="J30" s="48"/>
      <c r="K30" s="86"/>
      <c r="L30" s="46"/>
      <c r="M30" s="71"/>
      <c r="N30" s="55" t="s">
        <v>33</v>
      </c>
      <c r="O30" s="55"/>
      <c r="P30" s="64"/>
      <c r="Q30" s="56">
        <f>+ROUNDUP((Q28-Q29)*0.4,-3)</f>
        <v>0</v>
      </c>
      <c r="R30" s="564"/>
      <c r="S30" s="76"/>
      <c r="T30" s="85"/>
    </row>
    <row r="31" spans="2:20" s="9" customFormat="1" x14ac:dyDescent="0.3">
      <c r="B31" s="357"/>
      <c r="C31" s="453">
        <f t="shared" si="0"/>
        <v>44431</v>
      </c>
      <c r="D31" s="337"/>
      <c r="E31" s="455"/>
      <c r="F31" s="206">
        <f t="shared" si="1"/>
        <v>44462</v>
      </c>
      <c r="G31" s="134"/>
      <c r="H31" s="135"/>
      <c r="I31" s="358"/>
      <c r="J31" s="48"/>
      <c r="K31" s="86"/>
      <c r="L31" s="46"/>
      <c r="M31" s="46"/>
      <c r="N31" s="46"/>
      <c r="O31" s="46"/>
      <c r="P31" s="77"/>
      <c r="Q31" s="76"/>
      <c r="R31" s="76"/>
      <c r="S31" s="76"/>
      <c r="T31" s="85"/>
    </row>
    <row r="32" spans="2:20" s="9" customFormat="1" x14ac:dyDescent="0.3">
      <c r="B32" s="357"/>
      <c r="C32" s="453">
        <f t="shared" si="0"/>
        <v>44432</v>
      </c>
      <c r="D32" s="337"/>
      <c r="E32" s="455"/>
      <c r="F32" s="206">
        <f t="shared" si="1"/>
        <v>44463</v>
      </c>
      <c r="G32" s="134"/>
      <c r="H32" s="135"/>
      <c r="I32" s="358"/>
      <c r="J32" s="48"/>
      <c r="K32" s="86"/>
      <c r="L32" s="80"/>
      <c r="M32" s="59" t="s">
        <v>30</v>
      </c>
      <c r="N32" s="67" t="s">
        <v>125</v>
      </c>
      <c r="O32" s="67"/>
      <c r="P32" s="68"/>
      <c r="Q32" s="56">
        <f>+'②-1'!H64</f>
        <v>0</v>
      </c>
      <c r="R32" s="562"/>
      <c r="S32" s="76"/>
      <c r="T32" s="85"/>
    </row>
    <row r="33" spans="1:27" s="9" customFormat="1" x14ac:dyDescent="0.3">
      <c r="B33" s="357"/>
      <c r="C33" s="453">
        <f t="shared" si="0"/>
        <v>44433</v>
      </c>
      <c r="D33" s="337"/>
      <c r="E33" s="455"/>
      <c r="F33" s="206">
        <f t="shared" si="1"/>
        <v>44464</v>
      </c>
      <c r="G33" s="134"/>
      <c r="H33" s="135"/>
      <c r="I33" s="358"/>
      <c r="J33" s="48"/>
      <c r="K33" s="86"/>
      <c r="L33" s="46"/>
      <c r="M33" s="69"/>
      <c r="N33" s="46" t="s">
        <v>123</v>
      </c>
      <c r="O33" s="46"/>
      <c r="P33" s="70"/>
      <c r="Q33" s="56">
        <f>+H60</f>
        <v>0</v>
      </c>
      <c r="R33" s="563"/>
      <c r="S33" s="76"/>
      <c r="T33" s="85"/>
    </row>
    <row r="34" spans="1:27" s="9" customFormat="1" ht="14" thickBot="1" x14ac:dyDescent="0.35">
      <c r="B34" s="357"/>
      <c r="C34" s="456">
        <f t="shared" si="0"/>
        <v>44434</v>
      </c>
      <c r="D34" s="339"/>
      <c r="E34" s="457"/>
      <c r="F34" s="206">
        <f t="shared" si="1"/>
        <v>44465</v>
      </c>
      <c r="G34" s="134"/>
      <c r="H34" s="135"/>
      <c r="I34" s="358"/>
      <c r="J34" s="48"/>
      <c r="K34" s="86"/>
      <c r="L34" s="46"/>
      <c r="M34" s="71"/>
      <c r="N34" s="55" t="s">
        <v>34</v>
      </c>
      <c r="O34" s="55"/>
      <c r="P34" s="64"/>
      <c r="Q34" s="56">
        <f>+ROUNDUP((Q32-Q33)*0.4,-3)</f>
        <v>0</v>
      </c>
      <c r="R34" s="564"/>
      <c r="S34" s="76"/>
      <c r="T34" s="85"/>
    </row>
    <row r="35" spans="1:27" s="9" customFormat="1" ht="14" thickTop="1" x14ac:dyDescent="0.3">
      <c r="B35" s="357"/>
      <c r="C35" s="432">
        <f t="shared" si="0"/>
        <v>44435</v>
      </c>
      <c r="D35" s="458"/>
      <c r="E35" s="434"/>
      <c r="F35" s="206">
        <f t="shared" si="1"/>
        <v>44466</v>
      </c>
      <c r="G35" s="134"/>
      <c r="H35" s="135"/>
      <c r="I35" s="358"/>
      <c r="J35" s="48"/>
      <c r="K35" s="86"/>
      <c r="L35" s="46"/>
      <c r="M35" s="46"/>
      <c r="N35" s="46"/>
      <c r="O35" s="46"/>
      <c r="P35" s="77"/>
      <c r="Q35" s="76"/>
      <c r="R35" s="76"/>
      <c r="S35" s="76"/>
      <c r="T35" s="85"/>
    </row>
    <row r="36" spans="1:27" s="9" customFormat="1" x14ac:dyDescent="0.3">
      <c r="B36" s="357"/>
      <c r="C36" s="289">
        <f t="shared" si="0"/>
        <v>44436</v>
      </c>
      <c r="D36" s="275"/>
      <c r="E36" s="290"/>
      <c r="F36" s="206">
        <f t="shared" si="1"/>
        <v>44467</v>
      </c>
      <c r="G36" s="138"/>
      <c r="H36" s="135"/>
      <c r="I36" s="358"/>
      <c r="J36" s="48"/>
      <c r="K36" s="86"/>
      <c r="L36" s="80"/>
      <c r="M36" s="59" t="s">
        <v>31</v>
      </c>
      <c r="N36" s="67" t="s">
        <v>124</v>
      </c>
      <c r="O36" s="67"/>
      <c r="P36" s="68"/>
      <c r="Q36" s="56">
        <f>+'②-1'!Q64</f>
        <v>0</v>
      </c>
      <c r="R36" s="562"/>
      <c r="S36" s="76"/>
      <c r="T36" s="85"/>
    </row>
    <row r="37" spans="1:27" s="9" customFormat="1" x14ac:dyDescent="0.3">
      <c r="B37" s="357"/>
      <c r="C37" s="203">
        <f>IF(C36="","",IF(DAY(C36+1)=1,"",C36+1))</f>
        <v>44437</v>
      </c>
      <c r="D37" s="129"/>
      <c r="E37" s="130"/>
      <c r="F37" s="272">
        <f>IF(F36="","",IF(DAY(F36+1)=1,"",F36+1))</f>
        <v>44468</v>
      </c>
      <c r="G37" s="332"/>
      <c r="H37" s="232"/>
      <c r="I37" s="358"/>
      <c r="J37" s="48"/>
      <c r="K37" s="86"/>
      <c r="L37" s="46"/>
      <c r="M37" s="69"/>
      <c r="N37" s="46" t="s">
        <v>123</v>
      </c>
      <c r="O37" s="46"/>
      <c r="P37" s="70"/>
      <c r="Q37" s="56">
        <f>+H60</f>
        <v>0</v>
      </c>
      <c r="R37" s="563"/>
      <c r="S37" s="76"/>
      <c r="T37" s="85"/>
    </row>
    <row r="38" spans="1:27" s="9" customFormat="1" x14ac:dyDescent="0.3">
      <c r="B38" s="357"/>
      <c r="C38" s="291">
        <f t="shared" ref="C38" si="2">IF(C37="","",IF(DAY(C37+1)=1,"",C37+1))</f>
        <v>44438</v>
      </c>
      <c r="D38" s="279"/>
      <c r="E38" s="292"/>
      <c r="F38" s="385">
        <f t="shared" ref="F38:F39" si="3">IF(F37="","",IF(DAY(F37+1)=1,"",F37+1))</f>
        <v>44469</v>
      </c>
      <c r="G38" s="383"/>
      <c r="H38" s="384"/>
      <c r="I38" s="358"/>
      <c r="J38" s="48"/>
      <c r="K38" s="86"/>
      <c r="L38" s="46"/>
      <c r="M38" s="71"/>
      <c r="N38" s="55" t="s">
        <v>35</v>
      </c>
      <c r="O38" s="55"/>
      <c r="P38" s="64"/>
      <c r="Q38" s="56">
        <f>+ROUNDUP((Q36-Q37)*0.4,-3)</f>
        <v>0</v>
      </c>
      <c r="R38" s="564"/>
      <c r="S38" s="76"/>
      <c r="T38" s="85"/>
    </row>
    <row r="39" spans="1:27" s="9" customFormat="1" ht="14" thickBot="1" x14ac:dyDescent="0.35">
      <c r="B39" s="382"/>
      <c r="C39" s="204">
        <f t="shared" ref="C39" si="4">C38+1</f>
        <v>44439</v>
      </c>
      <c r="D39" s="386"/>
      <c r="E39" s="131"/>
      <c r="F39" s="379" t="str">
        <f t="shared" si="3"/>
        <v/>
      </c>
      <c r="G39" s="380"/>
      <c r="H39" s="381"/>
      <c r="I39" s="378"/>
      <c r="J39" s="48"/>
      <c r="K39" s="87"/>
      <c r="L39" s="55"/>
      <c r="M39" s="55"/>
      <c r="N39" s="55"/>
      <c r="O39" s="55"/>
      <c r="P39" s="88"/>
      <c r="Q39" s="89"/>
      <c r="R39" s="90"/>
      <c r="S39" s="90"/>
      <c r="T39" s="91"/>
    </row>
    <row r="40" spans="1:27" s="36" customFormat="1" x14ac:dyDescent="0.3">
      <c r="A40" s="122"/>
      <c r="B40" s="361"/>
      <c r="C40" s="208" t="s">
        <v>59</v>
      </c>
      <c r="D40" s="14"/>
      <c r="E40" s="37"/>
      <c r="F40" s="14"/>
      <c r="G40" s="14"/>
      <c r="H40" s="37"/>
      <c r="I40" s="362"/>
      <c r="J40" s="37"/>
      <c r="K40" s="37"/>
      <c r="L40" s="8"/>
      <c r="M40" s="46"/>
      <c r="N40" s="46"/>
      <c r="O40" s="46"/>
      <c r="P40" s="77"/>
      <c r="Q40" s="78"/>
      <c r="R40" s="76"/>
      <c r="S40" s="76"/>
    </row>
    <row r="41" spans="1:27" s="9" customFormat="1" x14ac:dyDescent="0.3">
      <c r="B41" s="357"/>
      <c r="C41" s="14" t="s">
        <v>20</v>
      </c>
      <c r="D41" s="14"/>
      <c r="E41" s="37"/>
      <c r="F41" s="14"/>
      <c r="G41" s="14"/>
      <c r="H41" s="37"/>
      <c r="I41" s="362"/>
      <c r="J41" s="37"/>
      <c r="K41" s="37"/>
      <c r="L41" s="352"/>
      <c r="M41" s="46"/>
      <c r="N41" s="47"/>
      <c r="O41" s="47"/>
      <c r="P41" s="239"/>
      <c r="Q41" s="122"/>
      <c r="R41" s="122"/>
      <c r="S41" s="122"/>
      <c r="T41" s="76"/>
    </row>
    <row r="42" spans="1:27" x14ac:dyDescent="0.3">
      <c r="B42" s="225"/>
      <c r="C42" s="13" t="s">
        <v>96</v>
      </c>
      <c r="D42" s="13"/>
      <c r="E42" s="43"/>
      <c r="F42" s="13"/>
      <c r="G42" s="13"/>
      <c r="H42" s="43"/>
      <c r="I42" s="359"/>
      <c r="J42" s="43"/>
      <c r="K42" s="459"/>
      <c r="L42" s="472"/>
      <c r="M42" s="67"/>
      <c r="N42" s="67"/>
      <c r="O42" s="67"/>
      <c r="P42" s="107"/>
      <c r="Q42" s="108"/>
      <c r="R42" s="110"/>
      <c r="S42" s="460"/>
      <c r="T42" s="493"/>
      <c r="AA42" s="1"/>
    </row>
    <row r="43" spans="1:27" s="9" customFormat="1" ht="14" thickBot="1" x14ac:dyDescent="0.35">
      <c r="B43" s="357"/>
      <c r="C43" s="152" t="s">
        <v>54</v>
      </c>
      <c r="D43" s="14"/>
      <c r="E43" s="37"/>
      <c r="F43" s="14"/>
      <c r="G43" s="14"/>
      <c r="H43" s="37"/>
      <c r="I43" s="360"/>
      <c r="J43" s="73"/>
      <c r="K43" s="461"/>
      <c r="L43" s="462" t="s">
        <v>127</v>
      </c>
      <c r="M43" s="46"/>
      <c r="N43" s="47"/>
      <c r="O43" s="47"/>
      <c r="P43" s="239"/>
      <c r="Q43" s="122"/>
      <c r="R43" s="122"/>
      <c r="S43" s="76"/>
      <c r="T43" s="85"/>
    </row>
    <row r="44" spans="1:27" s="9" customFormat="1" ht="14" thickBot="1" x14ac:dyDescent="0.35">
      <c r="B44" s="357"/>
      <c r="C44" s="547" t="s">
        <v>74</v>
      </c>
      <c r="D44" s="529"/>
      <c r="E44" s="228">
        <f>SUM(E9:E39)</f>
        <v>0</v>
      </c>
      <c r="F44" s="529" t="s">
        <v>79</v>
      </c>
      <c r="G44" s="529"/>
      <c r="H44" s="228">
        <f>SUM(H9:H38)</f>
        <v>0</v>
      </c>
      <c r="I44" s="360"/>
      <c r="J44" s="73"/>
      <c r="K44" s="463"/>
      <c r="L44" s="47"/>
      <c r="M44" s="46"/>
      <c r="N44" s="46"/>
      <c r="O44" s="46"/>
      <c r="P44" s="82"/>
      <c r="Q44" s="76"/>
      <c r="R44" s="76"/>
      <c r="S44" s="13"/>
      <c r="T44" s="85"/>
    </row>
    <row r="45" spans="1:27" s="36" customFormat="1" ht="16" x14ac:dyDescent="0.3">
      <c r="B45" s="361"/>
      <c r="C45" s="525" t="s">
        <v>75</v>
      </c>
      <c r="D45" s="526"/>
      <c r="E45" s="210">
        <f>31-E46</f>
        <v>31</v>
      </c>
      <c r="F45" s="525" t="s">
        <v>80</v>
      </c>
      <c r="G45" s="526"/>
      <c r="H45" s="210">
        <f>30-H46</f>
        <v>30</v>
      </c>
      <c r="I45" s="362"/>
      <c r="J45" s="37"/>
      <c r="K45" s="464"/>
      <c r="L45" s="76"/>
      <c r="M45" s="76"/>
      <c r="N45" s="76"/>
      <c r="O45" s="76"/>
      <c r="P45" s="76"/>
      <c r="Q45" s="76"/>
      <c r="R45" s="115" t="s">
        <v>128</v>
      </c>
      <c r="S45" s="13"/>
      <c r="T45" s="494"/>
    </row>
    <row r="46" spans="1:27" s="9" customFormat="1" x14ac:dyDescent="0.3">
      <c r="B46" s="357"/>
      <c r="C46" s="525" t="s">
        <v>76</v>
      </c>
      <c r="D46" s="526"/>
      <c r="E46" s="49">
        <f>COUNTIF(D9:D39,"○")</f>
        <v>0</v>
      </c>
      <c r="F46" s="525" t="s">
        <v>81</v>
      </c>
      <c r="G46" s="526"/>
      <c r="H46" s="49">
        <f>COUNTIF(G9:G38,"○")</f>
        <v>0</v>
      </c>
      <c r="I46" s="358"/>
      <c r="J46" s="48"/>
      <c r="K46" s="464"/>
      <c r="L46" s="75" t="s">
        <v>129</v>
      </c>
      <c r="M46" s="465" t="s">
        <v>130</v>
      </c>
      <c r="N46" s="466"/>
      <c r="O46" s="467"/>
      <c r="P46" s="468"/>
      <c r="Q46" s="469">
        <v>200000</v>
      </c>
      <c r="R46" s="470"/>
      <c r="S46" s="76"/>
      <c r="T46" s="85"/>
    </row>
    <row r="47" spans="1:27" x14ac:dyDescent="0.3">
      <c r="B47" s="225"/>
      <c r="C47" s="552" t="s">
        <v>97</v>
      </c>
      <c r="D47" s="552"/>
      <c r="E47" s="552"/>
      <c r="F47" s="552"/>
      <c r="G47" s="552"/>
      <c r="H47" s="211">
        <f>SUM(E44,H44)</f>
        <v>0</v>
      </c>
      <c r="I47" s="358"/>
      <c r="J47" s="48"/>
      <c r="K47" s="461"/>
      <c r="L47" s="75"/>
      <c r="M47" s="46"/>
      <c r="N47" s="76"/>
      <c r="O47" s="13"/>
      <c r="P47" s="82"/>
      <c r="Q47" s="83"/>
      <c r="S47" s="76"/>
      <c r="T47" s="481"/>
      <c r="AA47" s="1"/>
    </row>
    <row r="48" spans="1:27" ht="16.5" thickBot="1" x14ac:dyDescent="0.35">
      <c r="B48" s="225"/>
      <c r="C48" s="552" t="s">
        <v>18</v>
      </c>
      <c r="D48" s="552"/>
      <c r="E48" s="552"/>
      <c r="F48" s="552"/>
      <c r="G48" s="552"/>
      <c r="H48" s="211">
        <f>SUM(E45,H45)</f>
        <v>61</v>
      </c>
      <c r="I48" s="358"/>
      <c r="J48" s="48"/>
      <c r="K48" s="86"/>
      <c r="L48" s="471"/>
      <c r="M48" s="472"/>
      <c r="N48" s="67"/>
      <c r="O48" s="67"/>
      <c r="P48" s="473"/>
      <c r="Q48" s="110"/>
      <c r="R48" s="237" t="s">
        <v>36</v>
      </c>
      <c r="S48" s="460"/>
      <c r="T48" s="484"/>
      <c r="U48" s="484"/>
      <c r="AA48" s="1"/>
    </row>
    <row r="49" spans="1:27" ht="14" thickBot="1" x14ac:dyDescent="0.35">
      <c r="B49" s="225"/>
      <c r="C49" s="552" t="s">
        <v>23</v>
      </c>
      <c r="D49" s="552"/>
      <c r="E49" s="552"/>
      <c r="F49" s="552"/>
      <c r="G49" s="553"/>
      <c r="H49" s="230">
        <f>ROUNDUP(H47/H48,0)</f>
        <v>0</v>
      </c>
      <c r="I49" s="358"/>
      <c r="J49" s="48"/>
      <c r="K49" s="86"/>
      <c r="L49" s="475" t="s">
        <v>131</v>
      </c>
      <c r="M49" s="476" t="s">
        <v>133</v>
      </c>
      <c r="N49" s="67"/>
      <c r="O49" s="67"/>
      <c r="P49" s="477"/>
      <c r="Q49" s="478">
        <f>'②-1'!H53</f>
        <v>0</v>
      </c>
      <c r="R49" s="562"/>
      <c r="S49" s="76"/>
      <c r="T49" s="484"/>
      <c r="U49" s="484"/>
      <c r="AA49" s="1"/>
    </row>
    <row r="50" spans="1:27" ht="14" thickBot="1" x14ac:dyDescent="0.35">
      <c r="B50" s="367"/>
      <c r="C50" s="52"/>
      <c r="D50" s="52"/>
      <c r="E50" s="52"/>
      <c r="F50" s="52"/>
      <c r="G50" s="52"/>
      <c r="H50" s="53" t="s">
        <v>24</v>
      </c>
      <c r="I50" s="368"/>
      <c r="J50" s="74"/>
      <c r="K50" s="86"/>
      <c r="L50" s="69"/>
      <c r="M50" s="71"/>
      <c r="N50" s="479" t="s">
        <v>132</v>
      </c>
      <c r="O50" s="479"/>
      <c r="P50" s="480"/>
      <c r="Q50" s="478">
        <f>+ROUNDUP((Q49)*0.3,-3)</f>
        <v>0</v>
      </c>
      <c r="R50" s="564"/>
      <c r="T50" s="484"/>
      <c r="U50" s="484"/>
      <c r="AA50" s="1"/>
    </row>
    <row r="51" spans="1:27" ht="15" hidden="1" customHeight="1" thickBot="1" x14ac:dyDescent="0.35">
      <c r="B51" s="369"/>
      <c r="C51" s="369"/>
      <c r="D51" s="369"/>
      <c r="E51" s="369"/>
      <c r="F51" s="369"/>
      <c r="G51" s="369"/>
      <c r="H51" s="369"/>
      <c r="I51" s="369"/>
      <c r="J51" s="13"/>
      <c r="K51" s="86"/>
      <c r="L51" s="482"/>
      <c r="M51" s="47"/>
      <c r="N51" s="46"/>
      <c r="O51" s="46"/>
      <c r="P51" s="82"/>
      <c r="Q51" s="78"/>
      <c r="R51" s="505"/>
      <c r="T51" s="484"/>
      <c r="U51" s="484"/>
      <c r="AA51" s="1"/>
    </row>
    <row r="52" spans="1:27" x14ac:dyDescent="0.3">
      <c r="B52" s="225"/>
      <c r="C52" s="13" t="s">
        <v>21</v>
      </c>
      <c r="D52" s="13"/>
      <c r="E52" s="13"/>
      <c r="F52" s="13"/>
      <c r="G52" s="13"/>
      <c r="H52" s="13"/>
      <c r="I52" s="226"/>
      <c r="J52" s="13"/>
      <c r="K52" s="483"/>
      <c r="L52" s="69"/>
      <c r="M52" s="567" t="s">
        <v>134</v>
      </c>
      <c r="N52" s="568"/>
      <c r="O52" s="568"/>
      <c r="P52" s="569"/>
      <c r="Q52" s="478">
        <f>'②-1'!Q53</f>
        <v>0</v>
      </c>
      <c r="R52" s="565"/>
      <c r="T52" s="484"/>
      <c r="U52" s="484"/>
      <c r="AA52" s="1"/>
    </row>
    <row r="53" spans="1:27" x14ac:dyDescent="0.3">
      <c r="A53" s="9"/>
      <c r="B53" s="225"/>
      <c r="C53" s="13" t="s">
        <v>126</v>
      </c>
      <c r="D53" s="13"/>
      <c r="E53" s="43"/>
      <c r="F53" s="13"/>
      <c r="G53" s="13"/>
      <c r="H53" s="43"/>
      <c r="I53" s="359"/>
      <c r="J53" s="43"/>
      <c r="K53" s="484"/>
      <c r="L53" s="484"/>
      <c r="M53" s="71"/>
      <c r="N53" s="479" t="s">
        <v>132</v>
      </c>
      <c r="O53" s="479"/>
      <c r="P53" s="480"/>
      <c r="Q53" s="478">
        <f>+ROUNDUP((Q52)*0.3,-3)</f>
        <v>0</v>
      </c>
      <c r="R53" s="564"/>
      <c r="T53" s="484"/>
      <c r="U53" s="484"/>
      <c r="AA53" s="1"/>
    </row>
    <row r="54" spans="1:27" s="9" customFormat="1" ht="14" thickBot="1" x14ac:dyDescent="0.35">
      <c r="B54" s="225"/>
      <c r="C54" s="152" t="s">
        <v>58</v>
      </c>
      <c r="D54" s="13"/>
      <c r="E54" s="43"/>
      <c r="F54" s="13"/>
      <c r="G54" s="13"/>
      <c r="H54" s="43"/>
      <c r="I54" s="359"/>
      <c r="J54" s="73"/>
      <c r="K54" s="484"/>
      <c r="L54" s="495"/>
      <c r="M54" s="567" t="s">
        <v>135</v>
      </c>
      <c r="N54" s="568"/>
      <c r="O54" s="568"/>
      <c r="P54" s="569"/>
      <c r="Q54" s="478">
        <f>'②-1'!H64</f>
        <v>0</v>
      </c>
      <c r="R54" s="565"/>
      <c r="S54" s="484"/>
      <c r="T54" s="496"/>
      <c r="U54" s="496"/>
    </row>
    <row r="55" spans="1:27" s="9" customFormat="1" ht="14" thickBot="1" x14ac:dyDescent="0.35">
      <c r="A55" s="1"/>
      <c r="B55" s="225"/>
      <c r="C55" s="566" t="s">
        <v>98</v>
      </c>
      <c r="D55" s="555"/>
      <c r="E55" s="228">
        <f>SUM(E35:E39)</f>
        <v>0</v>
      </c>
      <c r="F55" s="555" t="s">
        <v>99</v>
      </c>
      <c r="G55" s="555"/>
      <c r="H55" s="228">
        <f>SUM(H9:H20)</f>
        <v>0</v>
      </c>
      <c r="I55" s="358"/>
      <c r="J55" s="73"/>
      <c r="K55" s="463"/>
      <c r="L55" s="495"/>
      <c r="M55" s="71"/>
      <c r="N55" s="479" t="s">
        <v>132</v>
      </c>
      <c r="O55" s="479"/>
      <c r="P55" s="480"/>
      <c r="Q55" s="478">
        <f>+ROUNDUP((Q54)*0.3,-3)</f>
        <v>0</v>
      </c>
      <c r="R55" s="564"/>
      <c r="S55" s="484"/>
      <c r="T55" s="496"/>
      <c r="U55" s="496"/>
    </row>
    <row r="56" spans="1:27" x14ac:dyDescent="0.3">
      <c r="A56" s="9"/>
      <c r="B56" s="357"/>
      <c r="C56" s="525" t="s">
        <v>75</v>
      </c>
      <c r="D56" s="526"/>
      <c r="E56" s="210">
        <f>5-E57</f>
        <v>5</v>
      </c>
      <c r="F56" s="525" t="s">
        <v>80</v>
      </c>
      <c r="G56" s="526"/>
      <c r="H56" s="210">
        <f>12-H57</f>
        <v>12</v>
      </c>
      <c r="I56" s="360"/>
      <c r="J56" s="43"/>
      <c r="K56" s="463"/>
      <c r="L56" s="484"/>
      <c r="M56" s="567" t="s">
        <v>136</v>
      </c>
      <c r="N56" s="568"/>
      <c r="O56" s="568"/>
      <c r="P56" s="569"/>
      <c r="Q56" s="478">
        <f>'②-1'!Q64</f>
        <v>0</v>
      </c>
      <c r="R56" s="565"/>
      <c r="T56" s="484"/>
      <c r="U56" s="484"/>
      <c r="AA56" s="1"/>
    </row>
    <row r="57" spans="1:27" s="9" customFormat="1" x14ac:dyDescent="0.3">
      <c r="A57" s="1"/>
      <c r="B57" s="357"/>
      <c r="C57" s="525" t="s">
        <v>76</v>
      </c>
      <c r="D57" s="526"/>
      <c r="E57" s="49">
        <f>COUNTIF(D35:D39,"○")</f>
        <v>0</v>
      </c>
      <c r="F57" s="525" t="s">
        <v>81</v>
      </c>
      <c r="G57" s="526"/>
      <c r="H57" s="49">
        <f>COUNTIF(G9:G20,"○")</f>
        <v>0</v>
      </c>
      <c r="I57" s="360"/>
      <c r="J57" s="48"/>
      <c r="K57" s="86"/>
      <c r="L57" s="484"/>
      <c r="M57" s="71"/>
      <c r="N57" s="479" t="s">
        <v>132</v>
      </c>
      <c r="O57" s="479"/>
      <c r="P57" s="480"/>
      <c r="Q57" s="478">
        <f>+ROUNDUP((Q56)*0.3,-3)</f>
        <v>0</v>
      </c>
      <c r="R57" s="564"/>
      <c r="S57" s="76"/>
      <c r="T57" s="496"/>
      <c r="U57" s="496"/>
    </row>
    <row r="58" spans="1:27" x14ac:dyDescent="0.3">
      <c r="B58" s="357"/>
      <c r="C58" s="552" t="s">
        <v>122</v>
      </c>
      <c r="D58" s="552"/>
      <c r="E58" s="552"/>
      <c r="F58" s="552"/>
      <c r="G58" s="552"/>
      <c r="H58" s="211">
        <f>SUM(E55,H55)</f>
        <v>0</v>
      </c>
      <c r="I58" s="358"/>
      <c r="J58" s="48"/>
      <c r="K58" s="86"/>
      <c r="L58" s="71"/>
      <c r="M58" s="55"/>
      <c r="N58" s="55"/>
      <c r="O58" s="55"/>
      <c r="P58" s="487"/>
      <c r="Q58" s="90"/>
      <c r="R58" s="90"/>
      <c r="S58" s="91"/>
      <c r="T58" s="484"/>
      <c r="U58" s="484"/>
      <c r="AA58" s="1"/>
    </row>
    <row r="59" spans="1:27" ht="14" thickBot="1" x14ac:dyDescent="0.35">
      <c r="B59" s="225"/>
      <c r="C59" s="552" t="s">
        <v>18</v>
      </c>
      <c r="D59" s="552"/>
      <c r="E59" s="552"/>
      <c r="F59" s="552"/>
      <c r="G59" s="552"/>
      <c r="H59" s="211">
        <f>SUM(E56,H56)</f>
        <v>17</v>
      </c>
      <c r="I59" s="358"/>
      <c r="J59" s="48"/>
      <c r="K59" s="87"/>
      <c r="L59" s="55"/>
      <c r="M59" s="55"/>
      <c r="N59" s="486"/>
      <c r="O59" s="486"/>
      <c r="P59" s="487"/>
      <c r="Q59" s="486"/>
      <c r="R59" s="486"/>
      <c r="S59" s="486"/>
      <c r="T59" s="489"/>
      <c r="U59" s="484"/>
      <c r="AA59" s="1"/>
    </row>
    <row r="60" spans="1:27" ht="14" thickBot="1" x14ac:dyDescent="0.35">
      <c r="B60" s="225"/>
      <c r="C60" s="552" t="s">
        <v>23</v>
      </c>
      <c r="D60" s="552"/>
      <c r="E60" s="552"/>
      <c r="F60" s="552"/>
      <c r="G60" s="553"/>
      <c r="H60" s="230">
        <f>ROUNDUP(H58/H59,0)</f>
        <v>0</v>
      </c>
      <c r="I60" s="358"/>
      <c r="J60" s="48"/>
      <c r="K60" s="48"/>
      <c r="N60" s="8"/>
      <c r="O60" s="8"/>
      <c r="P60" s="21"/>
      <c r="Q60" s="9"/>
      <c r="R60" s="9"/>
      <c r="S60" s="9"/>
      <c r="AA60" s="1"/>
    </row>
    <row r="61" spans="1:27" ht="14" thickBot="1" x14ac:dyDescent="0.35">
      <c r="B61" s="363"/>
      <c r="C61" s="364"/>
      <c r="D61" s="364"/>
      <c r="E61" s="364"/>
      <c r="F61" s="364"/>
      <c r="G61" s="364"/>
      <c r="H61" s="365" t="s">
        <v>24</v>
      </c>
      <c r="I61" s="366"/>
      <c r="J61" s="74"/>
      <c r="K61" s="74"/>
      <c r="L61" s="46"/>
      <c r="M61" s="46"/>
      <c r="P61" s="21"/>
      <c r="R61" s="1"/>
      <c r="S61" s="1"/>
      <c r="AA61" s="1"/>
    </row>
    <row r="62" spans="1:27" x14ac:dyDescent="0.3">
      <c r="H62" s="13"/>
      <c r="I62" s="13"/>
      <c r="J62" s="13"/>
      <c r="K62" s="13"/>
      <c r="P62" s="21"/>
      <c r="R62" s="1"/>
      <c r="S62" s="1"/>
      <c r="Z62" s="21"/>
      <c r="AA62" s="1"/>
    </row>
    <row r="63" spans="1:27" x14ac:dyDescent="0.3">
      <c r="H63" s="13"/>
      <c r="I63" s="13"/>
      <c r="J63" s="13"/>
      <c r="K63" s="13"/>
      <c r="P63" s="21"/>
      <c r="R63" s="1"/>
      <c r="S63" s="1"/>
      <c r="Z63" s="21"/>
      <c r="AA63" s="1"/>
    </row>
    <row r="64" spans="1:27" x14ac:dyDescent="0.3">
      <c r="H64" s="13"/>
      <c r="I64" s="13"/>
      <c r="J64" s="13"/>
      <c r="K64" s="13"/>
      <c r="P64" s="21"/>
      <c r="R64" s="1"/>
      <c r="S64" s="1"/>
      <c r="Z64" s="21"/>
      <c r="AA64" s="1"/>
    </row>
    <row r="65" spans="12:27" x14ac:dyDescent="0.3">
      <c r="Q65" s="13"/>
      <c r="R65" s="1"/>
      <c r="S65" s="1"/>
      <c r="AA65" s="21">
        <v>43224</v>
      </c>
    </row>
    <row r="66" spans="12:27" x14ac:dyDescent="0.3">
      <c r="L66" s="1"/>
      <c r="M66" s="1"/>
      <c r="Q66" s="13"/>
      <c r="R66" s="1"/>
      <c r="S66" s="1"/>
      <c r="AA66" s="21">
        <v>43225</v>
      </c>
    </row>
    <row r="67" spans="12:27" x14ac:dyDescent="0.3">
      <c r="L67" s="1"/>
      <c r="M67" s="1"/>
      <c r="Q67" s="13"/>
      <c r="R67" s="1"/>
      <c r="S67" s="1"/>
      <c r="AA67" s="21">
        <v>43297</v>
      </c>
    </row>
    <row r="68" spans="12:27" x14ac:dyDescent="0.3">
      <c r="L68" s="1"/>
      <c r="M68" s="1"/>
      <c r="AA68" s="21">
        <v>43323</v>
      </c>
    </row>
    <row r="69" spans="12:27" x14ac:dyDescent="0.3">
      <c r="AA69" s="21">
        <v>43360</v>
      </c>
    </row>
    <row r="70" spans="12:27" x14ac:dyDescent="0.3">
      <c r="AA70" s="21">
        <v>43366</v>
      </c>
    </row>
    <row r="71" spans="12:27" x14ac:dyDescent="0.3">
      <c r="AA71" s="21">
        <v>43367</v>
      </c>
    </row>
    <row r="72" spans="12:27" x14ac:dyDescent="0.3">
      <c r="AA72" s="21">
        <v>43381</v>
      </c>
    </row>
    <row r="73" spans="12:27" x14ac:dyDescent="0.3">
      <c r="AA73" s="21">
        <v>43407</v>
      </c>
    </row>
    <row r="74" spans="12:27" x14ac:dyDescent="0.3">
      <c r="AA74" s="21">
        <v>43427</v>
      </c>
    </row>
    <row r="75" spans="12:27" x14ac:dyDescent="0.3">
      <c r="AA75" s="21">
        <v>43457</v>
      </c>
    </row>
    <row r="76" spans="12:27" x14ac:dyDescent="0.3">
      <c r="AA76" s="21">
        <v>43458</v>
      </c>
    </row>
    <row r="77" spans="12:27" x14ac:dyDescent="0.3">
      <c r="AA77" s="22">
        <v>43466</v>
      </c>
    </row>
    <row r="78" spans="12:27" x14ac:dyDescent="0.3">
      <c r="AA78" s="22">
        <v>43479</v>
      </c>
    </row>
    <row r="79" spans="12:27" x14ac:dyDescent="0.3">
      <c r="AA79" s="22">
        <v>43507</v>
      </c>
    </row>
    <row r="80" spans="12:27" x14ac:dyDescent="0.3">
      <c r="AA80" s="22">
        <v>43545</v>
      </c>
    </row>
    <row r="81" spans="27:27" x14ac:dyDescent="0.3">
      <c r="AA81" s="22">
        <v>43584</v>
      </c>
    </row>
    <row r="82" spans="27:27" x14ac:dyDescent="0.3">
      <c r="AA82" s="22">
        <v>43588</v>
      </c>
    </row>
    <row r="83" spans="27:27" x14ac:dyDescent="0.3">
      <c r="AA83" s="22">
        <v>43589</v>
      </c>
    </row>
    <row r="84" spans="27:27" x14ac:dyDescent="0.3">
      <c r="AA84" s="22">
        <v>43590</v>
      </c>
    </row>
    <row r="85" spans="27:27" x14ac:dyDescent="0.3">
      <c r="AA85" s="22">
        <v>43591</v>
      </c>
    </row>
    <row r="86" spans="27:27" x14ac:dyDescent="0.3">
      <c r="AA86" s="22">
        <v>43661</v>
      </c>
    </row>
    <row r="87" spans="27:27" x14ac:dyDescent="0.3">
      <c r="AA87" s="22">
        <v>43688</v>
      </c>
    </row>
    <row r="88" spans="27:27" x14ac:dyDescent="0.3">
      <c r="AA88" s="22">
        <v>43689</v>
      </c>
    </row>
    <row r="89" spans="27:27" x14ac:dyDescent="0.3">
      <c r="AA89" s="22">
        <v>43724</v>
      </c>
    </row>
    <row r="90" spans="27:27" x14ac:dyDescent="0.3">
      <c r="AA90" s="22">
        <v>43731</v>
      </c>
    </row>
    <row r="91" spans="27:27" x14ac:dyDescent="0.3">
      <c r="AA91" s="22">
        <v>43752</v>
      </c>
    </row>
    <row r="92" spans="27:27" x14ac:dyDescent="0.3">
      <c r="AA92" s="22">
        <v>43772</v>
      </c>
    </row>
    <row r="93" spans="27:27" x14ac:dyDescent="0.3">
      <c r="AA93" s="22">
        <v>43773</v>
      </c>
    </row>
    <row r="94" spans="27:27" x14ac:dyDescent="0.3">
      <c r="AA94" s="22">
        <v>43792</v>
      </c>
    </row>
    <row r="95" spans="27:27" x14ac:dyDescent="0.3">
      <c r="AA95" s="22">
        <v>43822</v>
      </c>
    </row>
    <row r="96" spans="27:27" x14ac:dyDescent="0.3">
      <c r="AA96" s="22">
        <v>43831</v>
      </c>
    </row>
    <row r="97" spans="27:27" x14ac:dyDescent="0.3">
      <c r="AA97" s="22">
        <v>43843</v>
      </c>
    </row>
    <row r="98" spans="27:27" x14ac:dyDescent="0.3">
      <c r="AA98" s="22">
        <v>43872</v>
      </c>
    </row>
    <row r="99" spans="27:27" x14ac:dyDescent="0.3">
      <c r="AA99" s="22">
        <v>43885</v>
      </c>
    </row>
    <row r="100" spans="27:27" x14ac:dyDescent="0.3">
      <c r="AA100" s="22">
        <v>43910</v>
      </c>
    </row>
    <row r="101" spans="27:27" x14ac:dyDescent="0.3">
      <c r="AA101" s="22">
        <v>43950</v>
      </c>
    </row>
    <row r="102" spans="27:27" x14ac:dyDescent="0.3">
      <c r="AA102" s="22">
        <v>43954</v>
      </c>
    </row>
    <row r="103" spans="27:27" x14ac:dyDescent="0.3">
      <c r="AA103" s="22">
        <v>43955</v>
      </c>
    </row>
    <row r="104" spans="27:27" x14ac:dyDescent="0.3">
      <c r="AA104" s="22">
        <v>43956</v>
      </c>
    </row>
    <row r="105" spans="27:27" x14ac:dyDescent="0.3">
      <c r="AA105" s="22">
        <v>43957</v>
      </c>
    </row>
    <row r="106" spans="27:27" x14ac:dyDescent="0.3">
      <c r="AA106" s="22">
        <v>44035</v>
      </c>
    </row>
    <row r="107" spans="27:27" x14ac:dyDescent="0.3">
      <c r="AA107" s="22">
        <v>44036</v>
      </c>
    </row>
    <row r="108" spans="27:27" x14ac:dyDescent="0.3">
      <c r="AA108" s="22">
        <v>44053</v>
      </c>
    </row>
    <row r="109" spans="27:27" x14ac:dyDescent="0.3">
      <c r="AA109" s="22">
        <v>44095</v>
      </c>
    </row>
    <row r="110" spans="27:27" x14ac:dyDescent="0.3">
      <c r="AA110" s="22">
        <v>44096</v>
      </c>
    </row>
    <row r="111" spans="27:27" x14ac:dyDescent="0.3">
      <c r="AA111" s="22">
        <v>44138</v>
      </c>
    </row>
    <row r="112" spans="27:27" x14ac:dyDescent="0.3">
      <c r="AA112" s="22">
        <v>44158</v>
      </c>
    </row>
    <row r="113" spans="27:27" x14ac:dyDescent="0.3">
      <c r="AA113" s="22">
        <v>44197</v>
      </c>
    </row>
    <row r="114" spans="27:27" x14ac:dyDescent="0.3">
      <c r="AA114" s="22">
        <v>44207</v>
      </c>
    </row>
    <row r="115" spans="27:27" x14ac:dyDescent="0.3">
      <c r="AA115" s="22">
        <v>44238</v>
      </c>
    </row>
    <row r="116" spans="27:27" x14ac:dyDescent="0.3">
      <c r="AA116" s="22">
        <v>44250</v>
      </c>
    </row>
    <row r="117" spans="27:27" x14ac:dyDescent="0.3">
      <c r="AA117" s="22">
        <v>44275</v>
      </c>
    </row>
    <row r="118" spans="27:27" x14ac:dyDescent="0.3">
      <c r="AA118" s="22">
        <v>44315</v>
      </c>
    </row>
    <row r="119" spans="27:27" x14ac:dyDescent="0.3">
      <c r="AA119" s="22">
        <v>44319</v>
      </c>
    </row>
    <row r="120" spans="27:27" x14ac:dyDescent="0.3">
      <c r="AA120" s="22">
        <v>44320</v>
      </c>
    </row>
    <row r="121" spans="27:27" x14ac:dyDescent="0.3">
      <c r="AA121" s="22">
        <v>44321</v>
      </c>
    </row>
    <row r="122" spans="27:27" x14ac:dyDescent="0.3">
      <c r="AA122" s="22">
        <v>44396</v>
      </c>
    </row>
    <row r="123" spans="27:27" x14ac:dyDescent="0.3">
      <c r="AA123" s="22">
        <v>44419</v>
      </c>
    </row>
    <row r="124" spans="27:27" x14ac:dyDescent="0.3">
      <c r="AA124" s="22">
        <v>44459</v>
      </c>
    </row>
    <row r="125" spans="27:27" x14ac:dyDescent="0.3">
      <c r="AA125" s="22">
        <v>44462</v>
      </c>
    </row>
    <row r="126" spans="27:27" x14ac:dyDescent="0.3">
      <c r="AA126" s="22">
        <v>44480</v>
      </c>
    </row>
    <row r="127" spans="27:27" x14ac:dyDescent="0.3">
      <c r="AA127" s="22">
        <v>44503</v>
      </c>
    </row>
    <row r="128" spans="27:27" x14ac:dyDescent="0.3">
      <c r="AA128" s="22">
        <v>44523</v>
      </c>
    </row>
    <row r="129" spans="27:27" x14ac:dyDescent="0.3">
      <c r="AA129" s="22">
        <v>44562</v>
      </c>
    </row>
    <row r="130" spans="27:27" x14ac:dyDescent="0.3">
      <c r="AA130" s="22">
        <v>44571</v>
      </c>
    </row>
    <row r="131" spans="27:27" x14ac:dyDescent="0.3">
      <c r="AA131" s="22">
        <v>44603</v>
      </c>
    </row>
    <row r="132" spans="27:27" x14ac:dyDescent="0.3">
      <c r="AA132" s="22">
        <v>44615</v>
      </c>
    </row>
    <row r="133" spans="27:27" x14ac:dyDescent="0.3">
      <c r="AA133" s="22">
        <v>44641</v>
      </c>
    </row>
    <row r="134" spans="27:27" x14ac:dyDescent="0.3">
      <c r="AA134" s="22">
        <v>44680</v>
      </c>
    </row>
    <row r="135" spans="27:27" x14ac:dyDescent="0.3">
      <c r="AA135" s="22">
        <v>44684</v>
      </c>
    </row>
    <row r="136" spans="27:27" x14ac:dyDescent="0.3">
      <c r="AA136" s="22">
        <v>44685</v>
      </c>
    </row>
    <row r="137" spans="27:27" x14ac:dyDescent="0.3">
      <c r="AA137" s="22">
        <v>44686</v>
      </c>
    </row>
    <row r="138" spans="27:27" x14ac:dyDescent="0.3">
      <c r="AA138" s="22">
        <v>44760</v>
      </c>
    </row>
    <row r="139" spans="27:27" x14ac:dyDescent="0.3">
      <c r="AA139" s="22">
        <v>44784</v>
      </c>
    </row>
    <row r="140" spans="27:27" x14ac:dyDescent="0.3">
      <c r="AA140" s="22">
        <v>44823</v>
      </c>
    </row>
    <row r="141" spans="27:27" x14ac:dyDescent="0.3">
      <c r="AA141" s="22">
        <v>44827</v>
      </c>
    </row>
    <row r="142" spans="27:27" x14ac:dyDescent="0.3">
      <c r="AA142" s="22">
        <v>44844</v>
      </c>
    </row>
    <row r="143" spans="27:27" x14ac:dyDescent="0.3">
      <c r="AA143" s="22">
        <v>44868</v>
      </c>
    </row>
    <row r="144" spans="27:27" x14ac:dyDescent="0.3">
      <c r="AA144" s="22">
        <v>44888</v>
      </c>
    </row>
    <row r="145" spans="27:27" x14ac:dyDescent="0.3">
      <c r="AA145" s="22"/>
    </row>
  </sheetData>
  <sheetProtection algorithmName="SHA-512" hashValue="qR4Fw00weEwVI6J2TFXsdECjUcq8axsLEd33Vl0i1+X6F+Bj6pfoPbN3VtBaiVWRW7MeZkdWs25NPH4CTTM1NA==" saltValue="vDOPkZt2D9n6XJdf8SZlOQ==" spinCount="100000" sheet="1" objects="1" scenarios="1"/>
  <mergeCells count="33">
    <mergeCell ref="M52:P52"/>
    <mergeCell ref="R52:R53"/>
    <mergeCell ref="M54:P54"/>
    <mergeCell ref="R54:R55"/>
    <mergeCell ref="M56:P56"/>
    <mergeCell ref="C56:D56"/>
    <mergeCell ref="C57:D57"/>
    <mergeCell ref="C55:D55"/>
    <mergeCell ref="F44:G44"/>
    <mergeCell ref="C47:G47"/>
    <mergeCell ref="C48:G48"/>
    <mergeCell ref="R24:R26"/>
    <mergeCell ref="R28:R30"/>
    <mergeCell ref="R32:R34"/>
    <mergeCell ref="R36:R38"/>
    <mergeCell ref="R56:R57"/>
    <mergeCell ref="R49:R50"/>
    <mergeCell ref="A1:Q1"/>
    <mergeCell ref="C58:G58"/>
    <mergeCell ref="C60:G60"/>
    <mergeCell ref="C5:D5"/>
    <mergeCell ref="C49:G49"/>
    <mergeCell ref="F56:G56"/>
    <mergeCell ref="F57:G57"/>
    <mergeCell ref="F55:G55"/>
    <mergeCell ref="C7:E7"/>
    <mergeCell ref="F7:H7"/>
    <mergeCell ref="C45:D45"/>
    <mergeCell ref="C46:D46"/>
    <mergeCell ref="F45:G45"/>
    <mergeCell ref="F46:G46"/>
    <mergeCell ref="C59:G59"/>
    <mergeCell ref="C44:D44"/>
  </mergeCells>
  <phoneticPr fontId="1"/>
  <conditionalFormatting sqref="C9:C38">
    <cfRule type="expression" dxfId="81" priority="8">
      <formula>TEXT(C9,"aaa")="土"</formula>
    </cfRule>
  </conditionalFormatting>
  <conditionalFormatting sqref="C9:C38">
    <cfRule type="expression" dxfId="80" priority="7">
      <formula>TEXT(C9,"aaa")="日"</formula>
    </cfRule>
  </conditionalFormatting>
  <conditionalFormatting sqref="C9:C38">
    <cfRule type="expression" dxfId="79" priority="9">
      <formula>COUNTIF($V$8:$V$128,#REF!)</formula>
    </cfRule>
  </conditionalFormatting>
  <conditionalFormatting sqref="F9:F39">
    <cfRule type="expression" dxfId="78" priority="5">
      <formula>TEXT(F9,"aaa")="土"</formula>
    </cfRule>
  </conditionalFormatting>
  <conditionalFormatting sqref="F9:F39">
    <cfRule type="expression" dxfId="77" priority="4">
      <formula>TEXT(F9,"aaa")="日"</formula>
    </cfRule>
  </conditionalFormatting>
  <conditionalFormatting sqref="F9:F39">
    <cfRule type="expression" dxfId="76" priority="6">
      <formula>COUNTIF($V$8:$V$128,#REF!)</formula>
    </cfRule>
  </conditionalFormatting>
  <conditionalFormatting sqref="C39">
    <cfRule type="expression" dxfId="75" priority="2">
      <formula>TEXT(C39,"aaa")="土"</formula>
    </cfRule>
  </conditionalFormatting>
  <conditionalFormatting sqref="C39">
    <cfRule type="expression" dxfId="74" priority="1">
      <formula>TEXT(C39,"aaa")="日"</formula>
    </cfRule>
  </conditionalFormatting>
  <conditionalFormatting sqref="C39">
    <cfRule type="expression" dxfId="73" priority="3">
      <formula>COUNTIF($V$8:$V$128,#REF!)</formula>
    </cfRule>
  </conditionalFormatting>
  <dataValidations count="2">
    <dataValidation type="list" allowBlank="1" showInputMessage="1" showErrorMessage="1" sqref="D9:D39 G9:G39">
      <formula1>"○"</formula1>
    </dataValidation>
    <dataValidation type="list" allowBlank="1" showInputMessage="1" showErrorMessage="1" sqref="R28:R30 R24:R26 R36:R38 R32:R34 R46 R49:R50 R52:R57">
      <formula1>"レ"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portrait" r:id="rId1"/>
  <colBreaks count="1" manualBreakCount="1"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Q130"/>
  <sheetViews>
    <sheetView showGridLines="0" view="pageBreakPreview" topLeftCell="W16" zoomScale="85" zoomScaleNormal="55" zoomScaleSheetLayoutView="85" workbookViewId="0">
      <selection activeCell="Y9" sqref="Y9"/>
    </sheetView>
  </sheetViews>
  <sheetFormatPr defaultColWidth="9" defaultRowHeight="13.5" x14ac:dyDescent="0.3"/>
  <cols>
    <col min="1" max="1" width="2.58203125" style="1" customWidth="1"/>
    <col min="2" max="2" width="9.58203125" style="1" customWidth="1"/>
    <col min="3" max="3" width="3.58203125" style="1" customWidth="1"/>
    <col min="4" max="4" width="10.58203125" style="1" customWidth="1"/>
    <col min="5" max="5" width="9.58203125" style="1" customWidth="1"/>
    <col min="6" max="6" width="3.58203125" style="1" customWidth="1"/>
    <col min="7" max="7" width="10.58203125" style="1" customWidth="1"/>
    <col min="8" max="8" width="9.58203125" style="1" customWidth="1"/>
    <col min="9" max="9" width="3.58203125" style="1" customWidth="1"/>
    <col min="10" max="10" width="10.58203125" style="1" customWidth="1"/>
    <col min="11" max="11" width="9.58203125" style="1" customWidth="1"/>
    <col min="12" max="12" width="3.58203125" style="1" customWidth="1"/>
    <col min="13" max="13" width="10.58203125" style="1" customWidth="1"/>
    <col min="14" max="14" width="9.58203125" style="1" customWidth="1"/>
    <col min="15" max="15" width="3.58203125" style="1" customWidth="1"/>
    <col min="16" max="16" width="10.58203125" style="1" customWidth="1"/>
    <col min="17" max="17" width="9.58203125" style="1" customWidth="1"/>
    <col min="18" max="18" width="3.58203125" style="1" customWidth="1"/>
    <col min="19" max="19" width="10.58203125" style="1" customWidth="1"/>
    <col min="20" max="20" width="9.58203125" style="1" customWidth="1"/>
    <col min="21" max="21" width="3.58203125" style="1" customWidth="1"/>
    <col min="22" max="22" width="10.58203125" style="1" customWidth="1"/>
    <col min="23" max="23" width="9.58203125" style="1" customWidth="1"/>
    <col min="24" max="24" width="3.58203125" style="1" customWidth="1"/>
    <col min="25" max="25" width="10.58203125" style="1" customWidth="1"/>
    <col min="26" max="26" width="9.58203125" style="1" customWidth="1"/>
    <col min="27" max="27" width="3.58203125" style="1" customWidth="1"/>
    <col min="28" max="28" width="10.58203125" style="1" customWidth="1"/>
    <col min="29" max="29" width="9.58203125" style="1" customWidth="1"/>
    <col min="30" max="30" width="3.58203125" style="1" customWidth="1"/>
    <col min="31" max="31" width="10.58203125" style="1" customWidth="1"/>
    <col min="32" max="32" width="9.58203125" style="1" customWidth="1"/>
    <col min="33" max="33" width="3.58203125" style="1" customWidth="1"/>
    <col min="34" max="34" width="10.58203125" style="1" customWidth="1"/>
    <col min="35" max="35" width="9.58203125" style="1" customWidth="1"/>
    <col min="36" max="36" width="3.58203125" style="1" customWidth="1"/>
    <col min="37" max="37" width="10.58203125" style="1" customWidth="1"/>
    <col min="38" max="38" width="9.58203125" style="1" customWidth="1"/>
    <col min="39" max="39" width="3.58203125" style="1" customWidth="1"/>
    <col min="40" max="40" width="10.58203125" style="1" customWidth="1"/>
    <col min="41" max="41" width="9.58203125" style="1" customWidth="1"/>
    <col min="42" max="42" width="6" style="20" customWidth="1"/>
    <col min="43" max="43" width="10.58203125" style="1" customWidth="1"/>
    <col min="44" max="16384" width="9" style="1"/>
  </cols>
  <sheetData>
    <row r="1" spans="2:43" ht="24.65" customHeight="1" x14ac:dyDescent="0.3">
      <c r="B1" s="117" t="s">
        <v>48</v>
      </c>
      <c r="I1" s="118" t="s">
        <v>65</v>
      </c>
      <c r="V1" s="318" t="s">
        <v>94</v>
      </c>
      <c r="W1" s="117" t="s">
        <v>49</v>
      </c>
      <c r="AD1" s="118" t="s">
        <v>65</v>
      </c>
      <c r="AM1" s="102"/>
      <c r="AQ1" s="318" t="s">
        <v>94</v>
      </c>
    </row>
    <row r="2" spans="2:43" ht="5.5" customHeight="1" x14ac:dyDescent="0.3"/>
    <row r="3" spans="2:43" ht="25" customHeight="1" thickBot="1" x14ac:dyDescent="0.35">
      <c r="B3" s="5">
        <v>2020</v>
      </c>
      <c r="C3" s="5"/>
      <c r="D3" s="4" t="s">
        <v>15</v>
      </c>
      <c r="E3" s="4"/>
      <c r="F3" s="4"/>
      <c r="G3" s="100" t="s">
        <v>50</v>
      </c>
      <c r="H3" s="30"/>
      <c r="I3" s="30"/>
      <c r="J3" s="3"/>
      <c r="K3" s="5"/>
      <c r="L3" s="5"/>
      <c r="M3" s="4"/>
      <c r="N3" s="139" t="s">
        <v>1</v>
      </c>
      <c r="O3" s="139"/>
      <c r="P3" s="140"/>
      <c r="Q3" s="141"/>
      <c r="R3" s="141"/>
      <c r="S3" s="141"/>
      <c r="T3" s="141"/>
      <c r="U3" s="141"/>
      <c r="V3" s="141"/>
      <c r="W3" s="30"/>
      <c r="X3" s="30"/>
      <c r="Y3" s="3"/>
      <c r="Z3" s="5"/>
      <c r="AA3" s="5"/>
      <c r="AB3" s="4"/>
      <c r="AC3" s="5">
        <v>2021</v>
      </c>
      <c r="AD3" s="5"/>
      <c r="AE3" s="4" t="s">
        <v>16</v>
      </c>
      <c r="AF3" s="3"/>
      <c r="AG3" s="3"/>
      <c r="AH3" s="3"/>
      <c r="AI3" s="139" t="s">
        <v>1</v>
      </c>
      <c r="AJ3" s="139"/>
      <c r="AK3" s="140"/>
      <c r="AL3" s="141"/>
      <c r="AM3" s="141"/>
      <c r="AN3" s="141"/>
      <c r="AO3" s="141"/>
      <c r="AP3" s="141"/>
      <c r="AQ3" s="141"/>
    </row>
    <row r="4" spans="2:43" ht="9" customHeight="1" thickTop="1" x14ac:dyDescent="0.3">
      <c r="B4" s="5"/>
      <c r="C4" s="5"/>
      <c r="D4" s="4"/>
      <c r="E4" s="4"/>
      <c r="F4" s="4"/>
      <c r="G4" s="3"/>
      <c r="H4" s="30"/>
      <c r="I4" s="30"/>
      <c r="J4" s="3"/>
      <c r="K4" s="5"/>
      <c r="L4" s="5"/>
      <c r="M4" s="4"/>
      <c r="N4" s="4"/>
      <c r="O4" s="4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18"/>
    </row>
    <row r="5" spans="2:43" ht="9" customHeight="1" x14ac:dyDescent="0.3">
      <c r="B5" s="29">
        <f>+DATE(B3,8,1)</f>
        <v>44044</v>
      </c>
      <c r="C5" s="29"/>
      <c r="D5" s="99"/>
      <c r="E5" s="3"/>
      <c r="F5" s="3"/>
      <c r="G5" s="3"/>
      <c r="H5" s="99"/>
      <c r="I5" s="3"/>
      <c r="J5" s="3"/>
      <c r="K5" s="5"/>
      <c r="L5" s="5"/>
      <c r="M5" s="4"/>
      <c r="N5" s="10"/>
      <c r="O5" s="10"/>
      <c r="P5" s="2"/>
      <c r="Q5" s="99"/>
      <c r="R5" s="3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3"/>
      <c r="AO5" s="3"/>
      <c r="AP5" s="18"/>
    </row>
    <row r="6" spans="2:43" s="7" customFormat="1" ht="20.149999999999999" customHeight="1" x14ac:dyDescent="0.3">
      <c r="B6" s="570">
        <f>+B5</f>
        <v>44044</v>
      </c>
      <c r="C6" s="571"/>
      <c r="D6" s="571"/>
      <c r="E6" s="570">
        <f>DATE(YEAR(B6),MONTH(B6)+1,DAY(B6))</f>
        <v>44075</v>
      </c>
      <c r="F6" s="571"/>
      <c r="G6" s="571"/>
      <c r="H6" s="572">
        <f>DATE(YEAR(E6),MONTH(E6)+1,DAY(E6))</f>
        <v>44105</v>
      </c>
      <c r="I6" s="573"/>
      <c r="J6" s="573"/>
      <c r="K6" s="570">
        <f>DATE(YEAR(H6),MONTH(H6)+1,DAY(H6))</f>
        <v>44136</v>
      </c>
      <c r="L6" s="571"/>
      <c r="M6" s="571"/>
      <c r="N6" s="570">
        <f>DATE(YEAR(K6),MONTH(K6)+1,DAY(K6))</f>
        <v>44166</v>
      </c>
      <c r="O6" s="571"/>
      <c r="P6" s="571"/>
      <c r="Q6" s="570">
        <f>DATE(YEAR(N6),MONTH(N6)+1,DAY(N6))</f>
        <v>44197</v>
      </c>
      <c r="R6" s="571"/>
      <c r="S6" s="571"/>
      <c r="T6" s="570">
        <f>DATE(YEAR(Q6),MONTH(Q6)+1,DAY(Q6))</f>
        <v>44228</v>
      </c>
      <c r="U6" s="571"/>
      <c r="V6" s="571"/>
      <c r="W6" s="570">
        <f>DATE(YEAR(T6),MONTH(T6)+1,DAY(T6))</f>
        <v>44256</v>
      </c>
      <c r="X6" s="571"/>
      <c r="Y6" s="571"/>
      <c r="Z6" s="570">
        <f>DATE(YEAR(W6),MONTH(W6)+1,DAY(W6))</f>
        <v>44287</v>
      </c>
      <c r="AA6" s="571"/>
      <c r="AB6" s="571"/>
      <c r="AC6" s="570">
        <f>DATE(YEAR(Z6),MONTH(Z6)+1,DAY(Z6))</f>
        <v>44317</v>
      </c>
      <c r="AD6" s="571"/>
      <c r="AE6" s="571"/>
      <c r="AF6" s="570">
        <f>DATE(YEAR(AC6),MONTH(AC6)+1,DAY(AC6))</f>
        <v>44348</v>
      </c>
      <c r="AG6" s="571"/>
      <c r="AH6" s="571"/>
      <c r="AI6" s="570">
        <f>DATE(YEAR(AF6),MONTH(AF6)+1,DAY(AF6))</f>
        <v>44378</v>
      </c>
      <c r="AJ6" s="571"/>
      <c r="AK6" s="571"/>
      <c r="AL6" s="570">
        <f>DATE(YEAR(AI6),MONTH(AI6)+1,DAY(AI6))</f>
        <v>44409</v>
      </c>
      <c r="AM6" s="571"/>
      <c r="AN6" s="574"/>
      <c r="AO6" s="6"/>
      <c r="AP6" s="28"/>
    </row>
    <row r="7" spans="2:43" s="23" customFormat="1" ht="20.149999999999999" customHeight="1" thickBot="1" x14ac:dyDescent="0.35">
      <c r="B7" s="26" t="s">
        <v>27</v>
      </c>
      <c r="C7" s="26" t="s">
        <v>38</v>
      </c>
      <c r="D7" s="26" t="s">
        <v>0</v>
      </c>
      <c r="E7" s="26" t="s">
        <v>27</v>
      </c>
      <c r="F7" s="26" t="s">
        <v>38</v>
      </c>
      <c r="G7" s="26" t="s">
        <v>0</v>
      </c>
      <c r="H7" s="26" t="s">
        <v>27</v>
      </c>
      <c r="I7" s="26" t="s">
        <v>38</v>
      </c>
      <c r="J7" s="26" t="s">
        <v>0</v>
      </c>
      <c r="K7" s="26" t="s">
        <v>27</v>
      </c>
      <c r="L7" s="144" t="s">
        <v>38</v>
      </c>
      <c r="M7" s="26" t="s">
        <v>0</v>
      </c>
      <c r="N7" s="26" t="s">
        <v>27</v>
      </c>
      <c r="O7" s="26" t="s">
        <v>38</v>
      </c>
      <c r="P7" s="26" t="s">
        <v>0</v>
      </c>
      <c r="Q7" s="26" t="s">
        <v>27</v>
      </c>
      <c r="R7" s="26" t="s">
        <v>38</v>
      </c>
      <c r="S7" s="26" t="s">
        <v>0</v>
      </c>
      <c r="T7" s="26" t="s">
        <v>27</v>
      </c>
      <c r="U7" s="26" t="s">
        <v>38</v>
      </c>
      <c r="V7" s="26" t="s">
        <v>0</v>
      </c>
      <c r="W7" s="26" t="s">
        <v>27</v>
      </c>
      <c r="X7" s="26" t="s">
        <v>38</v>
      </c>
      <c r="Y7" s="26" t="s">
        <v>0</v>
      </c>
      <c r="Z7" s="26" t="s">
        <v>27</v>
      </c>
      <c r="AA7" s="26" t="s">
        <v>38</v>
      </c>
      <c r="AB7" s="26" t="s">
        <v>0</v>
      </c>
      <c r="AC7" s="26" t="s">
        <v>27</v>
      </c>
      <c r="AD7" s="26" t="s">
        <v>38</v>
      </c>
      <c r="AE7" s="26" t="s">
        <v>0</v>
      </c>
      <c r="AF7" s="26" t="s">
        <v>27</v>
      </c>
      <c r="AG7" s="150" t="s">
        <v>38</v>
      </c>
      <c r="AH7" s="150" t="s">
        <v>0</v>
      </c>
      <c r="AI7" s="26" t="s">
        <v>27</v>
      </c>
      <c r="AJ7" s="26" t="s">
        <v>38</v>
      </c>
      <c r="AK7" s="26" t="s">
        <v>0</v>
      </c>
      <c r="AL7" s="26" t="s">
        <v>27</v>
      </c>
      <c r="AM7" s="26" t="s">
        <v>38</v>
      </c>
      <c r="AN7" s="26" t="s">
        <v>0</v>
      </c>
      <c r="AO7" s="24"/>
      <c r="AP7" s="25"/>
    </row>
    <row r="8" spans="2:43" s="9" customFormat="1" x14ac:dyDescent="0.3">
      <c r="B8" s="310"/>
      <c r="C8" s="319"/>
      <c r="D8" s="311"/>
      <c r="E8" s="202">
        <f>E6</f>
        <v>44075</v>
      </c>
      <c r="F8" s="146"/>
      <c r="G8" s="133"/>
      <c r="H8" s="202">
        <f>H6</f>
        <v>44105</v>
      </c>
      <c r="I8" s="148"/>
      <c r="J8" s="124"/>
      <c r="K8" s="202">
        <f>K6</f>
        <v>44136</v>
      </c>
      <c r="L8" s="146"/>
      <c r="M8" s="133"/>
      <c r="N8" s="202">
        <f>N6</f>
        <v>44166</v>
      </c>
      <c r="O8" s="146"/>
      <c r="P8" s="133"/>
      <c r="Q8" s="202">
        <f t="shared" ref="Q8:AI8" si="0">Q6</f>
        <v>44197</v>
      </c>
      <c r="R8" s="146"/>
      <c r="S8" s="133"/>
      <c r="T8" s="202">
        <f t="shared" si="0"/>
        <v>44228</v>
      </c>
      <c r="U8" s="146"/>
      <c r="V8" s="133"/>
      <c r="W8" s="202">
        <f t="shared" si="0"/>
        <v>44256</v>
      </c>
      <c r="X8" s="146"/>
      <c r="Y8" s="133"/>
      <c r="Z8" s="202">
        <f t="shared" si="0"/>
        <v>44287</v>
      </c>
      <c r="AA8" s="146"/>
      <c r="AB8" s="133"/>
      <c r="AC8" s="202">
        <f t="shared" si="0"/>
        <v>44317</v>
      </c>
      <c r="AD8" s="146"/>
      <c r="AE8" s="133"/>
      <c r="AF8" s="202">
        <f t="shared" si="0"/>
        <v>44348</v>
      </c>
      <c r="AG8" s="146"/>
      <c r="AH8" s="133"/>
      <c r="AI8" s="202">
        <f t="shared" si="0"/>
        <v>44378</v>
      </c>
      <c r="AJ8" s="146"/>
      <c r="AK8" s="133"/>
      <c r="AL8" s="40">
        <f>AL6</f>
        <v>44409</v>
      </c>
      <c r="AM8" s="146"/>
      <c r="AN8" s="133"/>
      <c r="AO8" s="8"/>
      <c r="AP8" s="19"/>
    </row>
    <row r="9" spans="2:43" s="9" customFormat="1" x14ac:dyDescent="0.3">
      <c r="B9" s="312"/>
      <c r="C9" s="319"/>
      <c r="D9" s="311"/>
      <c r="E9" s="40">
        <f t="shared" ref="E9:E35" si="1">E8+1</f>
        <v>44076</v>
      </c>
      <c r="F9" s="147"/>
      <c r="G9" s="135"/>
      <c r="H9" s="40">
        <f t="shared" ref="H9:H35" si="2">H8+1</f>
        <v>44106</v>
      </c>
      <c r="I9" s="149"/>
      <c r="J9" s="128"/>
      <c r="K9" s="40">
        <f>K8+1</f>
        <v>44137</v>
      </c>
      <c r="L9" s="147"/>
      <c r="M9" s="135"/>
      <c r="N9" s="40">
        <f>N8+1</f>
        <v>44167</v>
      </c>
      <c r="O9" s="147"/>
      <c r="P9" s="135"/>
      <c r="Q9" s="40">
        <f t="shared" ref="Q9:AI24" si="3">Q8+1</f>
        <v>44198</v>
      </c>
      <c r="R9" s="147"/>
      <c r="S9" s="135"/>
      <c r="T9" s="40">
        <f t="shared" si="3"/>
        <v>44229</v>
      </c>
      <c r="U9" s="147"/>
      <c r="V9" s="135"/>
      <c r="W9" s="40">
        <f t="shared" si="3"/>
        <v>44257</v>
      </c>
      <c r="X9" s="147"/>
      <c r="Y9" s="135"/>
      <c r="Z9" s="40">
        <f t="shared" si="3"/>
        <v>44288</v>
      </c>
      <c r="AA9" s="147"/>
      <c r="AB9" s="135"/>
      <c r="AC9" s="40">
        <f t="shared" si="3"/>
        <v>44318</v>
      </c>
      <c r="AD9" s="147"/>
      <c r="AE9" s="135"/>
      <c r="AF9" s="40">
        <f t="shared" si="3"/>
        <v>44349</v>
      </c>
      <c r="AG9" s="147"/>
      <c r="AH9" s="135"/>
      <c r="AI9" s="40">
        <f t="shared" si="3"/>
        <v>44379</v>
      </c>
      <c r="AJ9" s="147"/>
      <c r="AK9" s="135"/>
      <c r="AL9" s="40">
        <f t="shared" ref="AL9:AL33" si="4">AL8+1</f>
        <v>44410</v>
      </c>
      <c r="AM9" s="147"/>
      <c r="AN9" s="135"/>
      <c r="AO9" s="8"/>
      <c r="AP9" s="19"/>
    </row>
    <row r="10" spans="2:43" s="9" customFormat="1" x14ac:dyDescent="0.3">
      <c r="B10" s="312"/>
      <c r="C10" s="319"/>
      <c r="D10" s="311"/>
      <c r="E10" s="40">
        <f t="shared" si="1"/>
        <v>44077</v>
      </c>
      <c r="F10" s="147"/>
      <c r="G10" s="135"/>
      <c r="H10" s="40">
        <f t="shared" si="2"/>
        <v>44107</v>
      </c>
      <c r="I10" s="149"/>
      <c r="J10" s="128"/>
      <c r="K10" s="40">
        <f t="shared" ref="K10:K35" si="5">K9+1</f>
        <v>44138</v>
      </c>
      <c r="L10" s="147"/>
      <c r="M10" s="135"/>
      <c r="N10" s="40">
        <f t="shared" ref="N10:N35" si="6">N9+1</f>
        <v>44168</v>
      </c>
      <c r="O10" s="147"/>
      <c r="P10" s="135"/>
      <c r="Q10" s="40">
        <f t="shared" si="3"/>
        <v>44199</v>
      </c>
      <c r="R10" s="147"/>
      <c r="S10" s="135"/>
      <c r="T10" s="40">
        <f t="shared" si="3"/>
        <v>44230</v>
      </c>
      <c r="U10" s="147"/>
      <c r="V10" s="135"/>
      <c r="W10" s="40">
        <f t="shared" si="3"/>
        <v>44258</v>
      </c>
      <c r="X10" s="147"/>
      <c r="Y10" s="135"/>
      <c r="Z10" s="40">
        <f t="shared" si="3"/>
        <v>44289</v>
      </c>
      <c r="AA10" s="147"/>
      <c r="AB10" s="135"/>
      <c r="AC10" s="40">
        <f t="shared" si="3"/>
        <v>44319</v>
      </c>
      <c r="AD10" s="147"/>
      <c r="AE10" s="135"/>
      <c r="AF10" s="40">
        <f t="shared" si="3"/>
        <v>44350</v>
      </c>
      <c r="AG10" s="147"/>
      <c r="AH10" s="135"/>
      <c r="AI10" s="40">
        <f t="shared" si="3"/>
        <v>44380</v>
      </c>
      <c r="AJ10" s="147"/>
      <c r="AK10" s="135"/>
      <c r="AL10" s="40">
        <f t="shared" si="4"/>
        <v>44411</v>
      </c>
      <c r="AM10" s="147"/>
      <c r="AN10" s="135"/>
      <c r="AO10" s="8"/>
      <c r="AP10" s="19"/>
    </row>
    <row r="11" spans="2:43" s="9" customFormat="1" x14ac:dyDescent="0.3">
      <c r="B11" s="312"/>
      <c r="C11" s="319"/>
      <c r="D11" s="311"/>
      <c r="E11" s="40">
        <f t="shared" si="1"/>
        <v>44078</v>
      </c>
      <c r="F11" s="147"/>
      <c r="G11" s="135"/>
      <c r="H11" s="40">
        <f t="shared" si="2"/>
        <v>44108</v>
      </c>
      <c r="I11" s="149"/>
      <c r="J11" s="128"/>
      <c r="K11" s="40">
        <f t="shared" si="5"/>
        <v>44139</v>
      </c>
      <c r="L11" s="147"/>
      <c r="M11" s="135"/>
      <c r="N11" s="40">
        <f>N10+1</f>
        <v>44169</v>
      </c>
      <c r="O11" s="147"/>
      <c r="P11" s="135"/>
      <c r="Q11" s="40">
        <f t="shared" si="3"/>
        <v>44200</v>
      </c>
      <c r="R11" s="147"/>
      <c r="S11" s="135"/>
      <c r="T11" s="40">
        <f t="shared" si="3"/>
        <v>44231</v>
      </c>
      <c r="U11" s="147"/>
      <c r="V11" s="135"/>
      <c r="W11" s="40">
        <f t="shared" si="3"/>
        <v>44259</v>
      </c>
      <c r="X11" s="147"/>
      <c r="Y11" s="135"/>
      <c r="Z11" s="40">
        <f t="shared" si="3"/>
        <v>44290</v>
      </c>
      <c r="AA11" s="147"/>
      <c r="AB11" s="135"/>
      <c r="AC11" s="40">
        <f t="shared" si="3"/>
        <v>44320</v>
      </c>
      <c r="AD11" s="147"/>
      <c r="AE11" s="135"/>
      <c r="AF11" s="40">
        <f t="shared" si="3"/>
        <v>44351</v>
      </c>
      <c r="AG11" s="147"/>
      <c r="AH11" s="135"/>
      <c r="AI11" s="40">
        <f t="shared" si="3"/>
        <v>44381</v>
      </c>
      <c r="AJ11" s="147"/>
      <c r="AK11" s="135"/>
      <c r="AL11" s="40">
        <f t="shared" si="4"/>
        <v>44412</v>
      </c>
      <c r="AM11" s="147"/>
      <c r="AN11" s="135"/>
      <c r="AO11" s="8"/>
      <c r="AP11" s="19"/>
    </row>
    <row r="12" spans="2:43" s="9" customFormat="1" x14ac:dyDescent="0.3">
      <c r="B12" s="312"/>
      <c r="C12" s="319"/>
      <c r="D12" s="311"/>
      <c r="E12" s="40">
        <f t="shared" si="1"/>
        <v>44079</v>
      </c>
      <c r="F12" s="147"/>
      <c r="G12" s="135"/>
      <c r="H12" s="40">
        <f t="shared" si="2"/>
        <v>44109</v>
      </c>
      <c r="I12" s="149"/>
      <c r="J12" s="128"/>
      <c r="K12" s="40">
        <f t="shared" si="5"/>
        <v>44140</v>
      </c>
      <c r="L12" s="147"/>
      <c r="M12" s="135"/>
      <c r="N12" s="40">
        <f t="shared" si="6"/>
        <v>44170</v>
      </c>
      <c r="O12" s="147"/>
      <c r="P12" s="135"/>
      <c r="Q12" s="40">
        <f t="shared" si="3"/>
        <v>44201</v>
      </c>
      <c r="R12" s="147"/>
      <c r="S12" s="135"/>
      <c r="T12" s="40">
        <f t="shared" si="3"/>
        <v>44232</v>
      </c>
      <c r="U12" s="147"/>
      <c r="V12" s="135"/>
      <c r="W12" s="40">
        <f t="shared" si="3"/>
        <v>44260</v>
      </c>
      <c r="X12" s="147"/>
      <c r="Y12" s="135"/>
      <c r="Z12" s="40">
        <f t="shared" si="3"/>
        <v>44291</v>
      </c>
      <c r="AA12" s="147"/>
      <c r="AB12" s="135"/>
      <c r="AC12" s="40">
        <f t="shared" si="3"/>
        <v>44321</v>
      </c>
      <c r="AD12" s="147"/>
      <c r="AE12" s="135"/>
      <c r="AF12" s="40">
        <f t="shared" si="3"/>
        <v>44352</v>
      </c>
      <c r="AG12" s="147"/>
      <c r="AH12" s="135"/>
      <c r="AI12" s="40">
        <f t="shared" si="3"/>
        <v>44382</v>
      </c>
      <c r="AJ12" s="147"/>
      <c r="AK12" s="135"/>
      <c r="AL12" s="40">
        <f t="shared" si="4"/>
        <v>44413</v>
      </c>
      <c r="AM12" s="147"/>
      <c r="AN12" s="135"/>
      <c r="AO12" s="8"/>
      <c r="AP12" s="19"/>
    </row>
    <row r="13" spans="2:43" s="9" customFormat="1" x14ac:dyDescent="0.3">
      <c r="B13" s="312"/>
      <c r="C13" s="319"/>
      <c r="D13" s="311"/>
      <c r="E13" s="40">
        <f t="shared" si="1"/>
        <v>44080</v>
      </c>
      <c r="F13" s="147"/>
      <c r="G13" s="135"/>
      <c r="H13" s="40">
        <f t="shared" si="2"/>
        <v>44110</v>
      </c>
      <c r="I13" s="149"/>
      <c r="J13" s="128"/>
      <c r="K13" s="40">
        <f t="shared" si="5"/>
        <v>44141</v>
      </c>
      <c r="L13" s="147"/>
      <c r="M13" s="135"/>
      <c r="N13" s="40">
        <f t="shared" si="6"/>
        <v>44171</v>
      </c>
      <c r="O13" s="147"/>
      <c r="P13" s="135"/>
      <c r="Q13" s="40">
        <f t="shared" si="3"/>
        <v>44202</v>
      </c>
      <c r="R13" s="147"/>
      <c r="S13" s="135"/>
      <c r="T13" s="40">
        <f t="shared" si="3"/>
        <v>44233</v>
      </c>
      <c r="U13" s="147"/>
      <c r="V13" s="135"/>
      <c r="W13" s="40">
        <f t="shared" si="3"/>
        <v>44261</v>
      </c>
      <c r="X13" s="147"/>
      <c r="Y13" s="135"/>
      <c r="Z13" s="40">
        <f t="shared" si="3"/>
        <v>44292</v>
      </c>
      <c r="AA13" s="147"/>
      <c r="AB13" s="135"/>
      <c r="AC13" s="40">
        <f t="shared" si="3"/>
        <v>44322</v>
      </c>
      <c r="AD13" s="147"/>
      <c r="AE13" s="135"/>
      <c r="AF13" s="40">
        <f t="shared" si="3"/>
        <v>44353</v>
      </c>
      <c r="AG13" s="147"/>
      <c r="AH13" s="135"/>
      <c r="AI13" s="40">
        <f t="shared" si="3"/>
        <v>44383</v>
      </c>
      <c r="AJ13" s="147"/>
      <c r="AK13" s="135"/>
      <c r="AL13" s="40">
        <f t="shared" si="4"/>
        <v>44414</v>
      </c>
      <c r="AM13" s="147"/>
      <c r="AN13" s="135"/>
      <c r="AO13" s="8"/>
      <c r="AP13" s="19"/>
    </row>
    <row r="14" spans="2:43" s="9" customFormat="1" x14ac:dyDescent="0.3">
      <c r="B14" s="312"/>
      <c r="C14" s="319"/>
      <c r="D14" s="311"/>
      <c r="E14" s="40">
        <f t="shared" si="1"/>
        <v>44081</v>
      </c>
      <c r="F14" s="147"/>
      <c r="G14" s="135"/>
      <c r="H14" s="40">
        <f t="shared" si="2"/>
        <v>44111</v>
      </c>
      <c r="I14" s="149"/>
      <c r="J14" s="128"/>
      <c r="K14" s="40">
        <f t="shared" si="5"/>
        <v>44142</v>
      </c>
      <c r="L14" s="147"/>
      <c r="M14" s="135"/>
      <c r="N14" s="40">
        <f t="shared" si="6"/>
        <v>44172</v>
      </c>
      <c r="O14" s="147"/>
      <c r="P14" s="135"/>
      <c r="Q14" s="40">
        <f t="shared" si="3"/>
        <v>44203</v>
      </c>
      <c r="R14" s="147"/>
      <c r="S14" s="135"/>
      <c r="T14" s="40">
        <f t="shared" si="3"/>
        <v>44234</v>
      </c>
      <c r="U14" s="147"/>
      <c r="V14" s="135"/>
      <c r="W14" s="40">
        <f t="shared" si="3"/>
        <v>44262</v>
      </c>
      <c r="X14" s="147"/>
      <c r="Y14" s="135"/>
      <c r="Z14" s="40">
        <f t="shared" si="3"/>
        <v>44293</v>
      </c>
      <c r="AA14" s="147"/>
      <c r="AB14" s="135"/>
      <c r="AC14" s="40">
        <f t="shared" si="3"/>
        <v>44323</v>
      </c>
      <c r="AD14" s="147"/>
      <c r="AE14" s="135"/>
      <c r="AF14" s="40">
        <f t="shared" si="3"/>
        <v>44354</v>
      </c>
      <c r="AG14" s="147"/>
      <c r="AH14" s="135"/>
      <c r="AI14" s="40">
        <f t="shared" si="3"/>
        <v>44384</v>
      </c>
      <c r="AJ14" s="147"/>
      <c r="AK14" s="135"/>
      <c r="AL14" s="40">
        <f t="shared" si="4"/>
        <v>44415</v>
      </c>
      <c r="AM14" s="147"/>
      <c r="AN14" s="135"/>
      <c r="AO14" s="8"/>
      <c r="AP14" s="19"/>
    </row>
    <row r="15" spans="2:43" s="9" customFormat="1" x14ac:dyDescent="0.3">
      <c r="B15" s="312"/>
      <c r="C15" s="319"/>
      <c r="D15" s="311"/>
      <c r="E15" s="40">
        <f t="shared" si="1"/>
        <v>44082</v>
      </c>
      <c r="F15" s="147"/>
      <c r="G15" s="135"/>
      <c r="H15" s="40">
        <f t="shared" si="2"/>
        <v>44112</v>
      </c>
      <c r="I15" s="149"/>
      <c r="J15" s="128"/>
      <c r="K15" s="40">
        <f t="shared" si="5"/>
        <v>44143</v>
      </c>
      <c r="L15" s="147"/>
      <c r="M15" s="135"/>
      <c r="N15" s="40">
        <f t="shared" si="6"/>
        <v>44173</v>
      </c>
      <c r="O15" s="147"/>
      <c r="P15" s="135"/>
      <c r="Q15" s="40">
        <f t="shared" si="3"/>
        <v>44204</v>
      </c>
      <c r="R15" s="147"/>
      <c r="S15" s="135"/>
      <c r="T15" s="40">
        <f t="shared" si="3"/>
        <v>44235</v>
      </c>
      <c r="U15" s="147"/>
      <c r="V15" s="135"/>
      <c r="W15" s="40">
        <f t="shared" si="3"/>
        <v>44263</v>
      </c>
      <c r="X15" s="147"/>
      <c r="Y15" s="135"/>
      <c r="Z15" s="40">
        <f t="shared" si="3"/>
        <v>44294</v>
      </c>
      <c r="AA15" s="147"/>
      <c r="AB15" s="135"/>
      <c r="AC15" s="40">
        <f t="shared" si="3"/>
        <v>44324</v>
      </c>
      <c r="AD15" s="147"/>
      <c r="AE15" s="135"/>
      <c r="AF15" s="40">
        <f t="shared" si="3"/>
        <v>44355</v>
      </c>
      <c r="AG15" s="147"/>
      <c r="AH15" s="135"/>
      <c r="AI15" s="40">
        <f t="shared" si="3"/>
        <v>44385</v>
      </c>
      <c r="AJ15" s="147"/>
      <c r="AK15" s="135"/>
      <c r="AL15" s="40">
        <f t="shared" si="4"/>
        <v>44416</v>
      </c>
      <c r="AM15" s="147"/>
      <c r="AN15" s="135"/>
      <c r="AO15" s="8"/>
      <c r="AP15" s="19"/>
    </row>
    <row r="16" spans="2:43" s="9" customFormat="1" x14ac:dyDescent="0.3">
      <c r="B16" s="312"/>
      <c r="C16" s="319"/>
      <c r="D16" s="311"/>
      <c r="E16" s="40">
        <f t="shared" si="1"/>
        <v>44083</v>
      </c>
      <c r="F16" s="147"/>
      <c r="G16" s="135"/>
      <c r="H16" s="40">
        <f t="shared" si="2"/>
        <v>44113</v>
      </c>
      <c r="I16" s="149"/>
      <c r="J16" s="128"/>
      <c r="K16" s="40">
        <f t="shared" si="5"/>
        <v>44144</v>
      </c>
      <c r="L16" s="147"/>
      <c r="M16" s="135"/>
      <c r="N16" s="40">
        <f t="shared" si="6"/>
        <v>44174</v>
      </c>
      <c r="O16" s="147"/>
      <c r="P16" s="135"/>
      <c r="Q16" s="40">
        <f t="shared" si="3"/>
        <v>44205</v>
      </c>
      <c r="R16" s="147"/>
      <c r="S16" s="135"/>
      <c r="T16" s="40">
        <f t="shared" si="3"/>
        <v>44236</v>
      </c>
      <c r="U16" s="147"/>
      <c r="V16" s="135"/>
      <c r="W16" s="40">
        <f t="shared" si="3"/>
        <v>44264</v>
      </c>
      <c r="X16" s="147"/>
      <c r="Y16" s="135"/>
      <c r="Z16" s="40">
        <f t="shared" si="3"/>
        <v>44295</v>
      </c>
      <c r="AA16" s="147"/>
      <c r="AB16" s="135"/>
      <c r="AC16" s="40">
        <f t="shared" si="3"/>
        <v>44325</v>
      </c>
      <c r="AD16" s="147"/>
      <c r="AE16" s="135"/>
      <c r="AF16" s="40">
        <f t="shared" si="3"/>
        <v>44356</v>
      </c>
      <c r="AG16" s="147"/>
      <c r="AH16" s="135"/>
      <c r="AI16" s="40">
        <f t="shared" si="3"/>
        <v>44386</v>
      </c>
      <c r="AJ16" s="147"/>
      <c r="AK16" s="135"/>
      <c r="AL16" s="40">
        <f t="shared" si="4"/>
        <v>44417</v>
      </c>
      <c r="AM16" s="147"/>
      <c r="AN16" s="135"/>
      <c r="AO16" s="8"/>
      <c r="AP16" s="19"/>
    </row>
    <row r="17" spans="2:42" s="9" customFormat="1" x14ac:dyDescent="0.3">
      <c r="B17" s="312"/>
      <c r="C17" s="319"/>
      <c r="D17" s="311"/>
      <c r="E17" s="40">
        <f t="shared" si="1"/>
        <v>44084</v>
      </c>
      <c r="F17" s="147"/>
      <c r="G17" s="135"/>
      <c r="H17" s="40">
        <f t="shared" si="2"/>
        <v>44114</v>
      </c>
      <c r="I17" s="149"/>
      <c r="J17" s="128"/>
      <c r="K17" s="40">
        <f t="shared" si="5"/>
        <v>44145</v>
      </c>
      <c r="L17" s="147"/>
      <c r="M17" s="135"/>
      <c r="N17" s="40">
        <f t="shared" si="6"/>
        <v>44175</v>
      </c>
      <c r="O17" s="147"/>
      <c r="P17" s="135"/>
      <c r="Q17" s="40">
        <f t="shared" si="3"/>
        <v>44206</v>
      </c>
      <c r="R17" s="147"/>
      <c r="S17" s="135"/>
      <c r="T17" s="40">
        <f t="shared" si="3"/>
        <v>44237</v>
      </c>
      <c r="U17" s="147"/>
      <c r="V17" s="135"/>
      <c r="W17" s="40">
        <f t="shared" si="3"/>
        <v>44265</v>
      </c>
      <c r="X17" s="147"/>
      <c r="Y17" s="135"/>
      <c r="Z17" s="40">
        <f t="shared" si="3"/>
        <v>44296</v>
      </c>
      <c r="AA17" s="147"/>
      <c r="AB17" s="135"/>
      <c r="AC17" s="40">
        <f t="shared" si="3"/>
        <v>44326</v>
      </c>
      <c r="AD17" s="147"/>
      <c r="AE17" s="135"/>
      <c r="AF17" s="40">
        <f t="shared" si="3"/>
        <v>44357</v>
      </c>
      <c r="AG17" s="147"/>
      <c r="AH17" s="135"/>
      <c r="AI17" s="40">
        <f t="shared" si="3"/>
        <v>44387</v>
      </c>
      <c r="AJ17" s="147"/>
      <c r="AK17" s="135"/>
      <c r="AL17" s="40">
        <f t="shared" si="4"/>
        <v>44418</v>
      </c>
      <c r="AM17" s="147"/>
      <c r="AN17" s="135"/>
      <c r="AO17" s="8"/>
      <c r="AP17" s="19"/>
    </row>
    <row r="18" spans="2:42" s="9" customFormat="1" x14ac:dyDescent="0.3">
      <c r="B18" s="312"/>
      <c r="C18" s="319"/>
      <c r="D18" s="311"/>
      <c r="E18" s="40">
        <f t="shared" si="1"/>
        <v>44085</v>
      </c>
      <c r="F18" s="147"/>
      <c r="G18" s="135"/>
      <c r="H18" s="40">
        <f t="shared" si="2"/>
        <v>44115</v>
      </c>
      <c r="I18" s="149"/>
      <c r="J18" s="128"/>
      <c r="K18" s="40">
        <f t="shared" si="5"/>
        <v>44146</v>
      </c>
      <c r="L18" s="147"/>
      <c r="M18" s="135"/>
      <c r="N18" s="40">
        <f t="shared" si="6"/>
        <v>44176</v>
      </c>
      <c r="O18" s="147"/>
      <c r="P18" s="135"/>
      <c r="Q18" s="40">
        <f t="shared" si="3"/>
        <v>44207</v>
      </c>
      <c r="R18" s="147"/>
      <c r="S18" s="135"/>
      <c r="T18" s="40">
        <f t="shared" si="3"/>
        <v>44238</v>
      </c>
      <c r="U18" s="147"/>
      <c r="V18" s="135"/>
      <c r="W18" s="40">
        <f t="shared" si="3"/>
        <v>44266</v>
      </c>
      <c r="X18" s="147"/>
      <c r="Y18" s="135"/>
      <c r="Z18" s="40">
        <f t="shared" si="3"/>
        <v>44297</v>
      </c>
      <c r="AA18" s="147"/>
      <c r="AB18" s="135"/>
      <c r="AC18" s="40">
        <f t="shared" si="3"/>
        <v>44327</v>
      </c>
      <c r="AD18" s="147"/>
      <c r="AE18" s="135"/>
      <c r="AF18" s="40">
        <f t="shared" si="3"/>
        <v>44358</v>
      </c>
      <c r="AG18" s="147"/>
      <c r="AH18" s="135"/>
      <c r="AI18" s="40">
        <f t="shared" si="3"/>
        <v>44388</v>
      </c>
      <c r="AJ18" s="147"/>
      <c r="AK18" s="135"/>
      <c r="AL18" s="40">
        <f t="shared" si="4"/>
        <v>44419</v>
      </c>
      <c r="AM18" s="147"/>
      <c r="AN18" s="135"/>
      <c r="AO18" s="8"/>
      <c r="AP18" s="19"/>
    </row>
    <row r="19" spans="2:42" s="9" customFormat="1" x14ac:dyDescent="0.3">
      <c r="B19" s="312"/>
      <c r="C19" s="319"/>
      <c r="D19" s="311"/>
      <c r="E19" s="40">
        <f t="shared" si="1"/>
        <v>44086</v>
      </c>
      <c r="F19" s="147"/>
      <c r="G19" s="135"/>
      <c r="H19" s="40">
        <f t="shared" si="2"/>
        <v>44116</v>
      </c>
      <c r="I19" s="149"/>
      <c r="J19" s="128"/>
      <c r="K19" s="40">
        <f t="shared" si="5"/>
        <v>44147</v>
      </c>
      <c r="L19" s="147"/>
      <c r="M19" s="135"/>
      <c r="N19" s="40">
        <f t="shared" si="6"/>
        <v>44177</v>
      </c>
      <c r="O19" s="147"/>
      <c r="P19" s="135"/>
      <c r="Q19" s="40">
        <f t="shared" si="3"/>
        <v>44208</v>
      </c>
      <c r="R19" s="147"/>
      <c r="S19" s="135"/>
      <c r="T19" s="40">
        <f t="shared" si="3"/>
        <v>44239</v>
      </c>
      <c r="U19" s="147"/>
      <c r="V19" s="135"/>
      <c r="W19" s="40">
        <f t="shared" si="3"/>
        <v>44267</v>
      </c>
      <c r="X19" s="147"/>
      <c r="Y19" s="135"/>
      <c r="Z19" s="40">
        <f t="shared" si="3"/>
        <v>44298</v>
      </c>
      <c r="AA19" s="147"/>
      <c r="AB19" s="135"/>
      <c r="AC19" s="40">
        <f t="shared" si="3"/>
        <v>44328</v>
      </c>
      <c r="AD19" s="147"/>
      <c r="AE19" s="135"/>
      <c r="AF19" s="40">
        <f t="shared" si="3"/>
        <v>44359</v>
      </c>
      <c r="AG19" s="147"/>
      <c r="AH19" s="135"/>
      <c r="AI19" s="40">
        <f t="shared" si="3"/>
        <v>44389</v>
      </c>
      <c r="AJ19" s="147"/>
      <c r="AK19" s="135"/>
      <c r="AL19" s="40">
        <f t="shared" si="4"/>
        <v>44420</v>
      </c>
      <c r="AM19" s="147"/>
      <c r="AN19" s="135"/>
      <c r="AO19" s="8"/>
      <c r="AP19" s="19"/>
    </row>
    <row r="20" spans="2:42" s="9" customFormat="1" x14ac:dyDescent="0.3">
      <c r="B20" s="312"/>
      <c r="C20" s="319"/>
      <c r="D20" s="311"/>
      <c r="E20" s="40">
        <f t="shared" si="1"/>
        <v>44087</v>
      </c>
      <c r="F20" s="147"/>
      <c r="G20" s="135"/>
      <c r="H20" s="40">
        <f t="shared" si="2"/>
        <v>44117</v>
      </c>
      <c r="I20" s="149"/>
      <c r="J20" s="128"/>
      <c r="K20" s="40">
        <f t="shared" si="5"/>
        <v>44148</v>
      </c>
      <c r="L20" s="147"/>
      <c r="M20" s="135"/>
      <c r="N20" s="40">
        <f t="shared" si="6"/>
        <v>44178</v>
      </c>
      <c r="O20" s="147"/>
      <c r="P20" s="135"/>
      <c r="Q20" s="40">
        <f t="shared" si="3"/>
        <v>44209</v>
      </c>
      <c r="R20" s="147"/>
      <c r="S20" s="135"/>
      <c r="T20" s="40">
        <f t="shared" si="3"/>
        <v>44240</v>
      </c>
      <c r="U20" s="147"/>
      <c r="V20" s="135"/>
      <c r="W20" s="40">
        <f t="shared" si="3"/>
        <v>44268</v>
      </c>
      <c r="X20" s="147"/>
      <c r="Y20" s="135"/>
      <c r="Z20" s="40">
        <f t="shared" si="3"/>
        <v>44299</v>
      </c>
      <c r="AA20" s="147"/>
      <c r="AB20" s="135"/>
      <c r="AC20" s="40">
        <f t="shared" si="3"/>
        <v>44329</v>
      </c>
      <c r="AD20" s="147"/>
      <c r="AE20" s="135"/>
      <c r="AF20" s="40">
        <f t="shared" si="3"/>
        <v>44360</v>
      </c>
      <c r="AG20" s="147"/>
      <c r="AH20" s="135"/>
      <c r="AI20" s="40">
        <f t="shared" si="3"/>
        <v>44390</v>
      </c>
      <c r="AJ20" s="147"/>
      <c r="AK20" s="135"/>
      <c r="AL20" s="40">
        <f t="shared" si="4"/>
        <v>44421</v>
      </c>
      <c r="AM20" s="147"/>
      <c r="AN20" s="135"/>
      <c r="AO20" s="8"/>
      <c r="AP20" s="19"/>
    </row>
    <row r="21" spans="2:42" s="9" customFormat="1" x14ac:dyDescent="0.3">
      <c r="B21" s="312"/>
      <c r="C21" s="319"/>
      <c r="D21" s="311"/>
      <c r="E21" s="40">
        <f t="shared" si="1"/>
        <v>44088</v>
      </c>
      <c r="F21" s="147"/>
      <c r="G21" s="135"/>
      <c r="H21" s="40">
        <f t="shared" si="2"/>
        <v>44118</v>
      </c>
      <c r="I21" s="149"/>
      <c r="J21" s="128"/>
      <c r="K21" s="40">
        <f t="shared" si="5"/>
        <v>44149</v>
      </c>
      <c r="L21" s="147"/>
      <c r="M21" s="135"/>
      <c r="N21" s="40">
        <f t="shared" si="6"/>
        <v>44179</v>
      </c>
      <c r="O21" s="147"/>
      <c r="P21" s="135"/>
      <c r="Q21" s="40">
        <f t="shared" si="3"/>
        <v>44210</v>
      </c>
      <c r="R21" s="147"/>
      <c r="S21" s="135"/>
      <c r="T21" s="40">
        <f t="shared" si="3"/>
        <v>44241</v>
      </c>
      <c r="U21" s="147"/>
      <c r="V21" s="135"/>
      <c r="W21" s="40">
        <f t="shared" si="3"/>
        <v>44269</v>
      </c>
      <c r="X21" s="147"/>
      <c r="Y21" s="135"/>
      <c r="Z21" s="40">
        <f t="shared" si="3"/>
        <v>44300</v>
      </c>
      <c r="AA21" s="147"/>
      <c r="AB21" s="135"/>
      <c r="AC21" s="40">
        <f t="shared" si="3"/>
        <v>44330</v>
      </c>
      <c r="AD21" s="147"/>
      <c r="AE21" s="135"/>
      <c r="AF21" s="40">
        <f t="shared" si="3"/>
        <v>44361</v>
      </c>
      <c r="AG21" s="147"/>
      <c r="AH21" s="135"/>
      <c r="AI21" s="40">
        <f t="shared" si="3"/>
        <v>44391</v>
      </c>
      <c r="AJ21" s="147"/>
      <c r="AK21" s="135"/>
      <c r="AL21" s="40">
        <f t="shared" si="4"/>
        <v>44422</v>
      </c>
      <c r="AM21" s="147"/>
      <c r="AN21" s="135"/>
      <c r="AO21" s="8"/>
      <c r="AP21" s="19"/>
    </row>
    <row r="22" spans="2:42" s="9" customFormat="1" x14ac:dyDescent="0.3">
      <c r="B22" s="312"/>
      <c r="C22" s="319"/>
      <c r="D22" s="311"/>
      <c r="E22" s="40">
        <f t="shared" si="1"/>
        <v>44089</v>
      </c>
      <c r="F22" s="147"/>
      <c r="G22" s="135"/>
      <c r="H22" s="40">
        <f t="shared" si="2"/>
        <v>44119</v>
      </c>
      <c r="I22" s="149"/>
      <c r="J22" s="128"/>
      <c r="K22" s="40">
        <f t="shared" si="5"/>
        <v>44150</v>
      </c>
      <c r="L22" s="147"/>
      <c r="M22" s="135"/>
      <c r="N22" s="40">
        <f t="shared" si="6"/>
        <v>44180</v>
      </c>
      <c r="O22" s="147"/>
      <c r="P22" s="135"/>
      <c r="Q22" s="40">
        <f t="shared" si="3"/>
        <v>44211</v>
      </c>
      <c r="R22" s="147"/>
      <c r="S22" s="135"/>
      <c r="T22" s="40">
        <f t="shared" si="3"/>
        <v>44242</v>
      </c>
      <c r="U22" s="147"/>
      <c r="V22" s="135"/>
      <c r="W22" s="40">
        <f t="shared" si="3"/>
        <v>44270</v>
      </c>
      <c r="X22" s="147"/>
      <c r="Y22" s="135"/>
      <c r="Z22" s="40">
        <f t="shared" si="3"/>
        <v>44301</v>
      </c>
      <c r="AA22" s="147"/>
      <c r="AB22" s="135"/>
      <c r="AC22" s="40">
        <f t="shared" si="3"/>
        <v>44331</v>
      </c>
      <c r="AD22" s="147"/>
      <c r="AE22" s="135"/>
      <c r="AF22" s="40">
        <f t="shared" si="3"/>
        <v>44362</v>
      </c>
      <c r="AG22" s="147"/>
      <c r="AH22" s="135"/>
      <c r="AI22" s="40">
        <f t="shared" si="3"/>
        <v>44392</v>
      </c>
      <c r="AJ22" s="147"/>
      <c r="AK22" s="135"/>
      <c r="AL22" s="40">
        <f t="shared" si="4"/>
        <v>44423</v>
      </c>
      <c r="AM22" s="147"/>
      <c r="AN22" s="135"/>
      <c r="AO22" s="8"/>
      <c r="AP22" s="19"/>
    </row>
    <row r="23" spans="2:42" s="9" customFormat="1" x14ac:dyDescent="0.3">
      <c r="B23" s="312"/>
      <c r="C23" s="319"/>
      <c r="D23" s="311"/>
      <c r="E23" s="40">
        <f t="shared" si="1"/>
        <v>44090</v>
      </c>
      <c r="F23" s="147"/>
      <c r="G23" s="135"/>
      <c r="H23" s="40">
        <f t="shared" si="2"/>
        <v>44120</v>
      </c>
      <c r="I23" s="149"/>
      <c r="J23" s="128"/>
      <c r="K23" s="40">
        <f t="shared" si="5"/>
        <v>44151</v>
      </c>
      <c r="L23" s="147"/>
      <c r="M23" s="135"/>
      <c r="N23" s="40">
        <f t="shared" si="6"/>
        <v>44181</v>
      </c>
      <c r="O23" s="147"/>
      <c r="P23" s="135"/>
      <c r="Q23" s="40">
        <f t="shared" si="3"/>
        <v>44212</v>
      </c>
      <c r="R23" s="147"/>
      <c r="S23" s="135"/>
      <c r="T23" s="40">
        <f t="shared" si="3"/>
        <v>44243</v>
      </c>
      <c r="U23" s="147"/>
      <c r="V23" s="135"/>
      <c r="W23" s="40">
        <f t="shared" si="3"/>
        <v>44271</v>
      </c>
      <c r="X23" s="147"/>
      <c r="Y23" s="135"/>
      <c r="Z23" s="40">
        <f t="shared" si="3"/>
        <v>44302</v>
      </c>
      <c r="AA23" s="147"/>
      <c r="AB23" s="135"/>
      <c r="AC23" s="40">
        <f t="shared" si="3"/>
        <v>44332</v>
      </c>
      <c r="AD23" s="147"/>
      <c r="AE23" s="135"/>
      <c r="AF23" s="40">
        <f t="shared" si="3"/>
        <v>44363</v>
      </c>
      <c r="AG23" s="147"/>
      <c r="AH23" s="135"/>
      <c r="AI23" s="40">
        <f t="shared" si="3"/>
        <v>44393</v>
      </c>
      <c r="AJ23" s="147"/>
      <c r="AK23" s="135"/>
      <c r="AL23" s="40">
        <f t="shared" si="4"/>
        <v>44424</v>
      </c>
      <c r="AM23" s="147"/>
      <c r="AN23" s="135"/>
      <c r="AO23" s="8"/>
      <c r="AP23" s="19"/>
    </row>
    <row r="24" spans="2:42" s="9" customFormat="1" x14ac:dyDescent="0.3">
      <c r="B24" s="312"/>
      <c r="C24" s="319"/>
      <c r="D24" s="311"/>
      <c r="E24" s="40">
        <f t="shared" si="1"/>
        <v>44091</v>
      </c>
      <c r="F24" s="147"/>
      <c r="G24" s="135"/>
      <c r="H24" s="40">
        <f t="shared" si="2"/>
        <v>44121</v>
      </c>
      <c r="I24" s="149"/>
      <c r="J24" s="128"/>
      <c r="K24" s="40">
        <f t="shared" si="5"/>
        <v>44152</v>
      </c>
      <c r="L24" s="147"/>
      <c r="M24" s="135"/>
      <c r="N24" s="40">
        <f t="shared" si="6"/>
        <v>44182</v>
      </c>
      <c r="O24" s="147"/>
      <c r="P24" s="135"/>
      <c r="Q24" s="40">
        <f t="shared" si="3"/>
        <v>44213</v>
      </c>
      <c r="R24" s="147"/>
      <c r="S24" s="135"/>
      <c r="T24" s="40">
        <f t="shared" si="3"/>
        <v>44244</v>
      </c>
      <c r="U24" s="147"/>
      <c r="V24" s="135"/>
      <c r="W24" s="40">
        <f t="shared" si="3"/>
        <v>44272</v>
      </c>
      <c r="X24" s="147"/>
      <c r="Y24" s="135"/>
      <c r="Z24" s="40">
        <f t="shared" si="3"/>
        <v>44303</v>
      </c>
      <c r="AA24" s="147"/>
      <c r="AB24" s="135"/>
      <c r="AC24" s="40">
        <f t="shared" si="3"/>
        <v>44333</v>
      </c>
      <c r="AD24" s="147"/>
      <c r="AE24" s="135"/>
      <c r="AF24" s="40">
        <f t="shared" si="3"/>
        <v>44364</v>
      </c>
      <c r="AG24" s="147"/>
      <c r="AH24" s="135"/>
      <c r="AI24" s="40">
        <f t="shared" si="3"/>
        <v>44394</v>
      </c>
      <c r="AJ24" s="147"/>
      <c r="AK24" s="135"/>
      <c r="AL24" s="40">
        <f t="shared" si="4"/>
        <v>44425</v>
      </c>
      <c r="AM24" s="147"/>
      <c r="AN24" s="135"/>
      <c r="AO24" s="8"/>
      <c r="AP24" s="21"/>
    </row>
    <row r="25" spans="2:42" s="9" customFormat="1" x14ac:dyDescent="0.3">
      <c r="B25" s="312"/>
      <c r="C25" s="319"/>
      <c r="D25" s="311"/>
      <c r="E25" s="40">
        <f t="shared" si="1"/>
        <v>44092</v>
      </c>
      <c r="F25" s="147"/>
      <c r="G25" s="135"/>
      <c r="H25" s="40">
        <f t="shared" si="2"/>
        <v>44122</v>
      </c>
      <c r="I25" s="149"/>
      <c r="J25" s="128"/>
      <c r="K25" s="40">
        <f t="shared" si="5"/>
        <v>44153</v>
      </c>
      <c r="L25" s="147"/>
      <c r="M25" s="135"/>
      <c r="N25" s="40">
        <f t="shared" si="6"/>
        <v>44183</v>
      </c>
      <c r="O25" s="147"/>
      <c r="P25" s="135"/>
      <c r="Q25" s="40">
        <f t="shared" ref="Q25:Q35" si="7">Q24+1</f>
        <v>44214</v>
      </c>
      <c r="R25" s="147"/>
      <c r="S25" s="135"/>
      <c r="T25" s="40">
        <f t="shared" ref="T25:T35" si="8">T24+1</f>
        <v>44245</v>
      </c>
      <c r="U25" s="147"/>
      <c r="V25" s="135"/>
      <c r="W25" s="40">
        <f t="shared" ref="W25:W35" si="9">W24+1</f>
        <v>44273</v>
      </c>
      <c r="X25" s="147"/>
      <c r="Y25" s="135"/>
      <c r="Z25" s="40">
        <f t="shared" ref="Z25:Z35" si="10">Z24+1</f>
        <v>44304</v>
      </c>
      <c r="AA25" s="147"/>
      <c r="AB25" s="135"/>
      <c r="AC25" s="40">
        <f t="shared" ref="AC25:AC35" si="11">AC24+1</f>
        <v>44334</v>
      </c>
      <c r="AD25" s="147"/>
      <c r="AE25" s="135"/>
      <c r="AF25" s="40">
        <f t="shared" ref="AF25:AF35" si="12">AF24+1</f>
        <v>44365</v>
      </c>
      <c r="AG25" s="147"/>
      <c r="AH25" s="135"/>
      <c r="AI25" s="40">
        <f t="shared" ref="AI25:AI35" si="13">AI24+1</f>
        <v>44395</v>
      </c>
      <c r="AJ25" s="147"/>
      <c r="AK25" s="135"/>
      <c r="AL25" s="40">
        <f t="shared" si="4"/>
        <v>44426</v>
      </c>
      <c r="AM25" s="147"/>
      <c r="AN25" s="135"/>
      <c r="AO25" s="8"/>
      <c r="AP25" s="21"/>
    </row>
    <row r="26" spans="2:42" s="9" customFormat="1" x14ac:dyDescent="0.3">
      <c r="B26" s="312"/>
      <c r="C26" s="319"/>
      <c r="D26" s="311"/>
      <c r="E26" s="40">
        <f t="shared" si="1"/>
        <v>44093</v>
      </c>
      <c r="F26" s="147"/>
      <c r="G26" s="135"/>
      <c r="H26" s="40">
        <f t="shared" si="2"/>
        <v>44123</v>
      </c>
      <c r="I26" s="149"/>
      <c r="J26" s="128"/>
      <c r="K26" s="40">
        <f t="shared" si="5"/>
        <v>44154</v>
      </c>
      <c r="L26" s="147"/>
      <c r="M26" s="135"/>
      <c r="N26" s="40">
        <f t="shared" si="6"/>
        <v>44184</v>
      </c>
      <c r="O26" s="147"/>
      <c r="P26" s="135"/>
      <c r="Q26" s="40">
        <f t="shared" si="7"/>
        <v>44215</v>
      </c>
      <c r="R26" s="147"/>
      <c r="S26" s="135"/>
      <c r="T26" s="40">
        <f t="shared" si="8"/>
        <v>44246</v>
      </c>
      <c r="U26" s="147"/>
      <c r="V26" s="135"/>
      <c r="W26" s="40">
        <f t="shared" si="9"/>
        <v>44274</v>
      </c>
      <c r="X26" s="147"/>
      <c r="Y26" s="135"/>
      <c r="Z26" s="40">
        <f t="shared" si="10"/>
        <v>44305</v>
      </c>
      <c r="AA26" s="147"/>
      <c r="AB26" s="135"/>
      <c r="AC26" s="40">
        <f t="shared" si="11"/>
        <v>44335</v>
      </c>
      <c r="AD26" s="147"/>
      <c r="AE26" s="135"/>
      <c r="AF26" s="40">
        <f t="shared" si="12"/>
        <v>44366</v>
      </c>
      <c r="AG26" s="147"/>
      <c r="AH26" s="135"/>
      <c r="AI26" s="40">
        <f t="shared" si="13"/>
        <v>44396</v>
      </c>
      <c r="AJ26" s="147"/>
      <c r="AK26" s="135"/>
      <c r="AL26" s="40">
        <f t="shared" si="4"/>
        <v>44427</v>
      </c>
      <c r="AM26" s="147"/>
      <c r="AN26" s="135"/>
      <c r="AO26" s="8"/>
      <c r="AP26" s="21"/>
    </row>
    <row r="27" spans="2:42" s="9" customFormat="1" x14ac:dyDescent="0.3">
      <c r="B27" s="312"/>
      <c r="C27" s="145"/>
      <c r="D27" s="311"/>
      <c r="E27" s="40">
        <f t="shared" si="1"/>
        <v>44094</v>
      </c>
      <c r="F27" s="147"/>
      <c r="G27" s="135"/>
      <c r="H27" s="40">
        <f t="shared" si="2"/>
        <v>44124</v>
      </c>
      <c r="I27" s="149"/>
      <c r="J27" s="128"/>
      <c r="K27" s="40">
        <f t="shared" si="5"/>
        <v>44155</v>
      </c>
      <c r="L27" s="147"/>
      <c r="M27" s="135"/>
      <c r="N27" s="40">
        <f t="shared" si="6"/>
        <v>44185</v>
      </c>
      <c r="O27" s="147"/>
      <c r="P27" s="135"/>
      <c r="Q27" s="40">
        <f t="shared" si="7"/>
        <v>44216</v>
      </c>
      <c r="R27" s="147"/>
      <c r="S27" s="135"/>
      <c r="T27" s="40">
        <f t="shared" si="8"/>
        <v>44247</v>
      </c>
      <c r="U27" s="147"/>
      <c r="V27" s="135"/>
      <c r="W27" s="40">
        <f t="shared" si="9"/>
        <v>44275</v>
      </c>
      <c r="X27" s="147"/>
      <c r="Y27" s="135"/>
      <c r="Z27" s="40">
        <f t="shared" si="10"/>
        <v>44306</v>
      </c>
      <c r="AA27" s="147"/>
      <c r="AB27" s="135"/>
      <c r="AC27" s="40">
        <f t="shared" si="11"/>
        <v>44336</v>
      </c>
      <c r="AD27" s="147"/>
      <c r="AE27" s="135"/>
      <c r="AF27" s="40">
        <f t="shared" si="12"/>
        <v>44367</v>
      </c>
      <c r="AG27" s="147"/>
      <c r="AH27" s="135"/>
      <c r="AI27" s="40">
        <f t="shared" si="13"/>
        <v>44397</v>
      </c>
      <c r="AJ27" s="147"/>
      <c r="AK27" s="135"/>
      <c r="AL27" s="40">
        <f t="shared" si="4"/>
        <v>44428</v>
      </c>
      <c r="AM27" s="147"/>
      <c r="AN27" s="135"/>
      <c r="AO27" s="8"/>
      <c r="AP27" s="21"/>
    </row>
    <row r="28" spans="2:42" s="9" customFormat="1" x14ac:dyDescent="0.3">
      <c r="B28" s="312"/>
      <c r="C28" s="145"/>
      <c r="D28" s="311"/>
      <c r="E28" s="40">
        <f t="shared" si="1"/>
        <v>44095</v>
      </c>
      <c r="F28" s="147"/>
      <c r="G28" s="135"/>
      <c r="H28" s="40">
        <f t="shared" si="2"/>
        <v>44125</v>
      </c>
      <c r="I28" s="149"/>
      <c r="J28" s="128"/>
      <c r="K28" s="40">
        <f t="shared" si="5"/>
        <v>44156</v>
      </c>
      <c r="L28" s="147"/>
      <c r="M28" s="135"/>
      <c r="N28" s="40">
        <f t="shared" si="6"/>
        <v>44186</v>
      </c>
      <c r="O28" s="147"/>
      <c r="P28" s="135"/>
      <c r="Q28" s="40">
        <f t="shared" si="7"/>
        <v>44217</v>
      </c>
      <c r="R28" s="147"/>
      <c r="S28" s="135"/>
      <c r="T28" s="40">
        <f t="shared" si="8"/>
        <v>44248</v>
      </c>
      <c r="U28" s="147"/>
      <c r="V28" s="135"/>
      <c r="W28" s="40">
        <f t="shared" si="9"/>
        <v>44276</v>
      </c>
      <c r="X28" s="147"/>
      <c r="Y28" s="135"/>
      <c r="Z28" s="40">
        <f t="shared" si="10"/>
        <v>44307</v>
      </c>
      <c r="AA28" s="147"/>
      <c r="AB28" s="135"/>
      <c r="AC28" s="40">
        <f t="shared" si="11"/>
        <v>44337</v>
      </c>
      <c r="AD28" s="147"/>
      <c r="AE28" s="135"/>
      <c r="AF28" s="40">
        <f t="shared" si="12"/>
        <v>44368</v>
      </c>
      <c r="AG28" s="147"/>
      <c r="AH28" s="135"/>
      <c r="AI28" s="40">
        <f t="shared" si="13"/>
        <v>44398</v>
      </c>
      <c r="AJ28" s="147"/>
      <c r="AK28" s="135"/>
      <c r="AL28" s="40">
        <f t="shared" si="4"/>
        <v>44429</v>
      </c>
      <c r="AM28" s="147"/>
      <c r="AN28" s="135"/>
      <c r="AO28" s="8"/>
      <c r="AP28" s="21"/>
    </row>
    <row r="29" spans="2:42" s="9" customFormat="1" x14ac:dyDescent="0.3">
      <c r="B29" s="312"/>
      <c r="C29" s="145"/>
      <c r="D29" s="311"/>
      <c r="E29" s="40">
        <f t="shared" si="1"/>
        <v>44096</v>
      </c>
      <c r="F29" s="147"/>
      <c r="G29" s="135"/>
      <c r="H29" s="40">
        <f t="shared" si="2"/>
        <v>44126</v>
      </c>
      <c r="I29" s="149"/>
      <c r="J29" s="128"/>
      <c r="K29" s="40">
        <f t="shared" si="5"/>
        <v>44157</v>
      </c>
      <c r="L29" s="147"/>
      <c r="M29" s="135"/>
      <c r="N29" s="40">
        <f t="shared" si="6"/>
        <v>44187</v>
      </c>
      <c r="O29" s="147"/>
      <c r="P29" s="135"/>
      <c r="Q29" s="40">
        <f t="shared" si="7"/>
        <v>44218</v>
      </c>
      <c r="R29" s="147"/>
      <c r="S29" s="135"/>
      <c r="T29" s="40">
        <f t="shared" si="8"/>
        <v>44249</v>
      </c>
      <c r="U29" s="147"/>
      <c r="V29" s="135"/>
      <c r="W29" s="40">
        <f t="shared" si="9"/>
        <v>44277</v>
      </c>
      <c r="X29" s="147"/>
      <c r="Y29" s="135"/>
      <c r="Z29" s="40">
        <f t="shared" si="10"/>
        <v>44308</v>
      </c>
      <c r="AA29" s="147"/>
      <c r="AB29" s="135"/>
      <c r="AC29" s="40">
        <f t="shared" si="11"/>
        <v>44338</v>
      </c>
      <c r="AD29" s="147"/>
      <c r="AE29" s="135"/>
      <c r="AF29" s="40">
        <f t="shared" si="12"/>
        <v>44369</v>
      </c>
      <c r="AG29" s="147"/>
      <c r="AH29" s="135"/>
      <c r="AI29" s="40">
        <f t="shared" si="13"/>
        <v>44399</v>
      </c>
      <c r="AJ29" s="147"/>
      <c r="AK29" s="135"/>
      <c r="AL29" s="40">
        <f t="shared" si="4"/>
        <v>44430</v>
      </c>
      <c r="AM29" s="147"/>
      <c r="AN29" s="135"/>
      <c r="AO29" s="8"/>
      <c r="AP29" s="21"/>
    </row>
    <row r="30" spans="2:42" s="9" customFormat="1" x14ac:dyDescent="0.3">
      <c r="B30" s="312"/>
      <c r="C30" s="145"/>
      <c r="D30" s="311"/>
      <c r="E30" s="40">
        <f t="shared" si="1"/>
        <v>44097</v>
      </c>
      <c r="F30" s="147"/>
      <c r="G30" s="135"/>
      <c r="H30" s="40">
        <f t="shared" si="2"/>
        <v>44127</v>
      </c>
      <c r="I30" s="149"/>
      <c r="J30" s="128"/>
      <c r="K30" s="40">
        <f t="shared" si="5"/>
        <v>44158</v>
      </c>
      <c r="L30" s="147"/>
      <c r="M30" s="135"/>
      <c r="N30" s="40">
        <f t="shared" si="6"/>
        <v>44188</v>
      </c>
      <c r="O30" s="147"/>
      <c r="P30" s="135"/>
      <c r="Q30" s="40">
        <f t="shared" si="7"/>
        <v>44219</v>
      </c>
      <c r="R30" s="147"/>
      <c r="S30" s="135"/>
      <c r="T30" s="40">
        <f t="shared" si="8"/>
        <v>44250</v>
      </c>
      <c r="U30" s="147"/>
      <c r="V30" s="135"/>
      <c r="W30" s="40">
        <f t="shared" si="9"/>
        <v>44278</v>
      </c>
      <c r="X30" s="147"/>
      <c r="Y30" s="135"/>
      <c r="Z30" s="40">
        <f t="shared" si="10"/>
        <v>44309</v>
      </c>
      <c r="AA30" s="147"/>
      <c r="AB30" s="135"/>
      <c r="AC30" s="40">
        <f t="shared" si="11"/>
        <v>44339</v>
      </c>
      <c r="AD30" s="147"/>
      <c r="AE30" s="135"/>
      <c r="AF30" s="40">
        <f t="shared" si="12"/>
        <v>44370</v>
      </c>
      <c r="AG30" s="147"/>
      <c r="AH30" s="135"/>
      <c r="AI30" s="40">
        <f t="shared" si="13"/>
        <v>44400</v>
      </c>
      <c r="AJ30" s="147"/>
      <c r="AK30" s="135"/>
      <c r="AL30" s="40">
        <f t="shared" si="4"/>
        <v>44431</v>
      </c>
      <c r="AM30" s="147"/>
      <c r="AN30" s="135"/>
      <c r="AO30" s="8"/>
      <c r="AP30" s="21"/>
    </row>
    <row r="31" spans="2:42" s="9" customFormat="1" x14ac:dyDescent="0.3">
      <c r="B31" s="312"/>
      <c r="C31" s="145"/>
      <c r="D31" s="311"/>
      <c r="E31" s="40">
        <f t="shared" si="1"/>
        <v>44098</v>
      </c>
      <c r="F31" s="147"/>
      <c r="G31" s="135"/>
      <c r="H31" s="40">
        <f t="shared" si="2"/>
        <v>44128</v>
      </c>
      <c r="I31" s="149"/>
      <c r="J31" s="128"/>
      <c r="K31" s="40">
        <f t="shared" si="5"/>
        <v>44159</v>
      </c>
      <c r="L31" s="147"/>
      <c r="M31" s="135"/>
      <c r="N31" s="40">
        <f t="shared" si="6"/>
        <v>44189</v>
      </c>
      <c r="O31" s="147"/>
      <c r="P31" s="135"/>
      <c r="Q31" s="40">
        <f t="shared" si="7"/>
        <v>44220</v>
      </c>
      <c r="R31" s="147"/>
      <c r="S31" s="135"/>
      <c r="T31" s="40">
        <f t="shared" si="8"/>
        <v>44251</v>
      </c>
      <c r="U31" s="147"/>
      <c r="V31" s="135"/>
      <c r="W31" s="40">
        <f t="shared" si="9"/>
        <v>44279</v>
      </c>
      <c r="X31" s="147"/>
      <c r="Y31" s="135"/>
      <c r="Z31" s="40">
        <f t="shared" si="10"/>
        <v>44310</v>
      </c>
      <c r="AA31" s="147"/>
      <c r="AB31" s="135"/>
      <c r="AC31" s="40">
        <f t="shared" si="11"/>
        <v>44340</v>
      </c>
      <c r="AD31" s="147"/>
      <c r="AE31" s="135"/>
      <c r="AF31" s="40">
        <f t="shared" si="12"/>
        <v>44371</v>
      </c>
      <c r="AG31" s="147"/>
      <c r="AH31" s="135"/>
      <c r="AI31" s="40">
        <f t="shared" si="13"/>
        <v>44401</v>
      </c>
      <c r="AJ31" s="147"/>
      <c r="AK31" s="135"/>
      <c r="AL31" s="40">
        <f t="shared" si="4"/>
        <v>44432</v>
      </c>
      <c r="AM31" s="147"/>
      <c r="AN31" s="135"/>
      <c r="AO31" s="8"/>
      <c r="AP31" s="21"/>
    </row>
    <row r="32" spans="2:42" s="9" customFormat="1" x14ac:dyDescent="0.3">
      <c r="B32" s="312"/>
      <c r="C32" s="145"/>
      <c r="D32" s="311"/>
      <c r="E32" s="40">
        <f t="shared" si="1"/>
        <v>44099</v>
      </c>
      <c r="F32" s="147"/>
      <c r="G32" s="135"/>
      <c r="H32" s="40">
        <f t="shared" si="2"/>
        <v>44129</v>
      </c>
      <c r="I32" s="149"/>
      <c r="J32" s="128"/>
      <c r="K32" s="40">
        <f t="shared" si="5"/>
        <v>44160</v>
      </c>
      <c r="L32" s="147"/>
      <c r="M32" s="135"/>
      <c r="N32" s="40">
        <f t="shared" si="6"/>
        <v>44190</v>
      </c>
      <c r="O32" s="147"/>
      <c r="P32" s="135"/>
      <c r="Q32" s="40">
        <f t="shared" si="7"/>
        <v>44221</v>
      </c>
      <c r="R32" s="147"/>
      <c r="S32" s="135"/>
      <c r="T32" s="40">
        <f t="shared" si="8"/>
        <v>44252</v>
      </c>
      <c r="U32" s="147"/>
      <c r="V32" s="135"/>
      <c r="W32" s="40">
        <f t="shared" si="9"/>
        <v>44280</v>
      </c>
      <c r="X32" s="147"/>
      <c r="Y32" s="135"/>
      <c r="Z32" s="40">
        <f t="shared" si="10"/>
        <v>44311</v>
      </c>
      <c r="AA32" s="147"/>
      <c r="AB32" s="135"/>
      <c r="AC32" s="40">
        <f t="shared" si="11"/>
        <v>44341</v>
      </c>
      <c r="AD32" s="147"/>
      <c r="AE32" s="135"/>
      <c r="AF32" s="40">
        <f t="shared" si="12"/>
        <v>44372</v>
      </c>
      <c r="AG32" s="147"/>
      <c r="AH32" s="135"/>
      <c r="AI32" s="40">
        <f t="shared" si="13"/>
        <v>44402</v>
      </c>
      <c r="AJ32" s="147"/>
      <c r="AK32" s="135"/>
      <c r="AL32" s="40">
        <f t="shared" si="4"/>
        <v>44433</v>
      </c>
      <c r="AM32" s="147"/>
      <c r="AN32" s="135"/>
      <c r="AO32" s="8"/>
      <c r="AP32" s="21"/>
    </row>
    <row r="33" spans="1:43" s="9" customFormat="1" x14ac:dyDescent="0.3">
      <c r="B33" s="312"/>
      <c r="C33" s="145"/>
      <c r="D33" s="311"/>
      <c r="E33" s="40">
        <f t="shared" si="1"/>
        <v>44100</v>
      </c>
      <c r="F33" s="147"/>
      <c r="G33" s="135"/>
      <c r="H33" s="40">
        <f t="shared" si="2"/>
        <v>44130</v>
      </c>
      <c r="I33" s="149"/>
      <c r="J33" s="128"/>
      <c r="K33" s="40">
        <f t="shared" si="5"/>
        <v>44161</v>
      </c>
      <c r="L33" s="147"/>
      <c r="M33" s="135"/>
      <c r="N33" s="40">
        <f t="shared" si="6"/>
        <v>44191</v>
      </c>
      <c r="O33" s="147"/>
      <c r="P33" s="135"/>
      <c r="Q33" s="40">
        <f t="shared" si="7"/>
        <v>44222</v>
      </c>
      <c r="R33" s="147"/>
      <c r="S33" s="135"/>
      <c r="T33" s="40">
        <f t="shared" si="8"/>
        <v>44253</v>
      </c>
      <c r="U33" s="147"/>
      <c r="V33" s="135"/>
      <c r="W33" s="40">
        <f t="shared" si="9"/>
        <v>44281</v>
      </c>
      <c r="X33" s="147"/>
      <c r="Y33" s="135"/>
      <c r="Z33" s="40">
        <f t="shared" si="10"/>
        <v>44312</v>
      </c>
      <c r="AA33" s="147"/>
      <c r="AB33" s="135"/>
      <c r="AC33" s="40">
        <f t="shared" si="11"/>
        <v>44342</v>
      </c>
      <c r="AD33" s="147"/>
      <c r="AE33" s="135"/>
      <c r="AF33" s="40">
        <f t="shared" si="12"/>
        <v>44373</v>
      </c>
      <c r="AG33" s="147"/>
      <c r="AH33" s="135"/>
      <c r="AI33" s="40">
        <f t="shared" si="13"/>
        <v>44403</v>
      </c>
      <c r="AJ33" s="147"/>
      <c r="AK33" s="135"/>
      <c r="AL33" s="40">
        <f t="shared" si="4"/>
        <v>44434</v>
      </c>
      <c r="AM33" s="147"/>
      <c r="AN33" s="135"/>
      <c r="AO33" s="8"/>
      <c r="AP33" s="21"/>
    </row>
    <row r="34" spans="1:43" s="9" customFormat="1" x14ac:dyDescent="0.3">
      <c r="B34" s="40">
        <f>B6+26</f>
        <v>44070</v>
      </c>
      <c r="C34" s="145"/>
      <c r="D34" s="135"/>
      <c r="E34" s="40">
        <f t="shared" si="1"/>
        <v>44101</v>
      </c>
      <c r="F34" s="147"/>
      <c r="G34" s="135"/>
      <c r="H34" s="40">
        <f t="shared" si="2"/>
        <v>44131</v>
      </c>
      <c r="I34" s="149"/>
      <c r="J34" s="128"/>
      <c r="K34" s="40">
        <f t="shared" si="5"/>
        <v>44162</v>
      </c>
      <c r="L34" s="147"/>
      <c r="M34" s="135"/>
      <c r="N34" s="40">
        <f t="shared" si="6"/>
        <v>44192</v>
      </c>
      <c r="O34" s="147"/>
      <c r="P34" s="135"/>
      <c r="Q34" s="40">
        <f t="shared" si="7"/>
        <v>44223</v>
      </c>
      <c r="R34" s="147"/>
      <c r="S34" s="135"/>
      <c r="T34" s="40">
        <f t="shared" si="8"/>
        <v>44254</v>
      </c>
      <c r="U34" s="147"/>
      <c r="V34" s="135"/>
      <c r="W34" s="40">
        <f t="shared" si="9"/>
        <v>44282</v>
      </c>
      <c r="X34" s="147"/>
      <c r="Y34" s="135"/>
      <c r="Z34" s="40">
        <f t="shared" si="10"/>
        <v>44313</v>
      </c>
      <c r="AA34" s="147"/>
      <c r="AB34" s="135"/>
      <c r="AC34" s="40">
        <f t="shared" si="11"/>
        <v>44343</v>
      </c>
      <c r="AD34" s="147"/>
      <c r="AE34" s="135"/>
      <c r="AF34" s="40">
        <f t="shared" si="12"/>
        <v>44374</v>
      </c>
      <c r="AG34" s="147"/>
      <c r="AH34" s="135"/>
      <c r="AI34" s="40">
        <f t="shared" si="13"/>
        <v>44404</v>
      </c>
      <c r="AJ34" s="147"/>
      <c r="AK34" s="135"/>
      <c r="AL34" s="135"/>
      <c r="AM34" s="135"/>
      <c r="AN34" s="135"/>
      <c r="AO34" s="8"/>
      <c r="AP34" s="21"/>
    </row>
    <row r="35" spans="1:43" s="9" customFormat="1" x14ac:dyDescent="0.3">
      <c r="B35" s="40">
        <f>B34+1</f>
        <v>44071</v>
      </c>
      <c r="C35" s="145"/>
      <c r="D35" s="135"/>
      <c r="E35" s="40">
        <f t="shared" si="1"/>
        <v>44102</v>
      </c>
      <c r="F35" s="147"/>
      <c r="G35" s="135"/>
      <c r="H35" s="40">
        <f t="shared" si="2"/>
        <v>44132</v>
      </c>
      <c r="I35" s="149"/>
      <c r="J35" s="128"/>
      <c r="K35" s="40">
        <f t="shared" si="5"/>
        <v>44163</v>
      </c>
      <c r="L35" s="147"/>
      <c r="M35" s="135"/>
      <c r="N35" s="40">
        <f t="shared" si="6"/>
        <v>44193</v>
      </c>
      <c r="O35" s="147"/>
      <c r="P35" s="135"/>
      <c r="Q35" s="40">
        <f t="shared" si="7"/>
        <v>44224</v>
      </c>
      <c r="R35" s="147"/>
      <c r="S35" s="135"/>
      <c r="T35" s="40">
        <f t="shared" si="8"/>
        <v>44255</v>
      </c>
      <c r="U35" s="147"/>
      <c r="V35" s="135"/>
      <c r="W35" s="40">
        <f t="shared" si="9"/>
        <v>44283</v>
      </c>
      <c r="X35" s="147"/>
      <c r="Y35" s="135"/>
      <c r="Z35" s="40">
        <f t="shared" si="10"/>
        <v>44314</v>
      </c>
      <c r="AA35" s="147"/>
      <c r="AB35" s="135"/>
      <c r="AC35" s="40">
        <f t="shared" si="11"/>
        <v>44344</v>
      </c>
      <c r="AD35" s="147"/>
      <c r="AE35" s="135"/>
      <c r="AF35" s="40">
        <f t="shared" si="12"/>
        <v>44375</v>
      </c>
      <c r="AG35" s="147"/>
      <c r="AH35" s="135"/>
      <c r="AI35" s="40">
        <f t="shared" si="13"/>
        <v>44405</v>
      </c>
      <c r="AJ35" s="147"/>
      <c r="AK35" s="135"/>
      <c r="AL35" s="135"/>
      <c r="AM35" s="135"/>
      <c r="AN35" s="135"/>
      <c r="AO35" s="8"/>
      <c r="AP35" s="21"/>
    </row>
    <row r="36" spans="1:43" s="9" customFormat="1" x14ac:dyDescent="0.3">
      <c r="B36" s="40">
        <f>IF(B35="","",IF(DAY(B35+1)=1,"",B35+1))</f>
        <v>44072</v>
      </c>
      <c r="C36" s="145"/>
      <c r="D36" s="135"/>
      <c r="E36" s="40">
        <f>IF(E35="","",IF(DAY(E35+1)=1,"",E35+1))</f>
        <v>44103</v>
      </c>
      <c r="F36" s="147"/>
      <c r="G36" s="135"/>
      <c r="H36" s="40">
        <f>IF(H35="","",IF(DAY(H35+1)=1,"",H35+1))</f>
        <v>44133</v>
      </c>
      <c r="I36" s="149"/>
      <c r="J36" s="128"/>
      <c r="K36" s="40">
        <f>IF(K35="","",IF(DAY(K35+1)=1,"",K35+1))</f>
        <v>44164</v>
      </c>
      <c r="L36" s="147"/>
      <c r="M36" s="135"/>
      <c r="N36" s="40">
        <f>IF(N35="","",IF(DAY(N35+1)=1,"",N35+1))</f>
        <v>44194</v>
      </c>
      <c r="O36" s="147"/>
      <c r="P36" s="135"/>
      <c r="Q36" s="40">
        <f t="shared" ref="Q36:AI38" si="14">IF(Q35="","",IF(DAY(Q35+1)=1,"",Q35+1))</f>
        <v>44225</v>
      </c>
      <c r="R36" s="147"/>
      <c r="S36" s="135"/>
      <c r="T36" s="135"/>
      <c r="U36" s="135"/>
      <c r="V36" s="135"/>
      <c r="W36" s="40">
        <f t="shared" si="14"/>
        <v>44284</v>
      </c>
      <c r="X36" s="147"/>
      <c r="Y36" s="135"/>
      <c r="Z36" s="40">
        <f t="shared" si="14"/>
        <v>44315</v>
      </c>
      <c r="AA36" s="147"/>
      <c r="AB36" s="135"/>
      <c r="AC36" s="40">
        <f t="shared" si="14"/>
        <v>44345</v>
      </c>
      <c r="AD36" s="147"/>
      <c r="AE36" s="135"/>
      <c r="AF36" s="40">
        <f t="shared" si="14"/>
        <v>44376</v>
      </c>
      <c r="AG36" s="147"/>
      <c r="AH36" s="135"/>
      <c r="AI36" s="40">
        <f t="shared" si="14"/>
        <v>44406</v>
      </c>
      <c r="AJ36" s="147"/>
      <c r="AK36" s="135"/>
      <c r="AL36" s="135"/>
      <c r="AM36" s="135"/>
      <c r="AN36" s="135"/>
      <c r="AO36" s="8"/>
      <c r="AP36" s="21"/>
    </row>
    <row r="37" spans="1:43" s="9" customFormat="1" x14ac:dyDescent="0.3">
      <c r="B37" s="40">
        <f>IF(B36="","",IF(DAY(B36+1)=1,"",B36+1))</f>
        <v>44073</v>
      </c>
      <c r="C37" s="145"/>
      <c r="D37" s="135"/>
      <c r="E37" s="40">
        <f t="shared" ref="E37" si="15">IF(E36="","",IF(DAY(E36+1)=1,"",E36+1))</f>
        <v>44104</v>
      </c>
      <c r="F37" s="147"/>
      <c r="G37" s="135"/>
      <c r="H37" s="40">
        <f>IF(H36="","",IF(DAY(H36+1)=1,"",H36+1))</f>
        <v>44134</v>
      </c>
      <c r="I37" s="149"/>
      <c r="J37" s="128"/>
      <c r="K37" s="40">
        <f t="shared" ref="K37:N38" si="16">IF(K36="","",IF(DAY(K36+1)=1,"",K36+1))</f>
        <v>44165</v>
      </c>
      <c r="L37" s="147"/>
      <c r="M37" s="135"/>
      <c r="N37" s="40">
        <f t="shared" si="16"/>
        <v>44195</v>
      </c>
      <c r="O37" s="147"/>
      <c r="P37" s="135"/>
      <c r="Q37" s="40">
        <f t="shared" si="14"/>
        <v>44226</v>
      </c>
      <c r="R37" s="147"/>
      <c r="S37" s="135"/>
      <c r="T37" s="135"/>
      <c r="U37" s="135"/>
      <c r="V37" s="135"/>
      <c r="W37" s="40">
        <f t="shared" si="14"/>
        <v>44285</v>
      </c>
      <c r="X37" s="147"/>
      <c r="Y37" s="135"/>
      <c r="Z37" s="40">
        <f t="shared" si="14"/>
        <v>44316</v>
      </c>
      <c r="AA37" s="147"/>
      <c r="AB37" s="135"/>
      <c r="AC37" s="40">
        <f t="shared" si="14"/>
        <v>44346</v>
      </c>
      <c r="AD37" s="147"/>
      <c r="AE37" s="135"/>
      <c r="AF37" s="40">
        <f t="shared" si="14"/>
        <v>44377</v>
      </c>
      <c r="AG37" s="147"/>
      <c r="AH37" s="135"/>
      <c r="AI37" s="40">
        <f t="shared" si="14"/>
        <v>44407</v>
      </c>
      <c r="AJ37" s="147"/>
      <c r="AK37" s="135"/>
      <c r="AL37" s="135"/>
      <c r="AM37" s="135"/>
      <c r="AN37" s="135"/>
      <c r="AO37" s="8"/>
      <c r="AP37" s="21"/>
    </row>
    <row r="38" spans="1:43" s="9" customFormat="1" x14ac:dyDescent="0.3">
      <c r="B38" s="40">
        <f>IF(B37="","",IF(DAY(B37+1)=1,"",B37+1))</f>
        <v>44074</v>
      </c>
      <c r="C38" s="145"/>
      <c r="D38" s="135"/>
      <c r="E38" s="327"/>
      <c r="F38" s="326"/>
      <c r="G38" s="327"/>
      <c r="H38" s="40">
        <f>IF(H37="","",IF(DAY(H37+1)=1,"",H37+1))</f>
        <v>44135</v>
      </c>
      <c r="I38" s="149"/>
      <c r="J38" s="128"/>
      <c r="K38" s="327"/>
      <c r="L38" s="327"/>
      <c r="M38" s="327"/>
      <c r="N38" s="40">
        <f t="shared" si="16"/>
        <v>44196</v>
      </c>
      <c r="O38" s="147"/>
      <c r="P38" s="135"/>
      <c r="Q38" s="40">
        <f t="shared" si="14"/>
        <v>44227</v>
      </c>
      <c r="R38" s="147"/>
      <c r="S38" s="135"/>
      <c r="T38" s="135"/>
      <c r="U38" s="135"/>
      <c r="V38" s="135"/>
      <c r="W38" s="40">
        <f t="shared" si="14"/>
        <v>44286</v>
      </c>
      <c r="X38" s="506"/>
      <c r="Y38" s="135"/>
      <c r="Z38" s="135"/>
      <c r="AA38" s="135"/>
      <c r="AB38" s="135"/>
      <c r="AC38" s="40">
        <f t="shared" si="14"/>
        <v>44347</v>
      </c>
      <c r="AD38" s="147"/>
      <c r="AE38" s="135"/>
      <c r="AF38" s="40" t="str">
        <f t="shared" si="14"/>
        <v/>
      </c>
      <c r="AG38" s="40"/>
      <c r="AH38" s="31"/>
      <c r="AI38" s="40">
        <f t="shared" si="14"/>
        <v>44408</v>
      </c>
      <c r="AJ38" s="147"/>
      <c r="AK38" s="135"/>
      <c r="AL38" s="135"/>
      <c r="AM38" s="135"/>
      <c r="AN38" s="135"/>
      <c r="AO38" s="8"/>
      <c r="AP38" s="21"/>
    </row>
    <row r="39" spans="1:43" ht="14" thickBot="1" x14ac:dyDescent="0.35">
      <c r="B39" s="155"/>
      <c r="W39" s="155"/>
      <c r="AP39" s="21"/>
    </row>
    <row r="40" spans="1:43" ht="14" thickBot="1" x14ac:dyDescent="0.35">
      <c r="A40" s="51"/>
      <c r="B40" s="231" t="s">
        <v>60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231" t="s">
        <v>60</v>
      </c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P40" s="21"/>
    </row>
    <row r="41" spans="1:43" s="9" customFormat="1" thickTop="1" x14ac:dyDescent="0.3">
      <c r="B41" s="313" t="s">
        <v>9</v>
      </c>
      <c r="C41" s="316"/>
      <c r="D41" s="575">
        <f>SUM(D34:D38)</f>
        <v>0</v>
      </c>
      <c r="E41" s="313" t="s">
        <v>10</v>
      </c>
      <c r="F41" s="316"/>
      <c r="G41" s="575">
        <f>SUM(G8:G38)</f>
        <v>0</v>
      </c>
      <c r="H41" s="313" t="s">
        <v>12</v>
      </c>
      <c r="I41" s="316"/>
      <c r="J41" s="575">
        <f>SUM(J8:J38)</f>
        <v>0</v>
      </c>
      <c r="K41" s="313" t="s">
        <v>11</v>
      </c>
      <c r="L41" s="316"/>
      <c r="M41" s="575">
        <f>SUM(M8:M38)</f>
        <v>0</v>
      </c>
      <c r="N41" s="313" t="s">
        <v>13</v>
      </c>
      <c r="O41" s="316"/>
      <c r="P41" s="575">
        <f>SUM(P8:P38)</f>
        <v>0</v>
      </c>
      <c r="Q41" s="313" t="s">
        <v>2</v>
      </c>
      <c r="R41" s="316"/>
      <c r="S41" s="575">
        <f>SUM(S8:S38)</f>
        <v>0</v>
      </c>
      <c r="T41" s="313" t="s">
        <v>3</v>
      </c>
      <c r="U41" s="316"/>
      <c r="V41" s="575">
        <f>SUM(V8:V38)</f>
        <v>0</v>
      </c>
      <c r="W41" s="313" t="s">
        <v>4</v>
      </c>
      <c r="X41" s="316"/>
      <c r="Y41" s="575">
        <f>SUM(Y8:Y38)</f>
        <v>0</v>
      </c>
      <c r="Z41" s="313" t="s">
        <v>5</v>
      </c>
      <c r="AA41" s="316"/>
      <c r="AB41" s="575">
        <f>SUM(AB8:AB38)</f>
        <v>0</v>
      </c>
      <c r="AC41" s="313" t="s">
        <v>6</v>
      </c>
      <c r="AD41" s="316"/>
      <c r="AE41" s="575">
        <f>SUM(AE8:AE38)</f>
        <v>0</v>
      </c>
      <c r="AF41" s="313" t="s">
        <v>7</v>
      </c>
      <c r="AG41" s="316"/>
      <c r="AH41" s="575">
        <f>SUM(AH8:AH38)</f>
        <v>0</v>
      </c>
      <c r="AI41" s="313" t="s">
        <v>8</v>
      </c>
      <c r="AJ41" s="316"/>
      <c r="AK41" s="575">
        <f>SUM(AK8:AK38)</f>
        <v>0</v>
      </c>
      <c r="AL41" s="313" t="s">
        <v>9</v>
      </c>
      <c r="AM41" s="316"/>
      <c r="AN41" s="575">
        <f>SUM(AN8:AN33)</f>
        <v>0</v>
      </c>
      <c r="AO41" s="321" t="s">
        <v>95</v>
      </c>
      <c r="AP41" s="322"/>
      <c r="AQ41" s="578">
        <f>SUM(D41,G41,J41,M41,P41,S41,V41,Y41,AB41,AE41,AH41,AK41,AN41)</f>
        <v>0</v>
      </c>
    </row>
    <row r="42" spans="1:43" s="9" customFormat="1" ht="13" x14ac:dyDescent="0.3">
      <c r="B42" s="314" t="s">
        <v>17</v>
      </c>
      <c r="C42" s="316">
        <f>5-C43</f>
        <v>5</v>
      </c>
      <c r="D42" s="576"/>
      <c r="E42" s="314" t="s">
        <v>17</v>
      </c>
      <c r="F42" s="316">
        <f>30-F43</f>
        <v>30</v>
      </c>
      <c r="G42" s="576"/>
      <c r="H42" s="314" t="s">
        <v>17</v>
      </c>
      <c r="I42" s="316">
        <f>31-I43</f>
        <v>31</v>
      </c>
      <c r="J42" s="576"/>
      <c r="K42" s="315" t="s">
        <v>17</v>
      </c>
      <c r="L42" s="316">
        <f>30-L43</f>
        <v>30</v>
      </c>
      <c r="M42" s="576"/>
      <c r="N42" s="314" t="s">
        <v>17</v>
      </c>
      <c r="O42" s="316">
        <f>31-O43</f>
        <v>31</v>
      </c>
      <c r="P42" s="576"/>
      <c r="Q42" s="314" t="s">
        <v>17</v>
      </c>
      <c r="R42" s="316">
        <f>31-R43</f>
        <v>31</v>
      </c>
      <c r="S42" s="576"/>
      <c r="T42" s="314" t="s">
        <v>17</v>
      </c>
      <c r="U42" s="316">
        <f>28-U43</f>
        <v>28</v>
      </c>
      <c r="V42" s="576"/>
      <c r="W42" s="314" t="s">
        <v>17</v>
      </c>
      <c r="X42" s="316">
        <f>31-X43</f>
        <v>31</v>
      </c>
      <c r="Y42" s="576"/>
      <c r="Z42" s="314" t="s">
        <v>17</v>
      </c>
      <c r="AA42" s="316">
        <f>30-AA43</f>
        <v>30</v>
      </c>
      <c r="AB42" s="576"/>
      <c r="AC42" s="314" t="s">
        <v>17</v>
      </c>
      <c r="AD42" s="316">
        <f>31-AD43</f>
        <v>31</v>
      </c>
      <c r="AE42" s="576"/>
      <c r="AF42" s="314" t="s">
        <v>17</v>
      </c>
      <c r="AG42" s="316">
        <f>30-AG43</f>
        <v>30</v>
      </c>
      <c r="AH42" s="576"/>
      <c r="AI42" s="314" t="s">
        <v>17</v>
      </c>
      <c r="AJ42" s="316">
        <f>31-AJ43</f>
        <v>31</v>
      </c>
      <c r="AK42" s="576"/>
      <c r="AL42" s="314" t="s">
        <v>17</v>
      </c>
      <c r="AM42" s="316">
        <v>26</v>
      </c>
      <c r="AN42" s="576"/>
      <c r="AO42" s="323" t="s">
        <v>17</v>
      </c>
      <c r="AP42" s="320">
        <f>SUM(C42,F42,I42,L42,O42,R42,U42,X42,AA42,AD42,AG42,AJ42,AM42)</f>
        <v>365</v>
      </c>
      <c r="AQ42" s="579"/>
    </row>
    <row r="43" spans="1:43" ht="14" thickBot="1" x14ac:dyDescent="0.35">
      <c r="B43" s="314" t="s">
        <v>47</v>
      </c>
      <c r="C43" s="320">
        <f>COUNTIF(C34:C38,"○")</f>
        <v>0</v>
      </c>
      <c r="D43" s="577"/>
      <c r="E43" s="314" t="s">
        <v>47</v>
      </c>
      <c r="F43" s="320">
        <f>COUNTIF(F8:F38,"○")</f>
        <v>0</v>
      </c>
      <c r="G43" s="577"/>
      <c r="H43" s="314" t="s">
        <v>47</v>
      </c>
      <c r="I43" s="320">
        <f>COUNTIF(I8:I38,"○")</f>
        <v>0</v>
      </c>
      <c r="J43" s="577"/>
      <c r="K43" s="315" t="s">
        <v>47</v>
      </c>
      <c r="L43" s="320">
        <f>COUNTIF(L8:L38,"○")</f>
        <v>0</v>
      </c>
      <c r="M43" s="577"/>
      <c r="N43" s="314" t="s">
        <v>47</v>
      </c>
      <c r="O43" s="320">
        <f>COUNTIF(O8:O38,"○")</f>
        <v>0</v>
      </c>
      <c r="P43" s="577"/>
      <c r="Q43" s="314" t="s">
        <v>47</v>
      </c>
      <c r="R43" s="320">
        <f>COUNTIF(R8:R38,"○")</f>
        <v>0</v>
      </c>
      <c r="S43" s="577"/>
      <c r="T43" s="314" t="s">
        <v>47</v>
      </c>
      <c r="U43" s="320">
        <f>COUNTIF(U8:U38,"○")</f>
        <v>0</v>
      </c>
      <c r="V43" s="577"/>
      <c r="W43" s="314" t="s">
        <v>47</v>
      </c>
      <c r="X43" s="320">
        <f>COUNTIF(X8:X38,"○")</f>
        <v>0</v>
      </c>
      <c r="Y43" s="577"/>
      <c r="Z43" s="314" t="s">
        <v>47</v>
      </c>
      <c r="AA43" s="320">
        <f>COUNTIF(AA8:AA38,"○")</f>
        <v>0</v>
      </c>
      <c r="AB43" s="577"/>
      <c r="AC43" s="314" t="s">
        <v>47</v>
      </c>
      <c r="AD43" s="320">
        <f>COUNTIF(AD8:AD38,"○")</f>
        <v>0</v>
      </c>
      <c r="AE43" s="577"/>
      <c r="AF43" s="314" t="s">
        <v>47</v>
      </c>
      <c r="AG43" s="320">
        <f>COUNTIF(AG8:AG38,"○")</f>
        <v>0</v>
      </c>
      <c r="AH43" s="577"/>
      <c r="AI43" s="314" t="s">
        <v>47</v>
      </c>
      <c r="AJ43" s="320">
        <f>COUNTIF(AJ8:AJ38,"○")</f>
        <v>0</v>
      </c>
      <c r="AK43" s="577"/>
      <c r="AL43" s="314" t="s">
        <v>47</v>
      </c>
      <c r="AM43" s="320">
        <f>COUNTIF(AM8:AM33,"○")</f>
        <v>0</v>
      </c>
      <c r="AN43" s="577"/>
      <c r="AO43" s="324" t="s">
        <v>47</v>
      </c>
      <c r="AP43" s="325">
        <f>SUM(C43,F43,I43,L43,O43,R43,U43,X43,AA43,AD43,AG43,AJ43,AL43)</f>
        <v>0</v>
      </c>
      <c r="AQ43" s="580"/>
    </row>
    <row r="44" spans="1:43" ht="14" thickTop="1" x14ac:dyDescent="0.3">
      <c r="O44" s="317"/>
      <c r="P44" s="317"/>
      <c r="AG44" s="317"/>
      <c r="AJ44" s="317"/>
      <c r="AP44" s="21"/>
    </row>
    <row r="45" spans="1:43" x14ac:dyDescent="0.3">
      <c r="AP45" s="21"/>
    </row>
    <row r="46" spans="1:43" x14ac:dyDescent="0.3">
      <c r="AP46" s="21"/>
    </row>
    <row r="47" spans="1:43" x14ac:dyDescent="0.3">
      <c r="AP47" s="21"/>
    </row>
    <row r="48" spans="1:43" x14ac:dyDescent="0.3">
      <c r="AP48" s="21"/>
    </row>
    <row r="49" spans="42:42" x14ac:dyDescent="0.3">
      <c r="AP49" s="21"/>
    </row>
    <row r="50" spans="42:42" x14ac:dyDescent="0.3">
      <c r="AP50" s="21"/>
    </row>
    <row r="51" spans="42:42" x14ac:dyDescent="0.3">
      <c r="AP51" s="21"/>
    </row>
    <row r="52" spans="42:42" x14ac:dyDescent="0.3">
      <c r="AP52" s="21"/>
    </row>
    <row r="53" spans="42:42" x14ac:dyDescent="0.3">
      <c r="AP53" s="21"/>
    </row>
    <row r="54" spans="42:42" x14ac:dyDescent="0.3">
      <c r="AP54" s="21"/>
    </row>
    <row r="55" spans="42:42" x14ac:dyDescent="0.3">
      <c r="AP55" s="21"/>
    </row>
    <row r="56" spans="42:42" x14ac:dyDescent="0.3">
      <c r="AP56" s="21"/>
    </row>
    <row r="57" spans="42:42" x14ac:dyDescent="0.3">
      <c r="AP57" s="21"/>
    </row>
    <row r="58" spans="42:42" x14ac:dyDescent="0.3">
      <c r="AP58" s="21"/>
    </row>
    <row r="59" spans="42:42" x14ac:dyDescent="0.3">
      <c r="AP59" s="21"/>
    </row>
    <row r="60" spans="42:42" x14ac:dyDescent="0.3">
      <c r="AP60" s="21"/>
    </row>
    <row r="61" spans="42:42" x14ac:dyDescent="0.3">
      <c r="AP61" s="21"/>
    </row>
    <row r="62" spans="42:42" x14ac:dyDescent="0.3">
      <c r="AP62" s="22"/>
    </row>
    <row r="63" spans="42:42" x14ac:dyDescent="0.3">
      <c r="AP63" s="22"/>
    </row>
    <row r="64" spans="42:42" x14ac:dyDescent="0.3">
      <c r="AP64" s="22"/>
    </row>
    <row r="65" spans="42:42" x14ac:dyDescent="0.3">
      <c r="AP65" s="22"/>
    </row>
    <row r="66" spans="42:42" x14ac:dyDescent="0.3">
      <c r="AP66" s="22"/>
    </row>
    <row r="67" spans="42:42" x14ac:dyDescent="0.3">
      <c r="AP67" s="22"/>
    </row>
    <row r="68" spans="42:42" x14ac:dyDescent="0.3">
      <c r="AP68" s="22"/>
    </row>
    <row r="69" spans="42:42" x14ac:dyDescent="0.3">
      <c r="AP69" s="22"/>
    </row>
    <row r="70" spans="42:42" x14ac:dyDescent="0.3">
      <c r="AP70" s="22"/>
    </row>
    <row r="71" spans="42:42" x14ac:dyDescent="0.3">
      <c r="AP71" s="22"/>
    </row>
    <row r="72" spans="42:42" x14ac:dyDescent="0.3">
      <c r="AP72" s="22"/>
    </row>
    <row r="73" spans="42:42" x14ac:dyDescent="0.3">
      <c r="AP73" s="22"/>
    </row>
    <row r="74" spans="42:42" x14ac:dyDescent="0.3">
      <c r="AP74" s="22"/>
    </row>
    <row r="75" spans="42:42" x14ac:dyDescent="0.3">
      <c r="AP75" s="22"/>
    </row>
    <row r="76" spans="42:42" x14ac:dyDescent="0.3">
      <c r="AP76" s="22"/>
    </row>
    <row r="77" spans="42:42" x14ac:dyDescent="0.3">
      <c r="AP77" s="22"/>
    </row>
    <row r="78" spans="42:42" x14ac:dyDescent="0.3">
      <c r="AP78" s="22"/>
    </row>
    <row r="79" spans="42:42" x14ac:dyDescent="0.3">
      <c r="AP79" s="22"/>
    </row>
    <row r="80" spans="42:42" x14ac:dyDescent="0.3">
      <c r="AP80" s="22"/>
    </row>
    <row r="81" spans="42:42" x14ac:dyDescent="0.3">
      <c r="AP81" s="22"/>
    </row>
    <row r="82" spans="42:42" x14ac:dyDescent="0.3">
      <c r="AP82" s="22"/>
    </row>
    <row r="83" spans="42:42" x14ac:dyDescent="0.3">
      <c r="AP83" s="22"/>
    </row>
    <row r="84" spans="42:42" x14ac:dyDescent="0.3">
      <c r="AP84" s="22"/>
    </row>
    <row r="85" spans="42:42" x14ac:dyDescent="0.3">
      <c r="AP85" s="22"/>
    </row>
    <row r="86" spans="42:42" x14ac:dyDescent="0.3">
      <c r="AP86" s="22"/>
    </row>
    <row r="87" spans="42:42" x14ac:dyDescent="0.3">
      <c r="AP87" s="22"/>
    </row>
    <row r="88" spans="42:42" x14ac:dyDescent="0.3">
      <c r="AP88" s="22"/>
    </row>
    <row r="89" spans="42:42" x14ac:dyDescent="0.3">
      <c r="AP89" s="22"/>
    </row>
    <row r="90" spans="42:42" x14ac:dyDescent="0.3">
      <c r="AP90" s="22"/>
    </row>
    <row r="91" spans="42:42" x14ac:dyDescent="0.3">
      <c r="AP91" s="22"/>
    </row>
    <row r="92" spans="42:42" x14ac:dyDescent="0.3">
      <c r="AP92" s="22"/>
    </row>
    <row r="93" spans="42:42" x14ac:dyDescent="0.3">
      <c r="AP93" s="22"/>
    </row>
    <row r="94" spans="42:42" x14ac:dyDescent="0.3">
      <c r="AP94" s="22"/>
    </row>
    <row r="95" spans="42:42" x14ac:dyDescent="0.3">
      <c r="AP95" s="22"/>
    </row>
    <row r="96" spans="42:42" x14ac:dyDescent="0.3">
      <c r="AP96" s="22"/>
    </row>
    <row r="97" spans="42:42" x14ac:dyDescent="0.3">
      <c r="AP97" s="22"/>
    </row>
    <row r="98" spans="42:42" x14ac:dyDescent="0.3">
      <c r="AP98" s="22"/>
    </row>
    <row r="99" spans="42:42" x14ac:dyDescent="0.3">
      <c r="AP99" s="22"/>
    </row>
    <row r="100" spans="42:42" x14ac:dyDescent="0.3">
      <c r="AP100" s="22"/>
    </row>
    <row r="101" spans="42:42" x14ac:dyDescent="0.3">
      <c r="AP101" s="22"/>
    </row>
    <row r="102" spans="42:42" x14ac:dyDescent="0.3">
      <c r="AP102" s="22"/>
    </row>
    <row r="103" spans="42:42" x14ac:dyDescent="0.3">
      <c r="AP103" s="22"/>
    </row>
    <row r="104" spans="42:42" x14ac:dyDescent="0.3">
      <c r="AP104" s="22"/>
    </row>
    <row r="105" spans="42:42" x14ac:dyDescent="0.3">
      <c r="AP105" s="22"/>
    </row>
    <row r="106" spans="42:42" x14ac:dyDescent="0.3">
      <c r="AP106" s="22"/>
    </row>
    <row r="107" spans="42:42" x14ac:dyDescent="0.3">
      <c r="AP107" s="22"/>
    </row>
    <row r="108" spans="42:42" x14ac:dyDescent="0.3">
      <c r="AP108" s="22"/>
    </row>
    <row r="109" spans="42:42" x14ac:dyDescent="0.3">
      <c r="AP109" s="22"/>
    </row>
    <row r="110" spans="42:42" x14ac:dyDescent="0.3">
      <c r="AP110" s="22"/>
    </row>
    <row r="111" spans="42:42" x14ac:dyDescent="0.3">
      <c r="AP111" s="22"/>
    </row>
    <row r="112" spans="42:42" x14ac:dyDescent="0.3">
      <c r="AP112" s="22"/>
    </row>
    <row r="113" spans="42:42" x14ac:dyDescent="0.3">
      <c r="AP113" s="22"/>
    </row>
    <row r="114" spans="42:42" x14ac:dyDescent="0.3">
      <c r="AP114" s="22"/>
    </row>
    <row r="115" spans="42:42" x14ac:dyDescent="0.3">
      <c r="AP115" s="22"/>
    </row>
    <row r="116" spans="42:42" x14ac:dyDescent="0.3">
      <c r="AP116" s="22"/>
    </row>
    <row r="117" spans="42:42" x14ac:dyDescent="0.3">
      <c r="AP117" s="22"/>
    </row>
    <row r="118" spans="42:42" x14ac:dyDescent="0.3">
      <c r="AP118" s="22"/>
    </row>
    <row r="119" spans="42:42" x14ac:dyDescent="0.3">
      <c r="AP119" s="22"/>
    </row>
    <row r="120" spans="42:42" x14ac:dyDescent="0.3">
      <c r="AP120" s="22"/>
    </row>
    <row r="121" spans="42:42" x14ac:dyDescent="0.3">
      <c r="AP121" s="22"/>
    </row>
    <row r="122" spans="42:42" x14ac:dyDescent="0.3">
      <c r="AP122" s="22"/>
    </row>
    <row r="123" spans="42:42" x14ac:dyDescent="0.3">
      <c r="AP123" s="22"/>
    </row>
    <row r="124" spans="42:42" x14ac:dyDescent="0.3">
      <c r="AP124" s="22"/>
    </row>
    <row r="125" spans="42:42" x14ac:dyDescent="0.3">
      <c r="AP125" s="22"/>
    </row>
    <row r="126" spans="42:42" x14ac:dyDescent="0.3">
      <c r="AP126" s="22"/>
    </row>
    <row r="127" spans="42:42" x14ac:dyDescent="0.3">
      <c r="AP127" s="22"/>
    </row>
    <row r="128" spans="42:42" x14ac:dyDescent="0.3">
      <c r="AP128" s="22"/>
    </row>
    <row r="129" spans="42:42" x14ac:dyDescent="0.3">
      <c r="AP129" s="22"/>
    </row>
    <row r="130" spans="42:42" x14ac:dyDescent="0.3">
      <c r="AP130" s="22"/>
    </row>
  </sheetData>
  <sheetProtection algorithmName="SHA-512" hashValue="mgV0FUb5VtTJBN8ldj8CRU+GDoVowhoHh0FbLldOTS4VvASlUK4xfOFpGdQIDxM93dohIzbH7hyhiDoKPzaiMg==" saltValue="SX5DSFfqoSusbRatR6vZWw==" spinCount="100000" sheet="1" objects="1" scenarios="1"/>
  <mergeCells count="27">
    <mergeCell ref="AQ41:AQ43"/>
    <mergeCell ref="AE41:AE43"/>
    <mergeCell ref="AH41:AH43"/>
    <mergeCell ref="AK41:AK43"/>
    <mergeCell ref="AN41:AN43"/>
    <mergeCell ref="AL6:AN6"/>
    <mergeCell ref="AC6:AE6"/>
    <mergeCell ref="AF6:AH6"/>
    <mergeCell ref="AI6:AK6"/>
    <mergeCell ref="D41:D43"/>
    <mergeCell ref="G41:G43"/>
    <mergeCell ref="J41:J43"/>
    <mergeCell ref="M41:M43"/>
    <mergeCell ref="P41:P43"/>
    <mergeCell ref="S41:S43"/>
    <mergeCell ref="V41:V43"/>
    <mergeCell ref="Y41:Y43"/>
    <mergeCell ref="AB41:AB43"/>
    <mergeCell ref="T6:V6"/>
    <mergeCell ref="W6:Y6"/>
    <mergeCell ref="Z6:AB6"/>
    <mergeCell ref="Q6:S6"/>
    <mergeCell ref="B6:D6"/>
    <mergeCell ref="E6:G6"/>
    <mergeCell ref="H6:J6"/>
    <mergeCell ref="K6:M6"/>
    <mergeCell ref="N6:P6"/>
  </mergeCells>
  <phoneticPr fontId="1"/>
  <conditionalFormatting sqref="N8:N38 Q8:Q37 T8:T35 W8:W37 AC8:AC38 H8:H37 AI8:AI38 AF8:AF35 E8:E37 K8:K37 Z8:Z37 B8:B37">
    <cfRule type="expression" dxfId="72" priority="482">
      <formula>TEXT(B8,"aaa")="土"</formula>
    </cfRule>
  </conditionalFormatting>
  <conditionalFormatting sqref="H8:H37 N8:N38 Q8:Q37 T8:T35 W8:W37 AC8:AC38 AF8:AF35 AI8:AI38 E8:E37 K8:K37 Z8:Z37 B8:B37">
    <cfRule type="expression" dxfId="71" priority="481">
      <formula>TEXT(B8,"aaa")="日"</formula>
    </cfRule>
  </conditionalFormatting>
  <conditionalFormatting sqref="AC41 AF41 AI41 B41 Z41 E41 H41 K41 N41 Q41 T41 W41">
    <cfRule type="expression" dxfId="70" priority="354">
      <formula>TEXT(B41,"aaa")="土"</formula>
    </cfRule>
  </conditionalFormatting>
  <conditionalFormatting sqref="AC41 AF41 B41 Z41 AI41 E41 H41 K41 N41 Q41 T41 W41">
    <cfRule type="expression" dxfId="69" priority="353">
      <formula>TEXT(B41,"aaa")="日"</formula>
    </cfRule>
  </conditionalFormatting>
  <conditionalFormatting sqref="AL41">
    <cfRule type="expression" dxfId="68" priority="349">
      <formula>TEXT(AL41,"aaa")="土"</formula>
    </cfRule>
  </conditionalFormatting>
  <conditionalFormatting sqref="AL41">
    <cfRule type="expression" dxfId="67" priority="348">
      <formula>TEXT(AL41,"aaa")="日"</formula>
    </cfRule>
  </conditionalFormatting>
  <conditionalFormatting sqref="B42:B43 AC42:AC43 AF42:AF43 AI42:AI43 E42:E43 H42:H43 K42:K43 N42:N43 Q42:Q43 T42:T43 W42:W43 Z42:Z43">
    <cfRule type="expression" dxfId="66" priority="278">
      <formula>TEXT(B42,"aaa")="土"</formula>
    </cfRule>
  </conditionalFormatting>
  <conditionalFormatting sqref="B42:B43 AC42:AC43 AF42:AF43 E42:E43 H42:H43 K42:K43 N42:N43 Q42:Q43 T42:T43 W42:W43 Z42:Z43 AI42:AI43">
    <cfRule type="expression" dxfId="65" priority="277">
      <formula>TEXT(B42,"aaa")="日"</formula>
    </cfRule>
  </conditionalFormatting>
  <conditionalFormatting sqref="AL42:AL43">
    <cfRule type="expression" dxfId="64" priority="273">
      <formula>TEXT(AL42,"aaa")="土"</formula>
    </cfRule>
  </conditionalFormatting>
  <conditionalFormatting sqref="AL42:AL43">
    <cfRule type="expression" dxfId="63" priority="272">
      <formula>TEXT(AL42,"aaa")="日"</formula>
    </cfRule>
  </conditionalFormatting>
  <conditionalFormatting sqref="AI8:AI38">
    <cfRule type="expression" dxfId="62" priority="795">
      <formula>COUNTIF($AP$8:$AP$130,$AI8)</formula>
    </cfRule>
  </conditionalFormatting>
  <conditionalFormatting sqref="AF8:AF35 B41:B43 AI41:AI43 Q41:Q43 Z41:Z43 AF41:AF43 AL41:AL43 E41:E43 H41:H43 K41:K43 N41:N43 T41:T43 W41:W43">
    <cfRule type="expression" dxfId="61" priority="796">
      <formula>COUNTIF($AP$8:$AP$130,$AF8)</formula>
    </cfRule>
  </conditionalFormatting>
  <conditionalFormatting sqref="AC8:AC38 B41:B43 AF41:AF43 AI41:AI43 Z41:Z43 AC41:AC43 AL41:AL43 E41:E43 H41:H43 K41:K43 N41:N43 Q41:Q43 T41:T43 W41:W43">
    <cfRule type="expression" dxfId="60" priority="807">
      <formula>COUNTIF($AP$8:$AP$130,$AC8)</formula>
    </cfRule>
  </conditionalFormatting>
  <conditionalFormatting sqref="Z8:Z37 Z41:Z43">
    <cfRule type="expression" dxfId="59" priority="819">
      <formula>COUNTIF($AP$8:$AP$130,$Z8)</formula>
    </cfRule>
  </conditionalFormatting>
  <conditionalFormatting sqref="W8:W37 W41:W43">
    <cfRule type="expression" dxfId="58" priority="820">
      <formula>COUNTIF($AP$8:$AP$130,$W8)</formula>
    </cfRule>
  </conditionalFormatting>
  <conditionalFormatting sqref="T8:T35 T41:T43">
    <cfRule type="expression" dxfId="57" priority="821">
      <formula>COUNTIF($AP$8:$AP$130,$T8)</formula>
    </cfRule>
  </conditionalFormatting>
  <conditionalFormatting sqref="Q8:Q37 Q41:Q43">
    <cfRule type="expression" dxfId="56" priority="822">
      <formula>COUNTIF($AP$8:$AP$130,$Q8)</formula>
    </cfRule>
  </conditionalFormatting>
  <conditionalFormatting sqref="N8:N38 N41:N43">
    <cfRule type="expression" dxfId="55" priority="823">
      <formula>COUNTIF($AP$8:$AP$130,$N8)</formula>
    </cfRule>
  </conditionalFormatting>
  <conditionalFormatting sqref="K8:K37 K41:K43">
    <cfRule type="expression" dxfId="54" priority="824">
      <formula>COUNTIF($AP$8:$AP$130,$K8)</formula>
    </cfRule>
  </conditionalFormatting>
  <conditionalFormatting sqref="H8:H37">
    <cfRule type="expression" dxfId="53" priority="825">
      <formula>COUNTIF($AP$8:$AP$130,$H8)</formula>
    </cfRule>
  </conditionalFormatting>
  <conditionalFormatting sqref="E8:E37 E41:E43">
    <cfRule type="expression" dxfId="52" priority="826">
      <formula>COUNTIF($AP$8:$AP$130,$E8)</formula>
    </cfRule>
  </conditionalFormatting>
  <conditionalFormatting sqref="B41:B43 B8:B37">
    <cfRule type="expression" dxfId="51" priority="827">
      <formula>COUNTIF($AP$8:$AP$130,$B8)</formula>
    </cfRule>
  </conditionalFormatting>
  <conditionalFormatting sqref="H41:H43">
    <cfRule type="expression" dxfId="50" priority="839">
      <formula>COUNTIF($AP$8:$AP$130,$H41)</formula>
    </cfRule>
  </conditionalFormatting>
  <conditionalFormatting sqref="AI41:AI43 AL41:AL43">
    <cfRule type="expression" dxfId="49" priority="840">
      <formula>COUNTIF($AP$8:$AP$130,$AI41)</formula>
    </cfRule>
  </conditionalFormatting>
  <conditionalFormatting sqref="E41">
    <cfRule type="expression" dxfId="48" priority="26">
      <formula>COUNTIF($AP$8:$AP$130,$Q41)</formula>
    </cfRule>
  </conditionalFormatting>
  <conditionalFormatting sqref="H41">
    <cfRule type="expression" dxfId="47" priority="25">
      <formula>COUNTIF($AP$8:$AP$130,$T41)</formula>
    </cfRule>
  </conditionalFormatting>
  <conditionalFormatting sqref="K41">
    <cfRule type="expression" dxfId="46" priority="24">
      <formula>COUNTIF($AP$8:$AP$130,$W41)</formula>
    </cfRule>
  </conditionalFormatting>
  <conditionalFormatting sqref="N41">
    <cfRule type="expression" dxfId="45" priority="23">
      <formula>COUNTIF($AP$8:$AP$130,$Z41)</formula>
    </cfRule>
  </conditionalFormatting>
  <conditionalFormatting sqref="W41">
    <cfRule type="expression" dxfId="44" priority="22">
      <formula>COUNTIF($AP$8:$AP$130,$AI41)</formula>
    </cfRule>
  </conditionalFormatting>
  <conditionalFormatting sqref="AO42:AO43">
    <cfRule type="expression" dxfId="43" priority="16">
      <formula>TEXT(AO42,"aaa")="土"</formula>
    </cfRule>
  </conditionalFormatting>
  <conditionalFormatting sqref="AO42:AO43">
    <cfRule type="expression" dxfId="42" priority="15">
      <formula>TEXT(AO42,"aaa")="日"</formula>
    </cfRule>
  </conditionalFormatting>
  <conditionalFormatting sqref="AO41">
    <cfRule type="expression" dxfId="41" priority="14">
      <formula>TEXT(AO41,"aaa")="土"</formula>
    </cfRule>
  </conditionalFormatting>
  <conditionalFormatting sqref="AO41">
    <cfRule type="expression" dxfId="40" priority="13">
      <formula>TEXT(AO41,"aaa")="日"</formula>
    </cfRule>
  </conditionalFormatting>
  <conditionalFormatting sqref="AO43">
    <cfRule type="expression" dxfId="39" priority="17">
      <formula>COUNTIF(#REF!,$AC43)</formula>
    </cfRule>
  </conditionalFormatting>
  <conditionalFormatting sqref="AO43">
    <cfRule type="expression" dxfId="38" priority="18">
      <formula>COUNTIF(#REF!,$AF43)</formula>
    </cfRule>
  </conditionalFormatting>
  <conditionalFormatting sqref="AO41:AO42">
    <cfRule type="expression" dxfId="37" priority="19">
      <formula>COUNTIF(#REF!,#REF!)</formula>
    </cfRule>
  </conditionalFormatting>
  <conditionalFormatting sqref="AO41:AO42">
    <cfRule type="expression" dxfId="36" priority="20">
      <formula>COUNTIF(#REF!,$AE41)</formula>
    </cfRule>
  </conditionalFormatting>
  <conditionalFormatting sqref="AO41:AO43">
    <cfRule type="expression" dxfId="35" priority="21">
      <formula>COUNTIF(#REF!,$AN41)</formula>
    </cfRule>
  </conditionalFormatting>
  <conditionalFormatting sqref="AL8:AL33">
    <cfRule type="expression" dxfId="34" priority="11">
      <formula>TEXT(AL8,"aaa")="土"</formula>
    </cfRule>
  </conditionalFormatting>
  <conditionalFormatting sqref="AL8:AL33">
    <cfRule type="expression" dxfId="33" priority="10">
      <formula>TEXT(AL8,"aaa")="日"</formula>
    </cfRule>
  </conditionalFormatting>
  <conditionalFormatting sqref="AL8:AL33">
    <cfRule type="expression" dxfId="32" priority="12">
      <formula>COUNTIF($AP$8:$AP$130,$AI8)</formula>
    </cfRule>
  </conditionalFormatting>
  <conditionalFormatting sqref="Q38">
    <cfRule type="expression" dxfId="31" priority="8">
      <formula>TEXT(Q38,"aaa")="土"</formula>
    </cfRule>
  </conditionalFormatting>
  <conditionalFormatting sqref="Q38">
    <cfRule type="expression" dxfId="30" priority="7">
      <formula>TEXT(Q38,"aaa")="日"</formula>
    </cfRule>
  </conditionalFormatting>
  <conditionalFormatting sqref="Q38">
    <cfRule type="expression" dxfId="29" priority="9">
      <formula>COUNTIF($AP$8:$AP$130,$Q38)</formula>
    </cfRule>
  </conditionalFormatting>
  <conditionalFormatting sqref="H38">
    <cfRule type="expression" dxfId="28" priority="5">
      <formula>TEXT(H38,"aaa")="土"</formula>
    </cfRule>
  </conditionalFormatting>
  <conditionalFormatting sqref="H38">
    <cfRule type="expression" dxfId="27" priority="4">
      <formula>TEXT(H38,"aaa")="日"</formula>
    </cfRule>
  </conditionalFormatting>
  <conditionalFormatting sqref="H38">
    <cfRule type="expression" dxfId="26" priority="6">
      <formula>COUNTIF($AP$8:$AP$130,$H38)</formula>
    </cfRule>
  </conditionalFormatting>
  <conditionalFormatting sqref="W38">
    <cfRule type="expression" dxfId="25" priority="2">
      <formula>TEXT(W38,"aaa")="土"</formula>
    </cfRule>
  </conditionalFormatting>
  <conditionalFormatting sqref="W38">
    <cfRule type="expression" dxfId="24" priority="1">
      <formula>TEXT(W38,"aaa")="日"</formula>
    </cfRule>
  </conditionalFormatting>
  <conditionalFormatting sqref="W38">
    <cfRule type="expression" dxfId="23" priority="3">
      <formula>COUNTIF($AP$8:$AP$130,$W38)</formula>
    </cfRule>
  </conditionalFormatting>
  <dataValidations count="1">
    <dataValidation type="list" allowBlank="1" showInputMessage="1" showErrorMessage="1" sqref="P14 F8:F38 I8:I38 C27:C38 O8:O38 R8:R38 L8:L37 X8:X37 U8:U35 AD8:AD38 AG8:AG37 AJ8:AJ38 AA8:AA37 AM8:AM33">
      <formula1>"○"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  <colBreaks count="1" manualBreakCount="1">
    <brk id="22" max="4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W148"/>
  <sheetViews>
    <sheetView showGridLines="0" view="pageBreakPreview" zoomScale="96" zoomScaleNormal="75" zoomScaleSheetLayoutView="96" workbookViewId="0">
      <selection activeCell="H57" activeCellId="3" sqref="E45 H45 E57 H57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0.58203125" style="1" customWidth="1"/>
    <col min="6" max="6" width="9.08203125" style="1" customWidth="1"/>
    <col min="7" max="7" width="4.08203125" style="1" customWidth="1"/>
    <col min="8" max="8" width="10.58203125" style="1" customWidth="1"/>
    <col min="9" max="9" width="1.33203125" style="1" customWidth="1"/>
    <col min="10" max="10" width="7.08203125" style="13" customWidth="1"/>
    <col min="11" max="11" width="9.08203125" style="1" customWidth="1"/>
    <col min="12" max="12" width="4.08203125" style="1" customWidth="1"/>
    <col min="13" max="13" width="10.58203125" style="1" customWidth="1"/>
    <col min="14" max="14" width="9.08203125" style="1" customWidth="1"/>
    <col min="15" max="15" width="4.08203125" style="1" customWidth="1"/>
    <col min="16" max="16" width="10.58203125" style="1" customWidth="1"/>
    <col min="17" max="17" width="1.08203125" style="13" customWidth="1"/>
    <col min="18" max="18" width="1.83203125" style="13" customWidth="1"/>
    <col min="19" max="19" width="0.75" style="1" customWidth="1"/>
    <col min="20" max="20" width="11.75" style="1" customWidth="1"/>
    <col min="21" max="21" width="0.58203125" style="20" customWidth="1"/>
    <col min="22" max="16384" width="9" style="1"/>
  </cols>
  <sheetData>
    <row r="1" spans="1:23" ht="27" customHeight="1" x14ac:dyDescent="0.3">
      <c r="A1" s="587" t="s">
        <v>103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1"/>
      <c r="S1" s="13"/>
      <c r="T1" s="13"/>
      <c r="U1" s="1"/>
      <c r="W1" s="20"/>
    </row>
    <row r="2" spans="1:23" ht="13.5" customHeight="1" x14ac:dyDescent="0.3">
      <c r="C2" s="102" t="s">
        <v>104</v>
      </c>
      <c r="D2" s="30"/>
      <c r="J2" s="103" t="s">
        <v>73</v>
      </c>
      <c r="K2" s="11"/>
      <c r="L2" s="11"/>
      <c r="M2" s="13"/>
      <c r="N2" s="13"/>
      <c r="O2" s="13"/>
      <c r="P2" s="13"/>
      <c r="S2" s="13"/>
    </row>
    <row r="3" spans="1:23" ht="25.5" customHeight="1" x14ac:dyDescent="0.3">
      <c r="C3" s="30" t="s">
        <v>68</v>
      </c>
      <c r="D3" s="30"/>
      <c r="K3" s="11"/>
      <c r="L3" s="11"/>
      <c r="M3" s="13"/>
      <c r="N3" s="13"/>
      <c r="O3" s="13"/>
      <c r="P3" s="13"/>
    </row>
    <row r="4" spans="1:23" ht="7.5" customHeight="1" thickBot="1" x14ac:dyDescent="0.35">
      <c r="C4" s="30"/>
      <c r="D4" s="30"/>
      <c r="K4" s="11"/>
      <c r="L4" s="11"/>
      <c r="M4" s="13"/>
      <c r="N4" s="13"/>
      <c r="O4" s="13"/>
      <c r="P4" s="13"/>
    </row>
    <row r="5" spans="1:23" ht="25" customHeight="1" thickBot="1" x14ac:dyDescent="0.35">
      <c r="B5" s="376"/>
      <c r="C5" s="554">
        <v>2018</v>
      </c>
      <c r="D5" s="554"/>
      <c r="E5" s="373" t="s">
        <v>40</v>
      </c>
      <c r="F5" s="373"/>
      <c r="G5" s="373"/>
      <c r="H5" s="392"/>
      <c r="I5" s="375"/>
      <c r="J5" s="12"/>
      <c r="K5" s="139" t="s">
        <v>1</v>
      </c>
      <c r="L5" s="34"/>
      <c r="M5" s="35"/>
      <c r="N5" s="35"/>
      <c r="O5" s="35"/>
      <c r="P5" s="35"/>
      <c r="Q5" s="11"/>
      <c r="R5" s="12"/>
      <c r="S5" s="3"/>
      <c r="T5" s="3"/>
      <c r="U5" s="18"/>
    </row>
    <row r="6" spans="1:23" ht="9" customHeight="1" x14ac:dyDescent="0.3">
      <c r="B6" s="225"/>
      <c r="C6" s="372">
        <f>+DATE(C5,8,1)</f>
        <v>43313</v>
      </c>
      <c r="D6" s="372"/>
      <c r="E6" s="12"/>
      <c r="F6" s="12"/>
      <c r="G6" s="12"/>
      <c r="H6" s="12"/>
      <c r="I6" s="371"/>
      <c r="J6" s="12"/>
      <c r="K6" s="11"/>
      <c r="L6" s="11"/>
      <c r="M6" s="13"/>
      <c r="N6" s="13"/>
      <c r="O6" s="13"/>
      <c r="P6" s="13"/>
      <c r="Q6" s="11"/>
      <c r="R6" s="12"/>
      <c r="S6" s="3"/>
      <c r="T6" s="3"/>
      <c r="U6" s="18"/>
    </row>
    <row r="7" spans="1:23" s="7" customFormat="1" ht="20.149999999999999" customHeight="1" x14ac:dyDescent="0.3">
      <c r="B7" s="353"/>
      <c r="C7" s="538">
        <f>+C6</f>
        <v>43313</v>
      </c>
      <c r="D7" s="539"/>
      <c r="E7" s="539"/>
      <c r="F7" s="540">
        <f>DATE(YEAR(C7),MONTH(C7)+1,DAY(C7))</f>
        <v>43344</v>
      </c>
      <c r="G7" s="541"/>
      <c r="H7" s="542"/>
      <c r="I7" s="354"/>
      <c r="J7" s="240"/>
      <c r="K7" s="581"/>
      <c r="L7" s="581"/>
      <c r="M7" s="581"/>
      <c r="N7" s="581"/>
      <c r="O7" s="581"/>
      <c r="P7" s="581"/>
      <c r="Q7" s="240"/>
      <c r="R7" s="92"/>
      <c r="S7" s="6"/>
      <c r="T7" s="6"/>
      <c r="U7" s="28"/>
    </row>
    <row r="8" spans="1:23" s="23" customFormat="1" ht="20.149999999999999" customHeight="1" thickBot="1" x14ac:dyDescent="0.35">
      <c r="B8" s="355"/>
      <c r="C8" s="27" t="s">
        <v>27</v>
      </c>
      <c r="D8" s="27" t="s">
        <v>38</v>
      </c>
      <c r="E8" s="26" t="s">
        <v>0</v>
      </c>
      <c r="F8" s="41" t="s">
        <v>27</v>
      </c>
      <c r="G8" s="41" t="s">
        <v>38</v>
      </c>
      <c r="H8" s="41" t="s">
        <v>0</v>
      </c>
      <c r="I8" s="387"/>
      <c r="J8" s="72"/>
      <c r="K8" s="240"/>
      <c r="L8" s="240"/>
      <c r="M8" s="240"/>
      <c r="N8" s="240"/>
      <c r="O8" s="240"/>
      <c r="P8" s="240"/>
      <c r="Q8" s="240"/>
      <c r="R8" s="92"/>
      <c r="S8" s="24"/>
      <c r="T8" s="24"/>
      <c r="U8" s="25"/>
    </row>
    <row r="9" spans="1:23" s="9" customFormat="1" ht="14" thickTop="1" x14ac:dyDescent="0.3">
      <c r="B9" s="357"/>
      <c r="C9" s="202">
        <f>C7</f>
        <v>43313</v>
      </c>
      <c r="D9" s="123"/>
      <c r="E9" s="124"/>
      <c r="F9" s="205">
        <f>F7</f>
        <v>43344</v>
      </c>
      <c r="G9" s="125"/>
      <c r="H9" s="126"/>
      <c r="I9" s="358"/>
      <c r="J9" s="48"/>
      <c r="K9" s="14"/>
      <c r="L9" s="14"/>
      <c r="M9" s="37"/>
      <c r="N9" s="14"/>
      <c r="O9" s="14"/>
      <c r="P9" s="37"/>
      <c r="Q9" s="37"/>
      <c r="R9" s="47"/>
      <c r="S9" s="8"/>
      <c r="T9" s="8"/>
      <c r="U9" s="19">
        <v>42370</v>
      </c>
    </row>
    <row r="10" spans="1:23" s="9" customFormat="1" x14ac:dyDescent="0.3">
      <c r="B10" s="357"/>
      <c r="C10" s="40">
        <f>C9+1</f>
        <v>43314</v>
      </c>
      <c r="D10" s="127"/>
      <c r="E10" s="128"/>
      <c r="F10" s="203">
        <f>F9+1</f>
        <v>43345</v>
      </c>
      <c r="G10" s="129"/>
      <c r="H10" s="130"/>
      <c r="I10" s="358"/>
      <c r="J10" s="48"/>
      <c r="K10" s="14"/>
      <c r="L10" s="14"/>
      <c r="M10" s="37"/>
      <c r="N10" s="14"/>
      <c r="O10" s="14"/>
      <c r="P10" s="37"/>
      <c r="Q10" s="37"/>
      <c r="R10" s="47"/>
      <c r="S10" s="8"/>
      <c r="T10" s="8"/>
      <c r="U10" s="19">
        <v>42380</v>
      </c>
    </row>
    <row r="11" spans="1:23" s="9" customFormat="1" x14ac:dyDescent="0.3">
      <c r="B11" s="357"/>
      <c r="C11" s="40">
        <f t="shared" ref="C11:C36" si="0">C10+1</f>
        <v>43315</v>
      </c>
      <c r="D11" s="127"/>
      <c r="E11" s="128"/>
      <c r="F11" s="203">
        <f t="shared" ref="F11:F36" si="1">F10+1</f>
        <v>43346</v>
      </c>
      <c r="G11" s="129"/>
      <c r="H11" s="130"/>
      <c r="I11" s="358"/>
      <c r="J11" s="48"/>
      <c r="K11" s="14"/>
      <c r="L11" s="14"/>
      <c r="M11" s="37"/>
      <c r="N11" s="14"/>
      <c r="O11" s="14"/>
      <c r="P11" s="37"/>
      <c r="Q11" s="37"/>
      <c r="R11" s="47"/>
      <c r="S11" s="8"/>
      <c r="T11" s="8"/>
      <c r="U11" s="19">
        <v>42411</v>
      </c>
    </row>
    <row r="12" spans="1:23" s="9" customFormat="1" x14ac:dyDescent="0.3">
      <c r="B12" s="357"/>
      <c r="C12" s="40">
        <f t="shared" si="0"/>
        <v>43316</v>
      </c>
      <c r="D12" s="127"/>
      <c r="E12" s="128"/>
      <c r="F12" s="288">
        <f>F11+1</f>
        <v>43347</v>
      </c>
      <c r="G12" s="285"/>
      <c r="H12" s="255"/>
      <c r="I12" s="358"/>
      <c r="J12" s="48"/>
      <c r="K12" s="14"/>
      <c r="L12" s="14"/>
      <c r="M12" s="37"/>
      <c r="N12" s="14"/>
      <c r="O12" s="14"/>
      <c r="P12" s="37"/>
      <c r="Q12" s="37"/>
      <c r="R12" s="47"/>
      <c r="S12" s="8"/>
      <c r="T12" s="8"/>
      <c r="U12" s="19">
        <v>42449</v>
      </c>
    </row>
    <row r="13" spans="1:23" s="9" customFormat="1" x14ac:dyDescent="0.3">
      <c r="B13" s="357"/>
      <c r="C13" s="40">
        <f t="shared" si="0"/>
        <v>43317</v>
      </c>
      <c r="D13" s="127"/>
      <c r="E13" s="128"/>
      <c r="F13" s="301">
        <f t="shared" si="1"/>
        <v>43348</v>
      </c>
      <c r="G13" s="259"/>
      <c r="H13" s="302"/>
      <c r="I13" s="358"/>
      <c r="J13" s="48"/>
      <c r="K13" s="14"/>
      <c r="L13" s="14"/>
      <c r="M13" s="37"/>
      <c r="N13" s="14"/>
      <c r="O13" s="14"/>
      <c r="P13" s="37"/>
      <c r="Q13" s="37"/>
      <c r="R13" s="47"/>
      <c r="S13" s="8"/>
      <c r="T13" s="8"/>
      <c r="U13" s="19">
        <v>42450</v>
      </c>
    </row>
    <row r="14" spans="1:23" s="9" customFormat="1" x14ac:dyDescent="0.3">
      <c r="B14" s="357"/>
      <c r="C14" s="40">
        <f t="shared" si="0"/>
        <v>43318</v>
      </c>
      <c r="D14" s="127"/>
      <c r="E14" s="128"/>
      <c r="F14" s="301">
        <f t="shared" si="1"/>
        <v>43349</v>
      </c>
      <c r="G14" s="259"/>
      <c r="H14" s="302"/>
      <c r="I14" s="358"/>
      <c r="J14" s="48"/>
      <c r="K14" s="14"/>
      <c r="L14" s="14"/>
      <c r="M14" s="37"/>
      <c r="N14" s="14"/>
      <c r="O14" s="14"/>
      <c r="P14" s="37"/>
      <c r="Q14" s="37"/>
      <c r="R14" s="47"/>
      <c r="S14" s="8"/>
      <c r="T14" s="8"/>
      <c r="U14" s="19">
        <v>42489</v>
      </c>
    </row>
    <row r="15" spans="1:23" s="9" customFormat="1" x14ac:dyDescent="0.3">
      <c r="B15" s="357"/>
      <c r="C15" s="40">
        <f t="shared" si="0"/>
        <v>43319</v>
      </c>
      <c r="D15" s="127"/>
      <c r="E15" s="128"/>
      <c r="F15" s="301">
        <f t="shared" si="1"/>
        <v>43350</v>
      </c>
      <c r="G15" s="259"/>
      <c r="H15" s="302"/>
      <c r="I15" s="358"/>
      <c r="J15" s="48"/>
      <c r="K15" s="14"/>
      <c r="L15" s="14"/>
      <c r="M15" s="37"/>
      <c r="N15" s="14"/>
      <c r="O15" s="14"/>
      <c r="P15" s="37"/>
      <c r="Q15" s="37"/>
      <c r="R15" s="47"/>
      <c r="S15" s="8"/>
      <c r="T15" s="8"/>
      <c r="U15" s="19">
        <v>42493</v>
      </c>
    </row>
    <row r="16" spans="1:23" s="9" customFormat="1" x14ac:dyDescent="0.3">
      <c r="B16" s="357"/>
      <c r="C16" s="40">
        <f t="shared" si="0"/>
        <v>43320</v>
      </c>
      <c r="D16" s="127"/>
      <c r="E16" s="128"/>
      <c r="F16" s="301">
        <f t="shared" si="1"/>
        <v>43351</v>
      </c>
      <c r="G16" s="259"/>
      <c r="H16" s="302"/>
      <c r="I16" s="358"/>
      <c r="J16" s="48"/>
      <c r="K16" s="14"/>
      <c r="L16" s="14"/>
      <c r="M16" s="37"/>
      <c r="N16" s="14"/>
      <c r="O16" s="14"/>
      <c r="P16" s="37"/>
      <c r="Q16" s="37"/>
      <c r="R16" s="47"/>
      <c r="S16" s="8"/>
      <c r="T16" s="8"/>
      <c r="U16" s="19">
        <v>42494</v>
      </c>
    </row>
    <row r="17" spans="2:21" s="9" customFormat="1" x14ac:dyDescent="0.3">
      <c r="B17" s="357"/>
      <c r="C17" s="40">
        <f t="shared" si="0"/>
        <v>43321</v>
      </c>
      <c r="D17" s="127"/>
      <c r="E17" s="128"/>
      <c r="F17" s="301">
        <f t="shared" si="1"/>
        <v>43352</v>
      </c>
      <c r="G17" s="259"/>
      <c r="H17" s="302"/>
      <c r="I17" s="358"/>
      <c r="J17" s="48"/>
      <c r="K17" s="14"/>
      <c r="L17" s="14"/>
      <c r="M17" s="37"/>
      <c r="N17" s="14"/>
      <c r="O17" s="14"/>
      <c r="P17" s="37"/>
      <c r="Q17" s="37"/>
      <c r="R17" s="47"/>
      <c r="S17" s="8"/>
      <c r="T17" s="8"/>
      <c r="U17" s="19">
        <v>42495</v>
      </c>
    </row>
    <row r="18" spans="2:21" s="9" customFormat="1" x14ac:dyDescent="0.3">
      <c r="B18" s="357"/>
      <c r="C18" s="40">
        <f t="shared" si="0"/>
        <v>43322</v>
      </c>
      <c r="D18" s="127"/>
      <c r="E18" s="128"/>
      <c r="F18" s="301">
        <f t="shared" si="1"/>
        <v>43353</v>
      </c>
      <c r="G18" s="259"/>
      <c r="H18" s="302"/>
      <c r="I18" s="358"/>
      <c r="J18" s="48"/>
      <c r="K18" s="14"/>
      <c r="L18" s="14"/>
      <c r="M18" s="37"/>
      <c r="N18" s="14"/>
      <c r="O18" s="14"/>
      <c r="P18" s="37"/>
      <c r="Q18" s="37"/>
      <c r="R18" s="47"/>
      <c r="S18" s="8"/>
      <c r="T18" s="8"/>
      <c r="U18" s="19">
        <v>42569</v>
      </c>
    </row>
    <row r="19" spans="2:21" s="9" customFormat="1" x14ac:dyDescent="0.3">
      <c r="B19" s="357"/>
      <c r="C19" s="40">
        <f t="shared" si="0"/>
        <v>43323</v>
      </c>
      <c r="D19" s="127"/>
      <c r="E19" s="128"/>
      <c r="F19" s="301">
        <f t="shared" si="1"/>
        <v>43354</v>
      </c>
      <c r="G19" s="259"/>
      <c r="H19" s="302"/>
      <c r="I19" s="358"/>
      <c r="J19" s="48"/>
      <c r="K19" s="14"/>
      <c r="L19" s="14"/>
      <c r="M19" s="37"/>
      <c r="N19" s="14"/>
      <c r="O19" s="14"/>
      <c r="P19" s="37"/>
      <c r="Q19" s="37"/>
      <c r="R19" s="47"/>
      <c r="S19" s="8"/>
      <c r="T19" s="8"/>
      <c r="U19" s="19">
        <v>42632</v>
      </c>
    </row>
    <row r="20" spans="2:21" s="9" customFormat="1" ht="14" thickBot="1" x14ac:dyDescent="0.35">
      <c r="B20" s="357"/>
      <c r="C20" s="40">
        <f t="shared" si="0"/>
        <v>43324</v>
      </c>
      <c r="D20" s="127"/>
      <c r="E20" s="128"/>
      <c r="F20" s="303">
        <f t="shared" si="1"/>
        <v>43355</v>
      </c>
      <c r="G20" s="304"/>
      <c r="H20" s="305"/>
      <c r="I20" s="358"/>
      <c r="J20" s="48"/>
      <c r="K20" s="14"/>
      <c r="L20" s="14"/>
      <c r="M20" s="37"/>
      <c r="N20" s="14"/>
      <c r="O20" s="14"/>
      <c r="P20" s="37"/>
      <c r="Q20" s="37"/>
      <c r="R20" s="47"/>
      <c r="S20" s="8"/>
      <c r="T20" s="8"/>
      <c r="U20" s="19">
        <v>42635</v>
      </c>
    </row>
    <row r="21" spans="2:21" s="9" customFormat="1" ht="14" thickTop="1" x14ac:dyDescent="0.3">
      <c r="B21" s="357"/>
      <c r="C21" s="40">
        <f t="shared" si="0"/>
        <v>43325</v>
      </c>
      <c r="D21" s="134"/>
      <c r="E21" s="128"/>
      <c r="F21" s="295">
        <f t="shared" si="1"/>
        <v>43356</v>
      </c>
      <c r="G21" s="296"/>
      <c r="H21" s="297"/>
      <c r="I21" s="358"/>
      <c r="J21" s="48"/>
      <c r="K21" s="14"/>
      <c r="L21" s="14"/>
      <c r="M21" s="37"/>
      <c r="N21" s="14"/>
      <c r="O21" s="14"/>
      <c r="P21" s="37"/>
      <c r="Q21" s="37"/>
      <c r="R21" s="47"/>
      <c r="S21" s="8"/>
      <c r="T21" s="8"/>
      <c r="U21" s="19">
        <v>42653</v>
      </c>
    </row>
    <row r="22" spans="2:21" s="9" customFormat="1" x14ac:dyDescent="0.3">
      <c r="B22" s="357"/>
      <c r="C22" s="40">
        <f t="shared" si="0"/>
        <v>43326</v>
      </c>
      <c r="D22" s="134"/>
      <c r="E22" s="128"/>
      <c r="F22" s="258">
        <f t="shared" si="1"/>
        <v>43357</v>
      </c>
      <c r="G22" s="261"/>
      <c r="H22" s="260"/>
      <c r="I22" s="358"/>
      <c r="J22" s="48"/>
      <c r="K22" s="14"/>
      <c r="L22" s="14"/>
      <c r="M22" s="37"/>
      <c r="N22" s="14"/>
      <c r="O22" s="14"/>
      <c r="P22" s="37"/>
      <c r="Q22" s="37"/>
      <c r="R22" s="47"/>
      <c r="S22" s="8"/>
      <c r="T22" s="8"/>
      <c r="U22" s="19">
        <v>42677</v>
      </c>
    </row>
    <row r="23" spans="2:21" s="9" customFormat="1" x14ac:dyDescent="0.3">
      <c r="B23" s="357"/>
      <c r="C23" s="40">
        <f t="shared" si="0"/>
        <v>43327</v>
      </c>
      <c r="D23" s="127"/>
      <c r="E23" s="128"/>
      <c r="F23" s="202">
        <f t="shared" si="1"/>
        <v>43358</v>
      </c>
      <c r="G23" s="132"/>
      <c r="H23" s="133"/>
      <c r="I23" s="388"/>
      <c r="J23" s="48"/>
      <c r="K23" s="14"/>
      <c r="L23" s="14"/>
      <c r="M23" s="37"/>
      <c r="N23" s="14"/>
      <c r="O23" s="14"/>
      <c r="P23" s="37"/>
      <c r="Q23" s="37"/>
      <c r="R23" s="47"/>
      <c r="S23" s="8"/>
      <c r="T23" s="8"/>
      <c r="U23" s="19">
        <v>42697</v>
      </c>
    </row>
    <row r="24" spans="2:21" s="9" customFormat="1" x14ac:dyDescent="0.3">
      <c r="B24" s="357"/>
      <c r="C24" s="40">
        <f t="shared" si="0"/>
        <v>43328</v>
      </c>
      <c r="D24" s="127"/>
      <c r="E24" s="128"/>
      <c r="F24" s="40">
        <f t="shared" si="1"/>
        <v>43359</v>
      </c>
      <c r="G24" s="134"/>
      <c r="H24" s="135"/>
      <c r="I24" s="388"/>
      <c r="J24" s="48"/>
      <c r="K24" s="14"/>
      <c r="L24" s="14"/>
      <c r="M24" s="37"/>
      <c r="N24" s="14"/>
      <c r="O24" s="14"/>
      <c r="P24" s="37"/>
      <c r="Q24" s="37"/>
      <c r="R24" s="47"/>
      <c r="S24" s="8"/>
      <c r="T24" s="8"/>
      <c r="U24" s="19">
        <v>42727</v>
      </c>
    </row>
    <row r="25" spans="2:21" s="9" customFormat="1" x14ac:dyDescent="0.3">
      <c r="B25" s="357"/>
      <c r="C25" s="40">
        <f t="shared" si="0"/>
        <v>43329</v>
      </c>
      <c r="D25" s="127"/>
      <c r="E25" s="128"/>
      <c r="F25" s="40">
        <f t="shared" si="1"/>
        <v>43360</v>
      </c>
      <c r="G25" s="134"/>
      <c r="H25" s="135"/>
      <c r="I25" s="388"/>
      <c r="J25" s="48"/>
      <c r="K25" s="14"/>
      <c r="L25" s="14"/>
      <c r="M25" s="37"/>
      <c r="N25" s="14"/>
      <c r="O25" s="14"/>
      <c r="P25" s="37"/>
      <c r="Q25" s="37"/>
      <c r="R25" s="47"/>
      <c r="S25" s="8"/>
      <c r="T25" s="8"/>
      <c r="U25" s="21">
        <v>42736</v>
      </c>
    </row>
    <row r="26" spans="2:21" s="9" customFormat="1" x14ac:dyDescent="0.3">
      <c r="B26" s="357"/>
      <c r="C26" s="40">
        <f t="shared" si="0"/>
        <v>43330</v>
      </c>
      <c r="D26" s="127"/>
      <c r="E26" s="128"/>
      <c r="F26" s="40">
        <f t="shared" si="1"/>
        <v>43361</v>
      </c>
      <c r="G26" s="134"/>
      <c r="H26" s="135"/>
      <c r="I26" s="388"/>
      <c r="J26" s="48"/>
      <c r="K26" s="14"/>
      <c r="L26" s="14"/>
      <c r="M26" s="37"/>
      <c r="N26" s="14"/>
      <c r="O26" s="14"/>
      <c r="P26" s="37"/>
      <c r="Q26" s="37"/>
      <c r="R26" s="47"/>
      <c r="S26" s="8"/>
      <c r="T26" s="8"/>
      <c r="U26" s="21">
        <v>42744</v>
      </c>
    </row>
    <row r="27" spans="2:21" s="9" customFormat="1" x14ac:dyDescent="0.3">
      <c r="B27" s="357"/>
      <c r="C27" s="207">
        <f t="shared" si="0"/>
        <v>43331</v>
      </c>
      <c r="D27" s="137"/>
      <c r="E27" s="156"/>
      <c r="F27" s="40">
        <f t="shared" si="1"/>
        <v>43362</v>
      </c>
      <c r="G27" s="134"/>
      <c r="H27" s="135"/>
      <c r="I27" s="388"/>
      <c r="J27" s="48"/>
      <c r="K27" s="14"/>
      <c r="L27" s="14"/>
      <c r="M27" s="37"/>
      <c r="N27" s="14"/>
      <c r="O27" s="14"/>
      <c r="P27" s="37"/>
      <c r="Q27" s="37"/>
      <c r="R27" s="47"/>
      <c r="S27" s="8"/>
      <c r="T27" s="8"/>
      <c r="U27" s="21">
        <v>42777</v>
      </c>
    </row>
    <row r="28" spans="2:21" s="9" customFormat="1" x14ac:dyDescent="0.3">
      <c r="B28" s="357"/>
      <c r="C28" s="435">
        <f t="shared" si="0"/>
        <v>43332</v>
      </c>
      <c r="D28" s="436"/>
      <c r="E28" s="276"/>
      <c r="F28" s="206">
        <f t="shared" si="1"/>
        <v>43363</v>
      </c>
      <c r="G28" s="134"/>
      <c r="H28" s="135"/>
      <c r="I28" s="388"/>
      <c r="J28" s="48"/>
      <c r="K28" s="14"/>
      <c r="L28" s="14"/>
      <c r="M28" s="37"/>
      <c r="N28" s="14"/>
      <c r="O28" s="14"/>
      <c r="P28" s="37"/>
      <c r="Q28" s="37"/>
      <c r="R28" s="47"/>
      <c r="S28" s="8"/>
      <c r="T28" s="8"/>
      <c r="U28" s="21">
        <v>42814</v>
      </c>
    </row>
    <row r="29" spans="2:21" s="9" customFormat="1" x14ac:dyDescent="0.3">
      <c r="B29" s="357"/>
      <c r="C29" s="437">
        <f t="shared" si="0"/>
        <v>43333</v>
      </c>
      <c r="D29" s="337"/>
      <c r="E29" s="277"/>
      <c r="F29" s="206">
        <f t="shared" si="1"/>
        <v>43364</v>
      </c>
      <c r="G29" s="134"/>
      <c r="H29" s="135"/>
      <c r="I29" s="388"/>
      <c r="J29" s="48"/>
      <c r="K29" s="14"/>
      <c r="L29" s="14"/>
      <c r="M29" s="37"/>
      <c r="N29" s="14"/>
      <c r="O29" s="14"/>
      <c r="P29" s="37"/>
      <c r="Q29" s="37"/>
      <c r="R29" s="47"/>
      <c r="S29" s="8"/>
      <c r="T29" s="8"/>
      <c r="U29" s="21">
        <v>42854</v>
      </c>
    </row>
    <row r="30" spans="2:21" s="9" customFormat="1" x14ac:dyDescent="0.3">
      <c r="B30" s="357"/>
      <c r="C30" s="437">
        <f t="shared" si="0"/>
        <v>43334</v>
      </c>
      <c r="D30" s="338"/>
      <c r="E30" s="277"/>
      <c r="F30" s="206">
        <f t="shared" si="1"/>
        <v>43365</v>
      </c>
      <c r="G30" s="134"/>
      <c r="H30" s="135"/>
      <c r="I30" s="388"/>
      <c r="J30" s="48"/>
      <c r="K30" s="14"/>
      <c r="L30" s="14"/>
      <c r="M30" s="37"/>
      <c r="N30" s="14"/>
      <c r="O30" s="14"/>
      <c r="P30" s="37"/>
      <c r="Q30" s="37"/>
      <c r="R30" s="47"/>
      <c r="S30" s="8"/>
      <c r="T30" s="8"/>
      <c r="U30" s="21">
        <v>42858</v>
      </c>
    </row>
    <row r="31" spans="2:21" s="9" customFormat="1" x14ac:dyDescent="0.3">
      <c r="B31" s="357"/>
      <c r="C31" s="437">
        <f t="shared" si="0"/>
        <v>43335</v>
      </c>
      <c r="D31" s="338"/>
      <c r="E31" s="277"/>
      <c r="F31" s="206">
        <f t="shared" si="1"/>
        <v>43366</v>
      </c>
      <c r="G31" s="134"/>
      <c r="H31" s="135"/>
      <c r="I31" s="388"/>
      <c r="J31" s="48"/>
      <c r="K31" s="14"/>
      <c r="L31" s="14"/>
      <c r="M31" s="37"/>
      <c r="N31" s="14"/>
      <c r="O31" s="14"/>
      <c r="P31" s="37"/>
      <c r="Q31" s="37"/>
      <c r="R31" s="47"/>
      <c r="S31" s="8"/>
      <c r="T31" s="8"/>
      <c r="U31" s="21">
        <v>42859</v>
      </c>
    </row>
    <row r="32" spans="2:21" s="9" customFormat="1" x14ac:dyDescent="0.3">
      <c r="B32" s="357"/>
      <c r="C32" s="437">
        <f t="shared" si="0"/>
        <v>43336</v>
      </c>
      <c r="D32" s="338"/>
      <c r="E32" s="277"/>
      <c r="F32" s="206">
        <f t="shared" si="1"/>
        <v>43367</v>
      </c>
      <c r="G32" s="134"/>
      <c r="H32" s="135"/>
      <c r="I32" s="388"/>
      <c r="J32" s="48"/>
      <c r="K32" s="14"/>
      <c r="L32" s="14"/>
      <c r="M32" s="37"/>
      <c r="N32" s="14"/>
      <c r="O32" s="14"/>
      <c r="P32" s="37"/>
      <c r="Q32" s="37"/>
      <c r="R32" s="47"/>
      <c r="S32" s="8"/>
      <c r="T32" s="8"/>
      <c r="U32" s="21">
        <v>42860</v>
      </c>
    </row>
    <row r="33" spans="2:21" s="9" customFormat="1" x14ac:dyDescent="0.3">
      <c r="B33" s="357"/>
      <c r="C33" s="437">
        <f t="shared" si="0"/>
        <v>43337</v>
      </c>
      <c r="D33" s="338"/>
      <c r="E33" s="277"/>
      <c r="F33" s="206">
        <f t="shared" si="1"/>
        <v>43368</v>
      </c>
      <c r="G33" s="134"/>
      <c r="H33" s="135"/>
      <c r="I33" s="388"/>
      <c r="J33" s="48"/>
      <c r="K33" s="14"/>
      <c r="L33" s="14"/>
      <c r="M33" s="37"/>
      <c r="N33" s="14"/>
      <c r="O33" s="14"/>
      <c r="P33" s="37"/>
      <c r="Q33" s="37"/>
      <c r="R33" s="47"/>
      <c r="S33" s="8"/>
      <c r="T33" s="8"/>
      <c r="U33" s="21">
        <v>42933</v>
      </c>
    </row>
    <row r="34" spans="2:21" s="9" customFormat="1" ht="14" thickBot="1" x14ac:dyDescent="0.35">
      <c r="B34" s="357"/>
      <c r="C34" s="438">
        <f t="shared" si="0"/>
        <v>43338</v>
      </c>
      <c r="D34" s="340"/>
      <c r="E34" s="423"/>
      <c r="F34" s="206">
        <f t="shared" si="1"/>
        <v>43369</v>
      </c>
      <c r="G34" s="134"/>
      <c r="H34" s="135"/>
      <c r="I34" s="388"/>
      <c r="J34" s="48"/>
      <c r="K34" s="14"/>
      <c r="L34" s="14"/>
      <c r="M34" s="37"/>
      <c r="N34" s="14"/>
      <c r="O34" s="14"/>
      <c r="P34" s="37"/>
      <c r="Q34" s="37"/>
      <c r="R34" s="47"/>
      <c r="S34" s="8"/>
      <c r="T34" s="8"/>
      <c r="U34" s="21">
        <v>42958</v>
      </c>
    </row>
    <row r="35" spans="2:21" s="9" customFormat="1" ht="14" thickTop="1" x14ac:dyDescent="0.3">
      <c r="B35" s="357"/>
      <c r="C35" s="432">
        <f t="shared" si="0"/>
        <v>43339</v>
      </c>
      <c r="D35" s="458"/>
      <c r="E35" s="434"/>
      <c r="F35" s="206">
        <f t="shared" si="1"/>
        <v>43370</v>
      </c>
      <c r="G35" s="134"/>
      <c r="H35" s="135"/>
      <c r="I35" s="388"/>
      <c r="J35" s="48"/>
      <c r="K35" s="14"/>
      <c r="L35" s="14"/>
      <c r="M35" s="37"/>
      <c r="N35" s="14"/>
      <c r="O35" s="14"/>
      <c r="P35" s="37"/>
      <c r="Q35" s="37"/>
      <c r="R35" s="47"/>
      <c r="S35" s="8"/>
      <c r="T35" s="8"/>
      <c r="U35" s="21">
        <v>42996</v>
      </c>
    </row>
    <row r="36" spans="2:21" s="9" customFormat="1" x14ac:dyDescent="0.3">
      <c r="B36" s="357"/>
      <c r="C36" s="301">
        <f t="shared" si="0"/>
        <v>43340</v>
      </c>
      <c r="D36" s="259"/>
      <c r="E36" s="302"/>
      <c r="F36" s="206">
        <f t="shared" si="1"/>
        <v>43371</v>
      </c>
      <c r="G36" s="138"/>
      <c r="H36" s="135"/>
      <c r="I36" s="388"/>
      <c r="J36" s="48"/>
      <c r="K36" s="14"/>
      <c r="L36" s="14"/>
      <c r="M36" s="37"/>
      <c r="N36" s="14"/>
      <c r="O36" s="14"/>
      <c r="P36" s="37"/>
      <c r="Q36" s="37"/>
      <c r="R36" s="47"/>
      <c r="S36" s="8"/>
      <c r="T36" s="8"/>
      <c r="U36" s="21">
        <v>43001</v>
      </c>
    </row>
    <row r="37" spans="2:21" s="9" customFormat="1" x14ac:dyDescent="0.3">
      <c r="B37" s="357"/>
      <c r="C37" s="301">
        <f>IF(C36="","",IF(DAY(C36+1)=1,"",C36+1))</f>
        <v>43341</v>
      </c>
      <c r="D37" s="259"/>
      <c r="E37" s="302"/>
      <c r="F37" s="272">
        <f>IF(F36="","",IF(DAY(F36+1)=1,"",F36+1))</f>
        <v>43372</v>
      </c>
      <c r="G37" s="332"/>
      <c r="H37" s="232"/>
      <c r="I37" s="388"/>
      <c r="J37" s="48"/>
      <c r="K37" s="14"/>
      <c r="L37" s="14"/>
      <c r="M37" s="37"/>
      <c r="N37" s="14"/>
      <c r="O37" s="14"/>
      <c r="P37" s="37"/>
      <c r="Q37" s="37"/>
      <c r="R37" s="47"/>
      <c r="S37" s="8"/>
      <c r="T37" s="8"/>
      <c r="U37" s="21">
        <v>43017</v>
      </c>
    </row>
    <row r="38" spans="2:21" s="9" customFormat="1" x14ac:dyDescent="0.3">
      <c r="B38" s="357"/>
      <c r="C38" s="301">
        <f t="shared" ref="C38" si="2">IF(C37="","",IF(DAY(C37+1)=1,"",C37+1))</f>
        <v>43342</v>
      </c>
      <c r="D38" s="259"/>
      <c r="E38" s="302"/>
      <c r="F38" s="398">
        <f t="shared" ref="F38:F39" si="3">IF(F37="","",IF(DAY(F37+1)=1,"",F37+1))</f>
        <v>43373</v>
      </c>
      <c r="G38" s="261"/>
      <c r="H38" s="260"/>
      <c r="I38" s="358"/>
      <c r="J38" s="48"/>
      <c r="K38" s="14"/>
      <c r="L38" s="14"/>
      <c r="M38" s="37"/>
      <c r="N38" s="14"/>
      <c r="O38" s="14"/>
      <c r="P38" s="37"/>
      <c r="Q38" s="37"/>
      <c r="R38" s="47"/>
      <c r="S38" s="8"/>
      <c r="T38" s="8"/>
      <c r="U38" s="21">
        <v>43042</v>
      </c>
    </row>
    <row r="39" spans="2:21" s="9" customFormat="1" ht="14" thickBot="1" x14ac:dyDescent="0.35">
      <c r="B39" s="357"/>
      <c r="C39" s="303">
        <f>IF(C38="","",IF(DAY(C38+1)=1,"",C38+1))</f>
        <v>43343</v>
      </c>
      <c r="D39" s="304"/>
      <c r="E39" s="305"/>
      <c r="F39" s="14" t="str">
        <f t="shared" si="3"/>
        <v/>
      </c>
      <c r="G39" s="397"/>
      <c r="H39" s="37"/>
      <c r="I39" s="358"/>
      <c r="J39" s="48"/>
      <c r="K39" s="14"/>
      <c r="L39" s="14"/>
      <c r="M39" s="37"/>
      <c r="N39" s="14"/>
      <c r="O39" s="14"/>
      <c r="P39" s="37"/>
      <c r="Q39" s="37"/>
      <c r="R39" s="47"/>
      <c r="S39" s="8"/>
      <c r="T39" s="8"/>
      <c r="U39" s="21">
        <v>43062</v>
      </c>
    </row>
    <row r="40" spans="2:21" s="36" customFormat="1" ht="14.5" thickTop="1" thickBot="1" x14ac:dyDescent="0.35">
      <c r="B40" s="393"/>
      <c r="C40" s="377"/>
      <c r="D40" s="377"/>
      <c r="E40" s="394"/>
      <c r="F40" s="377"/>
      <c r="G40" s="377"/>
      <c r="H40" s="394"/>
      <c r="I40" s="395"/>
      <c r="J40" s="37"/>
      <c r="K40" s="14"/>
      <c r="L40" s="14"/>
      <c r="M40" s="37"/>
      <c r="N40" s="14"/>
      <c r="O40" s="14"/>
      <c r="P40" s="37"/>
      <c r="Q40" s="37"/>
      <c r="R40" s="47"/>
      <c r="S40" s="38"/>
      <c r="T40" s="38"/>
      <c r="U40" s="39"/>
    </row>
    <row r="41" spans="2:21" s="9" customFormat="1" x14ac:dyDescent="0.3">
      <c r="B41" s="357"/>
      <c r="C41" s="208" t="s">
        <v>59</v>
      </c>
      <c r="D41" s="14"/>
      <c r="E41" s="48"/>
      <c r="F41" s="14"/>
      <c r="G41" s="14"/>
      <c r="H41" s="37"/>
      <c r="I41" s="362"/>
      <c r="J41" s="37"/>
      <c r="K41" s="14"/>
      <c r="L41" s="14"/>
      <c r="M41" s="37"/>
      <c r="N41" s="14"/>
      <c r="O41" s="14"/>
      <c r="P41" s="37"/>
      <c r="Q41" s="37"/>
      <c r="R41" s="47"/>
      <c r="S41" s="8"/>
      <c r="T41" s="8"/>
      <c r="U41" s="21"/>
    </row>
    <row r="42" spans="2:21" s="9" customFormat="1" ht="7.5" customHeight="1" x14ac:dyDescent="0.3">
      <c r="B42" s="357"/>
      <c r="C42" s="14"/>
      <c r="D42" s="14"/>
      <c r="E42" s="48"/>
      <c r="F42" s="14"/>
      <c r="G42" s="14"/>
      <c r="H42" s="37"/>
      <c r="I42" s="362"/>
      <c r="J42" s="37"/>
      <c r="K42" s="14"/>
      <c r="L42" s="14"/>
      <c r="M42" s="37"/>
      <c r="N42" s="14"/>
      <c r="O42" s="14"/>
      <c r="P42" s="37"/>
      <c r="Q42" s="37"/>
      <c r="R42" s="47"/>
      <c r="S42" s="8"/>
      <c r="T42" s="8"/>
      <c r="U42" s="21"/>
    </row>
    <row r="43" spans="2:21" s="9" customFormat="1" x14ac:dyDescent="0.3">
      <c r="B43" s="357"/>
      <c r="C43" s="14" t="s">
        <v>19</v>
      </c>
      <c r="D43" s="14"/>
      <c r="E43" s="48"/>
      <c r="F43" s="14"/>
      <c r="G43" s="14"/>
      <c r="H43" s="37"/>
      <c r="I43" s="362"/>
      <c r="J43" s="37"/>
      <c r="K43" s="14"/>
      <c r="L43" s="14"/>
      <c r="M43" s="37"/>
      <c r="N43" s="14"/>
      <c r="O43" s="14"/>
      <c r="P43" s="37"/>
      <c r="Q43" s="37"/>
      <c r="R43" s="47"/>
      <c r="S43" s="8"/>
      <c r="T43" s="8"/>
      <c r="U43" s="21"/>
    </row>
    <row r="44" spans="2:21" x14ac:dyDescent="0.3">
      <c r="B44" s="225"/>
      <c r="C44" s="13" t="s">
        <v>105</v>
      </c>
      <c r="D44" s="13"/>
      <c r="E44" s="43"/>
      <c r="F44" s="13"/>
      <c r="G44" s="13"/>
      <c r="H44" s="32"/>
      <c r="I44" s="389"/>
      <c r="J44" s="32"/>
      <c r="K44" s="93"/>
      <c r="L44" s="93"/>
      <c r="M44" s="94"/>
      <c r="N44" s="95"/>
      <c r="O44" s="95"/>
      <c r="P44" s="96"/>
      <c r="Q44" s="96"/>
      <c r="R44" s="93"/>
      <c r="U44" s="21">
        <v>43092</v>
      </c>
    </row>
    <row r="45" spans="2:21" s="9" customFormat="1" x14ac:dyDescent="0.3">
      <c r="B45" s="357"/>
      <c r="C45" s="566" t="s">
        <v>106</v>
      </c>
      <c r="D45" s="582"/>
      <c r="E45" s="507">
        <f>SUM(E9:E39)</f>
        <v>0</v>
      </c>
      <c r="F45" s="566" t="s">
        <v>107</v>
      </c>
      <c r="G45" s="582"/>
      <c r="H45" s="507">
        <f>SUM(H9:H38)</f>
        <v>0</v>
      </c>
      <c r="I45" s="360"/>
      <c r="J45" s="37"/>
      <c r="K45" s="583"/>
      <c r="L45" s="583"/>
      <c r="M45" s="73"/>
      <c r="N45" s="583"/>
      <c r="O45" s="583"/>
      <c r="P45" s="73"/>
      <c r="Q45" s="37"/>
      <c r="R45" s="47"/>
      <c r="S45" s="8"/>
      <c r="T45" s="8"/>
      <c r="U45" s="21"/>
    </row>
    <row r="46" spans="2:21" s="9" customFormat="1" x14ac:dyDescent="0.3">
      <c r="B46" s="357"/>
      <c r="C46" s="525" t="s">
        <v>75</v>
      </c>
      <c r="D46" s="526"/>
      <c r="E46" s="50">
        <f>31-E47</f>
        <v>31</v>
      </c>
      <c r="F46" s="525" t="s">
        <v>80</v>
      </c>
      <c r="G46" s="526"/>
      <c r="H46" s="248">
        <f>30-H47</f>
        <v>30</v>
      </c>
      <c r="I46" s="360"/>
      <c r="J46" s="37"/>
      <c r="K46" s="583"/>
      <c r="L46" s="583"/>
      <c r="M46" s="73"/>
      <c r="N46" s="583"/>
      <c r="O46" s="583"/>
      <c r="P46" s="73"/>
      <c r="Q46" s="37"/>
      <c r="R46" s="47"/>
      <c r="S46" s="8"/>
      <c r="T46" s="8"/>
      <c r="U46" s="21"/>
    </row>
    <row r="47" spans="2:21" s="36" customFormat="1" x14ac:dyDescent="0.3">
      <c r="B47" s="361"/>
      <c r="C47" s="525" t="s">
        <v>76</v>
      </c>
      <c r="D47" s="526"/>
      <c r="E47" s="49">
        <f>COUNTIF(D9:D39,"○")</f>
        <v>0</v>
      </c>
      <c r="F47" s="525" t="s">
        <v>81</v>
      </c>
      <c r="G47" s="526"/>
      <c r="H47" s="49">
        <f>COUNTIF(G9:G38,"○")</f>
        <v>0</v>
      </c>
      <c r="I47" s="362"/>
      <c r="J47" s="37"/>
      <c r="K47" s="14"/>
      <c r="L47" s="14"/>
      <c r="M47" s="37"/>
      <c r="N47" s="14"/>
      <c r="O47" s="14"/>
      <c r="P47" s="37"/>
      <c r="Q47" s="37"/>
      <c r="R47" s="47"/>
      <c r="S47" s="38"/>
      <c r="T47" s="38"/>
      <c r="U47" s="39"/>
    </row>
    <row r="48" spans="2:21" s="9" customFormat="1" x14ac:dyDescent="0.3">
      <c r="B48" s="357"/>
      <c r="C48" s="14"/>
      <c r="D48" s="14"/>
      <c r="E48" s="37"/>
      <c r="F48" s="14"/>
      <c r="G48" s="14"/>
      <c r="H48" s="37"/>
      <c r="I48" s="388"/>
      <c r="J48" s="48"/>
      <c r="K48" s="584"/>
      <c r="L48" s="584"/>
      <c r="M48" s="37"/>
      <c r="N48" s="584"/>
      <c r="O48" s="584"/>
      <c r="P48" s="37"/>
      <c r="Q48" s="37"/>
      <c r="R48" s="47"/>
      <c r="S48" s="8"/>
      <c r="T48" s="8"/>
      <c r="U48" s="21">
        <v>43062</v>
      </c>
    </row>
    <row r="49" spans="2:21" x14ac:dyDescent="0.3">
      <c r="B49" s="225"/>
      <c r="C49" s="552" t="s">
        <v>108</v>
      </c>
      <c r="D49" s="552"/>
      <c r="E49" s="552"/>
      <c r="F49" s="552"/>
      <c r="G49" s="552"/>
      <c r="H49" s="42">
        <f>SUM(E45,H45)</f>
        <v>0</v>
      </c>
      <c r="I49" s="358"/>
      <c r="K49" s="93"/>
      <c r="L49" s="93"/>
      <c r="M49" s="584"/>
      <c r="N49" s="584"/>
      <c r="O49" s="584"/>
      <c r="P49" s="37"/>
      <c r="Q49" s="93"/>
      <c r="R49" s="93"/>
      <c r="U49" s="21">
        <v>43108</v>
      </c>
    </row>
    <row r="50" spans="2:21" x14ac:dyDescent="0.3">
      <c r="B50" s="225"/>
      <c r="C50" s="552" t="s">
        <v>18</v>
      </c>
      <c r="D50" s="552"/>
      <c r="E50" s="552"/>
      <c r="F50" s="552"/>
      <c r="G50" s="552"/>
      <c r="H50" s="42">
        <f>SUM(E46,H46)</f>
        <v>61</v>
      </c>
      <c r="I50" s="358"/>
      <c r="K50" s="93"/>
      <c r="L50" s="93"/>
      <c r="M50" s="241"/>
      <c r="N50" s="584"/>
      <c r="O50" s="584"/>
      <c r="P50" s="37"/>
      <c r="Q50" s="93"/>
      <c r="R50" s="93"/>
      <c r="U50" s="21"/>
    </row>
    <row r="51" spans="2:21" x14ac:dyDescent="0.3">
      <c r="B51" s="225"/>
      <c r="C51" s="553" t="s">
        <v>42</v>
      </c>
      <c r="D51" s="585"/>
      <c r="E51" s="585"/>
      <c r="F51" s="585"/>
      <c r="G51" s="586"/>
      <c r="H51" s="211">
        <f>ROUNDUP(H49/H50,0)</f>
        <v>0</v>
      </c>
      <c r="I51" s="358"/>
      <c r="K51" s="584"/>
      <c r="L51" s="584"/>
      <c r="M51" s="584"/>
      <c r="N51" s="584"/>
      <c r="O51" s="584"/>
      <c r="P51" s="37"/>
      <c r="Q51" s="93"/>
      <c r="R51" s="93"/>
      <c r="U51" s="21">
        <v>43142</v>
      </c>
    </row>
    <row r="52" spans="2:21" ht="16" x14ac:dyDescent="0.3">
      <c r="B52" s="225"/>
      <c r="C52" s="553" t="s">
        <v>137</v>
      </c>
      <c r="D52" s="585"/>
      <c r="E52" s="585"/>
      <c r="F52" s="585"/>
      <c r="G52" s="586"/>
      <c r="H52" s="227">
        <f>ROUNDUP(H51*0.3,-3)</f>
        <v>0</v>
      </c>
      <c r="I52" s="358"/>
      <c r="K52" s="584"/>
      <c r="L52" s="584"/>
      <c r="M52" s="584"/>
      <c r="N52" s="584"/>
      <c r="O52" s="584"/>
      <c r="P52" s="37"/>
      <c r="Q52" s="93"/>
      <c r="R52" s="93"/>
      <c r="U52" s="21"/>
    </row>
    <row r="53" spans="2:21" ht="14" thickBot="1" x14ac:dyDescent="0.35">
      <c r="B53" s="367"/>
      <c r="C53" s="52"/>
      <c r="D53" s="52"/>
      <c r="E53" s="52"/>
      <c r="F53" s="52"/>
      <c r="G53" s="52"/>
      <c r="H53" s="53" t="s">
        <v>26</v>
      </c>
      <c r="I53" s="368"/>
      <c r="K53" s="93"/>
      <c r="L53" s="93"/>
      <c r="M53" s="93"/>
      <c r="N53" s="93"/>
      <c r="O53" s="93"/>
      <c r="P53" s="97"/>
      <c r="Q53" s="93"/>
      <c r="R53" s="93"/>
      <c r="U53" s="21">
        <v>43143</v>
      </c>
    </row>
    <row r="54" spans="2:21" ht="14" hidden="1" thickBot="1" x14ac:dyDescent="0.35">
      <c r="B54" s="225"/>
      <c r="C54" s="13"/>
      <c r="D54" s="13"/>
      <c r="E54" s="13"/>
      <c r="F54" s="13"/>
      <c r="G54" s="13"/>
      <c r="H54" s="13"/>
      <c r="I54" s="226"/>
      <c r="K54" s="93"/>
      <c r="L54" s="93"/>
      <c r="M54" s="93"/>
      <c r="N54" s="93"/>
      <c r="O54" s="93"/>
      <c r="P54" s="93"/>
      <c r="Q54" s="93"/>
      <c r="R54" s="93"/>
      <c r="U54" s="21"/>
    </row>
    <row r="55" spans="2:21" x14ac:dyDescent="0.3">
      <c r="B55" s="390"/>
      <c r="C55" s="54" t="s">
        <v>21</v>
      </c>
      <c r="D55" s="54"/>
      <c r="E55" s="51"/>
      <c r="F55" s="51"/>
      <c r="G55" s="51"/>
      <c r="H55" s="51"/>
      <c r="I55" s="391"/>
      <c r="K55" s="98"/>
      <c r="L55" s="98"/>
      <c r="M55" s="93"/>
      <c r="N55" s="93"/>
      <c r="O55" s="93"/>
      <c r="P55" s="93"/>
      <c r="Q55" s="93"/>
      <c r="R55" s="93"/>
      <c r="U55" s="21"/>
    </row>
    <row r="56" spans="2:21" x14ac:dyDescent="0.3">
      <c r="B56" s="225"/>
      <c r="C56" s="13" t="s">
        <v>140</v>
      </c>
      <c r="D56" s="13"/>
      <c r="E56" s="43"/>
      <c r="F56" s="13"/>
      <c r="G56" s="13"/>
      <c r="H56" s="32"/>
      <c r="I56" s="389"/>
      <c r="J56" s="32"/>
      <c r="K56" s="93"/>
      <c r="L56" s="93"/>
      <c r="M56" s="94"/>
      <c r="N56" s="95"/>
      <c r="O56" s="95"/>
      <c r="P56" s="96"/>
      <c r="Q56" s="96"/>
      <c r="R56" s="93"/>
      <c r="U56" s="21">
        <v>43092</v>
      </c>
    </row>
    <row r="57" spans="2:21" s="9" customFormat="1" x14ac:dyDescent="0.3">
      <c r="B57" s="357"/>
      <c r="C57" s="588" t="s">
        <v>9</v>
      </c>
      <c r="D57" s="589"/>
      <c r="E57" s="336">
        <f>SUM(E35:E39)</f>
        <v>0</v>
      </c>
      <c r="F57" s="555" t="s">
        <v>10</v>
      </c>
      <c r="G57" s="582"/>
      <c r="H57" s="429">
        <f>SUM(H9:H20)</f>
        <v>0</v>
      </c>
      <c r="I57" s="360"/>
      <c r="J57" s="37"/>
      <c r="K57" s="583"/>
      <c r="L57" s="583"/>
      <c r="M57" s="73"/>
      <c r="N57" s="583"/>
      <c r="O57" s="583"/>
      <c r="P57" s="73"/>
      <c r="Q57" s="37"/>
      <c r="R57" s="47"/>
      <c r="S57" s="8"/>
      <c r="T57" s="8"/>
      <c r="U57" s="21"/>
    </row>
    <row r="58" spans="2:21" s="9" customFormat="1" x14ac:dyDescent="0.3">
      <c r="B58" s="357"/>
      <c r="C58" s="525" t="s">
        <v>75</v>
      </c>
      <c r="D58" s="526"/>
      <c r="E58" s="49">
        <f>5-E59</f>
        <v>5</v>
      </c>
      <c r="F58" s="525" t="s">
        <v>80</v>
      </c>
      <c r="G58" s="526"/>
      <c r="H58" s="49">
        <f>12-H59</f>
        <v>12</v>
      </c>
      <c r="I58" s="360"/>
      <c r="J58" s="37"/>
      <c r="K58" s="583"/>
      <c r="L58" s="583"/>
      <c r="M58" s="73"/>
      <c r="N58" s="583"/>
      <c r="O58" s="583"/>
      <c r="P58" s="73"/>
      <c r="Q58" s="37"/>
      <c r="R58" s="47"/>
      <c r="S58" s="8"/>
      <c r="T58" s="8"/>
      <c r="U58" s="21"/>
    </row>
    <row r="59" spans="2:21" x14ac:dyDescent="0.3">
      <c r="B59" s="225"/>
      <c r="C59" s="525" t="s">
        <v>76</v>
      </c>
      <c r="D59" s="526"/>
      <c r="E59" s="49">
        <f>COUNTIF(D35:D39,"○")</f>
        <v>0</v>
      </c>
      <c r="F59" s="525" t="s">
        <v>81</v>
      </c>
      <c r="G59" s="526"/>
      <c r="H59" s="49">
        <f>COUNTIF(G9:G20,"○")</f>
        <v>0</v>
      </c>
      <c r="I59" s="389"/>
      <c r="J59" s="32"/>
      <c r="K59" s="93"/>
      <c r="L59" s="93"/>
      <c r="M59" s="94"/>
      <c r="N59" s="95"/>
      <c r="O59" s="95"/>
      <c r="P59" s="96"/>
      <c r="Q59" s="96"/>
      <c r="R59" s="93"/>
      <c r="U59" s="21"/>
    </row>
    <row r="60" spans="2:21" s="9" customFormat="1" x14ac:dyDescent="0.3">
      <c r="B60" s="357"/>
      <c r="C60" s="13"/>
      <c r="D60" s="13"/>
      <c r="E60" s="43"/>
      <c r="F60" s="13"/>
      <c r="G60" s="13"/>
      <c r="H60" s="32"/>
      <c r="I60" s="388"/>
      <c r="J60" s="48"/>
      <c r="K60" s="584"/>
      <c r="L60" s="584"/>
      <c r="M60" s="37"/>
      <c r="N60" s="584"/>
      <c r="O60" s="584"/>
      <c r="P60" s="37"/>
      <c r="Q60" s="37"/>
      <c r="R60" s="47"/>
      <c r="S60" s="8"/>
      <c r="T60" s="8"/>
      <c r="U60" s="21">
        <v>43062</v>
      </c>
    </row>
    <row r="61" spans="2:21" x14ac:dyDescent="0.3">
      <c r="B61" s="225"/>
      <c r="C61" s="553" t="s">
        <v>138</v>
      </c>
      <c r="D61" s="585"/>
      <c r="E61" s="585"/>
      <c r="F61" s="585"/>
      <c r="G61" s="586"/>
      <c r="H61" s="42">
        <f>SUM(E57,H57)</f>
        <v>0</v>
      </c>
      <c r="I61" s="358"/>
      <c r="K61" s="584"/>
      <c r="L61" s="584"/>
      <c r="M61" s="584"/>
      <c r="N61" s="584"/>
      <c r="O61" s="584"/>
      <c r="P61" s="37"/>
      <c r="Q61" s="93"/>
      <c r="R61" s="93"/>
      <c r="U61" s="21">
        <v>43108</v>
      </c>
    </row>
    <row r="62" spans="2:21" x14ac:dyDescent="0.3">
      <c r="B62" s="225"/>
      <c r="C62" s="552" t="s">
        <v>18</v>
      </c>
      <c r="D62" s="552"/>
      <c r="E62" s="552"/>
      <c r="F62" s="552"/>
      <c r="G62" s="552"/>
      <c r="H62" s="42">
        <f>SUM(E58,H58)</f>
        <v>17</v>
      </c>
      <c r="I62" s="358"/>
      <c r="K62" s="93"/>
      <c r="L62" s="93"/>
      <c r="M62" s="241"/>
      <c r="N62" s="584"/>
      <c r="O62" s="584"/>
      <c r="P62" s="37"/>
      <c r="Q62" s="93"/>
      <c r="R62" s="93"/>
      <c r="U62" s="21"/>
    </row>
    <row r="63" spans="2:21" x14ac:dyDescent="0.3">
      <c r="B63" s="225"/>
      <c r="C63" s="553" t="s">
        <v>41</v>
      </c>
      <c r="D63" s="585"/>
      <c r="E63" s="585"/>
      <c r="F63" s="585"/>
      <c r="G63" s="586"/>
      <c r="H63" s="211">
        <f>ROUNDUP(H61/H62,0)</f>
        <v>0</v>
      </c>
      <c r="I63" s="358"/>
      <c r="K63" s="584"/>
      <c r="L63" s="584"/>
      <c r="M63" s="584"/>
      <c r="N63" s="584"/>
      <c r="O63" s="584"/>
      <c r="P63" s="37"/>
      <c r="Q63" s="93"/>
      <c r="R63" s="93"/>
      <c r="U63" s="21">
        <v>43142</v>
      </c>
    </row>
    <row r="64" spans="2:21" ht="16" x14ac:dyDescent="0.3">
      <c r="B64" s="225"/>
      <c r="C64" s="553" t="s">
        <v>146</v>
      </c>
      <c r="D64" s="585"/>
      <c r="E64" s="585"/>
      <c r="F64" s="585"/>
      <c r="G64" s="586"/>
      <c r="H64" s="227">
        <f>ROUNDUP(H63*0.3,-3)</f>
        <v>0</v>
      </c>
      <c r="I64" s="358"/>
      <c r="K64" s="584"/>
      <c r="L64" s="584"/>
      <c r="M64" s="584"/>
      <c r="N64" s="584"/>
      <c r="O64" s="584"/>
      <c r="P64" s="37"/>
      <c r="Q64" s="93"/>
      <c r="R64" s="93"/>
      <c r="U64" s="21">
        <v>43180</v>
      </c>
    </row>
    <row r="65" spans="2:21" ht="14" thickBot="1" x14ac:dyDescent="0.35">
      <c r="B65" s="363"/>
      <c r="C65" s="364"/>
      <c r="D65" s="364"/>
      <c r="E65" s="364"/>
      <c r="F65" s="364"/>
      <c r="G65" s="364"/>
      <c r="H65" s="365" t="s">
        <v>26</v>
      </c>
      <c r="I65" s="366"/>
      <c r="K65" s="93"/>
      <c r="L65" s="93"/>
      <c r="M65" s="93"/>
      <c r="N65" s="93"/>
      <c r="O65" s="93"/>
      <c r="P65" s="97"/>
      <c r="Q65" s="93"/>
      <c r="R65" s="93"/>
      <c r="U65" s="21">
        <v>43219</v>
      </c>
    </row>
    <row r="66" spans="2:21" x14ac:dyDescent="0.3">
      <c r="K66" s="93"/>
      <c r="L66" s="93"/>
      <c r="M66" s="93"/>
      <c r="N66" s="93"/>
      <c r="O66" s="93"/>
      <c r="P66" s="93"/>
      <c r="Q66" s="93"/>
      <c r="R66" s="93"/>
      <c r="U66" s="21">
        <v>43220</v>
      </c>
    </row>
    <row r="67" spans="2:21" x14ac:dyDescent="0.3">
      <c r="U67" s="21">
        <v>43223</v>
      </c>
    </row>
    <row r="68" spans="2:21" x14ac:dyDescent="0.3">
      <c r="U68" s="21">
        <v>43224</v>
      </c>
    </row>
    <row r="69" spans="2:21" x14ac:dyDescent="0.3">
      <c r="U69" s="21">
        <v>43225</v>
      </c>
    </row>
    <row r="70" spans="2:21" x14ac:dyDescent="0.3">
      <c r="U70" s="21">
        <v>43297</v>
      </c>
    </row>
    <row r="71" spans="2:21" x14ac:dyDescent="0.3">
      <c r="U71" s="21">
        <v>43323</v>
      </c>
    </row>
    <row r="72" spans="2:21" x14ac:dyDescent="0.3">
      <c r="U72" s="21">
        <v>43360</v>
      </c>
    </row>
    <row r="73" spans="2:21" x14ac:dyDescent="0.3">
      <c r="U73" s="21">
        <v>43366</v>
      </c>
    </row>
    <row r="74" spans="2:21" x14ac:dyDescent="0.3">
      <c r="U74" s="21">
        <v>43367</v>
      </c>
    </row>
    <row r="75" spans="2:21" x14ac:dyDescent="0.3">
      <c r="U75" s="21">
        <v>43381</v>
      </c>
    </row>
    <row r="76" spans="2:21" x14ac:dyDescent="0.3">
      <c r="U76" s="21">
        <v>43407</v>
      </c>
    </row>
    <row r="77" spans="2:21" x14ac:dyDescent="0.3">
      <c r="U77" s="21">
        <v>43427</v>
      </c>
    </row>
    <row r="78" spans="2:21" x14ac:dyDescent="0.3">
      <c r="U78" s="21">
        <v>43457</v>
      </c>
    </row>
    <row r="79" spans="2:21" x14ac:dyDescent="0.3">
      <c r="U79" s="21">
        <v>43458</v>
      </c>
    </row>
    <row r="80" spans="2:21" x14ac:dyDescent="0.3">
      <c r="U80" s="22">
        <v>43466</v>
      </c>
    </row>
    <row r="81" spans="21:21" x14ac:dyDescent="0.3">
      <c r="U81" s="22">
        <v>43479</v>
      </c>
    </row>
    <row r="82" spans="21:21" x14ac:dyDescent="0.3">
      <c r="U82" s="22">
        <v>43507</v>
      </c>
    </row>
    <row r="83" spans="21:21" x14ac:dyDescent="0.3">
      <c r="U83" s="22">
        <v>43545</v>
      </c>
    </row>
    <row r="84" spans="21:21" x14ac:dyDescent="0.3">
      <c r="U84" s="22">
        <v>43584</v>
      </c>
    </row>
    <row r="85" spans="21:21" x14ac:dyDescent="0.3">
      <c r="U85" s="22">
        <v>43588</v>
      </c>
    </row>
    <row r="86" spans="21:21" x14ac:dyDescent="0.3">
      <c r="U86" s="22">
        <v>43589</v>
      </c>
    </row>
    <row r="87" spans="21:21" x14ac:dyDescent="0.3">
      <c r="U87" s="22">
        <v>43590</v>
      </c>
    </row>
    <row r="88" spans="21:21" x14ac:dyDescent="0.3">
      <c r="U88" s="22">
        <v>43591</v>
      </c>
    </row>
    <row r="89" spans="21:21" x14ac:dyDescent="0.3">
      <c r="U89" s="22">
        <v>43661</v>
      </c>
    </row>
    <row r="90" spans="21:21" x14ac:dyDescent="0.3">
      <c r="U90" s="22">
        <v>43688</v>
      </c>
    </row>
    <row r="91" spans="21:21" x14ac:dyDescent="0.3">
      <c r="U91" s="22">
        <v>43689</v>
      </c>
    </row>
    <row r="92" spans="21:21" x14ac:dyDescent="0.3">
      <c r="U92" s="22">
        <v>43724</v>
      </c>
    </row>
    <row r="93" spans="21:21" x14ac:dyDescent="0.3">
      <c r="U93" s="22">
        <v>43731</v>
      </c>
    </row>
    <row r="94" spans="21:21" x14ac:dyDescent="0.3">
      <c r="U94" s="22">
        <v>43752</v>
      </c>
    </row>
    <row r="95" spans="21:21" x14ac:dyDescent="0.3">
      <c r="U95" s="22">
        <v>43772</v>
      </c>
    </row>
    <row r="96" spans="21:21" x14ac:dyDescent="0.3">
      <c r="U96" s="22">
        <v>43773</v>
      </c>
    </row>
    <row r="97" spans="21:21" x14ac:dyDescent="0.3">
      <c r="U97" s="22">
        <v>43792</v>
      </c>
    </row>
    <row r="98" spans="21:21" x14ac:dyDescent="0.3">
      <c r="U98" s="22">
        <v>43822</v>
      </c>
    </row>
    <row r="99" spans="21:21" x14ac:dyDescent="0.3">
      <c r="U99" s="22">
        <v>43831</v>
      </c>
    </row>
    <row r="100" spans="21:21" x14ac:dyDescent="0.3">
      <c r="U100" s="22">
        <v>43843</v>
      </c>
    </row>
    <row r="101" spans="21:21" x14ac:dyDescent="0.3">
      <c r="U101" s="22">
        <v>43872</v>
      </c>
    </row>
    <row r="102" spans="21:21" x14ac:dyDescent="0.3">
      <c r="U102" s="22">
        <v>43885</v>
      </c>
    </row>
    <row r="103" spans="21:21" x14ac:dyDescent="0.3">
      <c r="U103" s="22">
        <v>43910</v>
      </c>
    </row>
    <row r="104" spans="21:21" x14ac:dyDescent="0.3">
      <c r="U104" s="22">
        <v>43950</v>
      </c>
    </row>
    <row r="105" spans="21:21" x14ac:dyDescent="0.3">
      <c r="U105" s="22">
        <v>43954</v>
      </c>
    </row>
    <row r="106" spans="21:21" x14ac:dyDescent="0.3">
      <c r="U106" s="22">
        <v>43955</v>
      </c>
    </row>
    <row r="107" spans="21:21" x14ac:dyDescent="0.3">
      <c r="U107" s="22">
        <v>43956</v>
      </c>
    </row>
    <row r="108" spans="21:21" x14ac:dyDescent="0.3">
      <c r="U108" s="22">
        <v>43957</v>
      </c>
    </row>
    <row r="109" spans="21:21" x14ac:dyDescent="0.3">
      <c r="U109" s="22">
        <v>44035</v>
      </c>
    </row>
    <row r="110" spans="21:21" x14ac:dyDescent="0.3">
      <c r="U110" s="22">
        <v>44036</v>
      </c>
    </row>
    <row r="111" spans="21:21" x14ac:dyDescent="0.3">
      <c r="U111" s="22">
        <v>44053</v>
      </c>
    </row>
    <row r="112" spans="21:21" x14ac:dyDescent="0.3">
      <c r="U112" s="22">
        <v>44095</v>
      </c>
    </row>
    <row r="113" spans="21:21" x14ac:dyDescent="0.3">
      <c r="U113" s="22">
        <v>44096</v>
      </c>
    </row>
    <row r="114" spans="21:21" x14ac:dyDescent="0.3">
      <c r="U114" s="22">
        <v>44138</v>
      </c>
    </row>
    <row r="115" spans="21:21" x14ac:dyDescent="0.3">
      <c r="U115" s="22">
        <v>44158</v>
      </c>
    </row>
    <row r="116" spans="21:21" x14ac:dyDescent="0.3">
      <c r="U116" s="22">
        <v>44197</v>
      </c>
    </row>
    <row r="117" spans="21:21" x14ac:dyDescent="0.3">
      <c r="U117" s="22">
        <v>44207</v>
      </c>
    </row>
    <row r="118" spans="21:21" x14ac:dyDescent="0.3">
      <c r="U118" s="22">
        <v>44238</v>
      </c>
    </row>
    <row r="119" spans="21:21" x14ac:dyDescent="0.3">
      <c r="U119" s="22">
        <v>44250</v>
      </c>
    </row>
    <row r="120" spans="21:21" x14ac:dyDescent="0.3">
      <c r="U120" s="22">
        <v>44275</v>
      </c>
    </row>
    <row r="121" spans="21:21" x14ac:dyDescent="0.3">
      <c r="U121" s="22">
        <v>44315</v>
      </c>
    </row>
    <row r="122" spans="21:21" x14ac:dyDescent="0.3">
      <c r="U122" s="22">
        <v>44319</v>
      </c>
    </row>
    <row r="123" spans="21:21" x14ac:dyDescent="0.3">
      <c r="U123" s="22">
        <v>44320</v>
      </c>
    </row>
    <row r="124" spans="21:21" x14ac:dyDescent="0.3">
      <c r="U124" s="22">
        <v>44321</v>
      </c>
    </row>
    <row r="125" spans="21:21" x14ac:dyDescent="0.3">
      <c r="U125" s="22">
        <v>44396</v>
      </c>
    </row>
    <row r="126" spans="21:21" x14ac:dyDescent="0.3">
      <c r="U126" s="22">
        <v>44419</v>
      </c>
    </row>
    <row r="127" spans="21:21" x14ac:dyDescent="0.3">
      <c r="U127" s="22">
        <v>44459</v>
      </c>
    </row>
    <row r="128" spans="21:21" x14ac:dyDescent="0.3">
      <c r="U128" s="22">
        <v>44462</v>
      </c>
    </row>
    <row r="129" spans="21:21" x14ac:dyDescent="0.3">
      <c r="U129" s="22">
        <v>44480</v>
      </c>
    </row>
    <row r="130" spans="21:21" x14ac:dyDescent="0.3">
      <c r="U130" s="22">
        <v>44503</v>
      </c>
    </row>
    <row r="131" spans="21:21" x14ac:dyDescent="0.3">
      <c r="U131" s="22">
        <v>44523</v>
      </c>
    </row>
    <row r="132" spans="21:21" x14ac:dyDescent="0.3">
      <c r="U132" s="22">
        <v>44562</v>
      </c>
    </row>
    <row r="133" spans="21:21" x14ac:dyDescent="0.3">
      <c r="U133" s="22">
        <v>44571</v>
      </c>
    </row>
    <row r="134" spans="21:21" x14ac:dyDescent="0.3">
      <c r="U134" s="22">
        <v>44603</v>
      </c>
    </row>
    <row r="135" spans="21:21" x14ac:dyDescent="0.3">
      <c r="U135" s="22">
        <v>44615</v>
      </c>
    </row>
    <row r="136" spans="21:21" x14ac:dyDescent="0.3">
      <c r="U136" s="22">
        <v>44641</v>
      </c>
    </row>
    <row r="137" spans="21:21" x14ac:dyDescent="0.3">
      <c r="U137" s="22">
        <v>44680</v>
      </c>
    </row>
    <row r="138" spans="21:21" x14ac:dyDescent="0.3">
      <c r="U138" s="22">
        <v>44684</v>
      </c>
    </row>
    <row r="139" spans="21:21" x14ac:dyDescent="0.3">
      <c r="U139" s="22">
        <v>44685</v>
      </c>
    </row>
    <row r="140" spans="21:21" x14ac:dyDescent="0.3">
      <c r="U140" s="22">
        <v>44686</v>
      </c>
    </row>
    <row r="141" spans="21:21" x14ac:dyDescent="0.3">
      <c r="U141" s="22">
        <v>44760</v>
      </c>
    </row>
    <row r="142" spans="21:21" x14ac:dyDescent="0.3">
      <c r="U142" s="22">
        <v>44784</v>
      </c>
    </row>
    <row r="143" spans="21:21" x14ac:dyDescent="0.3">
      <c r="U143" s="22">
        <v>44823</v>
      </c>
    </row>
    <row r="144" spans="21:21" x14ac:dyDescent="0.3">
      <c r="U144" s="22">
        <v>44827</v>
      </c>
    </row>
    <row r="145" spans="21:21" x14ac:dyDescent="0.3">
      <c r="U145" s="22">
        <v>44844</v>
      </c>
    </row>
    <row r="146" spans="21:21" x14ac:dyDescent="0.3">
      <c r="U146" s="22">
        <v>44868</v>
      </c>
    </row>
    <row r="147" spans="21:21" x14ac:dyDescent="0.3">
      <c r="U147" s="22">
        <v>44888</v>
      </c>
    </row>
    <row r="148" spans="21:21" x14ac:dyDescent="0.3">
      <c r="U148" s="22"/>
    </row>
  </sheetData>
  <sheetProtection algorithmName="SHA-512" hashValue="kLKphax1TCHJ8uWWGdaoTKo88l3nL78Hm+2bnjhuj/Zk6YKRSJBzHdIkgwh0CZIVw5X88PQhhEzCssohi+KMRw==" saltValue="IJv+ipdglRR20hQyoecBQg==" spinCount="100000" sheet="1" objects="1" scenarios="1"/>
  <mergeCells count="46">
    <mergeCell ref="A1:Q1"/>
    <mergeCell ref="C62:G62"/>
    <mergeCell ref="N62:O62"/>
    <mergeCell ref="C63:G63"/>
    <mergeCell ref="K63:O63"/>
    <mergeCell ref="C57:D57"/>
    <mergeCell ref="F57:G57"/>
    <mergeCell ref="K57:L57"/>
    <mergeCell ref="N57:O57"/>
    <mergeCell ref="C58:D58"/>
    <mergeCell ref="F58:G58"/>
    <mergeCell ref="K58:L58"/>
    <mergeCell ref="N58:O58"/>
    <mergeCell ref="C50:G50"/>
    <mergeCell ref="N50:O50"/>
    <mergeCell ref="C51:G51"/>
    <mergeCell ref="C64:G64"/>
    <mergeCell ref="K64:O64"/>
    <mergeCell ref="C59:D59"/>
    <mergeCell ref="F59:G59"/>
    <mergeCell ref="K60:L60"/>
    <mergeCell ref="N60:O60"/>
    <mergeCell ref="C61:G61"/>
    <mergeCell ref="K61:O61"/>
    <mergeCell ref="K51:O51"/>
    <mergeCell ref="C52:G52"/>
    <mergeCell ref="K52:O52"/>
    <mergeCell ref="C47:D47"/>
    <mergeCell ref="F47:G47"/>
    <mergeCell ref="K48:L48"/>
    <mergeCell ref="N48:O48"/>
    <mergeCell ref="C49:G49"/>
    <mergeCell ref="M49:O49"/>
    <mergeCell ref="C45:D45"/>
    <mergeCell ref="F45:G45"/>
    <mergeCell ref="K45:L45"/>
    <mergeCell ref="N45:O45"/>
    <mergeCell ref="C46:D46"/>
    <mergeCell ref="F46:G46"/>
    <mergeCell ref="K46:L46"/>
    <mergeCell ref="N46:O46"/>
    <mergeCell ref="N7:P7"/>
    <mergeCell ref="C5:D5"/>
    <mergeCell ref="C7:E7"/>
    <mergeCell ref="F7:H7"/>
    <mergeCell ref="K7:M7"/>
  </mergeCells>
  <phoneticPr fontId="1"/>
  <conditionalFormatting sqref="C9:C38">
    <cfRule type="expression" dxfId="22" priority="8">
      <formula>TEXT(C9,"aaa")="土"</formula>
    </cfRule>
  </conditionalFormatting>
  <conditionalFormatting sqref="C9:C38">
    <cfRule type="expression" dxfId="21" priority="7">
      <formula>TEXT(C9,"aaa")="日"</formula>
    </cfRule>
  </conditionalFormatting>
  <conditionalFormatting sqref="C9:C38">
    <cfRule type="expression" dxfId="20" priority="9">
      <formula>COUNTIF($AH$8:$AH$131,$K9)</formula>
    </cfRule>
  </conditionalFormatting>
  <conditionalFormatting sqref="F9:F39">
    <cfRule type="expression" dxfId="19" priority="5">
      <formula>TEXT(F9,"aaa")="土"</formula>
    </cfRule>
  </conditionalFormatting>
  <conditionalFormatting sqref="F9:F39">
    <cfRule type="expression" dxfId="18" priority="4">
      <formula>TEXT(F9,"aaa")="日"</formula>
    </cfRule>
  </conditionalFormatting>
  <conditionalFormatting sqref="F9:F39">
    <cfRule type="expression" dxfId="17" priority="6">
      <formula>COUNTIF($AH$8:$AH$131,$N9)</formula>
    </cfRule>
  </conditionalFormatting>
  <conditionalFormatting sqref="C39">
    <cfRule type="expression" dxfId="16" priority="2">
      <formula>TEXT(C39,"aaa")="土"</formula>
    </cfRule>
  </conditionalFormatting>
  <conditionalFormatting sqref="C39">
    <cfRule type="expression" dxfId="15" priority="1">
      <formula>TEXT(C39,"aaa")="日"</formula>
    </cfRule>
  </conditionalFormatting>
  <conditionalFormatting sqref="C39">
    <cfRule type="expression" dxfId="14" priority="3">
      <formula>COUNTIF($AH$8:$AH$131,$K39)</formula>
    </cfRule>
  </conditionalFormatting>
  <dataValidations count="1">
    <dataValidation type="list" allowBlank="1" showInputMessage="1" showErrorMessage="1" sqref="D9:D39 G9:G3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W146"/>
  <sheetViews>
    <sheetView showGridLines="0" view="pageBreakPreview" zoomScale="96" zoomScaleNormal="75" zoomScaleSheetLayoutView="96" workbookViewId="0">
      <selection activeCell="H56" activeCellId="3" sqref="E45 H45 E56 H56"/>
    </sheetView>
  </sheetViews>
  <sheetFormatPr defaultColWidth="9" defaultRowHeight="13.5" x14ac:dyDescent="0.3"/>
  <cols>
    <col min="1" max="1" width="1.58203125" style="1" customWidth="1"/>
    <col min="2" max="2" width="1.5" style="1" customWidth="1"/>
    <col min="3" max="3" width="9.08203125" style="1" customWidth="1"/>
    <col min="4" max="4" width="4.08203125" style="1" customWidth="1"/>
    <col min="5" max="5" width="10.58203125" style="1" customWidth="1"/>
    <col min="6" max="6" width="9.08203125" style="1" customWidth="1"/>
    <col min="7" max="7" width="4.08203125" style="1" customWidth="1"/>
    <col min="8" max="8" width="10.58203125" style="1" customWidth="1"/>
    <col min="9" max="9" width="1.33203125" style="1" customWidth="1"/>
    <col min="10" max="10" width="7.08203125" style="13" customWidth="1"/>
    <col min="11" max="11" width="9.08203125" style="1" customWidth="1"/>
    <col min="12" max="12" width="4.08203125" style="1" customWidth="1"/>
    <col min="13" max="13" width="10.58203125" style="1" customWidth="1"/>
    <col min="14" max="14" width="9.08203125" style="1" customWidth="1"/>
    <col min="15" max="15" width="4.08203125" style="1" customWidth="1"/>
    <col min="16" max="16" width="10.58203125" style="1" customWidth="1"/>
    <col min="17" max="17" width="1.08203125" style="13" customWidth="1"/>
    <col min="18" max="18" width="1.83203125" style="13" customWidth="1"/>
    <col min="19" max="19" width="0.75" style="1" customWidth="1"/>
    <col min="20" max="20" width="11.75" style="1" customWidth="1"/>
    <col min="21" max="21" width="0.58203125" style="20" customWidth="1"/>
    <col min="22" max="16384" width="9" style="1"/>
  </cols>
  <sheetData>
    <row r="1" spans="1:23" ht="27" customHeight="1" x14ac:dyDescent="0.3">
      <c r="A1" s="587" t="s">
        <v>110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13"/>
      <c r="T1" s="13"/>
      <c r="U1" s="1"/>
      <c r="W1" s="20"/>
    </row>
    <row r="2" spans="1:23" ht="15" customHeight="1" x14ac:dyDescent="0.3">
      <c r="C2" s="102" t="s">
        <v>111</v>
      </c>
      <c r="D2" s="7"/>
      <c r="E2" s="103"/>
      <c r="F2" s="7"/>
      <c r="J2" s="1"/>
      <c r="K2" s="103" t="s">
        <v>73</v>
      </c>
      <c r="Q2" s="1"/>
      <c r="S2" s="13"/>
    </row>
    <row r="3" spans="1:23" ht="25.5" customHeight="1" x14ac:dyDescent="0.3">
      <c r="C3" s="30" t="s">
        <v>68</v>
      </c>
      <c r="D3" s="30"/>
      <c r="K3" s="11"/>
      <c r="L3" s="11"/>
      <c r="M3" s="13"/>
      <c r="N3" s="13"/>
      <c r="O3" s="13"/>
      <c r="P3" s="13"/>
    </row>
    <row r="4" spans="1:23" ht="9" customHeight="1" thickBot="1" x14ac:dyDescent="0.35">
      <c r="C4" s="30"/>
      <c r="D4" s="30"/>
      <c r="K4" s="11"/>
      <c r="L4" s="11"/>
      <c r="M4" s="13"/>
      <c r="N4" s="13"/>
      <c r="O4" s="13"/>
      <c r="P4" s="13"/>
    </row>
    <row r="5" spans="1:23" ht="25" customHeight="1" thickBot="1" x14ac:dyDescent="0.35">
      <c r="B5" s="376"/>
      <c r="C5" s="554">
        <v>2018</v>
      </c>
      <c r="D5" s="554"/>
      <c r="E5" s="373" t="s">
        <v>40</v>
      </c>
      <c r="F5" s="373"/>
      <c r="G5" s="373"/>
      <c r="H5" s="392"/>
      <c r="I5" s="375"/>
      <c r="J5" s="12"/>
      <c r="K5" s="139" t="s">
        <v>1</v>
      </c>
      <c r="L5" s="139"/>
      <c r="M5" s="151"/>
      <c r="N5" s="151"/>
      <c r="O5" s="151"/>
      <c r="P5" s="151"/>
      <c r="Q5" s="11"/>
      <c r="R5" s="12"/>
      <c r="S5" s="3"/>
      <c r="T5" s="3"/>
      <c r="U5" s="18"/>
    </row>
    <row r="6" spans="1:23" ht="9" customHeight="1" x14ac:dyDescent="0.3">
      <c r="B6" s="225"/>
      <c r="C6" s="372">
        <f>+DATE(C5,8,1)</f>
        <v>43313</v>
      </c>
      <c r="D6" s="372"/>
      <c r="E6" s="12"/>
      <c r="F6" s="12"/>
      <c r="G6" s="12"/>
      <c r="H6" s="12"/>
      <c r="I6" s="371"/>
      <c r="J6" s="12"/>
      <c r="K6" s="29"/>
      <c r="L6" s="29"/>
      <c r="M6" s="3"/>
      <c r="N6" s="5"/>
      <c r="O6" s="5"/>
      <c r="P6" s="4"/>
      <c r="Q6" s="11"/>
      <c r="R6" s="12"/>
      <c r="S6" s="3"/>
      <c r="T6" s="3"/>
      <c r="U6" s="18"/>
    </row>
    <row r="7" spans="1:23" s="7" customFormat="1" ht="20.149999999999999" customHeight="1" x14ac:dyDescent="0.3">
      <c r="B7" s="353"/>
      <c r="C7" s="538">
        <f>+C6</f>
        <v>43313</v>
      </c>
      <c r="D7" s="539"/>
      <c r="E7" s="539"/>
      <c r="F7" s="540">
        <f>DATE(YEAR(C7),MONTH(C7)+1,DAY(C7))</f>
        <v>43344</v>
      </c>
      <c r="G7" s="541"/>
      <c r="H7" s="542"/>
      <c r="I7" s="354"/>
      <c r="J7" s="234"/>
      <c r="K7" s="581"/>
      <c r="L7" s="581"/>
      <c r="M7" s="581"/>
      <c r="N7" s="581"/>
      <c r="O7" s="581"/>
      <c r="P7" s="581"/>
      <c r="Q7" s="234"/>
      <c r="R7" s="92"/>
      <c r="S7" s="6"/>
      <c r="T7" s="6"/>
      <c r="U7" s="28"/>
    </row>
    <row r="8" spans="1:23" s="23" customFormat="1" ht="20.149999999999999" customHeight="1" thickBot="1" x14ac:dyDescent="0.35">
      <c r="B8" s="355"/>
      <c r="C8" s="27" t="s">
        <v>27</v>
      </c>
      <c r="D8" s="27" t="s">
        <v>38</v>
      </c>
      <c r="E8" s="26" t="s">
        <v>0</v>
      </c>
      <c r="F8" s="41" t="s">
        <v>27</v>
      </c>
      <c r="G8" s="41" t="s">
        <v>38</v>
      </c>
      <c r="H8" s="41" t="s">
        <v>0</v>
      </c>
      <c r="I8" s="387"/>
      <c r="J8" s="72"/>
      <c r="K8" s="234"/>
      <c r="L8" s="234"/>
      <c r="M8" s="234"/>
      <c r="N8" s="234"/>
      <c r="O8" s="234"/>
      <c r="P8" s="234"/>
      <c r="Q8" s="234"/>
      <c r="R8" s="92"/>
      <c r="S8" s="24"/>
      <c r="T8" s="24"/>
      <c r="U8" s="25"/>
    </row>
    <row r="9" spans="1:23" s="9" customFormat="1" ht="14" thickTop="1" x14ac:dyDescent="0.3">
      <c r="B9" s="357"/>
      <c r="C9" s="202">
        <f>C7</f>
        <v>43313</v>
      </c>
      <c r="D9" s="123"/>
      <c r="E9" s="124"/>
      <c r="F9" s="205">
        <f>F7</f>
        <v>43344</v>
      </c>
      <c r="G9" s="125"/>
      <c r="H9" s="126"/>
      <c r="I9" s="358"/>
      <c r="J9" s="48"/>
      <c r="K9" s="14"/>
      <c r="L9" s="14"/>
      <c r="M9" s="37"/>
      <c r="N9" s="14"/>
      <c r="O9" s="14"/>
      <c r="P9" s="37"/>
      <c r="Q9" s="37"/>
      <c r="R9" s="47"/>
      <c r="S9" s="8"/>
      <c r="T9" s="8"/>
      <c r="U9" s="19">
        <v>42370</v>
      </c>
    </row>
    <row r="10" spans="1:23" s="9" customFormat="1" x14ac:dyDescent="0.3">
      <c r="B10" s="357"/>
      <c r="C10" s="40">
        <f>C9+1</f>
        <v>43314</v>
      </c>
      <c r="D10" s="127"/>
      <c r="E10" s="128"/>
      <c r="F10" s="203">
        <f>F9+1</f>
        <v>43345</v>
      </c>
      <c r="G10" s="129"/>
      <c r="H10" s="130"/>
      <c r="I10" s="358"/>
      <c r="J10" s="48"/>
      <c r="K10" s="14"/>
      <c r="L10" s="14"/>
      <c r="M10" s="37"/>
      <c r="N10" s="14"/>
      <c r="O10" s="14"/>
      <c r="P10" s="37"/>
      <c r="Q10" s="37"/>
      <c r="R10" s="47"/>
      <c r="S10" s="8"/>
      <c r="T10" s="8"/>
      <c r="U10" s="19">
        <v>42380</v>
      </c>
    </row>
    <row r="11" spans="1:23" s="9" customFormat="1" x14ac:dyDescent="0.3">
      <c r="B11" s="357"/>
      <c r="C11" s="40">
        <f t="shared" ref="C11:C36" si="0">C10+1</f>
        <v>43315</v>
      </c>
      <c r="D11" s="127"/>
      <c r="E11" s="128"/>
      <c r="F11" s="203">
        <f t="shared" ref="F11:F36" si="1">F10+1</f>
        <v>43346</v>
      </c>
      <c r="G11" s="129"/>
      <c r="H11" s="130"/>
      <c r="I11" s="358"/>
      <c r="J11" s="48"/>
      <c r="K11" s="14"/>
      <c r="L11" s="14"/>
      <c r="M11" s="37"/>
      <c r="N11" s="14"/>
      <c r="O11" s="14"/>
      <c r="P11" s="37"/>
      <c r="Q11" s="37"/>
      <c r="R11" s="47"/>
      <c r="S11" s="8"/>
      <c r="T11" s="8"/>
      <c r="U11" s="19">
        <v>42411</v>
      </c>
    </row>
    <row r="12" spans="1:23" s="9" customFormat="1" x14ac:dyDescent="0.3">
      <c r="B12" s="357"/>
      <c r="C12" s="40">
        <f t="shared" si="0"/>
        <v>43316</v>
      </c>
      <c r="D12" s="127"/>
      <c r="E12" s="128"/>
      <c r="F12" s="203">
        <f>F11+1</f>
        <v>43347</v>
      </c>
      <c r="G12" s="129"/>
      <c r="H12" s="130"/>
      <c r="I12" s="358"/>
      <c r="J12" s="48"/>
      <c r="K12" s="14"/>
      <c r="L12" s="14"/>
      <c r="M12" s="37"/>
      <c r="N12" s="14"/>
      <c r="O12" s="14"/>
      <c r="P12" s="37"/>
      <c r="Q12" s="37"/>
      <c r="R12" s="47"/>
      <c r="S12" s="8"/>
      <c r="T12" s="8"/>
      <c r="U12" s="19">
        <v>42449</v>
      </c>
    </row>
    <row r="13" spans="1:23" s="9" customFormat="1" x14ac:dyDescent="0.3">
      <c r="B13" s="357"/>
      <c r="C13" s="40">
        <f t="shared" si="0"/>
        <v>43317</v>
      </c>
      <c r="D13" s="127"/>
      <c r="E13" s="128"/>
      <c r="F13" s="203">
        <f t="shared" si="1"/>
        <v>43348</v>
      </c>
      <c r="G13" s="129"/>
      <c r="H13" s="130"/>
      <c r="I13" s="358"/>
      <c r="J13" s="48"/>
      <c r="K13" s="14"/>
      <c r="L13" s="14"/>
      <c r="M13" s="37"/>
      <c r="N13" s="14"/>
      <c r="O13" s="14"/>
      <c r="P13" s="37"/>
      <c r="Q13" s="37"/>
      <c r="R13" s="47"/>
      <c r="S13" s="8"/>
      <c r="T13" s="8"/>
      <c r="U13" s="19">
        <v>42450</v>
      </c>
    </row>
    <row r="14" spans="1:23" s="9" customFormat="1" x14ac:dyDescent="0.3">
      <c r="B14" s="357"/>
      <c r="C14" s="40">
        <f t="shared" si="0"/>
        <v>43318</v>
      </c>
      <c r="D14" s="127"/>
      <c r="E14" s="128"/>
      <c r="F14" s="203">
        <f t="shared" si="1"/>
        <v>43349</v>
      </c>
      <c r="G14" s="129"/>
      <c r="H14" s="130"/>
      <c r="I14" s="358"/>
      <c r="J14" s="48"/>
      <c r="K14" s="14"/>
      <c r="L14" s="14"/>
      <c r="M14" s="37"/>
      <c r="N14" s="14"/>
      <c r="O14" s="14"/>
      <c r="P14" s="37"/>
      <c r="Q14" s="37"/>
      <c r="R14" s="47"/>
      <c r="S14" s="8"/>
      <c r="T14" s="8"/>
      <c r="U14" s="19">
        <v>42489</v>
      </c>
    </row>
    <row r="15" spans="1:23" s="9" customFormat="1" x14ac:dyDescent="0.3">
      <c r="B15" s="357"/>
      <c r="C15" s="40">
        <f t="shared" si="0"/>
        <v>43319</v>
      </c>
      <c r="D15" s="127"/>
      <c r="E15" s="128"/>
      <c r="F15" s="203">
        <f t="shared" si="1"/>
        <v>43350</v>
      </c>
      <c r="G15" s="129"/>
      <c r="H15" s="130"/>
      <c r="I15" s="358"/>
      <c r="J15" s="48"/>
      <c r="K15" s="14"/>
      <c r="L15" s="14"/>
      <c r="M15" s="37"/>
      <c r="N15" s="14"/>
      <c r="O15" s="14"/>
      <c r="P15" s="37"/>
      <c r="Q15" s="37"/>
      <c r="R15" s="47"/>
      <c r="S15" s="8"/>
      <c r="T15" s="8"/>
      <c r="U15" s="19">
        <v>42493</v>
      </c>
    </row>
    <row r="16" spans="1:23" s="9" customFormat="1" x14ac:dyDescent="0.3">
      <c r="B16" s="357"/>
      <c r="C16" s="40">
        <f t="shared" si="0"/>
        <v>43320</v>
      </c>
      <c r="D16" s="127"/>
      <c r="E16" s="128"/>
      <c r="F16" s="203">
        <f t="shared" si="1"/>
        <v>43351</v>
      </c>
      <c r="G16" s="129"/>
      <c r="H16" s="130"/>
      <c r="I16" s="358"/>
      <c r="J16" s="48"/>
      <c r="K16" s="14"/>
      <c r="L16" s="14"/>
      <c r="M16" s="37"/>
      <c r="N16" s="14"/>
      <c r="O16" s="14"/>
      <c r="P16" s="37"/>
      <c r="Q16" s="37"/>
      <c r="R16" s="47"/>
      <c r="S16" s="8"/>
      <c r="T16" s="8"/>
      <c r="U16" s="19">
        <v>42494</v>
      </c>
    </row>
    <row r="17" spans="2:21" s="9" customFormat="1" x14ac:dyDescent="0.3">
      <c r="B17" s="357"/>
      <c r="C17" s="40">
        <f t="shared" si="0"/>
        <v>43321</v>
      </c>
      <c r="D17" s="127"/>
      <c r="E17" s="128"/>
      <c r="F17" s="203">
        <f t="shared" si="1"/>
        <v>43352</v>
      </c>
      <c r="G17" s="129"/>
      <c r="H17" s="130"/>
      <c r="I17" s="358"/>
      <c r="J17" s="48"/>
      <c r="K17" s="14"/>
      <c r="L17" s="14"/>
      <c r="M17" s="37"/>
      <c r="N17" s="14"/>
      <c r="O17" s="14"/>
      <c r="P17" s="37"/>
      <c r="Q17" s="37"/>
      <c r="R17" s="47"/>
      <c r="S17" s="8"/>
      <c r="T17" s="8"/>
      <c r="U17" s="19">
        <v>42495</v>
      </c>
    </row>
    <row r="18" spans="2:21" s="9" customFormat="1" x14ac:dyDescent="0.3">
      <c r="B18" s="357"/>
      <c r="C18" s="40">
        <f t="shared" si="0"/>
        <v>43322</v>
      </c>
      <c r="D18" s="127"/>
      <c r="E18" s="128"/>
      <c r="F18" s="203">
        <f t="shared" si="1"/>
        <v>43353</v>
      </c>
      <c r="G18" s="129"/>
      <c r="H18" s="130"/>
      <c r="I18" s="358"/>
      <c r="J18" s="48"/>
      <c r="K18" s="14"/>
      <c r="L18" s="14"/>
      <c r="M18" s="37"/>
      <c r="N18" s="14"/>
      <c r="O18" s="14"/>
      <c r="P18" s="37"/>
      <c r="Q18" s="37"/>
      <c r="R18" s="47"/>
      <c r="S18" s="8"/>
      <c r="T18" s="8"/>
      <c r="U18" s="19">
        <v>42569</v>
      </c>
    </row>
    <row r="19" spans="2:21" s="9" customFormat="1" x14ac:dyDescent="0.3">
      <c r="B19" s="357"/>
      <c r="C19" s="40">
        <f t="shared" si="0"/>
        <v>43323</v>
      </c>
      <c r="D19" s="127"/>
      <c r="E19" s="128"/>
      <c r="F19" s="291">
        <f t="shared" si="1"/>
        <v>43354</v>
      </c>
      <c r="G19" s="279"/>
      <c r="H19" s="292"/>
      <c r="I19" s="358"/>
      <c r="J19" s="48"/>
      <c r="K19" s="14"/>
      <c r="L19" s="14"/>
      <c r="M19" s="37"/>
      <c r="N19" s="14"/>
      <c r="O19" s="14"/>
      <c r="P19" s="37"/>
      <c r="Q19" s="37"/>
      <c r="R19" s="47"/>
      <c r="S19" s="8"/>
      <c r="T19" s="8"/>
      <c r="U19" s="19">
        <v>42632</v>
      </c>
    </row>
    <row r="20" spans="2:21" s="9" customFormat="1" ht="14" thickBot="1" x14ac:dyDescent="0.35">
      <c r="B20" s="357"/>
      <c r="C20" s="40">
        <f t="shared" si="0"/>
        <v>43324</v>
      </c>
      <c r="D20" s="127"/>
      <c r="E20" s="128"/>
      <c r="F20" s="293">
        <f t="shared" si="1"/>
        <v>43355</v>
      </c>
      <c r="G20" s="306"/>
      <c r="H20" s="294"/>
      <c r="I20" s="358"/>
      <c r="J20" s="48"/>
      <c r="K20" s="14"/>
      <c r="L20" s="14"/>
      <c r="M20" s="37"/>
      <c r="N20" s="14"/>
      <c r="O20" s="14"/>
      <c r="P20" s="37"/>
      <c r="Q20" s="37"/>
      <c r="R20" s="47"/>
      <c r="S20" s="8"/>
      <c r="T20" s="8"/>
      <c r="U20" s="19">
        <v>42635</v>
      </c>
    </row>
    <row r="21" spans="2:21" s="9" customFormat="1" ht="14" thickTop="1" x14ac:dyDescent="0.3">
      <c r="B21" s="357"/>
      <c r="C21" s="40">
        <f t="shared" si="0"/>
        <v>43325</v>
      </c>
      <c r="D21" s="134"/>
      <c r="E21" s="135"/>
      <c r="F21" s="202">
        <f t="shared" si="1"/>
        <v>43356</v>
      </c>
      <c r="G21" s="132"/>
      <c r="H21" s="133"/>
      <c r="I21" s="388"/>
      <c r="J21" s="48"/>
      <c r="K21" s="14"/>
      <c r="L21" s="14"/>
      <c r="M21" s="37"/>
      <c r="N21" s="14"/>
      <c r="O21" s="14"/>
      <c r="P21" s="37"/>
      <c r="Q21" s="37"/>
      <c r="R21" s="47"/>
      <c r="S21" s="8"/>
      <c r="T21" s="8"/>
      <c r="U21" s="19">
        <v>42653</v>
      </c>
    </row>
    <row r="22" spans="2:21" s="9" customFormat="1" x14ac:dyDescent="0.3">
      <c r="B22" s="357"/>
      <c r="C22" s="40">
        <f t="shared" si="0"/>
        <v>43326</v>
      </c>
      <c r="D22" s="134"/>
      <c r="E22" s="135"/>
      <c r="F22" s="40">
        <f t="shared" si="1"/>
        <v>43357</v>
      </c>
      <c r="G22" s="134"/>
      <c r="H22" s="135"/>
      <c r="I22" s="388"/>
      <c r="J22" s="48"/>
      <c r="K22" s="14"/>
      <c r="L22" s="14"/>
      <c r="M22" s="37"/>
      <c r="N22" s="14"/>
      <c r="O22" s="14"/>
      <c r="P22" s="37"/>
      <c r="Q22" s="37"/>
      <c r="R22" s="47"/>
      <c r="S22" s="8"/>
      <c r="T22" s="8"/>
      <c r="U22" s="19">
        <v>42677</v>
      </c>
    </row>
    <row r="23" spans="2:21" s="9" customFormat="1" x14ac:dyDescent="0.3">
      <c r="B23" s="357"/>
      <c r="C23" s="40">
        <f t="shared" si="0"/>
        <v>43327</v>
      </c>
      <c r="D23" s="127"/>
      <c r="E23" s="128"/>
      <c r="F23" s="40">
        <f t="shared" si="1"/>
        <v>43358</v>
      </c>
      <c r="G23" s="134"/>
      <c r="H23" s="135"/>
      <c r="I23" s="388"/>
      <c r="J23" s="48"/>
      <c r="K23" s="14"/>
      <c r="L23" s="14"/>
      <c r="M23" s="37"/>
      <c r="N23" s="14"/>
      <c r="O23" s="14"/>
      <c r="P23" s="37"/>
      <c r="Q23" s="37"/>
      <c r="R23" s="47"/>
      <c r="S23" s="8"/>
      <c r="T23" s="8"/>
      <c r="U23" s="19">
        <v>42697</v>
      </c>
    </row>
    <row r="24" spans="2:21" s="9" customFormat="1" x14ac:dyDescent="0.3">
      <c r="B24" s="357"/>
      <c r="C24" s="40">
        <f t="shared" si="0"/>
        <v>43328</v>
      </c>
      <c r="D24" s="127"/>
      <c r="E24" s="128"/>
      <c r="F24" s="40">
        <f t="shared" si="1"/>
        <v>43359</v>
      </c>
      <c r="G24" s="134"/>
      <c r="H24" s="135"/>
      <c r="I24" s="388"/>
      <c r="J24" s="48"/>
      <c r="K24" s="14"/>
      <c r="L24" s="14"/>
      <c r="M24" s="37"/>
      <c r="N24" s="14"/>
      <c r="O24" s="14"/>
      <c r="P24" s="37"/>
      <c r="Q24" s="37"/>
      <c r="R24" s="47"/>
      <c r="S24" s="8"/>
      <c r="T24" s="8"/>
      <c r="U24" s="19">
        <v>42727</v>
      </c>
    </row>
    <row r="25" spans="2:21" s="9" customFormat="1" x14ac:dyDescent="0.3">
      <c r="B25" s="357"/>
      <c r="C25" s="40">
        <f t="shared" si="0"/>
        <v>43329</v>
      </c>
      <c r="D25" s="127"/>
      <c r="E25" s="128"/>
      <c r="F25" s="40">
        <f t="shared" si="1"/>
        <v>43360</v>
      </c>
      <c r="G25" s="134"/>
      <c r="H25" s="135"/>
      <c r="I25" s="388"/>
      <c r="J25" s="48"/>
      <c r="K25" s="14"/>
      <c r="L25" s="14"/>
      <c r="M25" s="37"/>
      <c r="N25" s="14"/>
      <c r="O25" s="14"/>
      <c r="P25" s="37"/>
      <c r="Q25" s="37"/>
      <c r="R25" s="47"/>
      <c r="S25" s="8"/>
      <c r="T25" s="8"/>
      <c r="U25" s="21">
        <v>42736</v>
      </c>
    </row>
    <row r="26" spans="2:21" s="9" customFormat="1" x14ac:dyDescent="0.3">
      <c r="B26" s="357"/>
      <c r="C26" s="40">
        <f t="shared" si="0"/>
        <v>43330</v>
      </c>
      <c r="D26" s="127"/>
      <c r="E26" s="128"/>
      <c r="F26" s="40">
        <f t="shared" si="1"/>
        <v>43361</v>
      </c>
      <c r="G26" s="134"/>
      <c r="H26" s="135"/>
      <c r="I26" s="388"/>
      <c r="J26" s="48"/>
      <c r="K26" s="14"/>
      <c r="L26" s="14"/>
      <c r="M26" s="37"/>
      <c r="N26" s="14"/>
      <c r="O26" s="14"/>
      <c r="P26" s="37"/>
      <c r="Q26" s="37"/>
      <c r="R26" s="47"/>
      <c r="S26" s="8"/>
      <c r="T26" s="8"/>
      <c r="U26" s="21">
        <v>42744</v>
      </c>
    </row>
    <row r="27" spans="2:21" s="9" customFormat="1" x14ac:dyDescent="0.3">
      <c r="B27" s="357"/>
      <c r="C27" s="207">
        <f t="shared" si="0"/>
        <v>43331</v>
      </c>
      <c r="D27" s="137"/>
      <c r="E27" s="156"/>
      <c r="F27" s="40">
        <f t="shared" si="1"/>
        <v>43362</v>
      </c>
      <c r="G27" s="134"/>
      <c r="H27" s="135"/>
      <c r="I27" s="388"/>
      <c r="J27" s="48"/>
      <c r="K27" s="14"/>
      <c r="L27" s="14"/>
      <c r="M27" s="37"/>
      <c r="N27" s="14"/>
      <c r="O27" s="14"/>
      <c r="P27" s="37"/>
      <c r="Q27" s="37"/>
      <c r="R27" s="47"/>
      <c r="S27" s="8"/>
      <c r="T27" s="8"/>
      <c r="U27" s="21">
        <v>42777</v>
      </c>
    </row>
    <row r="28" spans="2:21" s="9" customFormat="1" x14ac:dyDescent="0.3">
      <c r="B28" s="357"/>
      <c r="C28" s="450">
        <f t="shared" si="0"/>
        <v>43332</v>
      </c>
      <c r="D28" s="508"/>
      <c r="E28" s="329"/>
      <c r="F28" s="206">
        <f t="shared" si="1"/>
        <v>43363</v>
      </c>
      <c r="G28" s="134"/>
      <c r="H28" s="135"/>
      <c r="I28" s="388"/>
      <c r="J28" s="48"/>
      <c r="K28" s="14"/>
      <c r="L28" s="14"/>
      <c r="M28" s="37"/>
      <c r="N28" s="14"/>
      <c r="O28" s="14"/>
      <c r="P28" s="37"/>
      <c r="Q28" s="37"/>
      <c r="R28" s="47"/>
      <c r="S28" s="8"/>
      <c r="T28" s="8"/>
      <c r="U28" s="21">
        <v>42814</v>
      </c>
    </row>
    <row r="29" spans="2:21" s="9" customFormat="1" x14ac:dyDescent="0.3">
      <c r="B29" s="357"/>
      <c r="C29" s="453">
        <f t="shared" si="0"/>
        <v>43333</v>
      </c>
      <c r="D29" s="337"/>
      <c r="E29" s="455"/>
      <c r="F29" s="206">
        <f t="shared" si="1"/>
        <v>43364</v>
      </c>
      <c r="G29" s="134"/>
      <c r="H29" s="135"/>
      <c r="I29" s="388"/>
      <c r="J29" s="48"/>
      <c r="K29" s="14"/>
      <c r="L29" s="14"/>
      <c r="M29" s="37"/>
      <c r="N29" s="14"/>
      <c r="O29" s="14"/>
      <c r="P29" s="37"/>
      <c r="Q29" s="37"/>
      <c r="R29" s="47"/>
      <c r="S29" s="8"/>
      <c r="T29" s="8"/>
      <c r="U29" s="21">
        <v>42854</v>
      </c>
    </row>
    <row r="30" spans="2:21" s="9" customFormat="1" x14ac:dyDescent="0.3">
      <c r="B30" s="357"/>
      <c r="C30" s="453">
        <f t="shared" si="0"/>
        <v>43334</v>
      </c>
      <c r="D30" s="338"/>
      <c r="E30" s="455"/>
      <c r="F30" s="206">
        <f t="shared" si="1"/>
        <v>43365</v>
      </c>
      <c r="G30" s="134"/>
      <c r="H30" s="135"/>
      <c r="I30" s="388"/>
      <c r="J30" s="48"/>
      <c r="K30" s="14"/>
      <c r="L30" s="14"/>
      <c r="M30" s="37"/>
      <c r="N30" s="14"/>
      <c r="O30" s="14"/>
      <c r="P30" s="37"/>
      <c r="Q30" s="37"/>
      <c r="R30" s="47"/>
      <c r="S30" s="8"/>
      <c r="T30" s="8"/>
      <c r="U30" s="21">
        <v>42858</v>
      </c>
    </row>
    <row r="31" spans="2:21" s="9" customFormat="1" x14ac:dyDescent="0.3">
      <c r="B31" s="357"/>
      <c r="C31" s="453">
        <f t="shared" si="0"/>
        <v>43335</v>
      </c>
      <c r="D31" s="338"/>
      <c r="E31" s="455"/>
      <c r="F31" s="206">
        <f t="shared" si="1"/>
        <v>43366</v>
      </c>
      <c r="G31" s="134"/>
      <c r="H31" s="135"/>
      <c r="I31" s="388"/>
      <c r="J31" s="48"/>
      <c r="K31" s="14"/>
      <c r="L31" s="14"/>
      <c r="M31" s="37"/>
      <c r="N31" s="14"/>
      <c r="O31" s="14"/>
      <c r="P31" s="37"/>
      <c r="Q31" s="37"/>
      <c r="R31" s="47"/>
      <c r="S31" s="8"/>
      <c r="T31" s="8"/>
      <c r="U31" s="21">
        <v>42859</v>
      </c>
    </row>
    <row r="32" spans="2:21" s="9" customFormat="1" x14ac:dyDescent="0.3">
      <c r="B32" s="357"/>
      <c r="C32" s="453">
        <f t="shared" si="0"/>
        <v>43336</v>
      </c>
      <c r="D32" s="338"/>
      <c r="E32" s="455"/>
      <c r="F32" s="206">
        <f t="shared" si="1"/>
        <v>43367</v>
      </c>
      <c r="G32" s="134"/>
      <c r="H32" s="135"/>
      <c r="I32" s="388"/>
      <c r="J32" s="48"/>
      <c r="K32" s="14"/>
      <c r="L32" s="14"/>
      <c r="M32" s="37"/>
      <c r="N32" s="14"/>
      <c r="O32" s="14"/>
      <c r="P32" s="37"/>
      <c r="Q32" s="37"/>
      <c r="R32" s="47"/>
      <c r="S32" s="8"/>
      <c r="T32" s="8"/>
      <c r="U32" s="21">
        <v>42860</v>
      </c>
    </row>
    <row r="33" spans="2:21" s="9" customFormat="1" x14ac:dyDescent="0.3">
      <c r="B33" s="357"/>
      <c r="C33" s="453">
        <f t="shared" si="0"/>
        <v>43337</v>
      </c>
      <c r="D33" s="338"/>
      <c r="E33" s="455"/>
      <c r="F33" s="206">
        <f t="shared" si="1"/>
        <v>43368</v>
      </c>
      <c r="G33" s="134"/>
      <c r="H33" s="135"/>
      <c r="I33" s="388"/>
      <c r="J33" s="48"/>
      <c r="K33" s="14"/>
      <c r="L33" s="14"/>
      <c r="M33" s="37"/>
      <c r="N33" s="14"/>
      <c r="O33" s="14"/>
      <c r="P33" s="37"/>
      <c r="Q33" s="37"/>
      <c r="R33" s="47"/>
      <c r="S33" s="8"/>
      <c r="T33" s="8"/>
      <c r="U33" s="21">
        <v>42933</v>
      </c>
    </row>
    <row r="34" spans="2:21" s="9" customFormat="1" ht="14" thickBot="1" x14ac:dyDescent="0.35">
      <c r="B34" s="357"/>
      <c r="C34" s="498">
        <f t="shared" si="0"/>
        <v>43338</v>
      </c>
      <c r="D34" s="509"/>
      <c r="E34" s="510"/>
      <c r="F34" s="206">
        <f t="shared" si="1"/>
        <v>43369</v>
      </c>
      <c r="G34" s="134"/>
      <c r="H34" s="135"/>
      <c r="I34" s="388"/>
      <c r="J34" s="48"/>
      <c r="K34" s="14"/>
      <c r="L34" s="14"/>
      <c r="M34" s="37"/>
      <c r="N34" s="14"/>
      <c r="O34" s="14"/>
      <c r="P34" s="37"/>
      <c r="Q34" s="37"/>
      <c r="R34" s="47"/>
      <c r="S34" s="8"/>
      <c r="T34" s="8"/>
      <c r="U34" s="21">
        <v>42958</v>
      </c>
    </row>
    <row r="35" spans="2:21" s="9" customFormat="1" x14ac:dyDescent="0.3">
      <c r="B35" s="357"/>
      <c r="C35" s="497">
        <f t="shared" si="0"/>
        <v>43339</v>
      </c>
      <c r="D35" s="511"/>
      <c r="E35" s="512"/>
      <c r="F35" s="206">
        <f t="shared" si="1"/>
        <v>43370</v>
      </c>
      <c r="G35" s="134"/>
      <c r="H35" s="135"/>
      <c r="I35" s="388"/>
      <c r="J35" s="48"/>
      <c r="K35" s="14"/>
      <c r="L35" s="14"/>
      <c r="M35" s="37"/>
      <c r="N35" s="14"/>
      <c r="O35" s="14"/>
      <c r="P35" s="37"/>
      <c r="Q35" s="37"/>
      <c r="R35" s="47"/>
      <c r="S35" s="8"/>
      <c r="T35" s="8"/>
      <c r="U35" s="21">
        <v>42996</v>
      </c>
    </row>
    <row r="36" spans="2:21" s="9" customFormat="1" x14ac:dyDescent="0.3">
      <c r="B36" s="357"/>
      <c r="C36" s="399">
        <f t="shared" si="0"/>
        <v>43340</v>
      </c>
      <c r="D36" s="253"/>
      <c r="E36" s="256"/>
      <c r="F36" s="206">
        <f t="shared" si="1"/>
        <v>43371</v>
      </c>
      <c r="G36" s="138"/>
      <c r="H36" s="135"/>
      <c r="I36" s="388"/>
      <c r="J36" s="48"/>
      <c r="K36" s="14"/>
      <c r="L36" s="14"/>
      <c r="M36" s="37"/>
      <c r="N36" s="14"/>
      <c r="O36" s="14"/>
      <c r="P36" s="37"/>
      <c r="Q36" s="37"/>
      <c r="R36" s="47"/>
      <c r="S36" s="8"/>
      <c r="T36" s="8"/>
      <c r="U36" s="21">
        <v>43001</v>
      </c>
    </row>
    <row r="37" spans="2:21" s="9" customFormat="1" x14ac:dyDescent="0.3">
      <c r="B37" s="357"/>
      <c r="C37" s="399">
        <f>IF(C36="","",IF(DAY(C36+1)=1,"",C36+1))</f>
        <v>43341</v>
      </c>
      <c r="D37" s="253"/>
      <c r="E37" s="256"/>
      <c r="F37" s="272">
        <f>IF(F36="","",IF(DAY(F36+1)=1,"",F36+1))</f>
        <v>43372</v>
      </c>
      <c r="G37" s="332"/>
      <c r="H37" s="232"/>
      <c r="I37" s="388"/>
      <c r="J37" s="48"/>
      <c r="K37" s="14"/>
      <c r="L37" s="14"/>
      <c r="M37" s="37"/>
      <c r="N37" s="14"/>
      <c r="O37" s="14"/>
      <c r="P37" s="37"/>
      <c r="Q37" s="37"/>
      <c r="R37" s="47"/>
      <c r="S37" s="8"/>
      <c r="T37" s="8"/>
      <c r="U37" s="21">
        <v>43017</v>
      </c>
    </row>
    <row r="38" spans="2:21" s="9" customFormat="1" x14ac:dyDescent="0.3">
      <c r="B38" s="357"/>
      <c r="C38" s="399">
        <f t="shared" ref="C38:C39" si="2">IF(C37="","",IF(DAY(C37+1)=1,"",C37+1))</f>
        <v>43342</v>
      </c>
      <c r="D38" s="253"/>
      <c r="E38" s="256"/>
      <c r="F38" s="349">
        <f t="shared" ref="F38:F39" si="3">IF(F37="","",IF(DAY(F37+1)=1,"",F37+1))</f>
        <v>43373</v>
      </c>
      <c r="G38" s="341"/>
      <c r="H38" s="336"/>
      <c r="I38" s="358"/>
      <c r="J38" s="48"/>
      <c r="K38" s="14"/>
      <c r="L38" s="14"/>
      <c r="M38" s="37"/>
      <c r="N38" s="14"/>
      <c r="O38" s="14"/>
      <c r="P38" s="37"/>
      <c r="Q38" s="37"/>
      <c r="R38" s="47"/>
      <c r="S38" s="8"/>
      <c r="T38" s="8"/>
      <c r="U38" s="21">
        <v>43042</v>
      </c>
    </row>
    <row r="39" spans="2:21" s="9" customFormat="1" ht="14" thickBot="1" x14ac:dyDescent="0.35">
      <c r="B39" s="357"/>
      <c r="C39" s="400">
        <f t="shared" si="2"/>
        <v>43343</v>
      </c>
      <c r="D39" s="271"/>
      <c r="E39" s="257"/>
      <c r="F39" s="14" t="str">
        <f t="shared" si="3"/>
        <v/>
      </c>
      <c r="G39" s="37"/>
      <c r="H39" s="37"/>
      <c r="I39" s="358"/>
      <c r="J39" s="48"/>
      <c r="K39" s="14"/>
      <c r="L39" s="14"/>
      <c r="M39" s="37"/>
      <c r="N39" s="14"/>
      <c r="O39" s="14"/>
      <c r="P39" s="37"/>
      <c r="Q39" s="37"/>
      <c r="R39" s="47"/>
      <c r="S39" s="8"/>
      <c r="T39" s="8"/>
      <c r="U39" s="21">
        <v>43062</v>
      </c>
    </row>
    <row r="40" spans="2:21" s="36" customFormat="1" ht="14.5" thickTop="1" thickBot="1" x14ac:dyDescent="0.35">
      <c r="B40" s="393"/>
      <c r="C40" s="377"/>
      <c r="D40" s="377"/>
      <c r="E40" s="394"/>
      <c r="F40" s="377"/>
      <c r="G40" s="377"/>
      <c r="H40" s="394"/>
      <c r="I40" s="395"/>
      <c r="J40" s="37"/>
      <c r="K40" s="14"/>
      <c r="L40" s="14"/>
      <c r="M40" s="37"/>
      <c r="N40" s="14"/>
      <c r="O40" s="14"/>
      <c r="P40" s="37"/>
      <c r="Q40" s="37"/>
      <c r="R40" s="47"/>
      <c r="S40" s="38"/>
      <c r="T40" s="38"/>
      <c r="U40" s="39"/>
    </row>
    <row r="41" spans="2:21" s="9" customFormat="1" x14ac:dyDescent="0.3">
      <c r="B41" s="357"/>
      <c r="C41" s="208" t="s">
        <v>59</v>
      </c>
      <c r="D41" s="14"/>
      <c r="E41" s="48"/>
      <c r="F41" s="14"/>
      <c r="G41" s="14"/>
      <c r="H41" s="37"/>
      <c r="I41" s="362"/>
      <c r="J41" s="37"/>
      <c r="K41" s="14"/>
      <c r="L41" s="14"/>
      <c r="M41" s="37"/>
      <c r="N41" s="14"/>
      <c r="O41" s="14"/>
      <c r="P41" s="37"/>
      <c r="Q41" s="37"/>
      <c r="R41" s="47"/>
      <c r="S41" s="8"/>
      <c r="T41" s="8"/>
      <c r="U41" s="21"/>
    </row>
    <row r="42" spans="2:21" s="9" customFormat="1" ht="5.25" customHeight="1" x14ac:dyDescent="0.3">
      <c r="B42" s="357"/>
      <c r="C42" s="14"/>
      <c r="D42" s="14"/>
      <c r="E42" s="48"/>
      <c r="F42" s="14"/>
      <c r="G42" s="14"/>
      <c r="H42" s="37"/>
      <c r="I42" s="362"/>
      <c r="J42" s="37"/>
      <c r="K42" s="14"/>
      <c r="L42" s="14"/>
      <c r="M42" s="37"/>
      <c r="N42" s="14"/>
      <c r="O42" s="14"/>
      <c r="P42" s="37"/>
      <c r="Q42" s="37"/>
      <c r="R42" s="47"/>
      <c r="S42" s="8"/>
      <c r="T42" s="8"/>
      <c r="U42" s="21"/>
    </row>
    <row r="43" spans="2:21" s="9" customFormat="1" x14ac:dyDescent="0.3">
      <c r="B43" s="357"/>
      <c r="C43" s="14" t="s">
        <v>19</v>
      </c>
      <c r="D43" s="14"/>
      <c r="E43" s="48"/>
      <c r="F43" s="14"/>
      <c r="G43" s="14"/>
      <c r="H43" s="37"/>
      <c r="I43" s="362"/>
      <c r="J43" s="37"/>
      <c r="K43" s="14"/>
      <c r="L43" s="14"/>
      <c r="M43" s="37"/>
      <c r="N43" s="14"/>
      <c r="O43" s="14"/>
      <c r="P43" s="37"/>
      <c r="Q43" s="37"/>
      <c r="R43" s="47"/>
      <c r="S43" s="8"/>
      <c r="T43" s="8"/>
      <c r="U43" s="21"/>
    </row>
    <row r="44" spans="2:21" x14ac:dyDescent="0.3">
      <c r="B44" s="225"/>
      <c r="C44" s="13" t="s">
        <v>105</v>
      </c>
      <c r="D44" s="13"/>
      <c r="E44" s="43"/>
      <c r="F44" s="13"/>
      <c r="G44" s="13"/>
      <c r="H44" s="32"/>
      <c r="I44" s="389"/>
      <c r="J44" s="32"/>
      <c r="K44" s="93"/>
      <c r="L44" s="93"/>
      <c r="M44" s="94"/>
      <c r="N44" s="95"/>
      <c r="O44" s="95"/>
      <c r="P44" s="96"/>
      <c r="Q44" s="96"/>
      <c r="R44" s="93"/>
      <c r="U44" s="21">
        <v>43092</v>
      </c>
    </row>
    <row r="45" spans="2:21" s="9" customFormat="1" x14ac:dyDescent="0.3">
      <c r="B45" s="357"/>
      <c r="C45" s="593" t="s">
        <v>106</v>
      </c>
      <c r="D45" s="594"/>
      <c r="E45" s="513">
        <f>SUM(E9:E39)</f>
        <v>0</v>
      </c>
      <c r="F45" s="593" t="s">
        <v>107</v>
      </c>
      <c r="G45" s="595"/>
      <c r="H45" s="514">
        <f>SUM(H9:H38)</f>
        <v>0</v>
      </c>
      <c r="I45" s="360"/>
      <c r="J45" s="37"/>
      <c r="K45" s="583"/>
      <c r="L45" s="583"/>
      <c r="M45" s="73"/>
      <c r="N45" s="583"/>
      <c r="O45" s="583"/>
      <c r="P45" s="73"/>
      <c r="Q45" s="37"/>
      <c r="R45" s="47"/>
      <c r="S45" s="8"/>
      <c r="T45" s="8"/>
      <c r="U45" s="21"/>
    </row>
    <row r="46" spans="2:21" s="9" customFormat="1" x14ac:dyDescent="0.3">
      <c r="B46" s="357"/>
      <c r="C46" s="596" t="s">
        <v>75</v>
      </c>
      <c r="D46" s="597"/>
      <c r="E46" s="209">
        <f>31-E47</f>
        <v>31</v>
      </c>
      <c r="F46" s="596" t="s">
        <v>80</v>
      </c>
      <c r="G46" s="597"/>
      <c r="H46" s="210">
        <f>30-H47</f>
        <v>30</v>
      </c>
      <c r="I46" s="360"/>
      <c r="J46" s="37"/>
      <c r="K46" s="583"/>
      <c r="L46" s="583"/>
      <c r="M46" s="73"/>
      <c r="N46" s="583"/>
      <c r="O46" s="583"/>
      <c r="P46" s="73"/>
      <c r="Q46" s="37"/>
      <c r="R46" s="47"/>
      <c r="S46" s="8"/>
      <c r="T46" s="8"/>
      <c r="U46" s="21"/>
    </row>
    <row r="47" spans="2:21" s="36" customFormat="1" x14ac:dyDescent="0.3">
      <c r="B47" s="361"/>
      <c r="C47" s="525" t="s">
        <v>76</v>
      </c>
      <c r="D47" s="526"/>
      <c r="E47" s="49">
        <f>COUNTIF(D9:D39,"○")</f>
        <v>0</v>
      </c>
      <c r="F47" s="525" t="s">
        <v>81</v>
      </c>
      <c r="G47" s="526"/>
      <c r="H47" s="49">
        <f>COUNTIF(G9:G38,"○")</f>
        <v>0</v>
      </c>
      <c r="I47" s="362"/>
      <c r="J47" s="37"/>
      <c r="K47" s="14"/>
      <c r="L47" s="14"/>
      <c r="M47" s="37"/>
      <c r="N47" s="14"/>
      <c r="O47" s="14"/>
      <c r="P47" s="37"/>
      <c r="Q47" s="37"/>
      <c r="R47" s="47"/>
      <c r="S47" s="38"/>
      <c r="T47" s="38"/>
      <c r="U47" s="39"/>
    </row>
    <row r="48" spans="2:21" s="9" customFormat="1" x14ac:dyDescent="0.3">
      <c r="B48" s="357"/>
      <c r="C48" s="14"/>
      <c r="D48" s="14"/>
      <c r="E48" s="37"/>
      <c r="F48" s="14"/>
      <c r="G48" s="14"/>
      <c r="H48" s="37"/>
      <c r="I48" s="358"/>
      <c r="J48" s="48"/>
      <c r="K48" s="584"/>
      <c r="L48" s="584"/>
      <c r="M48" s="37"/>
      <c r="N48" s="584"/>
      <c r="O48" s="584"/>
      <c r="P48" s="37"/>
      <c r="Q48" s="37"/>
      <c r="R48" s="47"/>
      <c r="S48" s="8"/>
      <c r="T48" s="8"/>
      <c r="U48" s="21">
        <v>43062</v>
      </c>
    </row>
    <row r="49" spans="2:21" x14ac:dyDescent="0.3">
      <c r="B49" s="225"/>
      <c r="C49" s="552" t="s">
        <v>108</v>
      </c>
      <c r="D49" s="552"/>
      <c r="E49" s="552"/>
      <c r="F49" s="552"/>
      <c r="G49" s="553"/>
      <c r="H49" s="396">
        <f>SUM(E45,H45)</f>
        <v>0</v>
      </c>
      <c r="I49" s="358"/>
      <c r="K49" s="93"/>
      <c r="L49" s="93"/>
      <c r="M49" s="584"/>
      <c r="N49" s="584"/>
      <c r="O49" s="584"/>
      <c r="P49" s="37"/>
      <c r="Q49" s="93"/>
      <c r="R49" s="93"/>
      <c r="U49" s="21">
        <v>43108</v>
      </c>
    </row>
    <row r="50" spans="2:21" x14ac:dyDescent="0.3">
      <c r="B50" s="225"/>
      <c r="C50" s="552" t="s">
        <v>18</v>
      </c>
      <c r="D50" s="552"/>
      <c r="E50" s="552"/>
      <c r="F50" s="552"/>
      <c r="G50" s="553"/>
      <c r="H50" s="396">
        <f>SUM(E46,H46)</f>
        <v>61</v>
      </c>
      <c r="I50" s="358"/>
      <c r="K50" s="93"/>
      <c r="L50" s="93"/>
      <c r="M50" s="233"/>
      <c r="N50" s="584"/>
      <c r="O50" s="584"/>
      <c r="P50" s="37"/>
      <c r="Q50" s="93"/>
      <c r="R50" s="93"/>
      <c r="U50" s="21"/>
    </row>
    <row r="51" spans="2:21" x14ac:dyDescent="0.3">
      <c r="B51" s="225"/>
      <c r="C51" s="553" t="s">
        <v>42</v>
      </c>
      <c r="D51" s="585"/>
      <c r="E51" s="585"/>
      <c r="F51" s="585"/>
      <c r="G51" s="585"/>
      <c r="H51" s="401">
        <f>ROUNDUP(H49/H50,0)</f>
        <v>0</v>
      </c>
      <c r="I51" s="358"/>
      <c r="J51" s="13" t="s">
        <v>72</v>
      </c>
      <c r="K51" s="584"/>
      <c r="L51" s="584"/>
      <c r="M51" s="584"/>
      <c r="N51" s="584"/>
      <c r="O51" s="584"/>
      <c r="P51" s="37"/>
      <c r="Q51" s="93"/>
      <c r="R51" s="93"/>
      <c r="U51" s="21">
        <v>43142</v>
      </c>
    </row>
    <row r="52" spans="2:21" ht="14" thickBot="1" x14ac:dyDescent="0.35">
      <c r="B52" s="367"/>
      <c r="C52" s="52"/>
      <c r="D52" s="52"/>
      <c r="E52" s="52"/>
      <c r="F52" s="52"/>
      <c r="G52" s="52"/>
      <c r="H52" s="53" t="s">
        <v>24</v>
      </c>
      <c r="I52" s="368"/>
      <c r="K52" s="93"/>
      <c r="L52" s="93"/>
      <c r="M52" s="93"/>
      <c r="N52" s="93"/>
      <c r="O52" s="93"/>
      <c r="P52" s="97"/>
      <c r="Q52" s="93"/>
      <c r="R52" s="93"/>
      <c r="U52" s="21">
        <v>43143</v>
      </c>
    </row>
    <row r="53" spans="2:21" ht="14" hidden="1" thickBot="1" x14ac:dyDescent="0.35">
      <c r="B53" s="225"/>
      <c r="C53" s="13"/>
      <c r="D53" s="13"/>
      <c r="E53" s="13"/>
      <c r="F53" s="13"/>
      <c r="G53" s="13"/>
      <c r="H53" s="13"/>
      <c r="I53" s="226"/>
      <c r="K53" s="93"/>
      <c r="L53" s="93"/>
      <c r="M53" s="93"/>
      <c r="N53" s="93"/>
      <c r="O53" s="93"/>
      <c r="P53" s="93"/>
      <c r="Q53" s="93"/>
      <c r="R53" s="93"/>
      <c r="U53" s="21"/>
    </row>
    <row r="54" spans="2:21" x14ac:dyDescent="0.3">
      <c r="B54" s="390"/>
      <c r="C54" s="54" t="s">
        <v>21</v>
      </c>
      <c r="D54" s="54"/>
      <c r="E54" s="51"/>
      <c r="F54" s="51"/>
      <c r="G54" s="51"/>
      <c r="H54" s="51"/>
      <c r="I54" s="391"/>
      <c r="J54" s="32"/>
      <c r="K54" s="98"/>
      <c r="L54" s="98"/>
      <c r="M54" s="93"/>
      <c r="N54" s="93"/>
      <c r="O54" s="93"/>
      <c r="P54" s="93"/>
      <c r="Q54" s="93"/>
      <c r="R54" s="93"/>
      <c r="U54" s="21"/>
    </row>
    <row r="55" spans="2:21" x14ac:dyDescent="0.3">
      <c r="B55" s="225"/>
      <c r="C55" s="13" t="s">
        <v>139</v>
      </c>
      <c r="D55" s="13"/>
      <c r="E55" s="43"/>
      <c r="F55" s="13"/>
      <c r="G55" s="13"/>
      <c r="H55" s="32"/>
      <c r="I55" s="389"/>
      <c r="J55" s="37"/>
      <c r="K55" s="93"/>
      <c r="L55" s="93"/>
      <c r="M55" s="94"/>
      <c r="N55" s="95"/>
      <c r="O55" s="95"/>
      <c r="P55" s="96"/>
      <c r="Q55" s="96"/>
      <c r="R55" s="93"/>
      <c r="U55" s="21">
        <v>43092</v>
      </c>
    </row>
    <row r="56" spans="2:21" s="9" customFormat="1" x14ac:dyDescent="0.3">
      <c r="B56" s="357"/>
      <c r="C56" s="591" t="s">
        <v>9</v>
      </c>
      <c r="D56" s="591"/>
      <c r="E56" s="260">
        <f>SUM(E35:E39)</f>
        <v>0</v>
      </c>
      <c r="F56" s="591" t="s">
        <v>10</v>
      </c>
      <c r="G56" s="591"/>
      <c r="H56" s="260">
        <f>SUM(H9:H20)</f>
        <v>0</v>
      </c>
      <c r="I56" s="360"/>
      <c r="J56" s="37"/>
      <c r="K56" s="583"/>
      <c r="L56" s="583"/>
      <c r="M56" s="73"/>
      <c r="N56" s="583"/>
      <c r="O56" s="583"/>
      <c r="P56" s="73"/>
      <c r="Q56" s="37"/>
      <c r="R56" s="47"/>
      <c r="S56" s="8"/>
      <c r="T56" s="8"/>
      <c r="U56" s="21"/>
    </row>
    <row r="57" spans="2:21" s="9" customFormat="1" x14ac:dyDescent="0.3">
      <c r="B57" s="357"/>
      <c r="C57" s="592" t="s">
        <v>75</v>
      </c>
      <c r="D57" s="592"/>
      <c r="E57" s="402">
        <f>5-E58</f>
        <v>5</v>
      </c>
      <c r="F57" s="592" t="s">
        <v>80</v>
      </c>
      <c r="G57" s="592"/>
      <c r="H57" s="402">
        <f>12-H58</f>
        <v>12</v>
      </c>
      <c r="I57" s="360"/>
      <c r="J57" s="32"/>
      <c r="K57" s="583"/>
      <c r="L57" s="583"/>
      <c r="M57" s="73"/>
      <c r="N57" s="583"/>
      <c r="O57" s="583"/>
      <c r="P57" s="73"/>
      <c r="Q57" s="37"/>
      <c r="R57" s="47"/>
      <c r="S57" s="8"/>
      <c r="T57" s="8"/>
      <c r="U57" s="21"/>
    </row>
    <row r="58" spans="2:21" x14ac:dyDescent="0.3">
      <c r="B58" s="225"/>
      <c r="C58" s="592" t="s">
        <v>76</v>
      </c>
      <c r="D58" s="592"/>
      <c r="E58" s="49">
        <f>COUNTIF(D35:D39,"○")</f>
        <v>0</v>
      </c>
      <c r="F58" s="592" t="s">
        <v>81</v>
      </c>
      <c r="G58" s="592"/>
      <c r="H58" s="49">
        <f>COUNTIF(G9:G20,"○")</f>
        <v>0</v>
      </c>
      <c r="I58" s="389"/>
      <c r="J58" s="48"/>
      <c r="K58" s="93"/>
      <c r="L58" s="93"/>
      <c r="M58" s="94"/>
      <c r="N58" s="95"/>
      <c r="O58" s="95"/>
      <c r="P58" s="96"/>
      <c r="Q58" s="96"/>
      <c r="R58" s="93"/>
      <c r="U58" s="21"/>
    </row>
    <row r="59" spans="2:21" s="9" customFormat="1" x14ac:dyDescent="0.3">
      <c r="B59" s="357"/>
      <c r="C59" s="13"/>
      <c r="D59" s="13"/>
      <c r="E59" s="43"/>
      <c r="F59" s="13"/>
      <c r="G59" s="13"/>
      <c r="H59" s="32"/>
      <c r="I59" s="358"/>
      <c r="J59" s="13"/>
      <c r="K59" s="584"/>
      <c r="L59" s="584"/>
      <c r="M59" s="37"/>
      <c r="N59" s="584"/>
      <c r="O59" s="584"/>
      <c r="P59" s="37"/>
      <c r="Q59" s="37"/>
      <c r="R59" s="47"/>
      <c r="S59" s="8"/>
      <c r="T59" s="8"/>
      <c r="U59" s="21">
        <v>43062</v>
      </c>
    </row>
    <row r="60" spans="2:21" x14ac:dyDescent="0.3">
      <c r="B60" s="225"/>
      <c r="C60" s="590" t="s">
        <v>109</v>
      </c>
      <c r="D60" s="590"/>
      <c r="E60" s="590"/>
      <c r="F60" s="590"/>
      <c r="G60" s="590"/>
      <c r="H60" s="396">
        <f>SUM(E56,H56)</f>
        <v>0</v>
      </c>
      <c r="I60" s="358"/>
      <c r="K60" s="584"/>
      <c r="L60" s="584"/>
      <c r="M60" s="584"/>
      <c r="N60" s="584"/>
      <c r="O60" s="584"/>
      <c r="P60" s="37"/>
      <c r="Q60" s="93"/>
      <c r="R60" s="93"/>
      <c r="U60" s="21">
        <v>43108</v>
      </c>
    </row>
    <row r="61" spans="2:21" x14ac:dyDescent="0.3">
      <c r="B61" s="225"/>
      <c r="C61" s="590" t="s">
        <v>18</v>
      </c>
      <c r="D61" s="590"/>
      <c r="E61" s="590"/>
      <c r="F61" s="590"/>
      <c r="G61" s="590"/>
      <c r="H61" s="396">
        <f>SUM(E57,H57)</f>
        <v>17</v>
      </c>
      <c r="I61" s="358"/>
      <c r="K61" s="93"/>
      <c r="L61" s="93"/>
      <c r="M61" s="233"/>
      <c r="N61" s="584"/>
      <c r="O61" s="584"/>
      <c r="P61" s="37"/>
      <c r="Q61" s="93"/>
      <c r="R61" s="93"/>
      <c r="U61" s="21"/>
    </row>
    <row r="62" spans="2:21" x14ac:dyDescent="0.3">
      <c r="B62" s="225"/>
      <c r="C62" s="590" t="s">
        <v>41</v>
      </c>
      <c r="D62" s="590"/>
      <c r="E62" s="590"/>
      <c r="F62" s="590"/>
      <c r="G62" s="590"/>
      <c r="H62" s="401">
        <f>ROUNDUP(H60/H61,0)</f>
        <v>0</v>
      </c>
      <c r="I62" s="358"/>
      <c r="J62" s="13" t="s">
        <v>71</v>
      </c>
      <c r="K62" s="584"/>
      <c r="L62" s="584"/>
      <c r="M62" s="584"/>
      <c r="N62" s="584"/>
      <c r="O62" s="584"/>
      <c r="P62" s="37"/>
      <c r="Q62" s="93"/>
      <c r="R62" s="93"/>
      <c r="U62" s="21">
        <v>43142</v>
      </c>
    </row>
    <row r="63" spans="2:21" ht="14" thickBot="1" x14ac:dyDescent="0.35">
      <c r="B63" s="363"/>
      <c r="C63" s="364"/>
      <c r="D63" s="364"/>
      <c r="E63" s="364"/>
      <c r="F63" s="364"/>
      <c r="G63" s="364"/>
      <c r="H63" s="418" t="s">
        <v>24</v>
      </c>
      <c r="I63" s="366"/>
      <c r="K63" s="93"/>
      <c r="L63" s="93"/>
      <c r="M63" s="93"/>
      <c r="N63" s="93"/>
      <c r="O63" s="93"/>
      <c r="P63" s="97"/>
      <c r="Q63" s="93"/>
      <c r="R63" s="93"/>
      <c r="U63" s="21">
        <v>43219</v>
      </c>
    </row>
    <row r="64" spans="2:21" x14ac:dyDescent="0.3">
      <c r="K64" s="93"/>
      <c r="L64" s="93"/>
      <c r="M64" s="93"/>
      <c r="N64" s="93"/>
      <c r="O64" s="93"/>
      <c r="P64" s="93"/>
      <c r="Q64" s="93"/>
      <c r="R64" s="93"/>
      <c r="U64" s="21">
        <v>43220</v>
      </c>
    </row>
    <row r="65" spans="21:21" x14ac:dyDescent="0.3">
      <c r="U65" s="21">
        <v>43223</v>
      </c>
    </row>
    <row r="66" spans="21:21" x14ac:dyDescent="0.3">
      <c r="U66" s="21">
        <v>43224</v>
      </c>
    </row>
    <row r="67" spans="21:21" x14ac:dyDescent="0.3">
      <c r="U67" s="21">
        <v>43225</v>
      </c>
    </row>
    <row r="68" spans="21:21" x14ac:dyDescent="0.3">
      <c r="U68" s="21">
        <v>43297</v>
      </c>
    </row>
    <row r="69" spans="21:21" x14ac:dyDescent="0.3">
      <c r="U69" s="21">
        <v>43323</v>
      </c>
    </row>
    <row r="70" spans="21:21" x14ac:dyDescent="0.3">
      <c r="U70" s="21">
        <v>43360</v>
      </c>
    </row>
    <row r="71" spans="21:21" x14ac:dyDescent="0.3">
      <c r="U71" s="21">
        <v>43366</v>
      </c>
    </row>
    <row r="72" spans="21:21" x14ac:dyDescent="0.3">
      <c r="U72" s="21">
        <v>43367</v>
      </c>
    </row>
    <row r="73" spans="21:21" x14ac:dyDescent="0.3">
      <c r="U73" s="21">
        <v>43381</v>
      </c>
    </row>
    <row r="74" spans="21:21" x14ac:dyDescent="0.3">
      <c r="U74" s="21">
        <v>43407</v>
      </c>
    </row>
    <row r="75" spans="21:21" x14ac:dyDescent="0.3">
      <c r="U75" s="21">
        <v>43427</v>
      </c>
    </row>
    <row r="76" spans="21:21" x14ac:dyDescent="0.3">
      <c r="U76" s="21">
        <v>43457</v>
      </c>
    </row>
    <row r="77" spans="21:21" x14ac:dyDescent="0.3">
      <c r="U77" s="21">
        <v>43458</v>
      </c>
    </row>
    <row r="78" spans="21:21" x14ac:dyDescent="0.3">
      <c r="U78" s="22">
        <v>43466</v>
      </c>
    </row>
    <row r="79" spans="21:21" x14ac:dyDescent="0.3">
      <c r="U79" s="22">
        <v>43479</v>
      </c>
    </row>
    <row r="80" spans="21:21" x14ac:dyDescent="0.3">
      <c r="U80" s="22">
        <v>43507</v>
      </c>
    </row>
    <row r="81" spans="21:21" x14ac:dyDescent="0.3">
      <c r="U81" s="22">
        <v>43545</v>
      </c>
    </row>
    <row r="82" spans="21:21" x14ac:dyDescent="0.3">
      <c r="U82" s="22">
        <v>43584</v>
      </c>
    </row>
    <row r="83" spans="21:21" x14ac:dyDescent="0.3">
      <c r="U83" s="22">
        <v>43588</v>
      </c>
    </row>
    <row r="84" spans="21:21" x14ac:dyDescent="0.3">
      <c r="U84" s="22">
        <v>43589</v>
      </c>
    </row>
    <row r="85" spans="21:21" x14ac:dyDescent="0.3">
      <c r="U85" s="22">
        <v>43590</v>
      </c>
    </row>
    <row r="86" spans="21:21" x14ac:dyDescent="0.3">
      <c r="U86" s="22">
        <v>43591</v>
      </c>
    </row>
    <row r="87" spans="21:21" x14ac:dyDescent="0.3">
      <c r="U87" s="22">
        <v>43661</v>
      </c>
    </row>
    <row r="88" spans="21:21" x14ac:dyDescent="0.3">
      <c r="U88" s="22">
        <v>43688</v>
      </c>
    </row>
    <row r="89" spans="21:21" x14ac:dyDescent="0.3">
      <c r="U89" s="22">
        <v>43689</v>
      </c>
    </row>
    <row r="90" spans="21:21" x14ac:dyDescent="0.3">
      <c r="U90" s="22">
        <v>43724</v>
      </c>
    </row>
    <row r="91" spans="21:21" x14ac:dyDescent="0.3">
      <c r="U91" s="22">
        <v>43731</v>
      </c>
    </row>
    <row r="92" spans="21:21" x14ac:dyDescent="0.3">
      <c r="U92" s="22">
        <v>43752</v>
      </c>
    </row>
    <row r="93" spans="21:21" x14ac:dyDescent="0.3">
      <c r="U93" s="22">
        <v>43772</v>
      </c>
    </row>
    <row r="94" spans="21:21" x14ac:dyDescent="0.3">
      <c r="U94" s="22">
        <v>43773</v>
      </c>
    </row>
    <row r="95" spans="21:21" x14ac:dyDescent="0.3">
      <c r="U95" s="22">
        <v>43792</v>
      </c>
    </row>
    <row r="96" spans="21:21" x14ac:dyDescent="0.3">
      <c r="U96" s="22">
        <v>43822</v>
      </c>
    </row>
    <row r="97" spans="21:21" x14ac:dyDescent="0.3">
      <c r="U97" s="22">
        <v>43831</v>
      </c>
    </row>
    <row r="98" spans="21:21" x14ac:dyDescent="0.3">
      <c r="U98" s="22">
        <v>43843</v>
      </c>
    </row>
    <row r="99" spans="21:21" x14ac:dyDescent="0.3">
      <c r="U99" s="22">
        <v>43872</v>
      </c>
    </row>
    <row r="100" spans="21:21" x14ac:dyDescent="0.3">
      <c r="U100" s="22">
        <v>43885</v>
      </c>
    </row>
    <row r="101" spans="21:21" x14ac:dyDescent="0.3">
      <c r="U101" s="22">
        <v>43910</v>
      </c>
    </row>
    <row r="102" spans="21:21" x14ac:dyDescent="0.3">
      <c r="U102" s="22">
        <v>43950</v>
      </c>
    </row>
    <row r="103" spans="21:21" x14ac:dyDescent="0.3">
      <c r="U103" s="22">
        <v>43954</v>
      </c>
    </row>
    <row r="104" spans="21:21" x14ac:dyDescent="0.3">
      <c r="U104" s="22">
        <v>43955</v>
      </c>
    </row>
    <row r="105" spans="21:21" x14ac:dyDescent="0.3">
      <c r="U105" s="22">
        <v>43956</v>
      </c>
    </row>
    <row r="106" spans="21:21" x14ac:dyDescent="0.3">
      <c r="U106" s="22">
        <v>43957</v>
      </c>
    </row>
    <row r="107" spans="21:21" x14ac:dyDescent="0.3">
      <c r="U107" s="22">
        <v>44035</v>
      </c>
    </row>
    <row r="108" spans="21:21" x14ac:dyDescent="0.3">
      <c r="U108" s="22">
        <v>44036</v>
      </c>
    </row>
    <row r="109" spans="21:21" x14ac:dyDescent="0.3">
      <c r="U109" s="22">
        <v>44053</v>
      </c>
    </row>
    <row r="110" spans="21:21" x14ac:dyDescent="0.3">
      <c r="U110" s="22">
        <v>44095</v>
      </c>
    </row>
    <row r="111" spans="21:21" x14ac:dyDescent="0.3">
      <c r="U111" s="22">
        <v>44096</v>
      </c>
    </row>
    <row r="112" spans="21:21" x14ac:dyDescent="0.3">
      <c r="U112" s="22">
        <v>44138</v>
      </c>
    </row>
    <row r="113" spans="21:21" x14ac:dyDescent="0.3">
      <c r="U113" s="22">
        <v>44158</v>
      </c>
    </row>
    <row r="114" spans="21:21" x14ac:dyDescent="0.3">
      <c r="U114" s="22">
        <v>44197</v>
      </c>
    </row>
    <row r="115" spans="21:21" x14ac:dyDescent="0.3">
      <c r="U115" s="22">
        <v>44207</v>
      </c>
    </row>
    <row r="116" spans="21:21" x14ac:dyDescent="0.3">
      <c r="U116" s="22">
        <v>44238</v>
      </c>
    </row>
    <row r="117" spans="21:21" x14ac:dyDescent="0.3">
      <c r="U117" s="22">
        <v>44250</v>
      </c>
    </row>
    <row r="118" spans="21:21" x14ac:dyDescent="0.3">
      <c r="U118" s="22">
        <v>44275</v>
      </c>
    </row>
    <row r="119" spans="21:21" x14ac:dyDescent="0.3">
      <c r="U119" s="22">
        <v>44315</v>
      </c>
    </row>
    <row r="120" spans="21:21" x14ac:dyDescent="0.3">
      <c r="U120" s="22">
        <v>44319</v>
      </c>
    </row>
    <row r="121" spans="21:21" x14ac:dyDescent="0.3">
      <c r="U121" s="22">
        <v>44320</v>
      </c>
    </row>
    <row r="122" spans="21:21" x14ac:dyDescent="0.3">
      <c r="U122" s="22">
        <v>44321</v>
      </c>
    </row>
    <row r="123" spans="21:21" x14ac:dyDescent="0.3">
      <c r="U123" s="22">
        <v>44396</v>
      </c>
    </row>
    <row r="124" spans="21:21" x14ac:dyDescent="0.3">
      <c r="U124" s="22">
        <v>44419</v>
      </c>
    </row>
    <row r="125" spans="21:21" x14ac:dyDescent="0.3">
      <c r="U125" s="22">
        <v>44459</v>
      </c>
    </row>
    <row r="126" spans="21:21" x14ac:dyDescent="0.3">
      <c r="U126" s="22">
        <v>44462</v>
      </c>
    </row>
    <row r="127" spans="21:21" x14ac:dyDescent="0.3">
      <c r="U127" s="22">
        <v>44480</v>
      </c>
    </row>
    <row r="128" spans="21:21" x14ac:dyDescent="0.3">
      <c r="U128" s="22">
        <v>44503</v>
      </c>
    </row>
    <row r="129" spans="21:21" x14ac:dyDescent="0.3">
      <c r="U129" s="22">
        <v>44523</v>
      </c>
    </row>
    <row r="130" spans="21:21" x14ac:dyDescent="0.3">
      <c r="U130" s="22">
        <v>44562</v>
      </c>
    </row>
    <row r="131" spans="21:21" x14ac:dyDescent="0.3">
      <c r="U131" s="22">
        <v>44571</v>
      </c>
    </row>
    <row r="132" spans="21:21" x14ac:dyDescent="0.3">
      <c r="U132" s="22">
        <v>44603</v>
      </c>
    </row>
    <row r="133" spans="21:21" x14ac:dyDescent="0.3">
      <c r="U133" s="22">
        <v>44615</v>
      </c>
    </row>
    <row r="134" spans="21:21" x14ac:dyDescent="0.3">
      <c r="U134" s="22">
        <v>44641</v>
      </c>
    </row>
    <row r="135" spans="21:21" x14ac:dyDescent="0.3">
      <c r="U135" s="22">
        <v>44680</v>
      </c>
    </row>
    <row r="136" spans="21:21" x14ac:dyDescent="0.3">
      <c r="U136" s="22">
        <v>44684</v>
      </c>
    </row>
    <row r="137" spans="21:21" x14ac:dyDescent="0.3">
      <c r="U137" s="22">
        <v>44685</v>
      </c>
    </row>
    <row r="138" spans="21:21" x14ac:dyDescent="0.3">
      <c r="U138" s="22">
        <v>44686</v>
      </c>
    </row>
    <row r="139" spans="21:21" x14ac:dyDescent="0.3">
      <c r="U139" s="22">
        <v>44760</v>
      </c>
    </row>
    <row r="140" spans="21:21" x14ac:dyDescent="0.3">
      <c r="U140" s="22">
        <v>44784</v>
      </c>
    </row>
    <row r="141" spans="21:21" x14ac:dyDescent="0.3">
      <c r="U141" s="22">
        <v>44823</v>
      </c>
    </row>
    <row r="142" spans="21:21" x14ac:dyDescent="0.3">
      <c r="U142" s="22">
        <v>44827</v>
      </c>
    </row>
    <row r="143" spans="21:21" x14ac:dyDescent="0.3">
      <c r="U143" s="22">
        <v>44844</v>
      </c>
    </row>
    <row r="144" spans="21:21" x14ac:dyDescent="0.3">
      <c r="U144" s="22">
        <v>44868</v>
      </c>
    </row>
    <row r="145" spans="21:21" x14ac:dyDescent="0.3">
      <c r="U145" s="22">
        <v>44888</v>
      </c>
    </row>
    <row r="146" spans="21:21" x14ac:dyDescent="0.3">
      <c r="U146" s="22"/>
    </row>
  </sheetData>
  <sheetProtection algorithmName="SHA-512" hashValue="MF75x/8SbyhWv1nxwMJAyrPwBC5wNgoKjgboisCIUjDBUnuaUnT0NBfaj1LP2W0mtdAsmoF1+WxaqTlLRhK1MQ==" saltValue="XUpAxlEHBtzg3+mdalAb3w==" spinCount="100000" sheet="1" objects="1" scenarios="1"/>
  <mergeCells count="42">
    <mergeCell ref="A1:R1"/>
    <mergeCell ref="N7:P7"/>
    <mergeCell ref="C5:D5"/>
    <mergeCell ref="C7:E7"/>
    <mergeCell ref="F7:H7"/>
    <mergeCell ref="K7:M7"/>
    <mergeCell ref="C45:D45"/>
    <mergeCell ref="F45:G45"/>
    <mergeCell ref="K48:L48"/>
    <mergeCell ref="N48:O48"/>
    <mergeCell ref="M49:O49"/>
    <mergeCell ref="C49:G49"/>
    <mergeCell ref="C46:D46"/>
    <mergeCell ref="F46:G46"/>
    <mergeCell ref="K45:L45"/>
    <mergeCell ref="N45:O45"/>
    <mergeCell ref="C47:D47"/>
    <mergeCell ref="F47:G47"/>
    <mergeCell ref="K46:L46"/>
    <mergeCell ref="N46:O46"/>
    <mergeCell ref="K57:L57"/>
    <mergeCell ref="N57:O57"/>
    <mergeCell ref="N50:O50"/>
    <mergeCell ref="C51:G51"/>
    <mergeCell ref="K51:O51"/>
    <mergeCell ref="C50:G50"/>
    <mergeCell ref="N61:O61"/>
    <mergeCell ref="C62:G62"/>
    <mergeCell ref="K62:O62"/>
    <mergeCell ref="C61:G61"/>
    <mergeCell ref="C56:D56"/>
    <mergeCell ref="F56:G56"/>
    <mergeCell ref="K59:L59"/>
    <mergeCell ref="N59:O59"/>
    <mergeCell ref="C60:G60"/>
    <mergeCell ref="K60:O60"/>
    <mergeCell ref="C57:D57"/>
    <mergeCell ref="F57:G57"/>
    <mergeCell ref="K56:L56"/>
    <mergeCell ref="N56:O56"/>
    <mergeCell ref="C58:D58"/>
    <mergeCell ref="F58:G58"/>
  </mergeCells>
  <phoneticPr fontId="1"/>
  <conditionalFormatting sqref="C9:C38">
    <cfRule type="expression" dxfId="13" priority="8">
      <formula>TEXT(C9,"aaa")="土"</formula>
    </cfRule>
  </conditionalFormatting>
  <conditionalFormatting sqref="C9:C38">
    <cfRule type="expression" dxfId="12" priority="7">
      <formula>TEXT(C9,"aaa")="日"</formula>
    </cfRule>
  </conditionalFormatting>
  <conditionalFormatting sqref="F9:F39">
    <cfRule type="expression" dxfId="11" priority="5">
      <formula>TEXT(F9,"aaa")="土"</formula>
    </cfRule>
  </conditionalFormatting>
  <conditionalFormatting sqref="F9:F39">
    <cfRule type="expression" dxfId="10" priority="4">
      <formula>TEXT(F9,"aaa")="日"</formula>
    </cfRule>
  </conditionalFormatting>
  <conditionalFormatting sqref="C39">
    <cfRule type="expression" dxfId="9" priority="2">
      <formula>TEXT(C39,"aaa")="土"</formula>
    </cfRule>
  </conditionalFormatting>
  <conditionalFormatting sqref="C39">
    <cfRule type="expression" dxfId="8" priority="1">
      <formula>TEXT(C39,"aaa")="日"</formula>
    </cfRule>
  </conditionalFormatting>
  <conditionalFormatting sqref="C9:C39">
    <cfRule type="expression" dxfId="7" priority="843">
      <formula>COUNTIF($AH$8:$AH$129,$K9)</formula>
    </cfRule>
  </conditionalFormatting>
  <conditionalFormatting sqref="F9:F39">
    <cfRule type="expression" dxfId="6" priority="844">
      <formula>COUNTIF($AH$8:$AH$129,$N9)</formula>
    </cfRule>
  </conditionalFormatting>
  <dataValidations count="1">
    <dataValidation type="list" allowBlank="1" showInputMessage="1" showErrorMessage="1" sqref="D9:D39 G9:G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colBreaks count="1" manualBreakCount="1">
    <brk id="1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AC146"/>
  <sheetViews>
    <sheetView showGridLines="0" view="pageBreakPreview" zoomScale="75" zoomScaleNormal="75" zoomScaleSheetLayoutView="75" workbookViewId="0">
      <selection activeCell="R49" activeCellId="3" sqref="R32:R34 R36:R38 R46 R49:R53"/>
    </sheetView>
  </sheetViews>
  <sheetFormatPr defaultColWidth="9" defaultRowHeight="13.5" x14ac:dyDescent="0.3"/>
  <cols>
    <col min="1" max="1" width="1.58203125" style="1" customWidth="1"/>
    <col min="2" max="2" width="1.08203125" style="1" customWidth="1"/>
    <col min="3" max="3" width="9.58203125" style="1" customWidth="1"/>
    <col min="4" max="4" width="4.08203125" style="1" customWidth="1"/>
    <col min="5" max="5" width="10.58203125" style="1" customWidth="1"/>
    <col min="6" max="6" width="9.33203125" style="1" customWidth="1"/>
    <col min="7" max="7" width="4" style="1" customWidth="1"/>
    <col min="8" max="8" width="10.58203125" style="1" customWidth="1"/>
    <col min="9" max="9" width="1.08203125" style="1" customWidth="1"/>
    <col min="10" max="10" width="2.83203125" style="1" customWidth="1"/>
    <col min="11" max="11" width="1.08203125" style="1" customWidth="1"/>
    <col min="12" max="12" width="1.25" style="13" customWidth="1"/>
    <col min="13" max="13" width="3.33203125" style="13" customWidth="1"/>
    <col min="14" max="14" width="9.58203125" style="1" customWidth="1"/>
    <col min="15" max="15" width="10.58203125" style="1" customWidth="1"/>
    <col min="16" max="16" width="20.75" style="1" customWidth="1"/>
    <col min="17" max="17" width="10.58203125" style="1" customWidth="1"/>
    <col min="18" max="18" width="3" style="13" customWidth="1"/>
    <col min="19" max="19" width="1.08203125" style="13" customWidth="1"/>
    <col min="20" max="20" width="1.83203125" style="1" customWidth="1"/>
    <col min="21" max="21" width="1.58203125" style="1" customWidth="1"/>
    <col min="22" max="22" width="9.58203125" style="1" customWidth="1"/>
    <col min="23" max="23" width="10.58203125" style="1" customWidth="1"/>
    <col min="24" max="24" width="3" style="1" customWidth="1"/>
    <col min="25" max="25" width="0.75" style="1" customWidth="1"/>
    <col min="26" max="26" width="11.75" style="1" customWidth="1"/>
    <col min="27" max="27" width="0.58203125" style="20" customWidth="1"/>
    <col min="28" max="16384" width="9" style="1"/>
  </cols>
  <sheetData>
    <row r="1" spans="1:29" ht="22" x14ac:dyDescent="0.3">
      <c r="A1" s="536" t="s">
        <v>112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R1" s="1"/>
      <c r="S1" s="20"/>
      <c r="T1" s="20"/>
      <c r="AA1" s="1"/>
    </row>
    <row r="2" spans="1:29" ht="18.75" customHeight="1" x14ac:dyDescent="0.3">
      <c r="C2" s="102" t="s">
        <v>113</v>
      </c>
      <c r="L2" s="1"/>
      <c r="M2" s="103" t="s">
        <v>73</v>
      </c>
      <c r="N2" s="13"/>
      <c r="S2" s="1"/>
      <c r="U2" s="13"/>
      <c r="AA2" s="1"/>
      <c r="AC2" s="20"/>
    </row>
    <row r="3" spans="1:29" ht="19.5" customHeight="1" x14ac:dyDescent="0.3">
      <c r="C3" s="30" t="s">
        <v>68</v>
      </c>
      <c r="D3" s="30"/>
      <c r="K3" s="13"/>
      <c r="N3" s="403"/>
      <c r="O3" s="404"/>
      <c r="P3" s="404"/>
      <c r="Q3" s="404"/>
      <c r="T3" s="13"/>
      <c r="U3" s="13"/>
      <c r="V3" s="13"/>
      <c r="W3" s="13"/>
      <c r="X3" s="13"/>
      <c r="Y3" s="13"/>
    </row>
    <row r="4" spans="1:29" ht="7.5" customHeight="1" thickBot="1" x14ac:dyDescent="0.35">
      <c r="C4" s="30"/>
      <c r="D4" s="30"/>
      <c r="N4" s="11"/>
      <c r="O4" s="13"/>
      <c r="P4" s="13"/>
      <c r="Q4" s="13"/>
      <c r="T4" s="13"/>
      <c r="U4" s="13"/>
      <c r="V4" s="13"/>
    </row>
    <row r="5" spans="1:29" ht="18.75" customHeight="1" thickBot="1" x14ac:dyDescent="0.35">
      <c r="B5" s="413"/>
      <c r="C5" s="607">
        <v>2021</v>
      </c>
      <c r="D5" s="607"/>
      <c r="E5" s="410" t="s">
        <v>16</v>
      </c>
      <c r="F5" s="411"/>
      <c r="G5" s="411"/>
      <c r="H5" s="411"/>
      <c r="I5" s="412"/>
      <c r="J5" s="3"/>
      <c r="K5" s="3"/>
      <c r="L5" s="12"/>
      <c r="M5" s="12"/>
      <c r="N5" s="139" t="s">
        <v>1</v>
      </c>
      <c r="O5" s="151"/>
      <c r="P5" s="151"/>
      <c r="Q5" s="151"/>
      <c r="AA5" s="1"/>
    </row>
    <row r="6" spans="1:29" ht="8.25" customHeight="1" x14ac:dyDescent="0.3">
      <c r="B6" s="162"/>
      <c r="C6" s="372">
        <f>+DATE(C5,8,1)</f>
        <v>44409</v>
      </c>
      <c r="D6" s="372"/>
      <c r="E6" s="370"/>
      <c r="F6" s="12"/>
      <c r="G6" s="12"/>
      <c r="H6" s="12"/>
      <c r="I6" s="405"/>
      <c r="J6" s="3"/>
      <c r="K6" s="12"/>
      <c r="L6" s="12"/>
      <c r="M6" s="12"/>
      <c r="N6" s="12"/>
      <c r="O6" s="12"/>
      <c r="P6" s="111"/>
      <c r="Q6" s="13"/>
      <c r="T6" s="13"/>
      <c r="AA6" s="1"/>
    </row>
    <row r="7" spans="1:29" s="7" customFormat="1" ht="20.149999999999999" customHeight="1" x14ac:dyDescent="0.3">
      <c r="B7" s="163"/>
      <c r="C7" s="556">
        <f>+C6</f>
        <v>44409</v>
      </c>
      <c r="D7" s="557"/>
      <c r="E7" s="558"/>
      <c r="F7" s="559">
        <f>DATE(YEAR(C7),MONTH(C7)+1,DAY(C7))</f>
        <v>44440</v>
      </c>
      <c r="G7" s="560"/>
      <c r="H7" s="561"/>
      <c r="I7" s="307"/>
      <c r="J7" s="234"/>
      <c r="K7" s="234"/>
      <c r="L7" s="45"/>
      <c r="M7" s="45"/>
      <c r="N7" s="45"/>
      <c r="O7" s="45"/>
      <c r="P7" s="72"/>
      <c r="Q7" s="79"/>
      <c r="R7" s="81"/>
      <c r="S7" s="79"/>
      <c r="T7" s="112"/>
    </row>
    <row r="8" spans="1:29" s="23" customFormat="1" ht="20.149999999999999" customHeight="1" thickBot="1" x14ac:dyDescent="0.35">
      <c r="B8" s="164"/>
      <c r="C8" s="26" t="s">
        <v>27</v>
      </c>
      <c r="D8" s="26" t="s">
        <v>38</v>
      </c>
      <c r="E8" s="26" t="s">
        <v>0</v>
      </c>
      <c r="F8" s="41" t="s">
        <v>27</v>
      </c>
      <c r="G8" s="41" t="s">
        <v>38</v>
      </c>
      <c r="H8" s="41" t="s">
        <v>0</v>
      </c>
      <c r="I8" s="235"/>
      <c r="J8" s="72"/>
      <c r="K8" s="72"/>
      <c r="L8" s="80"/>
      <c r="M8" s="80"/>
      <c r="N8" s="46"/>
      <c r="O8" s="46"/>
      <c r="P8" s="77"/>
      <c r="Q8" s="78"/>
      <c r="R8" s="142"/>
      <c r="S8" s="76"/>
      <c r="T8" s="79"/>
    </row>
    <row r="9" spans="1:29" s="9" customFormat="1" ht="14" thickTop="1" x14ac:dyDescent="0.3">
      <c r="B9" s="166"/>
      <c r="C9" s="202">
        <f>C7</f>
        <v>44409</v>
      </c>
      <c r="D9" s="123"/>
      <c r="E9" s="124"/>
      <c r="F9" s="205">
        <f>F7</f>
        <v>44440</v>
      </c>
      <c r="G9" s="125"/>
      <c r="H9" s="126"/>
      <c r="I9" s="175"/>
      <c r="J9" s="48"/>
      <c r="K9" s="48"/>
      <c r="L9" s="80"/>
      <c r="M9" s="80"/>
      <c r="N9" s="46"/>
      <c r="O9" s="46"/>
      <c r="P9" s="77"/>
      <c r="Q9" s="78"/>
      <c r="R9" s="143"/>
      <c r="S9" s="76"/>
      <c r="T9" s="76"/>
    </row>
    <row r="10" spans="1:29" s="9" customFormat="1" x14ac:dyDescent="0.3">
      <c r="B10" s="166"/>
      <c r="C10" s="40">
        <f>C9+1</f>
        <v>44410</v>
      </c>
      <c r="D10" s="127"/>
      <c r="E10" s="128"/>
      <c r="F10" s="203">
        <f>F9+1</f>
        <v>44441</v>
      </c>
      <c r="G10" s="129"/>
      <c r="H10" s="130"/>
      <c r="I10" s="175"/>
      <c r="J10" s="48"/>
      <c r="K10" s="48"/>
      <c r="L10" s="80"/>
      <c r="M10" s="80"/>
      <c r="N10" s="46"/>
      <c r="O10" s="46"/>
      <c r="P10" s="77"/>
      <c r="Q10" s="78"/>
      <c r="R10" s="143"/>
      <c r="S10" s="76"/>
      <c r="T10" s="76"/>
    </row>
    <row r="11" spans="1:29" s="9" customFormat="1" x14ac:dyDescent="0.3">
      <c r="B11" s="166"/>
      <c r="C11" s="40">
        <f t="shared" ref="C11:C36" si="0">C10+1</f>
        <v>44411</v>
      </c>
      <c r="D11" s="127"/>
      <c r="E11" s="128"/>
      <c r="F11" s="203">
        <f t="shared" ref="F11:F36" si="1">F10+1</f>
        <v>44442</v>
      </c>
      <c r="G11" s="129"/>
      <c r="H11" s="130"/>
      <c r="I11" s="175"/>
      <c r="J11" s="48"/>
      <c r="K11" s="48"/>
      <c r="L11" s="80"/>
      <c r="M11" s="80"/>
      <c r="N11" s="46"/>
      <c r="O11" s="46"/>
      <c r="P11" s="77"/>
      <c r="Q11" s="76"/>
      <c r="R11" s="142"/>
      <c r="S11" s="76"/>
      <c r="T11" s="76"/>
    </row>
    <row r="12" spans="1:29" s="9" customFormat="1" x14ac:dyDescent="0.3">
      <c r="B12" s="166"/>
      <c r="C12" s="40">
        <f t="shared" si="0"/>
        <v>44412</v>
      </c>
      <c r="D12" s="127"/>
      <c r="E12" s="128"/>
      <c r="F12" s="203">
        <f>F11+1</f>
        <v>44443</v>
      </c>
      <c r="G12" s="129"/>
      <c r="H12" s="130"/>
      <c r="I12" s="175"/>
      <c r="J12" s="48"/>
      <c r="K12" s="48"/>
      <c r="L12" s="80"/>
      <c r="M12" s="80"/>
      <c r="N12" s="46"/>
      <c r="O12" s="46"/>
      <c r="P12" s="77"/>
      <c r="Q12" s="78"/>
      <c r="R12" s="142"/>
      <c r="S12" s="76"/>
      <c r="T12" s="76"/>
    </row>
    <row r="13" spans="1:29" s="9" customFormat="1" x14ac:dyDescent="0.3">
      <c r="B13" s="166"/>
      <c r="C13" s="40">
        <f t="shared" si="0"/>
        <v>44413</v>
      </c>
      <c r="D13" s="127"/>
      <c r="E13" s="128"/>
      <c r="F13" s="203">
        <f t="shared" si="1"/>
        <v>44444</v>
      </c>
      <c r="G13" s="129"/>
      <c r="H13" s="130"/>
      <c r="I13" s="175"/>
      <c r="J13" s="48"/>
      <c r="K13" s="48"/>
      <c r="L13" s="46"/>
      <c r="M13" s="46"/>
      <c r="N13" s="46"/>
      <c r="O13" s="46"/>
      <c r="P13" s="77"/>
      <c r="Q13" s="78"/>
      <c r="R13" s="143"/>
      <c r="S13" s="76"/>
      <c r="T13" s="76"/>
    </row>
    <row r="14" spans="1:29" s="9" customFormat="1" x14ac:dyDescent="0.3">
      <c r="B14" s="166"/>
      <c r="C14" s="40">
        <f t="shared" si="0"/>
        <v>44414</v>
      </c>
      <c r="D14" s="127"/>
      <c r="E14" s="128"/>
      <c r="F14" s="203">
        <f t="shared" si="1"/>
        <v>44445</v>
      </c>
      <c r="G14" s="129"/>
      <c r="H14" s="130"/>
      <c r="I14" s="175"/>
      <c r="J14" s="48"/>
      <c r="K14" s="48"/>
      <c r="L14" s="46"/>
      <c r="M14" s="46"/>
      <c r="N14" s="46"/>
      <c r="O14" s="46"/>
      <c r="P14" s="77"/>
      <c r="Q14" s="78"/>
      <c r="R14" s="143"/>
      <c r="S14" s="76"/>
      <c r="T14" s="76"/>
    </row>
    <row r="15" spans="1:29" s="9" customFormat="1" x14ac:dyDescent="0.3">
      <c r="B15" s="166"/>
      <c r="C15" s="40">
        <f t="shared" si="0"/>
        <v>44415</v>
      </c>
      <c r="D15" s="127"/>
      <c r="E15" s="128"/>
      <c r="F15" s="203">
        <f t="shared" si="1"/>
        <v>44446</v>
      </c>
      <c r="G15" s="129"/>
      <c r="H15" s="130"/>
      <c r="I15" s="175"/>
      <c r="J15" s="48"/>
      <c r="K15" s="48"/>
      <c r="L15" s="46"/>
      <c r="M15" s="46"/>
      <c r="N15" s="46"/>
      <c r="O15" s="46"/>
      <c r="P15" s="77"/>
      <c r="Q15" s="76"/>
      <c r="R15" s="142"/>
      <c r="S15" s="76"/>
      <c r="T15" s="76"/>
    </row>
    <row r="16" spans="1:29" s="9" customFormat="1" x14ac:dyDescent="0.3">
      <c r="B16" s="166"/>
      <c r="C16" s="40">
        <f t="shared" si="0"/>
        <v>44416</v>
      </c>
      <c r="D16" s="127"/>
      <c r="E16" s="128"/>
      <c r="F16" s="203">
        <f t="shared" si="1"/>
        <v>44447</v>
      </c>
      <c r="G16" s="129"/>
      <c r="H16" s="130"/>
      <c r="I16" s="175"/>
      <c r="J16" s="48"/>
      <c r="K16" s="48"/>
      <c r="L16" s="80"/>
      <c r="M16" s="80"/>
      <c r="N16" s="46"/>
      <c r="O16" s="46"/>
      <c r="P16" s="77"/>
      <c r="Q16" s="78"/>
      <c r="R16" s="142"/>
      <c r="S16" s="76"/>
      <c r="T16" s="76"/>
    </row>
    <row r="17" spans="2:20" s="9" customFormat="1" x14ac:dyDescent="0.3">
      <c r="B17" s="166"/>
      <c r="C17" s="40">
        <f t="shared" si="0"/>
        <v>44417</v>
      </c>
      <c r="D17" s="127"/>
      <c r="E17" s="128"/>
      <c r="F17" s="203">
        <f t="shared" si="1"/>
        <v>44448</v>
      </c>
      <c r="G17" s="129"/>
      <c r="H17" s="130"/>
      <c r="I17" s="175"/>
      <c r="J17" s="48"/>
      <c r="K17" s="48"/>
      <c r="L17" s="46"/>
      <c r="M17" s="46"/>
      <c r="N17" s="46"/>
      <c r="O17" s="46"/>
      <c r="P17" s="77"/>
      <c r="Q17" s="78"/>
      <c r="R17" s="143"/>
      <c r="S17" s="76"/>
      <c r="T17" s="76"/>
    </row>
    <row r="18" spans="2:20" s="9" customFormat="1" x14ac:dyDescent="0.3">
      <c r="B18" s="166"/>
      <c r="C18" s="40">
        <f t="shared" si="0"/>
        <v>44418</v>
      </c>
      <c r="D18" s="127"/>
      <c r="E18" s="128"/>
      <c r="F18" s="203">
        <f t="shared" si="1"/>
        <v>44449</v>
      </c>
      <c r="G18" s="129"/>
      <c r="H18" s="130"/>
      <c r="I18" s="175"/>
      <c r="J18" s="48"/>
      <c r="K18" s="48"/>
      <c r="L18" s="46"/>
      <c r="M18" s="46"/>
      <c r="N18" s="46"/>
      <c r="O18" s="46"/>
      <c r="P18" s="77"/>
      <c r="Q18" s="78"/>
      <c r="R18" s="143"/>
      <c r="S18" s="76"/>
      <c r="T18" s="76"/>
    </row>
    <row r="19" spans="2:20" s="9" customFormat="1" x14ac:dyDescent="0.3">
      <c r="B19" s="166"/>
      <c r="C19" s="40">
        <f t="shared" si="0"/>
        <v>44419</v>
      </c>
      <c r="D19" s="127"/>
      <c r="E19" s="128"/>
      <c r="F19" s="346">
        <f t="shared" si="1"/>
        <v>44450</v>
      </c>
      <c r="G19" s="330"/>
      <c r="H19" s="347"/>
      <c r="I19" s="175"/>
      <c r="J19" s="48"/>
      <c r="K19" s="48"/>
      <c r="L19" s="46"/>
      <c r="M19" s="46"/>
      <c r="N19" s="46"/>
      <c r="O19" s="46"/>
      <c r="P19" s="77"/>
      <c r="Q19" s="76"/>
      <c r="R19" s="142"/>
      <c r="S19" s="76"/>
      <c r="T19" s="76"/>
    </row>
    <row r="20" spans="2:20" s="9" customFormat="1" ht="14" thickBot="1" x14ac:dyDescent="0.35">
      <c r="B20" s="166"/>
      <c r="C20" s="40">
        <f t="shared" si="0"/>
        <v>44420</v>
      </c>
      <c r="D20" s="134"/>
      <c r="E20" s="128"/>
      <c r="F20" s="293">
        <f t="shared" si="1"/>
        <v>44451</v>
      </c>
      <c r="G20" s="306"/>
      <c r="H20" s="294"/>
      <c r="I20" s="175"/>
      <c r="J20" s="48"/>
      <c r="K20" s="48"/>
      <c r="L20" s="80"/>
      <c r="M20" s="80"/>
      <c r="N20" s="46"/>
      <c r="O20" s="46"/>
      <c r="P20" s="77"/>
      <c r="Q20" s="78"/>
      <c r="R20" s="142"/>
      <c r="S20" s="76"/>
      <c r="T20" s="76"/>
    </row>
    <row r="21" spans="2:20" s="9" customFormat="1" ht="14" thickTop="1" x14ac:dyDescent="0.3">
      <c r="B21" s="166"/>
      <c r="C21" s="40">
        <f t="shared" si="0"/>
        <v>44421</v>
      </c>
      <c r="D21" s="134"/>
      <c r="E21" s="135"/>
      <c r="F21" s="202">
        <f t="shared" si="1"/>
        <v>44452</v>
      </c>
      <c r="G21" s="132"/>
      <c r="H21" s="133"/>
      <c r="I21" s="175"/>
      <c r="J21" s="48"/>
      <c r="K21" s="48"/>
      <c r="L21" s="46"/>
      <c r="M21" s="46"/>
      <c r="N21" s="46"/>
      <c r="O21" s="46"/>
      <c r="P21" s="77"/>
      <c r="Q21" s="78"/>
      <c r="R21" s="143"/>
      <c r="S21" s="76"/>
      <c r="T21" s="76"/>
    </row>
    <row r="22" spans="2:20" s="9" customFormat="1" x14ac:dyDescent="0.3">
      <c r="B22" s="166"/>
      <c r="C22" s="40">
        <f t="shared" si="0"/>
        <v>44422</v>
      </c>
      <c r="D22" s="134"/>
      <c r="E22" s="135"/>
      <c r="F22" s="40">
        <f t="shared" si="1"/>
        <v>44453</v>
      </c>
      <c r="G22" s="134"/>
      <c r="H22" s="135"/>
      <c r="I22" s="175"/>
      <c r="J22" s="48"/>
      <c r="K22" s="48"/>
      <c r="L22" s="46"/>
      <c r="M22" s="238"/>
      <c r="N22" s="46"/>
      <c r="O22" s="46"/>
      <c r="P22" s="77"/>
      <c r="Q22" s="78"/>
      <c r="R22" s="143"/>
      <c r="S22" s="76"/>
      <c r="T22" s="76"/>
    </row>
    <row r="23" spans="2:20" s="9" customFormat="1" ht="16" x14ac:dyDescent="0.3">
      <c r="B23" s="166"/>
      <c r="C23" s="40">
        <f t="shared" si="0"/>
        <v>44423</v>
      </c>
      <c r="D23" s="134"/>
      <c r="E23" s="135"/>
      <c r="F23" s="40">
        <f t="shared" si="1"/>
        <v>44454</v>
      </c>
      <c r="G23" s="134"/>
      <c r="H23" s="135"/>
      <c r="I23" s="175"/>
      <c r="J23" s="48"/>
      <c r="K23" s="48"/>
      <c r="L23" s="46"/>
      <c r="M23" s="46"/>
      <c r="N23" s="46"/>
      <c r="O23" s="46"/>
      <c r="P23" s="77"/>
      <c r="Q23" s="76"/>
      <c r="R23" s="115"/>
      <c r="S23" s="76"/>
      <c r="T23" s="76"/>
    </row>
    <row r="24" spans="2:20" s="9" customFormat="1" x14ac:dyDescent="0.3">
      <c r="B24" s="166"/>
      <c r="C24" s="40">
        <f t="shared" si="0"/>
        <v>44424</v>
      </c>
      <c r="D24" s="134"/>
      <c r="E24" s="135"/>
      <c r="F24" s="40">
        <f t="shared" si="1"/>
        <v>44455</v>
      </c>
      <c r="G24" s="134"/>
      <c r="H24" s="135"/>
      <c r="I24" s="175"/>
      <c r="J24" s="48"/>
      <c r="K24" s="48"/>
      <c r="L24" s="80"/>
      <c r="M24" s="80"/>
      <c r="N24" s="46"/>
      <c r="O24" s="46"/>
      <c r="P24" s="77"/>
      <c r="Q24" s="78"/>
      <c r="R24" s="598"/>
      <c r="S24" s="76"/>
      <c r="T24" s="76"/>
    </row>
    <row r="25" spans="2:20" s="9" customFormat="1" x14ac:dyDescent="0.3">
      <c r="B25" s="166"/>
      <c r="C25" s="40">
        <f t="shared" si="0"/>
        <v>44425</v>
      </c>
      <c r="D25" s="134"/>
      <c r="E25" s="135"/>
      <c r="F25" s="40">
        <f t="shared" si="1"/>
        <v>44456</v>
      </c>
      <c r="G25" s="134"/>
      <c r="H25" s="135"/>
      <c r="I25" s="175"/>
      <c r="J25" s="48"/>
      <c r="K25" s="48"/>
      <c r="L25" s="46"/>
      <c r="M25" s="80"/>
      <c r="N25" s="46"/>
      <c r="O25" s="46"/>
      <c r="P25" s="77"/>
      <c r="Q25" s="78"/>
      <c r="R25" s="599"/>
      <c r="S25" s="76"/>
      <c r="T25" s="76"/>
    </row>
    <row r="26" spans="2:20" s="9" customFormat="1" x14ac:dyDescent="0.3">
      <c r="B26" s="166"/>
      <c r="C26" s="40">
        <f t="shared" si="0"/>
        <v>44426</v>
      </c>
      <c r="D26" s="134"/>
      <c r="E26" s="135"/>
      <c r="F26" s="40">
        <f t="shared" si="1"/>
        <v>44457</v>
      </c>
      <c r="G26" s="134"/>
      <c r="H26" s="135"/>
      <c r="I26" s="175"/>
      <c r="J26" s="48"/>
      <c r="K26" s="48"/>
      <c r="L26" s="46"/>
      <c r="M26" s="80"/>
      <c r="N26" s="46"/>
      <c r="O26" s="46"/>
      <c r="P26" s="77"/>
      <c r="Q26" s="78"/>
      <c r="R26" s="599"/>
      <c r="S26" s="76"/>
      <c r="T26" s="76"/>
    </row>
    <row r="27" spans="2:20" s="9" customFormat="1" x14ac:dyDescent="0.3">
      <c r="B27" s="166"/>
      <c r="C27" s="207">
        <f t="shared" si="0"/>
        <v>44427</v>
      </c>
      <c r="D27" s="136"/>
      <c r="E27" s="232"/>
      <c r="F27" s="40">
        <f t="shared" si="1"/>
        <v>44458</v>
      </c>
      <c r="G27" s="134"/>
      <c r="H27" s="135"/>
      <c r="I27" s="175"/>
      <c r="J27" s="48"/>
      <c r="K27" s="48"/>
      <c r="L27" s="46"/>
      <c r="M27" s="46"/>
      <c r="N27" s="46"/>
      <c r="O27" s="46"/>
      <c r="P27" s="77"/>
      <c r="Q27" s="76"/>
      <c r="R27" s="76"/>
      <c r="S27" s="76"/>
      <c r="T27" s="76"/>
    </row>
    <row r="28" spans="2:20" s="9" customFormat="1" x14ac:dyDescent="0.3">
      <c r="B28" s="166"/>
      <c r="C28" s="450">
        <f>C27+1</f>
        <v>44428</v>
      </c>
      <c r="D28" s="499"/>
      <c r="E28" s="329"/>
      <c r="F28" s="206">
        <f t="shared" si="1"/>
        <v>44459</v>
      </c>
      <c r="G28" s="134"/>
      <c r="H28" s="135"/>
      <c r="I28" s="175"/>
      <c r="J28" s="48"/>
      <c r="K28" s="48"/>
      <c r="L28" s="80"/>
      <c r="M28" s="80"/>
      <c r="N28" s="46"/>
      <c r="O28" s="46"/>
      <c r="P28" s="77"/>
      <c r="Q28" s="78"/>
      <c r="R28" s="598"/>
      <c r="S28" s="76"/>
      <c r="T28" s="76"/>
    </row>
    <row r="29" spans="2:20" s="9" customFormat="1" x14ac:dyDescent="0.3">
      <c r="B29" s="166"/>
      <c r="C29" s="500">
        <f t="shared" si="0"/>
        <v>44429</v>
      </c>
      <c r="D29" s="284"/>
      <c r="E29" s="501"/>
      <c r="F29" s="206">
        <f t="shared" si="1"/>
        <v>44460</v>
      </c>
      <c r="G29" s="134"/>
      <c r="H29" s="135"/>
      <c r="I29" s="175"/>
      <c r="J29" s="48"/>
      <c r="K29" s="48"/>
      <c r="L29" s="46"/>
      <c r="M29" s="46"/>
      <c r="N29" s="46"/>
      <c r="O29" s="46"/>
      <c r="P29" s="77"/>
      <c r="Q29" s="78"/>
      <c r="R29" s="599"/>
      <c r="S29" s="76"/>
      <c r="T29" s="76"/>
    </row>
    <row r="30" spans="2:20" s="9" customFormat="1" x14ac:dyDescent="0.3">
      <c r="B30" s="166"/>
      <c r="C30" s="502">
        <f t="shared" si="0"/>
        <v>44430</v>
      </c>
      <c r="D30" s="416"/>
      <c r="E30" s="454"/>
      <c r="F30" s="206">
        <f t="shared" si="1"/>
        <v>44461</v>
      </c>
      <c r="G30" s="134"/>
      <c r="H30" s="135"/>
      <c r="I30" s="175"/>
      <c r="J30" s="48"/>
      <c r="K30" s="113"/>
      <c r="L30" s="55"/>
      <c r="M30" s="55"/>
      <c r="N30" s="55"/>
      <c r="O30" s="55"/>
      <c r="P30" s="88"/>
      <c r="Q30" s="89"/>
      <c r="R30" s="606"/>
      <c r="S30" s="90"/>
      <c r="T30" s="90"/>
    </row>
    <row r="31" spans="2:20" s="9" customFormat="1" ht="16" x14ac:dyDescent="0.3">
      <c r="B31" s="166"/>
      <c r="C31" s="453">
        <f t="shared" si="0"/>
        <v>44431</v>
      </c>
      <c r="D31" s="337"/>
      <c r="E31" s="455"/>
      <c r="F31" s="206">
        <f t="shared" si="1"/>
        <v>44462</v>
      </c>
      <c r="G31" s="134"/>
      <c r="H31" s="135"/>
      <c r="I31" s="175"/>
      <c r="J31" s="48"/>
      <c r="K31" s="106"/>
      <c r="L31" s="67"/>
      <c r="M31" s="116" t="s">
        <v>37</v>
      </c>
      <c r="N31" s="67"/>
      <c r="O31" s="67"/>
      <c r="P31" s="236"/>
      <c r="Q31" s="110"/>
      <c r="R31" s="237" t="s">
        <v>36</v>
      </c>
      <c r="S31" s="110"/>
      <c r="T31" s="84"/>
    </row>
    <row r="32" spans="2:20" s="9" customFormat="1" x14ac:dyDescent="0.3">
      <c r="B32" s="166"/>
      <c r="C32" s="453">
        <f t="shared" si="0"/>
        <v>44432</v>
      </c>
      <c r="D32" s="337"/>
      <c r="E32" s="455"/>
      <c r="F32" s="206">
        <f t="shared" si="1"/>
        <v>44463</v>
      </c>
      <c r="G32" s="134"/>
      <c r="H32" s="135"/>
      <c r="I32" s="175"/>
      <c r="J32" s="48"/>
      <c r="K32" s="86"/>
      <c r="L32" s="80"/>
      <c r="M32" s="59" t="s">
        <v>28</v>
      </c>
      <c r="N32" s="65" t="s">
        <v>115</v>
      </c>
      <c r="O32" s="67"/>
      <c r="P32" s="68"/>
      <c r="Q32" s="56">
        <f>+'⑤-1'!H51</f>
        <v>0</v>
      </c>
      <c r="R32" s="562"/>
      <c r="S32" s="76"/>
      <c r="T32" s="85"/>
    </row>
    <row r="33" spans="1:27" s="9" customFormat="1" x14ac:dyDescent="0.3">
      <c r="B33" s="166"/>
      <c r="C33" s="453">
        <f t="shared" si="0"/>
        <v>44433</v>
      </c>
      <c r="D33" s="337"/>
      <c r="E33" s="455"/>
      <c r="F33" s="206">
        <f t="shared" si="1"/>
        <v>44464</v>
      </c>
      <c r="G33" s="134"/>
      <c r="H33" s="135"/>
      <c r="I33" s="175"/>
      <c r="J33" s="48"/>
      <c r="K33" s="86"/>
      <c r="L33" s="46"/>
      <c r="M33" s="69"/>
      <c r="N33" s="60" t="s">
        <v>116</v>
      </c>
      <c r="O33" s="46"/>
      <c r="P33" s="70"/>
      <c r="Q33" s="56">
        <f>+H50</f>
        <v>0</v>
      </c>
      <c r="R33" s="563"/>
      <c r="S33" s="76"/>
      <c r="T33" s="85"/>
    </row>
    <row r="34" spans="1:27" s="9" customFormat="1" ht="14" thickBot="1" x14ac:dyDescent="0.35">
      <c r="B34" s="166"/>
      <c r="C34" s="456">
        <f t="shared" si="0"/>
        <v>44434</v>
      </c>
      <c r="D34" s="339"/>
      <c r="E34" s="457"/>
      <c r="F34" s="206">
        <f t="shared" si="1"/>
        <v>44465</v>
      </c>
      <c r="G34" s="134"/>
      <c r="H34" s="135"/>
      <c r="I34" s="175"/>
      <c r="J34" s="48"/>
      <c r="K34" s="86"/>
      <c r="L34" s="46"/>
      <c r="M34" s="71"/>
      <c r="N34" s="55" t="s">
        <v>69</v>
      </c>
      <c r="O34" s="55"/>
      <c r="P34" s="64"/>
      <c r="Q34" s="56">
        <f>+ROUNDUP((Q32-Q33)*0.4,-3)</f>
        <v>0</v>
      </c>
      <c r="R34" s="564"/>
      <c r="S34" s="76"/>
      <c r="T34" s="85"/>
    </row>
    <row r="35" spans="1:27" s="9" customFormat="1" ht="14" thickTop="1" x14ac:dyDescent="0.3">
      <c r="B35" s="166"/>
      <c r="C35" s="439">
        <f t="shared" si="0"/>
        <v>44435</v>
      </c>
      <c r="D35" s="440"/>
      <c r="E35" s="441"/>
      <c r="F35" s="206">
        <f t="shared" si="1"/>
        <v>44466</v>
      </c>
      <c r="G35" s="134"/>
      <c r="H35" s="135"/>
      <c r="I35" s="175"/>
      <c r="J35" s="48"/>
      <c r="K35" s="86"/>
      <c r="L35" s="46"/>
      <c r="M35" s="46"/>
      <c r="N35" s="46"/>
      <c r="O35" s="46"/>
      <c r="P35" s="77"/>
      <c r="Q35" s="76"/>
      <c r="R35" s="76"/>
      <c r="S35" s="76"/>
      <c r="T35" s="85"/>
    </row>
    <row r="36" spans="1:27" s="9" customFormat="1" x14ac:dyDescent="0.3">
      <c r="B36" s="166"/>
      <c r="C36" s="344">
        <f t="shared" si="0"/>
        <v>44436</v>
      </c>
      <c r="D36" s="328"/>
      <c r="E36" s="345"/>
      <c r="F36" s="206">
        <f t="shared" si="1"/>
        <v>44467</v>
      </c>
      <c r="G36" s="138"/>
      <c r="H36" s="135"/>
      <c r="I36" s="175"/>
      <c r="J36" s="48"/>
      <c r="K36" s="86"/>
      <c r="L36" s="80"/>
      <c r="M36" s="59" t="s">
        <v>29</v>
      </c>
      <c r="N36" s="67" t="s">
        <v>141</v>
      </c>
      <c r="O36" s="67"/>
      <c r="P36" s="68"/>
      <c r="Q36" s="56">
        <f>+'⑤-1'!H62</f>
        <v>0</v>
      </c>
      <c r="R36" s="562"/>
      <c r="S36" s="76"/>
      <c r="T36" s="85"/>
    </row>
    <row r="37" spans="1:27" s="9" customFormat="1" x14ac:dyDescent="0.3">
      <c r="B37" s="166"/>
      <c r="C37" s="203">
        <f>IF(C36="","",IF(DAY(C36+1)=1,"",C36+1))</f>
        <v>44437</v>
      </c>
      <c r="D37" s="129"/>
      <c r="E37" s="130"/>
      <c r="F37" s="272">
        <f>IF(F36="","",IF(DAY(F36+1)=1,"",F36+1))</f>
        <v>44468</v>
      </c>
      <c r="G37" s="332"/>
      <c r="H37" s="232"/>
      <c r="I37" s="175"/>
      <c r="J37" s="48"/>
      <c r="K37" s="86"/>
      <c r="L37" s="46"/>
      <c r="M37" s="69"/>
      <c r="N37" s="46" t="s">
        <v>142</v>
      </c>
      <c r="O37" s="46"/>
      <c r="P37" s="70"/>
      <c r="Q37" s="56">
        <f>+H61</f>
        <v>0</v>
      </c>
      <c r="R37" s="563"/>
      <c r="S37" s="76"/>
      <c r="T37" s="85"/>
    </row>
    <row r="38" spans="1:27" s="9" customFormat="1" x14ac:dyDescent="0.3">
      <c r="B38" s="166"/>
      <c r="C38" s="288">
        <f t="shared" ref="C38:C39" si="2">IF(C37="","",IF(DAY(C37+1)=1,"",C37+1))</f>
        <v>44438</v>
      </c>
      <c r="D38" s="285"/>
      <c r="E38" s="255"/>
      <c r="F38" s="398">
        <f t="shared" ref="F38" si="3">IF(F37="","",IF(DAY(F37+1)=1,"",F37+1))</f>
        <v>44469</v>
      </c>
      <c r="G38" s="261"/>
      <c r="H38" s="260"/>
      <c r="I38" s="175"/>
      <c r="J38" s="48"/>
      <c r="K38" s="86"/>
      <c r="L38" s="46"/>
      <c r="M38" s="71"/>
      <c r="N38" s="55" t="s">
        <v>114</v>
      </c>
      <c r="O38" s="55"/>
      <c r="P38" s="64"/>
      <c r="Q38" s="56">
        <f>+ROUNDUP((Q36-Q37)*0.4,-3)</f>
        <v>0</v>
      </c>
      <c r="R38" s="564"/>
      <c r="S38" s="76"/>
      <c r="T38" s="85"/>
    </row>
    <row r="39" spans="1:27" s="9" customFormat="1" ht="14" thickBot="1" x14ac:dyDescent="0.35">
      <c r="B39" s="414"/>
      <c r="C39" s="303">
        <f t="shared" si="2"/>
        <v>44439</v>
      </c>
      <c r="D39" s="304"/>
      <c r="E39" s="305"/>
      <c r="F39" s="417"/>
      <c r="G39" s="417"/>
      <c r="H39" s="417"/>
      <c r="I39" s="415"/>
      <c r="J39" s="48"/>
      <c r="K39" s="87"/>
      <c r="L39" s="55"/>
      <c r="M39" s="55"/>
      <c r="N39" s="55"/>
      <c r="O39" s="55"/>
      <c r="P39" s="88"/>
      <c r="Q39" s="89"/>
      <c r="R39" s="90"/>
      <c r="S39" s="90"/>
      <c r="T39" s="91"/>
    </row>
    <row r="40" spans="1:27" s="36" customFormat="1" x14ac:dyDescent="0.3">
      <c r="A40" s="407"/>
      <c r="B40" s="173"/>
      <c r="C40" s="208" t="s">
        <v>59</v>
      </c>
      <c r="D40" s="14"/>
      <c r="E40" s="37"/>
      <c r="F40" s="14"/>
      <c r="G40" s="14"/>
      <c r="H40" s="37"/>
      <c r="I40" s="174"/>
      <c r="J40" s="37"/>
      <c r="K40" s="37"/>
      <c r="L40" s="8"/>
      <c r="M40" s="46"/>
      <c r="N40" s="46"/>
      <c r="O40" s="46"/>
      <c r="P40" s="77"/>
      <c r="Q40" s="78"/>
      <c r="R40" s="76"/>
      <c r="S40" s="76"/>
    </row>
    <row r="41" spans="1:27" s="36" customFormat="1" ht="5.25" customHeight="1" x14ac:dyDescent="0.3">
      <c r="A41" s="122"/>
      <c r="B41" s="173"/>
      <c r="C41" s="208"/>
      <c r="D41" s="14"/>
      <c r="E41" s="37"/>
      <c r="F41" s="14"/>
      <c r="G41" s="14"/>
      <c r="H41" s="37"/>
      <c r="I41" s="174"/>
      <c r="J41" s="37"/>
      <c r="K41" s="37"/>
      <c r="L41" s="8"/>
      <c r="M41" s="46"/>
      <c r="N41" s="46"/>
      <c r="O41" s="46"/>
      <c r="P41" s="77"/>
      <c r="Q41" s="78"/>
      <c r="R41" s="76"/>
      <c r="S41" s="76"/>
    </row>
    <row r="42" spans="1:27" s="9" customFormat="1" x14ac:dyDescent="0.3">
      <c r="B42" s="166"/>
      <c r="C42" s="14" t="s">
        <v>20</v>
      </c>
      <c r="D42" s="14"/>
      <c r="E42" s="37"/>
      <c r="F42" s="14"/>
      <c r="G42" s="14"/>
      <c r="H42" s="37"/>
      <c r="I42" s="174"/>
      <c r="J42" s="37"/>
      <c r="K42" s="459"/>
      <c r="L42" s="67"/>
      <c r="M42" s="67"/>
      <c r="N42" s="67"/>
      <c r="O42" s="67"/>
      <c r="P42" s="107"/>
      <c r="Q42" s="108"/>
      <c r="R42" s="110"/>
      <c r="S42" s="460"/>
      <c r="T42" s="474"/>
    </row>
    <row r="43" spans="1:27" x14ac:dyDescent="0.3">
      <c r="B43" s="162"/>
      <c r="C43" s="13" t="s">
        <v>96</v>
      </c>
      <c r="D43" s="13"/>
      <c r="E43" s="43"/>
      <c r="F43" s="13"/>
      <c r="G43" s="13"/>
      <c r="H43" s="43"/>
      <c r="I43" s="406"/>
      <c r="J43" s="43"/>
      <c r="K43" s="461"/>
      <c r="L43" s="462" t="s">
        <v>127</v>
      </c>
      <c r="M43" s="46"/>
      <c r="N43" s="47"/>
      <c r="O43" s="47"/>
      <c r="P43" s="239"/>
      <c r="Q43" s="122"/>
      <c r="R43" s="122"/>
      <c r="S43" s="76"/>
      <c r="T43" s="85"/>
      <c r="AA43" s="1"/>
    </row>
    <row r="44" spans="1:27" s="9" customFormat="1" ht="14" thickBot="1" x14ac:dyDescent="0.35">
      <c r="B44" s="166"/>
      <c r="C44" s="152" t="s">
        <v>54</v>
      </c>
      <c r="D44" s="14"/>
      <c r="E44" s="37"/>
      <c r="F44" s="14"/>
      <c r="G44" s="14"/>
      <c r="H44" s="37"/>
      <c r="I44" s="172"/>
      <c r="J44" s="73"/>
      <c r="K44" s="463"/>
      <c r="L44" s="47"/>
      <c r="M44" s="46"/>
      <c r="N44" s="46"/>
      <c r="O44" s="46"/>
      <c r="P44" s="82"/>
      <c r="Q44" s="76"/>
      <c r="R44" s="76"/>
      <c r="S44" s="13"/>
      <c r="T44" s="481"/>
    </row>
    <row r="45" spans="1:27" s="9" customFormat="1" ht="16.5" thickBot="1" x14ac:dyDescent="0.35">
      <c r="B45" s="166"/>
      <c r="C45" s="604" t="s">
        <v>74</v>
      </c>
      <c r="D45" s="605"/>
      <c r="E45" s="228">
        <f>SUM(E9:E39)</f>
        <v>0</v>
      </c>
      <c r="F45" s="605" t="s">
        <v>79</v>
      </c>
      <c r="G45" s="605"/>
      <c r="H45" s="228">
        <f>SUM(H9:H38)</f>
        <v>0</v>
      </c>
      <c r="I45" s="172"/>
      <c r="J45" s="73"/>
      <c r="K45" s="464"/>
      <c r="L45" s="76"/>
      <c r="M45" s="76"/>
      <c r="N45" s="76"/>
      <c r="O45" s="76"/>
      <c r="P45" s="76"/>
      <c r="Q45" s="76"/>
      <c r="R45" s="115" t="s">
        <v>128</v>
      </c>
      <c r="S45" s="13"/>
      <c r="T45" s="85"/>
    </row>
    <row r="46" spans="1:27" s="36" customFormat="1" x14ac:dyDescent="0.3">
      <c r="B46" s="173"/>
      <c r="C46" s="525" t="s">
        <v>75</v>
      </c>
      <c r="D46" s="526"/>
      <c r="E46" s="210">
        <f>31-E47</f>
        <v>31</v>
      </c>
      <c r="F46" s="525" t="s">
        <v>80</v>
      </c>
      <c r="G46" s="526"/>
      <c r="H46" s="210">
        <f>30-H47</f>
        <v>30</v>
      </c>
      <c r="I46" s="174"/>
      <c r="J46" s="37"/>
      <c r="K46" s="464"/>
      <c r="L46" s="75" t="s">
        <v>129</v>
      </c>
      <c r="M46" s="465" t="s">
        <v>130</v>
      </c>
      <c r="N46" s="466"/>
      <c r="O46" s="467"/>
      <c r="P46" s="468"/>
      <c r="Q46" s="469">
        <v>200000</v>
      </c>
      <c r="R46" s="470"/>
      <c r="S46" s="76"/>
      <c r="T46" s="85"/>
    </row>
    <row r="47" spans="1:27" s="9" customFormat="1" x14ac:dyDescent="0.3">
      <c r="B47" s="166"/>
      <c r="C47" s="525" t="s">
        <v>76</v>
      </c>
      <c r="D47" s="526"/>
      <c r="E47" s="49">
        <f>COUNTIF(D9:D39,"○")</f>
        <v>0</v>
      </c>
      <c r="F47" s="525" t="s">
        <v>81</v>
      </c>
      <c r="G47" s="526"/>
      <c r="H47" s="49">
        <f>COUNTIF(G9:G38,"○")</f>
        <v>0</v>
      </c>
      <c r="I47" s="175"/>
      <c r="J47" s="48"/>
      <c r="K47" s="461"/>
      <c r="L47" s="75"/>
      <c r="M47" s="46"/>
      <c r="N47" s="76"/>
      <c r="O47" s="13"/>
      <c r="P47" s="82"/>
      <c r="Q47" s="83"/>
      <c r="R47" s="13"/>
      <c r="S47" s="76"/>
      <c r="T47" s="494"/>
    </row>
    <row r="48" spans="1:27" ht="16" x14ac:dyDescent="0.3">
      <c r="B48" s="162"/>
      <c r="C48" s="552" t="s">
        <v>97</v>
      </c>
      <c r="D48" s="552"/>
      <c r="E48" s="552"/>
      <c r="F48" s="552"/>
      <c r="G48" s="552"/>
      <c r="H48" s="42">
        <f>SUM(E45,H45)</f>
        <v>0</v>
      </c>
      <c r="I48" s="175"/>
      <c r="J48" s="48"/>
      <c r="K48" s="86"/>
      <c r="L48" s="471" t="s">
        <v>143</v>
      </c>
      <c r="M48" s="472"/>
      <c r="N48" s="67"/>
      <c r="O48" s="67"/>
      <c r="P48" s="473"/>
      <c r="Q48" s="110"/>
      <c r="R48" s="237" t="s">
        <v>36</v>
      </c>
      <c r="S48" s="474"/>
      <c r="T48" s="85"/>
      <c r="AA48" s="1"/>
    </row>
    <row r="49" spans="1:27" ht="14" thickBot="1" x14ac:dyDescent="0.35">
      <c r="B49" s="162"/>
      <c r="C49" s="552" t="s">
        <v>18</v>
      </c>
      <c r="D49" s="552"/>
      <c r="E49" s="552"/>
      <c r="F49" s="552"/>
      <c r="G49" s="552"/>
      <c r="H49" s="229">
        <f>SUM(E46,H46)</f>
        <v>61</v>
      </c>
      <c r="I49" s="175"/>
      <c r="J49" s="48"/>
      <c r="K49" s="86"/>
      <c r="L49" s="475"/>
      <c r="M49" s="476" t="s">
        <v>145</v>
      </c>
      <c r="N49" s="67"/>
      <c r="O49" s="67"/>
      <c r="P49" s="477"/>
      <c r="Q49" s="478">
        <f>'⑤-1'!H51</f>
        <v>0</v>
      </c>
      <c r="R49" s="562"/>
      <c r="S49" s="85"/>
      <c r="T49" s="481"/>
      <c r="AA49" s="1"/>
    </row>
    <row r="50" spans="1:27" ht="14" thickBot="1" x14ac:dyDescent="0.35">
      <c r="B50" s="162"/>
      <c r="C50" s="552" t="s">
        <v>23</v>
      </c>
      <c r="D50" s="552"/>
      <c r="E50" s="552"/>
      <c r="F50" s="552"/>
      <c r="G50" s="553"/>
      <c r="H50" s="230">
        <f>ROUNDUP(H48/H49,0)</f>
        <v>0</v>
      </c>
      <c r="I50" s="175"/>
      <c r="J50" s="48"/>
      <c r="K50" s="86"/>
      <c r="L50" s="69"/>
      <c r="M50" s="71"/>
      <c r="N50" s="479" t="s">
        <v>132</v>
      </c>
      <c r="O50" s="479"/>
      <c r="P50" s="480"/>
      <c r="Q50" s="478">
        <f>+ROUNDUP((Q49)*0.3,-3)</f>
        <v>0</v>
      </c>
      <c r="R50" s="600"/>
      <c r="S50" s="481"/>
      <c r="T50" s="481"/>
      <c r="AA50" s="1"/>
    </row>
    <row r="51" spans="1:27" ht="14" thickBot="1" x14ac:dyDescent="0.35">
      <c r="B51" s="408"/>
      <c r="C51" s="52"/>
      <c r="D51" s="52"/>
      <c r="E51" s="52"/>
      <c r="F51" s="52"/>
      <c r="G51" s="52"/>
      <c r="H51" s="53" t="s">
        <v>24</v>
      </c>
      <c r="I51" s="409"/>
      <c r="J51" s="74"/>
      <c r="K51" s="86"/>
      <c r="L51" s="482"/>
      <c r="M51" s="567" t="s">
        <v>144</v>
      </c>
      <c r="N51" s="568"/>
      <c r="O51" s="568"/>
      <c r="P51" s="569"/>
      <c r="Q51" s="478">
        <f>'⑤-1'!H62</f>
        <v>0</v>
      </c>
      <c r="R51" s="601"/>
      <c r="S51" s="481"/>
      <c r="T51" s="481"/>
      <c r="AA51" s="1"/>
    </row>
    <row r="52" spans="1:27" ht="15" hidden="1" customHeight="1" thickBot="1" x14ac:dyDescent="0.35">
      <c r="B52" s="162"/>
      <c r="C52" s="13"/>
      <c r="D52" s="13"/>
      <c r="E52" s="13"/>
      <c r="F52" s="13"/>
      <c r="G52" s="13"/>
      <c r="H52" s="13"/>
      <c r="I52" s="176"/>
      <c r="J52" s="13"/>
      <c r="K52" s="483"/>
      <c r="L52" s="69"/>
      <c r="M52" s="71"/>
      <c r="N52" s="479" t="s">
        <v>132</v>
      </c>
      <c r="O52" s="479"/>
      <c r="P52" s="480"/>
      <c r="Q52" s="478">
        <f>+ROUNDUP((Q51)*0.3,-3)</f>
        <v>0</v>
      </c>
      <c r="R52" s="602"/>
      <c r="S52" s="481"/>
      <c r="T52" s="481"/>
      <c r="AA52" s="1"/>
    </row>
    <row r="53" spans="1:27" x14ac:dyDescent="0.3">
      <c r="B53" s="177"/>
      <c r="C53" s="51" t="s">
        <v>21</v>
      </c>
      <c r="D53" s="51"/>
      <c r="E53" s="51"/>
      <c r="F53" s="51"/>
      <c r="G53" s="51"/>
      <c r="H53" s="51"/>
      <c r="I53" s="178"/>
      <c r="J53" s="13"/>
      <c r="K53" s="484"/>
      <c r="L53" s="484"/>
      <c r="M53" s="71"/>
      <c r="N53" s="479" t="s">
        <v>132</v>
      </c>
      <c r="O53" s="479"/>
      <c r="P53" s="480"/>
      <c r="Q53" s="478">
        <f>+ROUNDUP((Q51)*0.3,-3)</f>
        <v>0</v>
      </c>
      <c r="R53" s="603"/>
      <c r="S53" s="481"/>
      <c r="T53" s="481"/>
      <c r="AA53" s="1"/>
    </row>
    <row r="54" spans="1:27" x14ac:dyDescent="0.3">
      <c r="A54" s="9"/>
      <c r="B54" s="162"/>
      <c r="C54" s="13" t="s">
        <v>126</v>
      </c>
      <c r="D54" s="13"/>
      <c r="E54" s="43"/>
      <c r="F54" s="13"/>
      <c r="G54" s="13"/>
      <c r="H54" s="43"/>
      <c r="I54" s="406"/>
      <c r="J54" s="43"/>
      <c r="K54" s="484"/>
      <c r="L54" s="485"/>
      <c r="M54" s="486"/>
      <c r="N54" s="486"/>
      <c r="O54" s="486"/>
      <c r="P54" s="487"/>
      <c r="Q54" s="488"/>
      <c r="R54" s="486"/>
      <c r="S54" s="489"/>
      <c r="T54" s="481"/>
      <c r="AA54" s="1"/>
    </row>
    <row r="55" spans="1:27" s="9" customFormat="1" ht="14" thickBot="1" x14ac:dyDescent="0.35">
      <c r="B55" s="162"/>
      <c r="C55" s="152" t="s">
        <v>58</v>
      </c>
      <c r="D55" s="13"/>
      <c r="E55" s="43"/>
      <c r="F55" s="13"/>
      <c r="G55" s="13"/>
      <c r="H55" s="43"/>
      <c r="I55" s="406"/>
      <c r="J55" s="73"/>
      <c r="K55" s="490"/>
      <c r="L55" s="486"/>
      <c r="M55" s="491"/>
      <c r="N55" s="55"/>
      <c r="O55" s="55"/>
      <c r="P55" s="487"/>
      <c r="Q55" s="89"/>
      <c r="R55" s="492"/>
      <c r="S55" s="486"/>
      <c r="T55" s="489"/>
    </row>
    <row r="56" spans="1:27" s="9" customFormat="1" ht="14" thickBot="1" x14ac:dyDescent="0.35">
      <c r="A56" s="1"/>
      <c r="B56" s="162"/>
      <c r="C56" s="566" t="s">
        <v>98</v>
      </c>
      <c r="D56" s="555"/>
      <c r="E56" s="228">
        <f>SUM(E35:E39)</f>
        <v>0</v>
      </c>
      <c r="F56" s="555" t="s">
        <v>99</v>
      </c>
      <c r="G56" s="555"/>
      <c r="H56" s="228">
        <f>SUM(H9:H20)</f>
        <v>0</v>
      </c>
      <c r="I56" s="175"/>
      <c r="J56" s="73"/>
      <c r="K56" s="73"/>
      <c r="L56" s="13"/>
      <c r="M56" s="13"/>
      <c r="N56" s="13"/>
      <c r="O56" s="13"/>
      <c r="P56" s="82"/>
      <c r="Q56" s="83"/>
      <c r="R56" s="419"/>
      <c r="S56" s="13"/>
      <c r="T56" s="76"/>
    </row>
    <row r="57" spans="1:27" x14ac:dyDescent="0.3">
      <c r="A57" s="9"/>
      <c r="B57" s="166"/>
      <c r="C57" s="525" t="s">
        <v>75</v>
      </c>
      <c r="D57" s="526"/>
      <c r="E57" s="210">
        <f>5-E58</f>
        <v>5</v>
      </c>
      <c r="F57" s="525" t="s">
        <v>80</v>
      </c>
      <c r="G57" s="526"/>
      <c r="H57" s="249">
        <f>12-H58</f>
        <v>12</v>
      </c>
      <c r="I57" s="172"/>
      <c r="J57" s="43"/>
      <c r="K57" s="43"/>
      <c r="M57" s="80"/>
      <c r="N57" s="46"/>
      <c r="O57" s="46"/>
      <c r="P57" s="82"/>
      <c r="Q57" s="78"/>
      <c r="R57" s="419"/>
      <c r="T57" s="13"/>
      <c r="AA57" s="1"/>
    </row>
    <row r="58" spans="1:27" s="9" customFormat="1" x14ac:dyDescent="0.3">
      <c r="A58" s="1"/>
      <c r="B58" s="166"/>
      <c r="C58" s="525" t="s">
        <v>76</v>
      </c>
      <c r="D58" s="526"/>
      <c r="E58" s="49">
        <f>COUNTIF(D35:D39,"○")</f>
        <v>0</v>
      </c>
      <c r="F58" s="525" t="s">
        <v>81</v>
      </c>
      <c r="G58" s="526"/>
      <c r="H58" s="49">
        <f>COUNTIF(G9:G20,"○")</f>
        <v>0</v>
      </c>
      <c r="I58" s="172"/>
      <c r="J58" s="48"/>
      <c r="K58" s="48"/>
      <c r="L58" s="13"/>
      <c r="M58" s="46"/>
      <c r="N58" s="47"/>
      <c r="O58" s="47"/>
      <c r="P58" s="239"/>
      <c r="Q58" s="78"/>
      <c r="R58" s="143"/>
      <c r="S58" s="76"/>
      <c r="T58" s="76"/>
    </row>
    <row r="59" spans="1:27" x14ac:dyDescent="0.3">
      <c r="B59" s="166"/>
      <c r="C59" s="552" t="s">
        <v>122</v>
      </c>
      <c r="D59" s="552"/>
      <c r="E59" s="552"/>
      <c r="F59" s="552"/>
      <c r="G59" s="552"/>
      <c r="H59" s="247">
        <f>SUM(E56,H56)</f>
        <v>0</v>
      </c>
      <c r="I59" s="175"/>
      <c r="J59" s="48"/>
      <c r="K59" s="48"/>
      <c r="L59" s="46"/>
      <c r="M59" s="46"/>
      <c r="N59" s="46"/>
      <c r="O59" s="46"/>
      <c r="P59" s="82"/>
      <c r="Q59" s="76"/>
      <c r="R59" s="76"/>
      <c r="S59" s="76"/>
      <c r="T59" s="13"/>
      <c r="AA59" s="1"/>
    </row>
    <row r="60" spans="1:27" ht="14" thickBot="1" x14ac:dyDescent="0.35">
      <c r="B60" s="162"/>
      <c r="C60" s="552" t="s">
        <v>18</v>
      </c>
      <c r="D60" s="552"/>
      <c r="E60" s="552"/>
      <c r="F60" s="552"/>
      <c r="G60" s="552"/>
      <c r="H60" s="250">
        <f>SUM(E57,H57)</f>
        <v>17</v>
      </c>
      <c r="I60" s="175"/>
      <c r="J60" s="48"/>
      <c r="K60" s="48"/>
      <c r="L60" s="46"/>
      <c r="M60" s="46"/>
      <c r="N60" s="13"/>
      <c r="O60" s="13"/>
      <c r="P60" s="82"/>
      <c r="Q60" s="13"/>
      <c r="T60" s="13"/>
      <c r="AA60" s="1"/>
    </row>
    <row r="61" spans="1:27" ht="14" thickBot="1" x14ac:dyDescent="0.35">
      <c r="B61" s="162"/>
      <c r="C61" s="552" t="s">
        <v>23</v>
      </c>
      <c r="D61" s="552"/>
      <c r="E61" s="552"/>
      <c r="F61" s="552"/>
      <c r="G61" s="553"/>
      <c r="H61" s="230">
        <f>ROUNDUP(H59/H60,0)</f>
        <v>0</v>
      </c>
      <c r="I61" s="175"/>
      <c r="J61" s="48"/>
      <c r="K61" s="48"/>
      <c r="N61" s="8"/>
      <c r="O61" s="8"/>
      <c r="P61" s="21"/>
      <c r="Q61" s="9"/>
      <c r="R61" s="9"/>
      <c r="S61" s="9"/>
      <c r="AA61" s="1"/>
    </row>
    <row r="62" spans="1:27" ht="14" thickBot="1" x14ac:dyDescent="0.35">
      <c r="B62" s="179"/>
      <c r="C62" s="180"/>
      <c r="D62" s="180"/>
      <c r="E62" s="180"/>
      <c r="F62" s="180"/>
      <c r="G62" s="180"/>
      <c r="H62" s="181" t="s">
        <v>24</v>
      </c>
      <c r="I62" s="182"/>
      <c r="J62" s="74"/>
      <c r="K62" s="74"/>
      <c r="L62" s="46"/>
      <c r="M62" s="46"/>
      <c r="P62" s="21"/>
      <c r="R62" s="1"/>
      <c r="S62" s="1"/>
      <c r="AA62" s="1"/>
    </row>
    <row r="63" spans="1:27" x14ac:dyDescent="0.3">
      <c r="H63" s="13"/>
      <c r="I63" s="13"/>
      <c r="J63" s="13"/>
      <c r="K63" s="13"/>
      <c r="P63" s="21"/>
      <c r="R63" s="1"/>
      <c r="S63" s="1"/>
      <c r="Z63" s="21"/>
      <c r="AA63" s="1"/>
    </row>
    <row r="64" spans="1:27" x14ac:dyDescent="0.3">
      <c r="H64" s="13"/>
      <c r="I64" s="13"/>
      <c r="J64" s="13"/>
      <c r="K64" s="13"/>
      <c r="P64" s="21"/>
      <c r="R64" s="1"/>
      <c r="S64" s="1"/>
      <c r="Z64" s="21"/>
      <c r="AA64" s="1"/>
    </row>
    <row r="65" spans="8:27" x14ac:dyDescent="0.3">
      <c r="H65" s="13"/>
      <c r="I65" s="13"/>
      <c r="J65" s="13"/>
      <c r="K65" s="13"/>
      <c r="P65" s="21"/>
      <c r="R65" s="1"/>
      <c r="S65" s="1"/>
      <c r="Z65" s="21"/>
      <c r="AA65" s="1"/>
    </row>
    <row r="66" spans="8:27" x14ac:dyDescent="0.3">
      <c r="Q66" s="13"/>
      <c r="R66" s="1"/>
      <c r="S66" s="1"/>
      <c r="AA66" s="21">
        <v>43224</v>
      </c>
    </row>
    <row r="67" spans="8:27" x14ac:dyDescent="0.3">
      <c r="L67" s="1"/>
      <c r="M67" s="1"/>
      <c r="Q67" s="13"/>
      <c r="R67" s="1"/>
      <c r="S67" s="1"/>
      <c r="AA67" s="21">
        <v>43225</v>
      </c>
    </row>
    <row r="68" spans="8:27" x14ac:dyDescent="0.3">
      <c r="L68" s="1"/>
      <c r="M68" s="1"/>
      <c r="Q68" s="13"/>
      <c r="R68" s="1"/>
      <c r="S68" s="1"/>
      <c r="AA68" s="21">
        <v>43297</v>
      </c>
    </row>
    <row r="69" spans="8:27" x14ac:dyDescent="0.3">
      <c r="L69" s="1"/>
      <c r="M69" s="1"/>
      <c r="AA69" s="21">
        <v>43323</v>
      </c>
    </row>
    <row r="70" spans="8:27" x14ac:dyDescent="0.3">
      <c r="AA70" s="21">
        <v>43360</v>
      </c>
    </row>
    <row r="71" spans="8:27" x14ac:dyDescent="0.3">
      <c r="AA71" s="21">
        <v>43366</v>
      </c>
    </row>
    <row r="72" spans="8:27" x14ac:dyDescent="0.3">
      <c r="AA72" s="21">
        <v>43367</v>
      </c>
    </row>
    <row r="73" spans="8:27" x14ac:dyDescent="0.3">
      <c r="AA73" s="21">
        <v>43381</v>
      </c>
    </row>
    <row r="74" spans="8:27" x14ac:dyDescent="0.3">
      <c r="AA74" s="21">
        <v>43407</v>
      </c>
    </row>
    <row r="75" spans="8:27" x14ac:dyDescent="0.3">
      <c r="AA75" s="21">
        <v>43427</v>
      </c>
    </row>
    <row r="76" spans="8:27" x14ac:dyDescent="0.3">
      <c r="AA76" s="21">
        <v>43457</v>
      </c>
    </row>
    <row r="77" spans="8:27" x14ac:dyDescent="0.3">
      <c r="AA77" s="21">
        <v>43458</v>
      </c>
    </row>
    <row r="78" spans="8:27" x14ac:dyDescent="0.3">
      <c r="AA78" s="22">
        <v>43466</v>
      </c>
    </row>
    <row r="79" spans="8:27" x14ac:dyDescent="0.3">
      <c r="AA79" s="22">
        <v>43479</v>
      </c>
    </row>
    <row r="80" spans="8:27" x14ac:dyDescent="0.3">
      <c r="AA80" s="22">
        <v>43507</v>
      </c>
    </row>
    <row r="81" spans="27:27" x14ac:dyDescent="0.3">
      <c r="AA81" s="22">
        <v>43545</v>
      </c>
    </row>
    <row r="82" spans="27:27" x14ac:dyDescent="0.3">
      <c r="AA82" s="22">
        <v>43584</v>
      </c>
    </row>
    <row r="83" spans="27:27" x14ac:dyDescent="0.3">
      <c r="AA83" s="22">
        <v>43588</v>
      </c>
    </row>
    <row r="84" spans="27:27" x14ac:dyDescent="0.3">
      <c r="AA84" s="22">
        <v>43589</v>
      </c>
    </row>
    <row r="85" spans="27:27" x14ac:dyDescent="0.3">
      <c r="AA85" s="22">
        <v>43590</v>
      </c>
    </row>
    <row r="86" spans="27:27" x14ac:dyDescent="0.3">
      <c r="AA86" s="22">
        <v>43591</v>
      </c>
    </row>
    <row r="87" spans="27:27" x14ac:dyDescent="0.3">
      <c r="AA87" s="22">
        <v>43661</v>
      </c>
    </row>
    <row r="88" spans="27:27" x14ac:dyDescent="0.3">
      <c r="AA88" s="22">
        <v>43688</v>
      </c>
    </row>
    <row r="89" spans="27:27" x14ac:dyDescent="0.3">
      <c r="AA89" s="22">
        <v>43689</v>
      </c>
    </row>
    <row r="90" spans="27:27" x14ac:dyDescent="0.3">
      <c r="AA90" s="22">
        <v>43724</v>
      </c>
    </row>
    <row r="91" spans="27:27" x14ac:dyDescent="0.3">
      <c r="AA91" s="22">
        <v>43731</v>
      </c>
    </row>
    <row r="92" spans="27:27" x14ac:dyDescent="0.3">
      <c r="AA92" s="22">
        <v>43752</v>
      </c>
    </row>
    <row r="93" spans="27:27" x14ac:dyDescent="0.3">
      <c r="AA93" s="22">
        <v>43772</v>
      </c>
    </row>
    <row r="94" spans="27:27" x14ac:dyDescent="0.3">
      <c r="AA94" s="22">
        <v>43773</v>
      </c>
    </row>
    <row r="95" spans="27:27" x14ac:dyDescent="0.3">
      <c r="AA95" s="22">
        <v>43792</v>
      </c>
    </row>
    <row r="96" spans="27:27" x14ac:dyDescent="0.3">
      <c r="AA96" s="22">
        <v>43822</v>
      </c>
    </row>
    <row r="97" spans="27:27" x14ac:dyDescent="0.3">
      <c r="AA97" s="22">
        <v>43831</v>
      </c>
    </row>
    <row r="98" spans="27:27" x14ac:dyDescent="0.3">
      <c r="AA98" s="22">
        <v>43843</v>
      </c>
    </row>
    <row r="99" spans="27:27" x14ac:dyDescent="0.3">
      <c r="AA99" s="22">
        <v>43872</v>
      </c>
    </row>
    <row r="100" spans="27:27" x14ac:dyDescent="0.3">
      <c r="AA100" s="22">
        <v>43885</v>
      </c>
    </row>
    <row r="101" spans="27:27" x14ac:dyDescent="0.3">
      <c r="AA101" s="22">
        <v>43910</v>
      </c>
    </row>
    <row r="102" spans="27:27" x14ac:dyDescent="0.3">
      <c r="AA102" s="22">
        <v>43950</v>
      </c>
    </row>
    <row r="103" spans="27:27" x14ac:dyDescent="0.3">
      <c r="AA103" s="22">
        <v>43954</v>
      </c>
    </row>
    <row r="104" spans="27:27" x14ac:dyDescent="0.3">
      <c r="AA104" s="22">
        <v>43955</v>
      </c>
    </row>
    <row r="105" spans="27:27" x14ac:dyDescent="0.3">
      <c r="AA105" s="22">
        <v>43956</v>
      </c>
    </row>
    <row r="106" spans="27:27" x14ac:dyDescent="0.3">
      <c r="AA106" s="22">
        <v>43957</v>
      </c>
    </row>
    <row r="107" spans="27:27" x14ac:dyDescent="0.3">
      <c r="AA107" s="22">
        <v>44035</v>
      </c>
    </row>
    <row r="108" spans="27:27" x14ac:dyDescent="0.3">
      <c r="AA108" s="22">
        <v>44036</v>
      </c>
    </row>
    <row r="109" spans="27:27" x14ac:dyDescent="0.3">
      <c r="AA109" s="22">
        <v>44053</v>
      </c>
    </row>
    <row r="110" spans="27:27" x14ac:dyDescent="0.3">
      <c r="AA110" s="22">
        <v>44095</v>
      </c>
    </row>
    <row r="111" spans="27:27" x14ac:dyDescent="0.3">
      <c r="AA111" s="22">
        <v>44096</v>
      </c>
    </row>
    <row r="112" spans="27:27" x14ac:dyDescent="0.3">
      <c r="AA112" s="22">
        <v>44138</v>
      </c>
    </row>
    <row r="113" spans="27:27" x14ac:dyDescent="0.3">
      <c r="AA113" s="22">
        <v>44158</v>
      </c>
    </row>
    <row r="114" spans="27:27" x14ac:dyDescent="0.3">
      <c r="AA114" s="22">
        <v>44197</v>
      </c>
    </row>
    <row r="115" spans="27:27" x14ac:dyDescent="0.3">
      <c r="AA115" s="22">
        <v>44207</v>
      </c>
    </row>
    <row r="116" spans="27:27" x14ac:dyDescent="0.3">
      <c r="AA116" s="22">
        <v>44238</v>
      </c>
    </row>
    <row r="117" spans="27:27" x14ac:dyDescent="0.3">
      <c r="AA117" s="22">
        <v>44250</v>
      </c>
    </row>
    <row r="118" spans="27:27" x14ac:dyDescent="0.3">
      <c r="AA118" s="22">
        <v>44275</v>
      </c>
    </row>
    <row r="119" spans="27:27" x14ac:dyDescent="0.3">
      <c r="AA119" s="22">
        <v>44315</v>
      </c>
    </row>
    <row r="120" spans="27:27" x14ac:dyDescent="0.3">
      <c r="AA120" s="22">
        <v>44319</v>
      </c>
    </row>
    <row r="121" spans="27:27" x14ac:dyDescent="0.3">
      <c r="AA121" s="22">
        <v>44320</v>
      </c>
    </row>
    <row r="122" spans="27:27" x14ac:dyDescent="0.3">
      <c r="AA122" s="22">
        <v>44321</v>
      </c>
    </row>
    <row r="123" spans="27:27" x14ac:dyDescent="0.3">
      <c r="AA123" s="22">
        <v>44396</v>
      </c>
    </row>
    <row r="124" spans="27:27" x14ac:dyDescent="0.3">
      <c r="AA124" s="22">
        <v>44419</v>
      </c>
    </row>
    <row r="125" spans="27:27" x14ac:dyDescent="0.3">
      <c r="AA125" s="22">
        <v>44459</v>
      </c>
    </row>
    <row r="126" spans="27:27" x14ac:dyDescent="0.3">
      <c r="AA126" s="22">
        <v>44462</v>
      </c>
    </row>
    <row r="127" spans="27:27" x14ac:dyDescent="0.3">
      <c r="AA127" s="22">
        <v>44480</v>
      </c>
    </row>
    <row r="128" spans="27:27" x14ac:dyDescent="0.3">
      <c r="AA128" s="22">
        <v>44503</v>
      </c>
    </row>
    <row r="129" spans="27:27" x14ac:dyDescent="0.3">
      <c r="AA129" s="22">
        <v>44523</v>
      </c>
    </row>
    <row r="130" spans="27:27" x14ac:dyDescent="0.3">
      <c r="AA130" s="22">
        <v>44562</v>
      </c>
    </row>
    <row r="131" spans="27:27" x14ac:dyDescent="0.3">
      <c r="AA131" s="22">
        <v>44571</v>
      </c>
    </row>
    <row r="132" spans="27:27" x14ac:dyDescent="0.3">
      <c r="AA132" s="22">
        <v>44603</v>
      </c>
    </row>
    <row r="133" spans="27:27" x14ac:dyDescent="0.3">
      <c r="AA133" s="22">
        <v>44615</v>
      </c>
    </row>
    <row r="134" spans="27:27" x14ac:dyDescent="0.3">
      <c r="AA134" s="22">
        <v>44641</v>
      </c>
    </row>
    <row r="135" spans="27:27" x14ac:dyDescent="0.3">
      <c r="AA135" s="22">
        <v>44680</v>
      </c>
    </row>
    <row r="136" spans="27:27" x14ac:dyDescent="0.3">
      <c r="AA136" s="22">
        <v>44684</v>
      </c>
    </row>
    <row r="137" spans="27:27" x14ac:dyDescent="0.3">
      <c r="AA137" s="22">
        <v>44685</v>
      </c>
    </row>
    <row r="138" spans="27:27" x14ac:dyDescent="0.3">
      <c r="AA138" s="22">
        <v>44686</v>
      </c>
    </row>
    <row r="139" spans="27:27" x14ac:dyDescent="0.3">
      <c r="AA139" s="22">
        <v>44760</v>
      </c>
    </row>
    <row r="140" spans="27:27" x14ac:dyDescent="0.3">
      <c r="AA140" s="22">
        <v>44784</v>
      </c>
    </row>
    <row r="141" spans="27:27" x14ac:dyDescent="0.3">
      <c r="AA141" s="22">
        <v>44823</v>
      </c>
    </row>
    <row r="142" spans="27:27" x14ac:dyDescent="0.3">
      <c r="AA142" s="22">
        <v>44827</v>
      </c>
    </row>
    <row r="143" spans="27:27" x14ac:dyDescent="0.3">
      <c r="AA143" s="22">
        <v>44844</v>
      </c>
    </row>
    <row r="144" spans="27:27" x14ac:dyDescent="0.3">
      <c r="AA144" s="22">
        <v>44868</v>
      </c>
    </row>
    <row r="145" spans="27:27" x14ac:dyDescent="0.3">
      <c r="AA145" s="22">
        <v>44888</v>
      </c>
    </row>
    <row r="146" spans="27:27" x14ac:dyDescent="0.3">
      <c r="AA146" s="22"/>
    </row>
  </sheetData>
  <sheetProtection algorithmName="SHA-512" hashValue="X3Ns/jO5Awg6UVpq7FW7D0O5N2g0dDjA7rK/O8mDnZrHzNtmlPZtS1LaLFWkNRWcNyPmEwTZ6OKNK0hsY+UOJw==" saltValue="gI9Lg6E0IFh4dyI+Kk4rqA==" spinCount="100000" sheet="1" objects="1" scenarios="1"/>
  <mergeCells count="29">
    <mergeCell ref="A1:P1"/>
    <mergeCell ref="C50:G50"/>
    <mergeCell ref="R32:R34"/>
    <mergeCell ref="R36:R38"/>
    <mergeCell ref="C45:D45"/>
    <mergeCell ref="F45:G45"/>
    <mergeCell ref="C46:D46"/>
    <mergeCell ref="F46:G46"/>
    <mergeCell ref="C47:D47"/>
    <mergeCell ref="F47:G47"/>
    <mergeCell ref="C48:G48"/>
    <mergeCell ref="C49:G49"/>
    <mergeCell ref="R28:R30"/>
    <mergeCell ref="C5:D5"/>
    <mergeCell ref="C7:E7"/>
    <mergeCell ref="F7:H7"/>
    <mergeCell ref="R24:R26"/>
    <mergeCell ref="M51:P51"/>
    <mergeCell ref="R49:R50"/>
    <mergeCell ref="R51:R53"/>
    <mergeCell ref="C61:G61"/>
    <mergeCell ref="C56:D56"/>
    <mergeCell ref="F56:G56"/>
    <mergeCell ref="C57:D57"/>
    <mergeCell ref="F57:G57"/>
    <mergeCell ref="C58:D58"/>
    <mergeCell ref="F58:G58"/>
    <mergeCell ref="C59:G59"/>
    <mergeCell ref="C60:G60"/>
  </mergeCells>
  <phoneticPr fontId="1"/>
  <conditionalFormatting sqref="C9:C38">
    <cfRule type="expression" dxfId="5" priority="5">
      <formula>TEXT(C9,"aaa")="土"</formula>
    </cfRule>
  </conditionalFormatting>
  <conditionalFormatting sqref="C9:C38">
    <cfRule type="expression" dxfId="4" priority="4">
      <formula>TEXT(C9,"aaa")="日"</formula>
    </cfRule>
  </conditionalFormatting>
  <conditionalFormatting sqref="C9:C38">
    <cfRule type="expression" dxfId="3" priority="6">
      <formula>COUNTIF($V$8:$V$129,#REF!)</formula>
    </cfRule>
  </conditionalFormatting>
  <conditionalFormatting sqref="F9:F38">
    <cfRule type="expression" dxfId="2" priority="2">
      <formula>TEXT(F9,"aaa")="土"</formula>
    </cfRule>
  </conditionalFormatting>
  <conditionalFormatting sqref="F9:F38">
    <cfRule type="expression" dxfId="1" priority="1">
      <formula>TEXT(F9,"aaa")="日"</formula>
    </cfRule>
  </conditionalFormatting>
  <conditionalFormatting sqref="F9:F38">
    <cfRule type="expression" dxfId="0" priority="3">
      <formula>COUNTIF($V$8:$V$129,#REF!)</formula>
    </cfRule>
  </conditionalFormatting>
  <dataValidations count="2">
    <dataValidation type="list" allowBlank="1" showInputMessage="1" showErrorMessage="1" sqref="R28:R30 R24:R26 R36:R38 R32:R34 R57 R46 R55 R49:R51">
      <formula1>"レ"</formula1>
    </dataValidation>
    <dataValidation type="list" allowBlank="1" showInputMessage="1" showErrorMessage="1" sqref="D9:D39 G9:G38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3" orientation="portrait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記載の手引き </vt:lpstr>
      <vt:lpstr>①</vt:lpstr>
      <vt:lpstr>②-1</vt:lpstr>
      <vt:lpstr>②-2</vt:lpstr>
      <vt:lpstr>③</vt:lpstr>
      <vt:lpstr>④</vt:lpstr>
      <vt:lpstr>⑤-1</vt:lpstr>
      <vt:lpstr>⑤-2</vt:lpstr>
      <vt:lpstr>①!Print_Area</vt:lpstr>
      <vt:lpstr>'②-1'!Print_Area</vt:lpstr>
      <vt:lpstr>'②-2'!Print_Area</vt:lpstr>
      <vt:lpstr>③!Print_Area</vt:lpstr>
      <vt:lpstr>④!Print_Area</vt:lpstr>
      <vt:lpstr>'⑤-1'!Print_Area</vt:lpstr>
      <vt:lpstr>'⑤-2'!Print_Area</vt:lpstr>
      <vt:lpstr>'記載の手引き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2020-10-29T01:21:50Z</dcterms:created>
  <dcterms:modified xsi:type="dcterms:W3CDTF">2021-10-07T12:13:07Z</dcterms:modified>
</cp:coreProperties>
</file>