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drawings/drawing2.xml" ContentType="application/vnd.openxmlformats-officedocument.drawing+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codeName="ThisWorkbook"/>
  <mc:AlternateContent xmlns:mc="http://schemas.openxmlformats.org/markup-compatibility/2006">
    <mc:Choice Requires="x15">
      <x15ac:absPath xmlns:x15ac="http://schemas.microsoft.com/office/spreadsheetml/2010/11/ac" url="\\10.15.21.36\kansei\G22_企画・調整\◇生活環境の保全に関する条例（地球温暖化対策関係）\04_HP掲載関係\R080406_更新\"/>
    </mc:Choice>
  </mc:AlternateContent>
  <xr:revisionPtr revIDLastSave="0" documentId="13_ncr:1_{CD4F0168-3287-4A57-A0AC-E088A890532C}" xr6:coauthVersionLast="47" xr6:coauthVersionMax="47" xr10:uidLastSave="{00000000-0000-0000-0000-000000000000}"/>
  <bookViews>
    <workbookView xWindow="28680" yWindow="-120" windowWidth="29040" windowHeight="15720" activeTab="5" xr2:uid="{00000000-000D-0000-FFFF-FFFF00000000}"/>
  </bookViews>
  <sheets>
    <sheet name="①基本情報" sheetId="23" r:id="rId1"/>
    <sheet name="②報告書表紙" sheetId="21" r:id="rId2"/>
    <sheet name="③（別紙１）事業所一覧" sheetId="18" r:id="rId3"/>
    <sheet name="⑥様式２" sheetId="22" r:id="rId4"/>
    <sheet name="④別表２（エネ管工場等）" sheetId="2" r:id="rId5"/>
    <sheet name="④別表２（その他）" sheetId="25" r:id="rId6"/>
    <sheet name="⑤別表5" sheetId="17" r:id="rId7"/>
    <sheet name="【参考】エネルギー使用量算定シート（ｴﾈ管工場等）" sheetId="1" r:id="rId8"/>
    <sheet name="Sheet1" sheetId="26" r:id="rId9"/>
  </sheets>
  <definedNames>
    <definedName name="_xlnm.Print_Area" localSheetId="7">'【参考】エネルギー使用量算定シート（ｴﾈ管工場等）'!$A$1:$J$334</definedName>
    <definedName name="_xlnm.Print_Area" localSheetId="0">①基本情報!$A$1:$R$83</definedName>
    <definedName name="_xlnm.Print_Area" localSheetId="1">②報告書表紙!$A$1:$S$34</definedName>
    <definedName name="_xlnm.Print_Area" localSheetId="2">'③（別紙１）事業所一覧'!$A$1:$D$57</definedName>
    <definedName name="_xlnm.Print_Area" localSheetId="4">'④別表２（エネ管工場等）'!$A$1:$M$384</definedName>
    <definedName name="_xlnm.Print_Area" localSheetId="5">'④別表２（その他）'!$A$1:$M$384</definedName>
    <definedName name="_xlnm.Print_Area" localSheetId="6">⑤別表5!$A$1:$Q$52</definedName>
    <definedName name="_xlnm.Print_Area" localSheetId="3">⑥様式２!$A$1:$R$36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111" i="26" l="1"/>
  <c r="P111" i="26"/>
  <c r="O111" i="26"/>
  <c r="N111" i="26"/>
  <c r="L111" i="26"/>
  <c r="J111" i="26"/>
  <c r="I111" i="26"/>
  <c r="H111" i="26"/>
  <c r="G111" i="26"/>
  <c r="F111" i="26"/>
  <c r="D111" i="26"/>
  <c r="C111" i="26"/>
  <c r="H9" i="23" l="1"/>
  <c r="K328" i="25"/>
  <c r="F143" i="1" l="1"/>
  <c r="F144" i="1"/>
  <c r="F145" i="1"/>
  <c r="F146" i="1"/>
  <c r="F142" i="1"/>
  <c r="F199" i="1"/>
  <c r="F200" i="1"/>
  <c r="F201" i="1"/>
  <c r="F202" i="1"/>
  <c r="F198" i="1"/>
  <c r="F255" i="1"/>
  <c r="F256" i="1"/>
  <c r="F257" i="1"/>
  <c r="F258" i="1"/>
  <c r="F254" i="1"/>
  <c r="F311" i="1"/>
  <c r="F312" i="1"/>
  <c r="F313" i="1"/>
  <c r="F314" i="1"/>
  <c r="F310" i="1"/>
  <c r="G316" i="1"/>
  <c r="E317" i="1"/>
  <c r="E318" i="1"/>
  <c r="E319" i="1"/>
  <c r="E316" i="1"/>
  <c r="E315" i="1"/>
  <c r="G315" i="1" s="1"/>
  <c r="C311" i="1"/>
  <c r="D311" i="1"/>
  <c r="C312" i="1"/>
  <c r="D312" i="1"/>
  <c r="C313" i="1"/>
  <c r="D313" i="1"/>
  <c r="C314" i="1"/>
  <c r="D314" i="1"/>
  <c r="C310" i="1"/>
  <c r="I88" i="1" l="1"/>
  <c r="I87" i="1"/>
  <c r="I31" i="1"/>
  <c r="I30" i="1"/>
  <c r="H33" i="1"/>
  <c r="H34" i="1"/>
  <c r="H32" i="1"/>
  <c r="H31" i="1"/>
  <c r="M10" i="22" l="1"/>
  <c r="N17" i="22" s="1"/>
  <c r="I86" i="1"/>
  <c r="H86" i="1"/>
  <c r="H30" i="1"/>
  <c r="H311" i="1"/>
  <c r="I311" i="1"/>
  <c r="H312" i="1"/>
  <c r="I312" i="1"/>
  <c r="H313" i="1"/>
  <c r="I313" i="1"/>
  <c r="H314" i="1"/>
  <c r="I314" i="1"/>
  <c r="I310" i="1"/>
  <c r="H310" i="1"/>
  <c r="E310" i="1"/>
  <c r="G310" i="1" s="1"/>
  <c r="E311" i="1"/>
  <c r="E312" i="1"/>
  <c r="E313" i="1"/>
  <c r="E314" i="1"/>
  <c r="C303" i="1"/>
  <c r="C302" i="1"/>
  <c r="D303" i="1"/>
  <c r="D302" i="1"/>
  <c r="E261" i="1"/>
  <c r="E262" i="1"/>
  <c r="E263" i="1"/>
  <c r="E260" i="1"/>
  <c r="E259" i="1"/>
  <c r="H255" i="1"/>
  <c r="I255" i="1"/>
  <c r="H256" i="1"/>
  <c r="I256" i="1"/>
  <c r="H257" i="1"/>
  <c r="I257" i="1"/>
  <c r="H258" i="1"/>
  <c r="I258" i="1"/>
  <c r="I254" i="1"/>
  <c r="H254" i="1"/>
  <c r="C255" i="1"/>
  <c r="D255" i="1"/>
  <c r="C256" i="1"/>
  <c r="D256" i="1"/>
  <c r="C257" i="1"/>
  <c r="D257" i="1"/>
  <c r="C258" i="1"/>
  <c r="D258" i="1"/>
  <c r="D254" i="1"/>
  <c r="C254" i="1"/>
  <c r="E254" i="1"/>
  <c r="E255" i="1"/>
  <c r="E256" i="1"/>
  <c r="E257" i="1"/>
  <c r="E258" i="1"/>
  <c r="C247" i="1"/>
  <c r="D247" i="1"/>
  <c r="C246" i="1"/>
  <c r="D246" i="1"/>
  <c r="E205" i="1"/>
  <c r="E206" i="1"/>
  <c r="E207" i="1"/>
  <c r="E204" i="1"/>
  <c r="E203" i="1"/>
  <c r="G203" i="1" s="1"/>
  <c r="H199" i="1"/>
  <c r="I199" i="1"/>
  <c r="H200" i="1"/>
  <c r="I200" i="1"/>
  <c r="H201" i="1"/>
  <c r="I201" i="1"/>
  <c r="H202" i="1"/>
  <c r="I202" i="1"/>
  <c r="I198" i="1"/>
  <c r="H198" i="1"/>
  <c r="C199" i="1"/>
  <c r="D199" i="1"/>
  <c r="C200" i="1"/>
  <c r="D200" i="1"/>
  <c r="C201" i="1"/>
  <c r="D201" i="1"/>
  <c r="C202" i="1"/>
  <c r="D202" i="1"/>
  <c r="D198" i="1"/>
  <c r="C198" i="1"/>
  <c r="E198" i="1"/>
  <c r="E199" i="1"/>
  <c r="G199" i="1" s="1"/>
  <c r="E200" i="1"/>
  <c r="E201" i="1"/>
  <c r="E202" i="1"/>
  <c r="C191" i="1"/>
  <c r="C190" i="1"/>
  <c r="D191" i="1"/>
  <c r="D190" i="1"/>
  <c r="E149" i="1"/>
  <c r="E150" i="1"/>
  <c r="E151" i="1"/>
  <c r="E148" i="1"/>
  <c r="E147" i="1"/>
  <c r="G147" i="1" s="1"/>
  <c r="H143" i="1"/>
  <c r="I143" i="1"/>
  <c r="H144" i="1"/>
  <c r="I144" i="1"/>
  <c r="H145" i="1"/>
  <c r="I145" i="1"/>
  <c r="H146" i="1"/>
  <c r="I146" i="1"/>
  <c r="I142" i="1"/>
  <c r="H142" i="1"/>
  <c r="C143" i="1"/>
  <c r="C144" i="1"/>
  <c r="C145" i="1"/>
  <c r="C146" i="1"/>
  <c r="C142" i="1"/>
  <c r="E142" i="1"/>
  <c r="G142" i="1" s="1"/>
  <c r="E143" i="1"/>
  <c r="E144" i="1"/>
  <c r="E145" i="1"/>
  <c r="E146" i="1"/>
  <c r="C135" i="1"/>
  <c r="C134" i="1"/>
  <c r="D135" i="1"/>
  <c r="D134" i="1"/>
  <c r="H87" i="1"/>
  <c r="H88" i="1"/>
  <c r="H89" i="1"/>
  <c r="I89" i="1"/>
  <c r="H90" i="1"/>
  <c r="I90" i="1"/>
  <c r="F87" i="1"/>
  <c r="F88" i="1"/>
  <c r="F89" i="1"/>
  <c r="F90" i="1"/>
  <c r="F86" i="1"/>
  <c r="C87" i="1"/>
  <c r="C88" i="1"/>
  <c r="C89" i="1"/>
  <c r="C90" i="1"/>
  <c r="C86" i="1"/>
  <c r="E93" i="1"/>
  <c r="G93" i="1" s="1"/>
  <c r="E94" i="1"/>
  <c r="E95" i="1"/>
  <c r="G95" i="1" s="1"/>
  <c r="E92" i="1"/>
  <c r="G92" i="1" s="1"/>
  <c r="E91" i="1"/>
  <c r="G91" i="1" s="1"/>
  <c r="E86" i="1"/>
  <c r="G86" i="1" s="1"/>
  <c r="E87" i="1"/>
  <c r="G87" i="1" s="1"/>
  <c r="E88" i="1"/>
  <c r="E89" i="1"/>
  <c r="G89" i="1" s="1"/>
  <c r="E90" i="1"/>
  <c r="G90" i="1" s="1"/>
  <c r="C79" i="1"/>
  <c r="C78" i="1"/>
  <c r="E78" i="1"/>
  <c r="G78" i="1" s="1"/>
  <c r="E79" i="1"/>
  <c r="G79" i="1" s="1"/>
  <c r="E77" i="1"/>
  <c r="G77" i="1" s="1"/>
  <c r="C22" i="1"/>
  <c r="E64" i="1"/>
  <c r="G64" i="1" s="1"/>
  <c r="E65" i="1"/>
  <c r="G65" i="1" s="1"/>
  <c r="E66" i="1"/>
  <c r="G66" i="1" s="1"/>
  <c r="E67" i="1"/>
  <c r="G67" i="1" s="1"/>
  <c r="E68" i="1"/>
  <c r="G68" i="1" s="1"/>
  <c r="E69" i="1"/>
  <c r="G69" i="1"/>
  <c r="E70" i="1"/>
  <c r="G70" i="1" s="1"/>
  <c r="E71" i="1"/>
  <c r="G71" i="1" s="1"/>
  <c r="E72" i="1"/>
  <c r="G72" i="1" s="1"/>
  <c r="E73" i="1"/>
  <c r="G73" i="1" s="1"/>
  <c r="E74" i="1"/>
  <c r="G74" i="1" s="1"/>
  <c r="E75" i="1"/>
  <c r="G75" i="1" s="1"/>
  <c r="E76" i="1"/>
  <c r="G76" i="1" s="1"/>
  <c r="D78" i="1"/>
  <c r="D79" i="1"/>
  <c r="E80" i="1"/>
  <c r="G80" i="1" s="1"/>
  <c r="E81" i="1"/>
  <c r="G81" i="1"/>
  <c r="E82" i="1"/>
  <c r="G82" i="1" s="1"/>
  <c r="E83" i="1"/>
  <c r="G83" i="1" s="1"/>
  <c r="E84" i="1"/>
  <c r="G84" i="1" s="1"/>
  <c r="E85" i="1"/>
  <c r="G85" i="1" s="1"/>
  <c r="G88" i="1"/>
  <c r="G94" i="1"/>
  <c r="G311" i="1"/>
  <c r="G312" i="1"/>
  <c r="D310" i="1"/>
  <c r="G255" i="1"/>
  <c r="G256" i="1"/>
  <c r="G254" i="1"/>
  <c r="G259" i="1"/>
  <c r="G200" i="1"/>
  <c r="G198" i="1"/>
  <c r="G143" i="1"/>
  <c r="G144" i="1"/>
  <c r="E37" i="1" l="1"/>
  <c r="E38" i="1"/>
  <c r="E39" i="1"/>
  <c r="E36" i="1"/>
  <c r="G36" i="1" s="1"/>
  <c r="E35" i="1"/>
  <c r="I32" i="1"/>
  <c r="I33" i="1"/>
  <c r="I34" i="1"/>
  <c r="F31" i="1"/>
  <c r="F32" i="1"/>
  <c r="F33" i="1"/>
  <c r="F34" i="1"/>
  <c r="F30" i="1"/>
  <c r="E31" i="1"/>
  <c r="G31" i="1" s="1"/>
  <c r="E32" i="1"/>
  <c r="G32" i="1" s="1"/>
  <c r="E33" i="1"/>
  <c r="G33" i="1" s="1"/>
  <c r="E34" i="1"/>
  <c r="G34" i="1" s="1"/>
  <c r="E30" i="1"/>
  <c r="G30" i="1" s="1"/>
  <c r="C31" i="1"/>
  <c r="D31" i="1"/>
  <c r="C32" i="1"/>
  <c r="D32" i="1"/>
  <c r="C33" i="1"/>
  <c r="D33" i="1"/>
  <c r="C34" i="1"/>
  <c r="D34" i="1"/>
  <c r="D30" i="1"/>
  <c r="C30" i="1"/>
  <c r="C23" i="1"/>
  <c r="D23" i="1"/>
  <c r="E22" i="1" l="1"/>
  <c r="D22" i="1"/>
  <c r="G35" i="1"/>
  <c r="U31" i="17" l="1"/>
  <c r="J31" i="17" s="1"/>
  <c r="S31" i="17"/>
  <c r="K31" i="17"/>
  <c r="I31" i="17"/>
  <c r="E31" i="17"/>
  <c r="D31" i="17"/>
  <c r="A31" i="17"/>
  <c r="K30" i="17"/>
  <c r="J30" i="17"/>
  <c r="I30" i="17"/>
  <c r="G381" i="25" l="1"/>
  <c r="L377" i="25"/>
  <c r="M377" i="25" s="1"/>
  <c r="L376" i="25"/>
  <c r="M376" i="25" s="1"/>
  <c r="U375" i="25"/>
  <c r="T375" i="25"/>
  <c r="F372" i="25" s="1"/>
  <c r="L372" i="25" s="1"/>
  <c r="W374" i="25"/>
  <c r="V374" i="25"/>
  <c r="F374" i="25"/>
  <c r="L374" i="25" s="1"/>
  <c r="W373" i="25"/>
  <c r="V373" i="25"/>
  <c r="W372" i="25"/>
  <c r="V372" i="25"/>
  <c r="W371" i="25"/>
  <c r="W375" i="25" s="1"/>
  <c r="M374" i="25" s="1"/>
  <c r="V371" i="25"/>
  <c r="V375" i="25" s="1"/>
  <c r="M372" i="25" s="1"/>
  <c r="R367" i="25"/>
  <c r="L367" i="25"/>
  <c r="M367" i="25" s="1"/>
  <c r="R366" i="25"/>
  <c r="L366" i="25"/>
  <c r="M366" i="25" s="1"/>
  <c r="R365" i="25"/>
  <c r="M365" i="25"/>
  <c r="L365" i="25"/>
  <c r="R364" i="25"/>
  <c r="L364" i="25"/>
  <c r="M364" i="25" s="1"/>
  <c r="L359" i="25"/>
  <c r="M359" i="25" s="1"/>
  <c r="M360" i="25" s="1"/>
  <c r="L354" i="25"/>
  <c r="M354" i="25" s="1"/>
  <c r="K354" i="25"/>
  <c r="H354" i="25"/>
  <c r="L353" i="25"/>
  <c r="M353" i="25" s="1"/>
  <c r="K353" i="25"/>
  <c r="H353" i="25"/>
  <c r="L352" i="25"/>
  <c r="M352" i="25" s="1"/>
  <c r="K352" i="25"/>
  <c r="H352" i="25"/>
  <c r="L351" i="25"/>
  <c r="M351" i="25" s="1"/>
  <c r="K351" i="25"/>
  <c r="H351" i="25"/>
  <c r="L350" i="25"/>
  <c r="M350" i="25" s="1"/>
  <c r="K350" i="25"/>
  <c r="H350" i="25"/>
  <c r="R349" i="25"/>
  <c r="O349" i="25"/>
  <c r="L349" i="25"/>
  <c r="M349" i="25" s="1"/>
  <c r="K349" i="25"/>
  <c r="H349" i="25"/>
  <c r="R348" i="25"/>
  <c r="O348" i="25"/>
  <c r="L348" i="25"/>
  <c r="M348" i="25" s="1"/>
  <c r="K348" i="25"/>
  <c r="H348" i="25"/>
  <c r="R347" i="25"/>
  <c r="O347" i="25"/>
  <c r="L347" i="25"/>
  <c r="M347" i="25" s="1"/>
  <c r="K347" i="25"/>
  <c r="H347" i="25"/>
  <c r="R346" i="25"/>
  <c r="O346" i="25"/>
  <c r="L346" i="25"/>
  <c r="M346" i="25" s="1"/>
  <c r="K346" i="25"/>
  <c r="H346" i="25"/>
  <c r="R345" i="25"/>
  <c r="O345" i="25"/>
  <c r="L345" i="25"/>
  <c r="M345" i="25" s="1"/>
  <c r="K345" i="25"/>
  <c r="H345" i="25"/>
  <c r="R344" i="25"/>
  <c r="O344" i="25"/>
  <c r="L344" i="25"/>
  <c r="M344" i="25" s="1"/>
  <c r="K344" i="25"/>
  <c r="H344" i="25"/>
  <c r="R343" i="25"/>
  <c r="O343" i="25"/>
  <c r="L343" i="25"/>
  <c r="M343" i="25" s="1"/>
  <c r="K343" i="25"/>
  <c r="H343" i="25"/>
  <c r="R342" i="25"/>
  <c r="O342" i="25"/>
  <c r="L342" i="25"/>
  <c r="M342" i="25" s="1"/>
  <c r="K342" i="25"/>
  <c r="H342" i="25"/>
  <c r="R341" i="25"/>
  <c r="O341" i="25"/>
  <c r="L341" i="25"/>
  <c r="M341" i="25" s="1"/>
  <c r="K341" i="25"/>
  <c r="H341" i="25"/>
  <c r="R340" i="25"/>
  <c r="O340" i="25"/>
  <c r="L340" i="25"/>
  <c r="M340" i="25" s="1"/>
  <c r="K340" i="25"/>
  <c r="H340" i="25"/>
  <c r="R339" i="25"/>
  <c r="O339" i="25"/>
  <c r="L339" i="25"/>
  <c r="M339" i="25" s="1"/>
  <c r="K339" i="25"/>
  <c r="H339" i="25"/>
  <c r="R338" i="25"/>
  <c r="O338" i="25"/>
  <c r="L338" i="25"/>
  <c r="M338" i="25" s="1"/>
  <c r="K338" i="25"/>
  <c r="H338" i="25"/>
  <c r="R337" i="25"/>
  <c r="O337" i="25"/>
  <c r="L337" i="25"/>
  <c r="M337" i="25" s="1"/>
  <c r="K337" i="25"/>
  <c r="H337" i="25"/>
  <c r="R336" i="25"/>
  <c r="O336" i="25"/>
  <c r="L336" i="25"/>
  <c r="M336" i="25" s="1"/>
  <c r="K336" i="25"/>
  <c r="H336" i="25"/>
  <c r="R335" i="25"/>
  <c r="O335" i="25"/>
  <c r="L335" i="25"/>
  <c r="M335" i="25" s="1"/>
  <c r="K335" i="25"/>
  <c r="H335" i="25"/>
  <c r="R334" i="25"/>
  <c r="O334" i="25"/>
  <c r="L334" i="25"/>
  <c r="M334" i="25" s="1"/>
  <c r="K334" i="25"/>
  <c r="H334" i="25"/>
  <c r="R333" i="25"/>
  <c r="O333" i="25"/>
  <c r="L333" i="25"/>
  <c r="M333" i="25" s="1"/>
  <c r="K333" i="25"/>
  <c r="H333" i="25"/>
  <c r="R332" i="25"/>
  <c r="O332" i="25"/>
  <c r="L332" i="25"/>
  <c r="M332" i="25" s="1"/>
  <c r="K332" i="25"/>
  <c r="H332" i="25"/>
  <c r="R331" i="25"/>
  <c r="O331" i="25"/>
  <c r="L331" i="25"/>
  <c r="M331" i="25" s="1"/>
  <c r="K331" i="25"/>
  <c r="H331" i="25"/>
  <c r="R330" i="25"/>
  <c r="O330" i="25"/>
  <c r="L330" i="25"/>
  <c r="M330" i="25" s="1"/>
  <c r="K330" i="25"/>
  <c r="H330" i="25"/>
  <c r="R329" i="25"/>
  <c r="O329" i="25"/>
  <c r="L329" i="25"/>
  <c r="M329" i="25" s="1"/>
  <c r="K329" i="25"/>
  <c r="H329" i="25"/>
  <c r="R328" i="25"/>
  <c r="O328" i="25"/>
  <c r="L328" i="25"/>
  <c r="M328" i="25" s="1"/>
  <c r="H328" i="25"/>
  <c r="B323" i="25"/>
  <c r="G317" i="25"/>
  <c r="L313" i="25"/>
  <c r="M313" i="25" s="1"/>
  <c r="L312" i="25"/>
  <c r="M312" i="25" s="1"/>
  <c r="U311" i="25"/>
  <c r="T311" i="25"/>
  <c r="F308" i="25" s="1"/>
  <c r="L308" i="25" s="1"/>
  <c r="W310" i="25"/>
  <c r="V310" i="25"/>
  <c r="F310" i="25"/>
  <c r="L310" i="25" s="1"/>
  <c r="W309" i="25"/>
  <c r="V309" i="25"/>
  <c r="W308" i="25"/>
  <c r="V308" i="25"/>
  <c r="W307" i="25"/>
  <c r="W311" i="25" s="1"/>
  <c r="M310" i="25" s="1"/>
  <c r="V307" i="25"/>
  <c r="V311" i="25" s="1"/>
  <c r="M308" i="25" s="1"/>
  <c r="R303" i="25"/>
  <c r="L303" i="25"/>
  <c r="M303" i="25" s="1"/>
  <c r="R302" i="25"/>
  <c r="L302" i="25"/>
  <c r="M302" i="25" s="1"/>
  <c r="R301" i="25"/>
  <c r="L301" i="25"/>
  <c r="M301" i="25" s="1"/>
  <c r="R300" i="25"/>
  <c r="M300" i="25"/>
  <c r="L300" i="25"/>
  <c r="L295" i="25"/>
  <c r="M295" i="25" s="1"/>
  <c r="M296" i="25" s="1"/>
  <c r="L290" i="25"/>
  <c r="M290" i="25" s="1"/>
  <c r="K290" i="25"/>
  <c r="H290" i="25"/>
  <c r="L289" i="25"/>
  <c r="M289" i="25" s="1"/>
  <c r="K289" i="25"/>
  <c r="H289" i="25"/>
  <c r="M288" i="25"/>
  <c r="L288" i="25"/>
  <c r="K288" i="25"/>
  <c r="H288" i="25"/>
  <c r="L287" i="25"/>
  <c r="M287" i="25" s="1"/>
  <c r="K287" i="25"/>
  <c r="H287" i="25"/>
  <c r="L286" i="25"/>
  <c r="M286" i="25" s="1"/>
  <c r="K286" i="25"/>
  <c r="H286" i="25"/>
  <c r="R285" i="25"/>
  <c r="O285" i="25"/>
  <c r="L285" i="25"/>
  <c r="M285" i="25" s="1"/>
  <c r="K285" i="25"/>
  <c r="H285" i="25"/>
  <c r="R284" i="25"/>
  <c r="O284" i="25"/>
  <c r="L284" i="25"/>
  <c r="M284" i="25" s="1"/>
  <c r="K284" i="25"/>
  <c r="H284" i="25"/>
  <c r="R283" i="25"/>
  <c r="O283" i="25"/>
  <c r="L283" i="25"/>
  <c r="M283" i="25" s="1"/>
  <c r="K283" i="25"/>
  <c r="H283" i="25"/>
  <c r="R282" i="25"/>
  <c r="O282" i="25"/>
  <c r="L282" i="25"/>
  <c r="M282" i="25" s="1"/>
  <c r="K282" i="25"/>
  <c r="H282" i="25"/>
  <c r="R281" i="25"/>
  <c r="O281" i="25"/>
  <c r="L281" i="25"/>
  <c r="M281" i="25" s="1"/>
  <c r="K281" i="25"/>
  <c r="H281" i="25"/>
  <c r="R280" i="25"/>
  <c r="O280" i="25"/>
  <c r="L280" i="25"/>
  <c r="M280" i="25" s="1"/>
  <c r="K280" i="25"/>
  <c r="H280" i="25"/>
  <c r="R279" i="25"/>
  <c r="O279" i="25"/>
  <c r="L279" i="25"/>
  <c r="M279" i="25" s="1"/>
  <c r="K279" i="25"/>
  <c r="H279" i="25"/>
  <c r="R278" i="25"/>
  <c r="O278" i="25"/>
  <c r="L278" i="25"/>
  <c r="M278" i="25" s="1"/>
  <c r="K278" i="25"/>
  <c r="H278" i="25"/>
  <c r="R277" i="25"/>
  <c r="O277" i="25"/>
  <c r="L277" i="25"/>
  <c r="M277" i="25" s="1"/>
  <c r="K277" i="25"/>
  <c r="H277" i="25"/>
  <c r="R276" i="25"/>
  <c r="O276" i="25"/>
  <c r="L276" i="25"/>
  <c r="M276" i="25" s="1"/>
  <c r="K276" i="25"/>
  <c r="H276" i="25"/>
  <c r="R275" i="25"/>
  <c r="O275" i="25"/>
  <c r="L275" i="25"/>
  <c r="M275" i="25" s="1"/>
  <c r="K275" i="25"/>
  <c r="H275" i="25"/>
  <c r="R274" i="25"/>
  <c r="O274" i="25"/>
  <c r="L274" i="25"/>
  <c r="M274" i="25" s="1"/>
  <c r="K274" i="25"/>
  <c r="H274" i="25"/>
  <c r="R273" i="25"/>
  <c r="O273" i="25"/>
  <c r="L273" i="25"/>
  <c r="M273" i="25" s="1"/>
  <c r="K273" i="25"/>
  <c r="H273" i="25"/>
  <c r="R272" i="25"/>
  <c r="O272" i="25"/>
  <c r="L272" i="25"/>
  <c r="M272" i="25" s="1"/>
  <c r="K272" i="25"/>
  <c r="H272" i="25"/>
  <c r="R271" i="25"/>
  <c r="O271" i="25"/>
  <c r="L271" i="25"/>
  <c r="M271" i="25" s="1"/>
  <c r="K271" i="25"/>
  <c r="H271" i="25"/>
  <c r="R270" i="25"/>
  <c r="O270" i="25"/>
  <c r="L270" i="25"/>
  <c r="M270" i="25" s="1"/>
  <c r="K270" i="25"/>
  <c r="H270" i="25"/>
  <c r="R269" i="25"/>
  <c r="O269" i="25"/>
  <c r="L269" i="25"/>
  <c r="M269" i="25" s="1"/>
  <c r="K269" i="25"/>
  <c r="H269" i="25"/>
  <c r="R268" i="25"/>
  <c r="O268" i="25"/>
  <c r="L268" i="25"/>
  <c r="M268" i="25" s="1"/>
  <c r="K268" i="25"/>
  <c r="H268" i="25"/>
  <c r="R267" i="25"/>
  <c r="O267" i="25"/>
  <c r="L267" i="25"/>
  <c r="M267" i="25" s="1"/>
  <c r="K267" i="25"/>
  <c r="H267" i="25"/>
  <c r="R266" i="25"/>
  <c r="O266" i="25"/>
  <c r="L266" i="25"/>
  <c r="M266" i="25" s="1"/>
  <c r="K266" i="25"/>
  <c r="H266" i="25"/>
  <c r="R265" i="25"/>
  <c r="O265" i="25"/>
  <c r="L265" i="25"/>
  <c r="M265" i="25" s="1"/>
  <c r="K265" i="25"/>
  <c r="H265" i="25"/>
  <c r="R264" i="25"/>
  <c r="O264" i="25"/>
  <c r="L264" i="25"/>
  <c r="M264" i="25" s="1"/>
  <c r="K264" i="25"/>
  <c r="H264" i="25"/>
  <c r="B259" i="25"/>
  <c r="G253" i="25"/>
  <c r="L249" i="25"/>
  <c r="M249" i="25" s="1"/>
  <c r="L248" i="25"/>
  <c r="M248" i="25" s="1"/>
  <c r="U247" i="25"/>
  <c r="F246" i="25" s="1"/>
  <c r="L246" i="25" s="1"/>
  <c r="T247" i="25"/>
  <c r="F244" i="25" s="1"/>
  <c r="L244" i="25" s="1"/>
  <c r="W246" i="25"/>
  <c r="V246" i="25"/>
  <c r="W245" i="25"/>
  <c r="V245" i="25"/>
  <c r="W244" i="25"/>
  <c r="V244" i="25"/>
  <c r="W243" i="25"/>
  <c r="W247" i="25" s="1"/>
  <c r="M246" i="25" s="1"/>
  <c r="V243" i="25"/>
  <c r="V247" i="25" s="1"/>
  <c r="M244" i="25" s="1"/>
  <c r="R239" i="25"/>
  <c r="M239" i="25"/>
  <c r="L239" i="25"/>
  <c r="R238" i="25"/>
  <c r="L238" i="25"/>
  <c r="M238" i="25" s="1"/>
  <c r="R237" i="25"/>
  <c r="M237" i="25"/>
  <c r="L237" i="25"/>
  <c r="R236" i="25"/>
  <c r="L236" i="25"/>
  <c r="M236" i="25" s="1"/>
  <c r="L231" i="25"/>
  <c r="M231" i="25" s="1"/>
  <c r="M232" i="25" s="1"/>
  <c r="L226" i="25"/>
  <c r="M226" i="25" s="1"/>
  <c r="K226" i="25"/>
  <c r="H226" i="25"/>
  <c r="L225" i="25"/>
  <c r="M225" i="25" s="1"/>
  <c r="K225" i="25"/>
  <c r="H225" i="25"/>
  <c r="L224" i="25"/>
  <c r="M224" i="25" s="1"/>
  <c r="K224" i="25"/>
  <c r="H224" i="25"/>
  <c r="L223" i="25"/>
  <c r="M223" i="25" s="1"/>
  <c r="K223" i="25"/>
  <c r="H223" i="25"/>
  <c r="L222" i="25"/>
  <c r="M222" i="25" s="1"/>
  <c r="K222" i="25"/>
  <c r="H222" i="25"/>
  <c r="R221" i="25"/>
  <c r="O221" i="25"/>
  <c r="L221" i="25"/>
  <c r="M221" i="25" s="1"/>
  <c r="K221" i="25"/>
  <c r="H221" i="25"/>
  <c r="R220" i="25"/>
  <c r="O220" i="25"/>
  <c r="L220" i="25"/>
  <c r="M220" i="25" s="1"/>
  <c r="K220" i="25"/>
  <c r="H220" i="25"/>
  <c r="R219" i="25"/>
  <c r="O219" i="25"/>
  <c r="L219" i="25"/>
  <c r="M219" i="25" s="1"/>
  <c r="K219" i="25"/>
  <c r="H219" i="25"/>
  <c r="R218" i="25"/>
  <c r="O218" i="25"/>
  <c r="L218" i="25"/>
  <c r="M218" i="25" s="1"/>
  <c r="K218" i="25"/>
  <c r="H218" i="25"/>
  <c r="R217" i="25"/>
  <c r="O217" i="25"/>
  <c r="L217" i="25"/>
  <c r="M217" i="25" s="1"/>
  <c r="K217" i="25"/>
  <c r="H217" i="25"/>
  <c r="R216" i="25"/>
  <c r="O216" i="25"/>
  <c r="L216" i="25"/>
  <c r="M216" i="25" s="1"/>
  <c r="K216" i="25"/>
  <c r="H216" i="25"/>
  <c r="R215" i="25"/>
  <c r="O215" i="25"/>
  <c r="L215" i="25"/>
  <c r="M215" i="25" s="1"/>
  <c r="K215" i="25"/>
  <c r="H215" i="25"/>
  <c r="R214" i="25"/>
  <c r="O214" i="25"/>
  <c r="L214" i="25"/>
  <c r="M214" i="25" s="1"/>
  <c r="K214" i="25"/>
  <c r="H214" i="25"/>
  <c r="R213" i="25"/>
  <c r="O213" i="25"/>
  <c r="L213" i="25"/>
  <c r="M213" i="25" s="1"/>
  <c r="K213" i="25"/>
  <c r="H213" i="25"/>
  <c r="R212" i="25"/>
  <c r="O212" i="25"/>
  <c r="L212" i="25"/>
  <c r="M212" i="25" s="1"/>
  <c r="K212" i="25"/>
  <c r="H212" i="25"/>
  <c r="R211" i="25"/>
  <c r="O211" i="25"/>
  <c r="L211" i="25"/>
  <c r="M211" i="25" s="1"/>
  <c r="K211" i="25"/>
  <c r="H211" i="25"/>
  <c r="R210" i="25"/>
  <c r="O210" i="25"/>
  <c r="L210" i="25"/>
  <c r="M210" i="25" s="1"/>
  <c r="K210" i="25"/>
  <c r="H210" i="25"/>
  <c r="R209" i="25"/>
  <c r="O209" i="25"/>
  <c r="L209" i="25"/>
  <c r="M209" i="25" s="1"/>
  <c r="K209" i="25"/>
  <c r="H209" i="25"/>
  <c r="R208" i="25"/>
  <c r="O208" i="25"/>
  <c r="L208" i="25"/>
  <c r="M208" i="25" s="1"/>
  <c r="K208" i="25"/>
  <c r="H208" i="25"/>
  <c r="R207" i="25"/>
  <c r="O207" i="25"/>
  <c r="L207" i="25"/>
  <c r="M207" i="25" s="1"/>
  <c r="K207" i="25"/>
  <c r="H207" i="25"/>
  <c r="R206" i="25"/>
  <c r="O206" i="25"/>
  <c r="L206" i="25"/>
  <c r="M206" i="25" s="1"/>
  <c r="K206" i="25"/>
  <c r="H206" i="25"/>
  <c r="R205" i="25"/>
  <c r="O205" i="25"/>
  <c r="L205" i="25"/>
  <c r="M205" i="25" s="1"/>
  <c r="K205" i="25"/>
  <c r="H205" i="25"/>
  <c r="R204" i="25"/>
  <c r="O204" i="25"/>
  <c r="L204" i="25"/>
  <c r="M204" i="25" s="1"/>
  <c r="K204" i="25"/>
  <c r="H204" i="25"/>
  <c r="R203" i="25"/>
  <c r="O203" i="25"/>
  <c r="L203" i="25"/>
  <c r="M203" i="25" s="1"/>
  <c r="K203" i="25"/>
  <c r="H203" i="25"/>
  <c r="R202" i="25"/>
  <c r="O202" i="25"/>
  <c r="L202" i="25"/>
  <c r="M202" i="25" s="1"/>
  <c r="K202" i="25"/>
  <c r="H202" i="25"/>
  <c r="R201" i="25"/>
  <c r="O201" i="25"/>
  <c r="L201" i="25"/>
  <c r="M201" i="25" s="1"/>
  <c r="K201" i="25"/>
  <c r="H201" i="25"/>
  <c r="R200" i="25"/>
  <c r="O200" i="25"/>
  <c r="L200" i="25"/>
  <c r="M200" i="25" s="1"/>
  <c r="K200" i="25"/>
  <c r="H200" i="25"/>
  <c r="B195" i="25"/>
  <c r="G189" i="25"/>
  <c r="L185" i="25"/>
  <c r="M185" i="25" s="1"/>
  <c r="L184" i="25"/>
  <c r="M184" i="25" s="1"/>
  <c r="U183" i="25"/>
  <c r="F182" i="25" s="1"/>
  <c r="L182" i="25" s="1"/>
  <c r="T183" i="25"/>
  <c r="W182" i="25"/>
  <c r="V182" i="25"/>
  <c r="W181" i="25"/>
  <c r="V181" i="25"/>
  <c r="W180" i="25"/>
  <c r="V180" i="25"/>
  <c r="F180" i="25"/>
  <c r="L180" i="25" s="1"/>
  <c r="W179" i="25"/>
  <c r="W183" i="25" s="1"/>
  <c r="M182" i="25" s="1"/>
  <c r="V179" i="25"/>
  <c r="V183" i="25" s="1"/>
  <c r="M180" i="25" s="1"/>
  <c r="R175" i="25"/>
  <c r="L175" i="25"/>
  <c r="M175" i="25" s="1"/>
  <c r="R174" i="25"/>
  <c r="L174" i="25"/>
  <c r="M174" i="25" s="1"/>
  <c r="R173" i="25"/>
  <c r="L173" i="25"/>
  <c r="M173" i="25" s="1"/>
  <c r="R172" i="25"/>
  <c r="L172" i="25"/>
  <c r="M172" i="25" s="1"/>
  <c r="L167" i="25"/>
  <c r="M167" i="25" s="1"/>
  <c r="M168" i="25" s="1"/>
  <c r="M162" i="25"/>
  <c r="L162" i="25"/>
  <c r="K162" i="25"/>
  <c r="H162" i="25"/>
  <c r="L161" i="25"/>
  <c r="M161" i="25" s="1"/>
  <c r="K161" i="25"/>
  <c r="H161" i="25"/>
  <c r="L160" i="25"/>
  <c r="M160" i="25" s="1"/>
  <c r="K160" i="25"/>
  <c r="H160" i="25"/>
  <c r="M159" i="25"/>
  <c r="L159" i="25"/>
  <c r="K159" i="25"/>
  <c r="H159" i="25"/>
  <c r="L158" i="25"/>
  <c r="M158" i="25" s="1"/>
  <c r="K158" i="25"/>
  <c r="H158" i="25"/>
  <c r="R157" i="25"/>
  <c r="O157" i="25"/>
  <c r="L157" i="25"/>
  <c r="M157" i="25" s="1"/>
  <c r="K157" i="25"/>
  <c r="H157" i="25"/>
  <c r="R156" i="25"/>
  <c r="O156" i="25"/>
  <c r="L156" i="25"/>
  <c r="M156" i="25" s="1"/>
  <c r="K156" i="25"/>
  <c r="H156" i="25"/>
  <c r="R155" i="25"/>
  <c r="O155" i="25"/>
  <c r="L155" i="25"/>
  <c r="M155" i="25" s="1"/>
  <c r="K155" i="25"/>
  <c r="H155" i="25"/>
  <c r="R154" i="25"/>
  <c r="O154" i="25"/>
  <c r="L154" i="25"/>
  <c r="M154" i="25" s="1"/>
  <c r="K154" i="25"/>
  <c r="H154" i="25"/>
  <c r="R153" i="25"/>
  <c r="O153" i="25"/>
  <c r="L153" i="25"/>
  <c r="M153" i="25" s="1"/>
  <c r="K153" i="25"/>
  <c r="H153" i="25"/>
  <c r="R152" i="25"/>
  <c r="O152" i="25"/>
  <c r="L152" i="25"/>
  <c r="M152" i="25" s="1"/>
  <c r="K152" i="25"/>
  <c r="H152" i="25"/>
  <c r="R151" i="25"/>
  <c r="O151" i="25"/>
  <c r="L151" i="25"/>
  <c r="M151" i="25" s="1"/>
  <c r="K151" i="25"/>
  <c r="H151" i="25"/>
  <c r="R150" i="25"/>
  <c r="O150" i="25"/>
  <c r="L150" i="25"/>
  <c r="M150" i="25" s="1"/>
  <c r="K150" i="25"/>
  <c r="H150" i="25"/>
  <c r="R149" i="25"/>
  <c r="O149" i="25"/>
  <c r="L149" i="25"/>
  <c r="M149" i="25" s="1"/>
  <c r="K149" i="25"/>
  <c r="H149" i="25"/>
  <c r="R148" i="25"/>
  <c r="O148" i="25"/>
  <c r="L148" i="25"/>
  <c r="M148" i="25" s="1"/>
  <c r="K148" i="25"/>
  <c r="H148" i="25"/>
  <c r="R147" i="25"/>
  <c r="O147" i="25"/>
  <c r="L147" i="25"/>
  <c r="M147" i="25" s="1"/>
  <c r="K147" i="25"/>
  <c r="H147" i="25"/>
  <c r="R146" i="25"/>
  <c r="O146" i="25"/>
  <c r="L146" i="25"/>
  <c r="M146" i="25" s="1"/>
  <c r="K146" i="25"/>
  <c r="H146" i="25"/>
  <c r="R145" i="25"/>
  <c r="O145" i="25"/>
  <c r="L145" i="25"/>
  <c r="M145" i="25" s="1"/>
  <c r="K145" i="25"/>
  <c r="H145" i="25"/>
  <c r="R144" i="25"/>
  <c r="O144" i="25"/>
  <c r="L144" i="25"/>
  <c r="M144" i="25" s="1"/>
  <c r="K144" i="25"/>
  <c r="H144" i="25"/>
  <c r="R143" i="25"/>
  <c r="O143" i="25"/>
  <c r="L143" i="25"/>
  <c r="M143" i="25" s="1"/>
  <c r="K143" i="25"/>
  <c r="H143" i="25"/>
  <c r="R142" i="25"/>
  <c r="O142" i="25"/>
  <c r="L142" i="25"/>
  <c r="M142" i="25" s="1"/>
  <c r="K142" i="25"/>
  <c r="H142" i="25"/>
  <c r="R141" i="25"/>
  <c r="O141" i="25"/>
  <c r="L141" i="25"/>
  <c r="M141" i="25" s="1"/>
  <c r="K141" i="25"/>
  <c r="H141" i="25"/>
  <c r="R140" i="25"/>
  <c r="O140" i="25"/>
  <c r="L140" i="25"/>
  <c r="M140" i="25" s="1"/>
  <c r="K140" i="25"/>
  <c r="H140" i="25"/>
  <c r="R139" i="25"/>
  <c r="O139" i="25"/>
  <c r="L139" i="25"/>
  <c r="M139" i="25" s="1"/>
  <c r="K139" i="25"/>
  <c r="H139" i="25"/>
  <c r="R138" i="25"/>
  <c r="O138" i="25"/>
  <c r="L138" i="25"/>
  <c r="M138" i="25" s="1"/>
  <c r="K138" i="25"/>
  <c r="H138" i="25"/>
  <c r="R137" i="25"/>
  <c r="O137" i="25"/>
  <c r="L137" i="25"/>
  <c r="M137" i="25" s="1"/>
  <c r="K137" i="25"/>
  <c r="H137" i="25"/>
  <c r="R136" i="25"/>
  <c r="O136" i="25"/>
  <c r="L136" i="25"/>
  <c r="M136" i="25" s="1"/>
  <c r="K136" i="25"/>
  <c r="H136" i="25"/>
  <c r="B131" i="25"/>
  <c r="G125" i="25"/>
  <c r="L121" i="25"/>
  <c r="M121" i="25" s="1"/>
  <c r="M120" i="25"/>
  <c r="L120" i="25"/>
  <c r="U119" i="25"/>
  <c r="F118" i="25" s="1"/>
  <c r="L118" i="25" s="1"/>
  <c r="T119" i="25"/>
  <c r="W118" i="25"/>
  <c r="V118" i="25"/>
  <c r="W117" i="25"/>
  <c r="V117" i="25"/>
  <c r="W116" i="25"/>
  <c r="V116" i="25"/>
  <c r="L116" i="25"/>
  <c r="F116" i="25"/>
  <c r="W115" i="25"/>
  <c r="W119" i="25" s="1"/>
  <c r="M118" i="25" s="1"/>
  <c r="V115" i="25"/>
  <c r="V119" i="25" s="1"/>
  <c r="M116" i="25" s="1"/>
  <c r="R111" i="25"/>
  <c r="L111" i="25"/>
  <c r="M111" i="25" s="1"/>
  <c r="R110" i="25"/>
  <c r="L110" i="25"/>
  <c r="M110" i="25" s="1"/>
  <c r="R109" i="25"/>
  <c r="L109" i="25"/>
  <c r="M109" i="25" s="1"/>
  <c r="R108" i="25"/>
  <c r="L108" i="25"/>
  <c r="M108" i="25" s="1"/>
  <c r="L103" i="25"/>
  <c r="M103" i="25" s="1"/>
  <c r="M104" i="25" s="1"/>
  <c r="L98" i="25"/>
  <c r="M98" i="25" s="1"/>
  <c r="K98" i="25"/>
  <c r="H98" i="25"/>
  <c r="L97" i="25"/>
  <c r="M97" i="25" s="1"/>
  <c r="K97" i="25"/>
  <c r="H97" i="25"/>
  <c r="L96" i="25"/>
  <c r="M96" i="25" s="1"/>
  <c r="K96" i="25"/>
  <c r="H96" i="25"/>
  <c r="L95" i="25"/>
  <c r="M95" i="25" s="1"/>
  <c r="K95" i="25"/>
  <c r="H95" i="25"/>
  <c r="L94" i="25"/>
  <c r="M94" i="25" s="1"/>
  <c r="K94" i="25"/>
  <c r="H94" i="25"/>
  <c r="R93" i="25"/>
  <c r="O93" i="25"/>
  <c r="L93" i="25"/>
  <c r="M93" i="25" s="1"/>
  <c r="K93" i="25"/>
  <c r="H93" i="25"/>
  <c r="R92" i="25"/>
  <c r="O92" i="25"/>
  <c r="L92" i="25"/>
  <c r="M92" i="25" s="1"/>
  <c r="K92" i="25"/>
  <c r="H92" i="25"/>
  <c r="R91" i="25"/>
  <c r="O91" i="25"/>
  <c r="L91" i="25"/>
  <c r="M91" i="25" s="1"/>
  <c r="K91" i="25"/>
  <c r="H91" i="25"/>
  <c r="R90" i="25"/>
  <c r="O90" i="25"/>
  <c r="L90" i="25"/>
  <c r="M90" i="25" s="1"/>
  <c r="K90" i="25"/>
  <c r="H90" i="25"/>
  <c r="R89" i="25"/>
  <c r="O89" i="25"/>
  <c r="L89" i="25"/>
  <c r="M89" i="25" s="1"/>
  <c r="K89" i="25"/>
  <c r="H89" i="25"/>
  <c r="R88" i="25"/>
  <c r="O88" i="25"/>
  <c r="L88" i="25"/>
  <c r="M88" i="25" s="1"/>
  <c r="K88" i="25"/>
  <c r="H88" i="25"/>
  <c r="R87" i="25"/>
  <c r="O87" i="25"/>
  <c r="L87" i="25"/>
  <c r="M87" i="25" s="1"/>
  <c r="K87" i="25"/>
  <c r="H87" i="25"/>
  <c r="R86" i="25"/>
  <c r="O86" i="25"/>
  <c r="L86" i="25"/>
  <c r="M86" i="25" s="1"/>
  <c r="K86" i="25"/>
  <c r="H86" i="25"/>
  <c r="R85" i="25"/>
  <c r="O85" i="25"/>
  <c r="L85" i="25"/>
  <c r="M85" i="25" s="1"/>
  <c r="K85" i="25"/>
  <c r="H85" i="25"/>
  <c r="R84" i="25"/>
  <c r="O84" i="25"/>
  <c r="L84" i="25"/>
  <c r="M84" i="25" s="1"/>
  <c r="K84" i="25"/>
  <c r="H84" i="25"/>
  <c r="R83" i="25"/>
  <c r="O83" i="25"/>
  <c r="L83" i="25"/>
  <c r="M83" i="25" s="1"/>
  <c r="K83" i="25"/>
  <c r="H83" i="25"/>
  <c r="R82" i="25"/>
  <c r="O82" i="25"/>
  <c r="L82" i="25"/>
  <c r="M82" i="25" s="1"/>
  <c r="K82" i="25"/>
  <c r="H82" i="25"/>
  <c r="R81" i="25"/>
  <c r="O81" i="25"/>
  <c r="L81" i="25"/>
  <c r="M81" i="25" s="1"/>
  <c r="K81" i="25"/>
  <c r="H81" i="25"/>
  <c r="R80" i="25"/>
  <c r="O80" i="25"/>
  <c r="L80" i="25"/>
  <c r="M80" i="25" s="1"/>
  <c r="K80" i="25"/>
  <c r="H80" i="25"/>
  <c r="R79" i="25"/>
  <c r="O79" i="25"/>
  <c r="L79" i="25"/>
  <c r="M79" i="25" s="1"/>
  <c r="K79" i="25"/>
  <c r="H79" i="25"/>
  <c r="R78" i="25"/>
  <c r="O78" i="25"/>
  <c r="L78" i="25"/>
  <c r="M78" i="25" s="1"/>
  <c r="K78" i="25"/>
  <c r="H78" i="25"/>
  <c r="R77" i="25"/>
  <c r="O77" i="25"/>
  <c r="L77" i="25"/>
  <c r="M77" i="25" s="1"/>
  <c r="K77" i="25"/>
  <c r="H77" i="25"/>
  <c r="R76" i="25"/>
  <c r="O76" i="25"/>
  <c r="L76" i="25"/>
  <c r="M76" i="25" s="1"/>
  <c r="K76" i="25"/>
  <c r="H76" i="25"/>
  <c r="R75" i="25"/>
  <c r="O75" i="25"/>
  <c r="L75" i="25"/>
  <c r="M75" i="25" s="1"/>
  <c r="K75" i="25"/>
  <c r="H75" i="25"/>
  <c r="R74" i="25"/>
  <c r="O74" i="25"/>
  <c r="L74" i="25"/>
  <c r="M74" i="25" s="1"/>
  <c r="K74" i="25"/>
  <c r="H74" i="25"/>
  <c r="R73" i="25"/>
  <c r="O73" i="25"/>
  <c r="L73" i="25"/>
  <c r="M73" i="25" s="1"/>
  <c r="K73" i="25"/>
  <c r="H73" i="25"/>
  <c r="R72" i="25"/>
  <c r="O72" i="25"/>
  <c r="L72" i="25"/>
  <c r="M72" i="25" s="1"/>
  <c r="K72" i="25"/>
  <c r="H72" i="25"/>
  <c r="B67" i="25"/>
  <c r="G61" i="25"/>
  <c r="L57" i="25"/>
  <c r="M57" i="25" s="1"/>
  <c r="L56" i="25"/>
  <c r="M56" i="25" s="1"/>
  <c r="U55" i="25"/>
  <c r="T55" i="25"/>
  <c r="W54" i="25"/>
  <c r="V54" i="25"/>
  <c r="F54" i="25"/>
  <c r="L54" i="25" s="1"/>
  <c r="W53" i="25"/>
  <c r="V53" i="25"/>
  <c r="W52" i="25"/>
  <c r="V52" i="25"/>
  <c r="F52" i="25"/>
  <c r="L52" i="25" s="1"/>
  <c r="W51" i="25"/>
  <c r="W55" i="25" s="1"/>
  <c r="M54" i="25" s="1"/>
  <c r="V51" i="25"/>
  <c r="V55" i="25" s="1"/>
  <c r="M52" i="25" s="1"/>
  <c r="R47" i="25"/>
  <c r="L47" i="25"/>
  <c r="M47" i="25" s="1"/>
  <c r="R46" i="25"/>
  <c r="L46" i="25"/>
  <c r="M46" i="25" s="1"/>
  <c r="R45" i="25"/>
  <c r="L45" i="25"/>
  <c r="M45" i="25" s="1"/>
  <c r="R44" i="25"/>
  <c r="L44" i="25"/>
  <c r="M44" i="25" s="1"/>
  <c r="M48" i="25" s="1"/>
  <c r="L39" i="25"/>
  <c r="M39" i="25" s="1"/>
  <c r="M40" i="25" s="1"/>
  <c r="M34" i="25"/>
  <c r="L34" i="25"/>
  <c r="K34" i="25"/>
  <c r="H34" i="25"/>
  <c r="L33" i="25"/>
  <c r="M33" i="25" s="1"/>
  <c r="K33" i="25"/>
  <c r="H33" i="25"/>
  <c r="L32" i="25"/>
  <c r="M32" i="25" s="1"/>
  <c r="K32" i="25"/>
  <c r="H32" i="25"/>
  <c r="M31" i="25"/>
  <c r="L31" i="25"/>
  <c r="K31" i="25"/>
  <c r="H31" i="25"/>
  <c r="L30" i="25"/>
  <c r="M30" i="25" s="1"/>
  <c r="K30" i="25"/>
  <c r="H30" i="25"/>
  <c r="R29" i="25"/>
  <c r="O29" i="25"/>
  <c r="L29" i="25"/>
  <c r="M29" i="25" s="1"/>
  <c r="K29" i="25"/>
  <c r="H29" i="25"/>
  <c r="R28" i="25"/>
  <c r="O28" i="25"/>
  <c r="L28" i="25"/>
  <c r="M28" i="25" s="1"/>
  <c r="K28" i="25"/>
  <c r="H28" i="25"/>
  <c r="R27" i="25"/>
  <c r="O27" i="25"/>
  <c r="L27" i="25"/>
  <c r="M27" i="25" s="1"/>
  <c r="K27" i="25"/>
  <c r="H27" i="25"/>
  <c r="R26" i="25"/>
  <c r="O26" i="25"/>
  <c r="L26" i="25"/>
  <c r="M26" i="25" s="1"/>
  <c r="K26" i="25"/>
  <c r="H26" i="25"/>
  <c r="R25" i="25"/>
  <c r="O25" i="25"/>
  <c r="L25" i="25"/>
  <c r="M25" i="25" s="1"/>
  <c r="K25" i="25"/>
  <c r="H25" i="25"/>
  <c r="R24" i="25"/>
  <c r="O24" i="25"/>
  <c r="L24" i="25"/>
  <c r="M24" i="25" s="1"/>
  <c r="K24" i="25"/>
  <c r="H24" i="25"/>
  <c r="R23" i="25"/>
  <c r="O23" i="25"/>
  <c r="L23" i="25"/>
  <c r="M23" i="25" s="1"/>
  <c r="K23" i="25"/>
  <c r="H23" i="25"/>
  <c r="R22" i="25"/>
  <c r="O22" i="25"/>
  <c r="L22" i="25"/>
  <c r="M22" i="25" s="1"/>
  <c r="K22" i="25"/>
  <c r="H22" i="25"/>
  <c r="R21" i="25"/>
  <c r="O21" i="25"/>
  <c r="L21" i="25"/>
  <c r="M21" i="25" s="1"/>
  <c r="K21" i="25"/>
  <c r="H21" i="25"/>
  <c r="R20" i="25"/>
  <c r="O20" i="25"/>
  <c r="L20" i="25"/>
  <c r="M20" i="25" s="1"/>
  <c r="K20" i="25"/>
  <c r="H20" i="25"/>
  <c r="R19" i="25"/>
  <c r="O19" i="25"/>
  <c r="L19" i="25"/>
  <c r="M19" i="25" s="1"/>
  <c r="K19" i="25"/>
  <c r="H19" i="25"/>
  <c r="R18" i="25"/>
  <c r="O18" i="25"/>
  <c r="L18" i="25"/>
  <c r="M18" i="25" s="1"/>
  <c r="K18" i="25"/>
  <c r="H18" i="25"/>
  <c r="R17" i="25"/>
  <c r="O17" i="25"/>
  <c r="L17" i="25"/>
  <c r="M17" i="25" s="1"/>
  <c r="K17" i="25"/>
  <c r="H17" i="25"/>
  <c r="R16" i="25"/>
  <c r="O16" i="25"/>
  <c r="L16" i="25"/>
  <c r="M16" i="25" s="1"/>
  <c r="K16" i="25"/>
  <c r="H16" i="25"/>
  <c r="R15" i="25"/>
  <c r="O15" i="25"/>
  <c r="L15" i="25"/>
  <c r="M15" i="25" s="1"/>
  <c r="K15" i="25"/>
  <c r="H15" i="25"/>
  <c r="R14" i="25"/>
  <c r="O14" i="25"/>
  <c r="L14" i="25"/>
  <c r="M14" i="25" s="1"/>
  <c r="K14" i="25"/>
  <c r="H14" i="25"/>
  <c r="R13" i="25"/>
  <c r="O13" i="25"/>
  <c r="L13" i="25"/>
  <c r="M13" i="25" s="1"/>
  <c r="K13" i="25"/>
  <c r="H13" i="25"/>
  <c r="R12" i="25"/>
  <c r="O12" i="25"/>
  <c r="L12" i="25"/>
  <c r="M12" i="25" s="1"/>
  <c r="K12" i="25"/>
  <c r="H12" i="25"/>
  <c r="R11" i="25"/>
  <c r="O11" i="25"/>
  <c r="L11" i="25"/>
  <c r="M11" i="25" s="1"/>
  <c r="K11" i="25"/>
  <c r="H11" i="25"/>
  <c r="R10" i="25"/>
  <c r="O10" i="25"/>
  <c r="L10" i="25"/>
  <c r="M10" i="25" s="1"/>
  <c r="K10" i="25"/>
  <c r="H10" i="25"/>
  <c r="R9" i="25"/>
  <c r="O9" i="25"/>
  <c r="L9" i="25"/>
  <c r="M9" i="25" s="1"/>
  <c r="K9" i="25"/>
  <c r="H9" i="25"/>
  <c r="R8" i="25"/>
  <c r="O8" i="25"/>
  <c r="L8" i="25"/>
  <c r="M8" i="25" s="1"/>
  <c r="K8" i="25"/>
  <c r="H8" i="25"/>
  <c r="C3" i="25"/>
  <c r="C259" i="25" s="1"/>
  <c r="R367" i="2"/>
  <c r="L367" i="2"/>
  <c r="M367" i="2" s="1"/>
  <c r="R366" i="2"/>
  <c r="L366" i="2"/>
  <c r="M366" i="2" s="1"/>
  <c r="R365" i="2"/>
  <c r="L365" i="2"/>
  <c r="M365" i="2" s="1"/>
  <c r="R364" i="2"/>
  <c r="L364" i="2"/>
  <c r="M364" i="2" s="1"/>
  <c r="L359" i="2"/>
  <c r="M359" i="2" s="1"/>
  <c r="M360" i="2" s="1"/>
  <c r="L354" i="2"/>
  <c r="M354" i="2" s="1"/>
  <c r="K354" i="2"/>
  <c r="H354" i="2"/>
  <c r="L353" i="2"/>
  <c r="M353" i="2" s="1"/>
  <c r="K353" i="2"/>
  <c r="H353" i="2"/>
  <c r="L352" i="2"/>
  <c r="M352" i="2" s="1"/>
  <c r="K352" i="2"/>
  <c r="H352" i="2"/>
  <c r="L351" i="2"/>
  <c r="M351" i="2" s="1"/>
  <c r="K351" i="2"/>
  <c r="H351" i="2"/>
  <c r="L350" i="2"/>
  <c r="M350" i="2" s="1"/>
  <c r="K350" i="2"/>
  <c r="H350" i="2"/>
  <c r="R303" i="2"/>
  <c r="L303" i="2"/>
  <c r="M303" i="2" s="1"/>
  <c r="R302" i="2"/>
  <c r="L302" i="2"/>
  <c r="M302" i="2" s="1"/>
  <c r="R301" i="2"/>
  <c r="L301" i="2"/>
  <c r="M301" i="2" s="1"/>
  <c r="R300" i="2"/>
  <c r="L300" i="2"/>
  <c r="M300" i="2" s="1"/>
  <c r="L295" i="2"/>
  <c r="M295" i="2" s="1"/>
  <c r="M296" i="2" s="1"/>
  <c r="L290" i="2"/>
  <c r="M290" i="2" s="1"/>
  <c r="K290" i="2"/>
  <c r="H290" i="2"/>
  <c r="M289" i="2"/>
  <c r="L289" i="2"/>
  <c r="K289" i="2"/>
  <c r="H289" i="2"/>
  <c r="L288" i="2"/>
  <c r="M288" i="2" s="1"/>
  <c r="K288" i="2"/>
  <c r="H288" i="2"/>
  <c r="L287" i="2"/>
  <c r="M287" i="2" s="1"/>
  <c r="K287" i="2"/>
  <c r="H287" i="2"/>
  <c r="M286" i="2"/>
  <c r="L286" i="2"/>
  <c r="K286" i="2"/>
  <c r="H286" i="2"/>
  <c r="R239" i="2"/>
  <c r="L239" i="2"/>
  <c r="M239" i="2" s="1"/>
  <c r="R238" i="2"/>
  <c r="L238" i="2"/>
  <c r="M238" i="2" s="1"/>
  <c r="R237" i="2"/>
  <c r="L237" i="2"/>
  <c r="M237" i="2" s="1"/>
  <c r="R236" i="2"/>
  <c r="L236" i="2"/>
  <c r="M236" i="2" s="1"/>
  <c r="L231" i="2"/>
  <c r="M231" i="2" s="1"/>
  <c r="M232" i="2" s="1"/>
  <c r="L226" i="2"/>
  <c r="M226" i="2" s="1"/>
  <c r="K226" i="2"/>
  <c r="H226" i="2"/>
  <c r="L225" i="2"/>
  <c r="M225" i="2" s="1"/>
  <c r="K225" i="2"/>
  <c r="H225" i="2"/>
  <c r="L224" i="2"/>
  <c r="M224" i="2" s="1"/>
  <c r="K224" i="2"/>
  <c r="H224" i="2"/>
  <c r="L223" i="2"/>
  <c r="M223" i="2" s="1"/>
  <c r="K223" i="2"/>
  <c r="H223" i="2"/>
  <c r="L222" i="2"/>
  <c r="M222" i="2" s="1"/>
  <c r="K222" i="2"/>
  <c r="H222" i="2"/>
  <c r="G189" i="2"/>
  <c r="R175" i="2"/>
  <c r="L175" i="2"/>
  <c r="M175" i="2" s="1"/>
  <c r="R174" i="2"/>
  <c r="L174" i="2"/>
  <c r="M174" i="2" s="1"/>
  <c r="R173" i="2"/>
  <c r="L173" i="2"/>
  <c r="M173" i="2" s="1"/>
  <c r="R172" i="2"/>
  <c r="L172" i="2"/>
  <c r="M172" i="2" s="1"/>
  <c r="L167" i="2"/>
  <c r="M167" i="2" s="1"/>
  <c r="M168" i="2" s="1"/>
  <c r="L162" i="2"/>
  <c r="M162" i="2" s="1"/>
  <c r="K162" i="2"/>
  <c r="H162" i="2"/>
  <c r="L161" i="2"/>
  <c r="M161" i="2" s="1"/>
  <c r="K161" i="2"/>
  <c r="H161" i="2"/>
  <c r="L160" i="2"/>
  <c r="M160" i="2" s="1"/>
  <c r="K160" i="2"/>
  <c r="H160" i="2"/>
  <c r="L159" i="2"/>
  <c r="M159" i="2" s="1"/>
  <c r="K159" i="2"/>
  <c r="H159" i="2"/>
  <c r="L158" i="2"/>
  <c r="M158" i="2" s="1"/>
  <c r="K158" i="2"/>
  <c r="H158" i="2"/>
  <c r="R111" i="2"/>
  <c r="L111" i="2"/>
  <c r="M111" i="2" s="1"/>
  <c r="R110" i="2"/>
  <c r="L110" i="2"/>
  <c r="M110" i="2" s="1"/>
  <c r="R109" i="2"/>
  <c r="L109" i="2"/>
  <c r="M109" i="2" s="1"/>
  <c r="R108" i="2"/>
  <c r="L108" i="2"/>
  <c r="M108" i="2" s="1"/>
  <c r="L103" i="2"/>
  <c r="M103" i="2" s="1"/>
  <c r="M104" i="2" s="1"/>
  <c r="L98" i="2"/>
  <c r="M98" i="2" s="1"/>
  <c r="K98" i="2"/>
  <c r="H98" i="2"/>
  <c r="L97" i="2"/>
  <c r="M97" i="2" s="1"/>
  <c r="K97" i="2"/>
  <c r="H97" i="2"/>
  <c r="L96" i="2"/>
  <c r="M96" i="2" s="1"/>
  <c r="K96" i="2"/>
  <c r="H96" i="2"/>
  <c r="L95" i="2"/>
  <c r="M95" i="2" s="1"/>
  <c r="K95" i="2"/>
  <c r="H95" i="2"/>
  <c r="L94" i="2"/>
  <c r="M94" i="2" s="1"/>
  <c r="K94" i="2"/>
  <c r="H94" i="2"/>
  <c r="R47" i="2"/>
  <c r="L47" i="2"/>
  <c r="M47" i="2" s="1"/>
  <c r="R46" i="2"/>
  <c r="L46" i="2"/>
  <c r="M46" i="2" s="1"/>
  <c r="R45" i="2"/>
  <c r="L45" i="2"/>
  <c r="M45" i="2" s="1"/>
  <c r="R44" i="2"/>
  <c r="L44" i="2"/>
  <c r="M44" i="2" s="1"/>
  <c r="L39" i="2"/>
  <c r="M39" i="2" s="1"/>
  <c r="M40" i="2" s="1"/>
  <c r="L34" i="2"/>
  <c r="M34" i="2" s="1"/>
  <c r="K34" i="2"/>
  <c r="H34" i="2"/>
  <c r="L33" i="2"/>
  <c r="M33" i="2" s="1"/>
  <c r="K33" i="2"/>
  <c r="H33" i="2"/>
  <c r="L32" i="2"/>
  <c r="M32" i="2" s="1"/>
  <c r="K32" i="2"/>
  <c r="H32" i="2"/>
  <c r="L31" i="2"/>
  <c r="M31" i="2" s="1"/>
  <c r="K31" i="2"/>
  <c r="H31" i="2"/>
  <c r="L30" i="2"/>
  <c r="M30" i="2" s="1"/>
  <c r="K30" i="2"/>
  <c r="H30" i="2"/>
  <c r="L24" i="2"/>
  <c r="M24" i="2" s="1"/>
  <c r="K24" i="2"/>
  <c r="H24" i="2"/>
  <c r="L23" i="2"/>
  <c r="M23" i="2" s="1"/>
  <c r="K23" i="2"/>
  <c r="H23" i="2"/>
  <c r="L22" i="2"/>
  <c r="M22" i="2" s="1"/>
  <c r="K22" i="2"/>
  <c r="H22" i="2"/>
  <c r="M163" i="25" l="1"/>
  <c r="M291" i="25"/>
  <c r="M58" i="25"/>
  <c r="M186" i="25"/>
  <c r="M378" i="25"/>
  <c r="M250" i="25"/>
  <c r="M122" i="25"/>
  <c r="C323" i="25"/>
  <c r="C67" i="25"/>
  <c r="M35" i="25"/>
  <c r="M59" i="25" s="1"/>
  <c r="M99" i="25"/>
  <c r="M123" i="25" s="1"/>
  <c r="M227" i="25"/>
  <c r="M304" i="25"/>
  <c r="M112" i="25"/>
  <c r="M176" i="25"/>
  <c r="M240" i="25"/>
  <c r="M314" i="25"/>
  <c r="M315" i="25" s="1"/>
  <c r="M368" i="25"/>
  <c r="M187" i="25"/>
  <c r="M355" i="25"/>
  <c r="M379" i="25" s="1"/>
  <c r="C131" i="25"/>
  <c r="C195" i="25"/>
  <c r="M368" i="2"/>
  <c r="M304" i="2"/>
  <c r="M240" i="2"/>
  <c r="M48" i="2"/>
  <c r="M112" i="2"/>
  <c r="M176" i="2"/>
  <c r="M251" i="25" l="1"/>
  <c r="M385" i="25" s="1"/>
  <c r="D14" i="23" l="1"/>
  <c r="C3" i="2" l="1"/>
  <c r="J19" i="22" l="1"/>
  <c r="J24" i="22" l="1"/>
  <c r="J24" i="17"/>
  <c r="U375" i="2"/>
  <c r="F374" i="2" s="1"/>
  <c r="T375" i="2"/>
  <c r="F372" i="2" s="1"/>
  <c r="W374" i="2"/>
  <c r="V374" i="2"/>
  <c r="W373" i="2"/>
  <c r="V373" i="2"/>
  <c r="W372" i="2"/>
  <c r="V372" i="2"/>
  <c r="W371" i="2"/>
  <c r="W375" i="2" s="1"/>
  <c r="V371" i="2"/>
  <c r="V375" i="2" s="1"/>
  <c r="U311" i="2"/>
  <c r="F310" i="2" s="1"/>
  <c r="T311" i="2"/>
  <c r="F308" i="2" s="1"/>
  <c r="W310" i="2"/>
  <c r="V310" i="2"/>
  <c r="W309" i="2"/>
  <c r="V309" i="2"/>
  <c r="W308" i="2"/>
  <c r="V308" i="2"/>
  <c r="W307" i="2"/>
  <c r="W311" i="2" s="1"/>
  <c r="V307" i="2"/>
  <c r="V311" i="2" s="1"/>
  <c r="U247" i="2"/>
  <c r="F246" i="2" s="1"/>
  <c r="T247" i="2"/>
  <c r="F244" i="2" s="1"/>
  <c r="W246" i="2"/>
  <c r="V246" i="2"/>
  <c r="W245" i="2"/>
  <c r="V245" i="2"/>
  <c r="W244" i="2"/>
  <c r="V244" i="2"/>
  <c r="W243" i="2"/>
  <c r="W247" i="2" s="1"/>
  <c r="V243" i="2"/>
  <c r="V247" i="2" s="1"/>
  <c r="W117" i="2"/>
  <c r="W116" i="2"/>
  <c r="W179" i="2"/>
  <c r="W183" i="2" s="1"/>
  <c r="V179" i="2"/>
  <c r="V183" i="2" s="1"/>
  <c r="U183" i="2"/>
  <c r="F182" i="2" s="1"/>
  <c r="T183" i="2"/>
  <c r="F180" i="2" s="1"/>
  <c r="W182" i="2"/>
  <c r="V182" i="2"/>
  <c r="W181" i="2"/>
  <c r="V181" i="2"/>
  <c r="W180" i="2"/>
  <c r="V180" i="2"/>
  <c r="U119" i="2"/>
  <c r="F118" i="2" s="1"/>
  <c r="T119" i="2"/>
  <c r="F116" i="2" s="1"/>
  <c r="W118" i="2"/>
  <c r="V118" i="2"/>
  <c r="V117" i="2"/>
  <c r="V116" i="2"/>
  <c r="W115" i="2"/>
  <c r="W119" i="2" s="1"/>
  <c r="V115" i="2"/>
  <c r="V119" i="2" s="1"/>
  <c r="C11" i="23"/>
  <c r="G19" i="22" s="1"/>
  <c r="D11" i="23"/>
  <c r="H19" i="23" l="1"/>
  <c r="C14" i="23" l="1"/>
  <c r="A283" i="1"/>
  <c r="A227" i="1"/>
  <c r="A171" i="1"/>
  <c r="A115" i="1"/>
  <c r="A59" i="1"/>
  <c r="B323" i="2"/>
  <c r="B259" i="2"/>
  <c r="B195" i="2"/>
  <c r="B131" i="2"/>
  <c r="B67" i="2"/>
  <c r="K19" i="22" l="1"/>
  <c r="H19" i="22"/>
  <c r="G313" i="1" l="1"/>
  <c r="G314" i="1"/>
  <c r="A10" i="17" l="1"/>
  <c r="A15" i="17"/>
  <c r="K26" i="17" l="1"/>
  <c r="J26" i="17"/>
  <c r="K25" i="17"/>
  <c r="J25" i="17"/>
  <c r="K24" i="17"/>
  <c r="N19" i="17"/>
  <c r="M19" i="17"/>
  <c r="L19" i="17"/>
  <c r="C30" i="17" s="1"/>
  <c r="L30" i="17" s="1"/>
  <c r="G125" i="2" l="1"/>
  <c r="L121" i="2"/>
  <c r="M121" i="2" s="1"/>
  <c r="L120" i="2"/>
  <c r="M120" i="2" s="1"/>
  <c r="L118" i="2"/>
  <c r="L116" i="2"/>
  <c r="M118" i="2"/>
  <c r="E324" i="1"/>
  <c r="E323" i="1"/>
  <c r="G318" i="1"/>
  <c r="E309" i="1"/>
  <c r="G309" i="1" s="1"/>
  <c r="E308" i="1"/>
  <c r="G308" i="1" s="1"/>
  <c r="E307" i="1"/>
  <c r="G307" i="1" s="1"/>
  <c r="E306" i="1"/>
  <c r="G306" i="1" s="1"/>
  <c r="E305" i="1"/>
  <c r="G305" i="1" s="1"/>
  <c r="E304" i="1"/>
  <c r="G304" i="1" s="1"/>
  <c r="E303" i="1"/>
  <c r="G303" i="1" s="1"/>
  <c r="E302" i="1"/>
  <c r="G302" i="1" s="1"/>
  <c r="E301" i="1"/>
  <c r="G301" i="1" s="1"/>
  <c r="E300" i="1"/>
  <c r="G300" i="1" s="1"/>
  <c r="E299" i="1"/>
  <c r="G299" i="1" s="1"/>
  <c r="E298" i="1"/>
  <c r="G298" i="1" s="1"/>
  <c r="E297" i="1"/>
  <c r="G297" i="1" s="1"/>
  <c r="E296" i="1"/>
  <c r="G296" i="1" s="1"/>
  <c r="E295" i="1"/>
  <c r="G295" i="1" s="1"/>
  <c r="E294" i="1"/>
  <c r="G294" i="1" s="1"/>
  <c r="E293" i="1"/>
  <c r="G293" i="1" s="1"/>
  <c r="E292" i="1"/>
  <c r="G292" i="1" s="1"/>
  <c r="E291" i="1"/>
  <c r="G291" i="1" s="1"/>
  <c r="E290" i="1"/>
  <c r="G290" i="1" s="1"/>
  <c r="E289" i="1"/>
  <c r="G289" i="1" s="1"/>
  <c r="E288" i="1"/>
  <c r="G288" i="1" s="1"/>
  <c r="F283" i="1"/>
  <c r="F227" i="1"/>
  <c r="G323" i="1"/>
  <c r="G319" i="1"/>
  <c r="G317" i="1"/>
  <c r="E268" i="1"/>
  <c r="E267" i="1"/>
  <c r="E212" i="1"/>
  <c r="E211" i="1"/>
  <c r="E156" i="1"/>
  <c r="E155" i="1"/>
  <c r="E100" i="1"/>
  <c r="E99" i="1"/>
  <c r="G381" i="2"/>
  <c r="L377" i="2"/>
  <c r="M377" i="2" s="1"/>
  <c r="L376" i="2"/>
  <c r="M376" i="2" s="1"/>
  <c r="L374" i="2"/>
  <c r="L372" i="2"/>
  <c r="M372" i="2"/>
  <c r="G317" i="2"/>
  <c r="L313" i="2"/>
  <c r="M313" i="2" s="1"/>
  <c r="L312" i="2"/>
  <c r="M312" i="2" s="1"/>
  <c r="L310" i="2"/>
  <c r="L308" i="2"/>
  <c r="G253" i="2"/>
  <c r="L249" i="2"/>
  <c r="M249" i="2" s="1"/>
  <c r="L248" i="2"/>
  <c r="M248" i="2" s="1"/>
  <c r="L246" i="2"/>
  <c r="L244" i="2"/>
  <c r="L185" i="2"/>
  <c r="M185" i="2" s="1"/>
  <c r="L184" i="2"/>
  <c r="M184" i="2" s="1"/>
  <c r="L182" i="2"/>
  <c r="L180" i="2"/>
  <c r="G61" i="2"/>
  <c r="U55" i="2"/>
  <c r="F54" i="2" s="1"/>
  <c r="T55" i="2"/>
  <c r="F52" i="2" s="1"/>
  <c r="W54" i="2"/>
  <c r="V54" i="2"/>
  <c r="W53" i="2"/>
  <c r="V53" i="2"/>
  <c r="W52" i="2"/>
  <c r="V52" i="2"/>
  <c r="W51" i="2"/>
  <c r="V51" i="2"/>
  <c r="G320" i="1" l="1"/>
  <c r="E210" i="1"/>
  <c r="E98" i="1"/>
  <c r="E154" i="1"/>
  <c r="E266" i="1"/>
  <c r="E97" i="1"/>
  <c r="E153" i="1"/>
  <c r="E209" i="1"/>
  <c r="E265" i="1"/>
  <c r="E322" i="1"/>
  <c r="G322" i="1" s="1"/>
  <c r="E321" i="1"/>
  <c r="G321" i="1" s="1"/>
  <c r="M116" i="2"/>
  <c r="M122" i="2" s="1"/>
  <c r="M308" i="2"/>
  <c r="M374" i="2"/>
  <c r="M378" i="2" s="1"/>
  <c r="M244" i="2"/>
  <c r="M310" i="2"/>
  <c r="M246" i="2"/>
  <c r="M180" i="2"/>
  <c r="M182" i="2"/>
  <c r="V55" i="2"/>
  <c r="M52" i="2" s="1"/>
  <c r="W55" i="2"/>
  <c r="M54" i="2" s="1"/>
  <c r="G325" i="1" l="1"/>
  <c r="G326" i="1" s="1"/>
  <c r="G328" i="1" s="1"/>
  <c r="M250" i="2"/>
  <c r="M186" i="2"/>
  <c r="M314" i="2"/>
  <c r="G323" i="2" l="1"/>
  <c r="R349" i="2"/>
  <c r="O349" i="2"/>
  <c r="L349" i="2"/>
  <c r="M349" i="2" s="1"/>
  <c r="K349" i="2"/>
  <c r="H349" i="2"/>
  <c r="R348" i="2"/>
  <c r="O348" i="2"/>
  <c r="L348" i="2"/>
  <c r="M348" i="2" s="1"/>
  <c r="K348" i="2"/>
  <c r="H348" i="2"/>
  <c r="R347" i="2"/>
  <c r="O347" i="2"/>
  <c r="L347" i="2"/>
  <c r="M347" i="2" s="1"/>
  <c r="K347" i="2"/>
  <c r="H347" i="2"/>
  <c r="R346" i="2"/>
  <c r="O346" i="2"/>
  <c r="L346" i="2"/>
  <c r="M346" i="2" s="1"/>
  <c r="K346" i="2"/>
  <c r="H346" i="2"/>
  <c r="R345" i="2"/>
  <c r="O345" i="2"/>
  <c r="L345" i="2"/>
  <c r="M345" i="2" s="1"/>
  <c r="K345" i="2"/>
  <c r="H345" i="2"/>
  <c r="R344" i="2"/>
  <c r="O344" i="2"/>
  <c r="L344" i="2"/>
  <c r="M344" i="2" s="1"/>
  <c r="K344" i="2"/>
  <c r="H344" i="2"/>
  <c r="R343" i="2"/>
  <c r="O343" i="2"/>
  <c r="L343" i="2"/>
  <c r="M343" i="2" s="1"/>
  <c r="K343" i="2"/>
  <c r="H343" i="2"/>
  <c r="R342" i="2"/>
  <c r="O342" i="2"/>
  <c r="L342" i="2"/>
  <c r="M342" i="2" s="1"/>
  <c r="K342" i="2"/>
  <c r="H342" i="2"/>
  <c r="R341" i="2"/>
  <c r="O341" i="2"/>
  <c r="L341" i="2"/>
  <c r="M341" i="2" s="1"/>
  <c r="K341" i="2"/>
  <c r="H341" i="2"/>
  <c r="R340" i="2"/>
  <c r="O340" i="2"/>
  <c r="L340" i="2"/>
  <c r="M340" i="2" s="1"/>
  <c r="K340" i="2"/>
  <c r="H340" i="2"/>
  <c r="R339" i="2"/>
  <c r="O339" i="2"/>
  <c r="L339" i="2"/>
  <c r="M339" i="2" s="1"/>
  <c r="K339" i="2"/>
  <c r="H339" i="2"/>
  <c r="R338" i="2"/>
  <c r="O338" i="2"/>
  <c r="L338" i="2"/>
  <c r="M338" i="2" s="1"/>
  <c r="K338" i="2"/>
  <c r="H338" i="2"/>
  <c r="R337" i="2"/>
  <c r="O337" i="2"/>
  <c r="L337" i="2"/>
  <c r="M337" i="2" s="1"/>
  <c r="K337" i="2"/>
  <c r="H337" i="2"/>
  <c r="R336" i="2"/>
  <c r="O336" i="2"/>
  <c r="L336" i="2"/>
  <c r="M336" i="2" s="1"/>
  <c r="K336" i="2"/>
  <c r="H336" i="2"/>
  <c r="R335" i="2"/>
  <c r="O335" i="2"/>
  <c r="L335" i="2"/>
  <c r="M335" i="2" s="1"/>
  <c r="K335" i="2"/>
  <c r="H335" i="2"/>
  <c r="R334" i="2"/>
  <c r="O334" i="2"/>
  <c r="L334" i="2"/>
  <c r="M334" i="2" s="1"/>
  <c r="K334" i="2"/>
  <c r="H334" i="2"/>
  <c r="R333" i="2"/>
  <c r="O333" i="2"/>
  <c r="L333" i="2"/>
  <c r="M333" i="2" s="1"/>
  <c r="K333" i="2"/>
  <c r="H333" i="2"/>
  <c r="R332" i="2"/>
  <c r="O332" i="2"/>
  <c r="L332" i="2"/>
  <c r="M332" i="2" s="1"/>
  <c r="K332" i="2"/>
  <c r="H332" i="2"/>
  <c r="R331" i="2"/>
  <c r="O331" i="2"/>
  <c r="L331" i="2"/>
  <c r="M331" i="2" s="1"/>
  <c r="K331" i="2"/>
  <c r="H331" i="2"/>
  <c r="R330" i="2"/>
  <c r="O330" i="2"/>
  <c r="L330" i="2"/>
  <c r="M330" i="2" s="1"/>
  <c r="K330" i="2"/>
  <c r="H330" i="2"/>
  <c r="R329" i="2"/>
  <c r="O329" i="2"/>
  <c r="L329" i="2"/>
  <c r="M329" i="2" s="1"/>
  <c r="K329" i="2"/>
  <c r="H329" i="2"/>
  <c r="R328" i="2"/>
  <c r="O328" i="2"/>
  <c r="L328" i="2"/>
  <c r="M328" i="2" s="1"/>
  <c r="K328" i="2"/>
  <c r="H328" i="2"/>
  <c r="M355" i="2" l="1"/>
  <c r="M379" i="2" s="1"/>
  <c r="F3" i="1"/>
  <c r="G3" i="2"/>
  <c r="Q26" i="22"/>
  <c r="M26" i="22"/>
  <c r="M20" i="22"/>
  <c r="J44" i="17"/>
  <c r="F171" i="1"/>
  <c r="F115" i="1"/>
  <c r="F59" i="1"/>
  <c r="G1" i="17"/>
  <c r="G259" i="2"/>
  <c r="G195" i="2"/>
  <c r="G131" i="2"/>
  <c r="G67" i="2"/>
  <c r="N25" i="22"/>
  <c r="J25" i="22"/>
  <c r="G25" i="22"/>
  <c r="J28" i="22"/>
  <c r="K27" i="22"/>
  <c r="G23" i="22"/>
  <c r="M22" i="22" s="1"/>
  <c r="D1" i="17"/>
  <c r="M41" i="17"/>
  <c r="K5" i="22"/>
  <c r="O19" i="22" s="1"/>
  <c r="N28" i="22"/>
  <c r="O27" i="22"/>
  <c r="R285" i="2"/>
  <c r="O285" i="2"/>
  <c r="L285" i="2"/>
  <c r="M285" i="2" s="1"/>
  <c r="K285" i="2"/>
  <c r="H285" i="2"/>
  <c r="R284" i="2"/>
  <c r="O284" i="2"/>
  <c r="L284" i="2"/>
  <c r="M284" i="2" s="1"/>
  <c r="K284" i="2"/>
  <c r="H284" i="2"/>
  <c r="R283" i="2"/>
  <c r="O283" i="2"/>
  <c r="L283" i="2"/>
  <c r="M283" i="2" s="1"/>
  <c r="K283" i="2"/>
  <c r="H283" i="2"/>
  <c r="R282" i="2"/>
  <c r="O282" i="2"/>
  <c r="L282" i="2"/>
  <c r="M282" i="2" s="1"/>
  <c r="K282" i="2"/>
  <c r="H282" i="2"/>
  <c r="R281" i="2"/>
  <c r="O281" i="2"/>
  <c r="L281" i="2"/>
  <c r="M281" i="2" s="1"/>
  <c r="K281" i="2"/>
  <c r="H281" i="2"/>
  <c r="R280" i="2"/>
  <c r="O280" i="2"/>
  <c r="L280" i="2"/>
  <c r="M280" i="2" s="1"/>
  <c r="K280" i="2"/>
  <c r="H280" i="2"/>
  <c r="R279" i="2"/>
  <c r="O279" i="2"/>
  <c r="L279" i="2"/>
  <c r="M279" i="2" s="1"/>
  <c r="K279" i="2"/>
  <c r="H279" i="2"/>
  <c r="R278" i="2"/>
  <c r="O278" i="2"/>
  <c r="L278" i="2"/>
  <c r="M278" i="2" s="1"/>
  <c r="K278" i="2"/>
  <c r="H278" i="2"/>
  <c r="R277" i="2"/>
  <c r="O277" i="2"/>
  <c r="L277" i="2"/>
  <c r="M277" i="2" s="1"/>
  <c r="K277" i="2"/>
  <c r="H277" i="2"/>
  <c r="R276" i="2"/>
  <c r="O276" i="2"/>
  <c r="L276" i="2"/>
  <c r="M276" i="2" s="1"/>
  <c r="K276" i="2"/>
  <c r="H276" i="2"/>
  <c r="R275" i="2"/>
  <c r="O275" i="2"/>
  <c r="L275" i="2"/>
  <c r="M275" i="2" s="1"/>
  <c r="K275" i="2"/>
  <c r="H275" i="2"/>
  <c r="R274" i="2"/>
  <c r="O274" i="2"/>
  <c r="L274" i="2"/>
  <c r="M274" i="2" s="1"/>
  <c r="K274" i="2"/>
  <c r="H274" i="2"/>
  <c r="R273" i="2"/>
  <c r="O273" i="2"/>
  <c r="L273" i="2"/>
  <c r="M273" i="2" s="1"/>
  <c r="K273" i="2"/>
  <c r="H273" i="2"/>
  <c r="R272" i="2"/>
  <c r="O272" i="2"/>
  <c r="L272" i="2"/>
  <c r="M272" i="2" s="1"/>
  <c r="K272" i="2"/>
  <c r="H272" i="2"/>
  <c r="R271" i="2"/>
  <c r="O271" i="2"/>
  <c r="L271" i="2"/>
  <c r="M271" i="2" s="1"/>
  <c r="K271" i="2"/>
  <c r="H271" i="2"/>
  <c r="R270" i="2"/>
  <c r="O270" i="2"/>
  <c r="L270" i="2"/>
  <c r="M270" i="2" s="1"/>
  <c r="K270" i="2"/>
  <c r="H270" i="2"/>
  <c r="R269" i="2"/>
  <c r="O269" i="2"/>
  <c r="L269" i="2"/>
  <c r="M269" i="2" s="1"/>
  <c r="K269" i="2"/>
  <c r="H269" i="2"/>
  <c r="R268" i="2"/>
  <c r="O268" i="2"/>
  <c r="L268" i="2"/>
  <c r="M268" i="2" s="1"/>
  <c r="K268" i="2"/>
  <c r="H268" i="2"/>
  <c r="R267" i="2"/>
  <c r="O267" i="2"/>
  <c r="L267" i="2"/>
  <c r="M267" i="2" s="1"/>
  <c r="K267" i="2"/>
  <c r="H267" i="2"/>
  <c r="R266" i="2"/>
  <c r="O266" i="2"/>
  <c r="L266" i="2"/>
  <c r="M266" i="2" s="1"/>
  <c r="K266" i="2"/>
  <c r="H266" i="2"/>
  <c r="R265" i="2"/>
  <c r="O265" i="2"/>
  <c r="L265" i="2"/>
  <c r="M265" i="2" s="1"/>
  <c r="K265" i="2"/>
  <c r="H265" i="2"/>
  <c r="R264" i="2"/>
  <c r="O264" i="2"/>
  <c r="L264" i="2"/>
  <c r="M264" i="2" s="1"/>
  <c r="K264" i="2"/>
  <c r="H264" i="2"/>
  <c r="R221" i="2"/>
  <c r="O221" i="2"/>
  <c r="L221" i="2"/>
  <c r="M221" i="2" s="1"/>
  <c r="K221" i="2"/>
  <c r="H221" i="2"/>
  <c r="R220" i="2"/>
  <c r="O220" i="2"/>
  <c r="L220" i="2"/>
  <c r="M220" i="2" s="1"/>
  <c r="K220" i="2"/>
  <c r="H220" i="2"/>
  <c r="R219" i="2"/>
  <c r="O219" i="2"/>
  <c r="L219" i="2"/>
  <c r="M219" i="2" s="1"/>
  <c r="K219" i="2"/>
  <c r="H219" i="2"/>
  <c r="R218" i="2"/>
  <c r="O218" i="2"/>
  <c r="L218" i="2"/>
  <c r="M218" i="2" s="1"/>
  <c r="K218" i="2"/>
  <c r="H218" i="2"/>
  <c r="R217" i="2"/>
  <c r="O217" i="2"/>
  <c r="L217" i="2"/>
  <c r="M217" i="2" s="1"/>
  <c r="K217" i="2"/>
  <c r="H217" i="2"/>
  <c r="R216" i="2"/>
  <c r="O216" i="2"/>
  <c r="L216" i="2"/>
  <c r="M216" i="2" s="1"/>
  <c r="K216" i="2"/>
  <c r="H216" i="2"/>
  <c r="R215" i="2"/>
  <c r="O215" i="2"/>
  <c r="L215" i="2"/>
  <c r="M215" i="2" s="1"/>
  <c r="K215" i="2"/>
  <c r="H215" i="2"/>
  <c r="R214" i="2"/>
  <c r="O214" i="2"/>
  <c r="L214" i="2"/>
  <c r="M214" i="2" s="1"/>
  <c r="K214" i="2"/>
  <c r="H214" i="2"/>
  <c r="R213" i="2"/>
  <c r="O213" i="2"/>
  <c r="L213" i="2"/>
  <c r="M213" i="2" s="1"/>
  <c r="K213" i="2"/>
  <c r="H213" i="2"/>
  <c r="R212" i="2"/>
  <c r="O212" i="2"/>
  <c r="L212" i="2"/>
  <c r="M212" i="2" s="1"/>
  <c r="K212" i="2"/>
  <c r="H212" i="2"/>
  <c r="R211" i="2"/>
  <c r="O211" i="2"/>
  <c r="L211" i="2"/>
  <c r="M211" i="2" s="1"/>
  <c r="K211" i="2"/>
  <c r="H211" i="2"/>
  <c r="R210" i="2"/>
  <c r="O210" i="2"/>
  <c r="L210" i="2"/>
  <c r="M210" i="2" s="1"/>
  <c r="K210" i="2"/>
  <c r="H210" i="2"/>
  <c r="R209" i="2"/>
  <c r="O209" i="2"/>
  <c r="L209" i="2"/>
  <c r="M209" i="2" s="1"/>
  <c r="K209" i="2"/>
  <c r="H209" i="2"/>
  <c r="R208" i="2"/>
  <c r="O208" i="2"/>
  <c r="L208" i="2"/>
  <c r="M208" i="2" s="1"/>
  <c r="K208" i="2"/>
  <c r="H208" i="2"/>
  <c r="R207" i="2"/>
  <c r="O207" i="2"/>
  <c r="L207" i="2"/>
  <c r="M207" i="2" s="1"/>
  <c r="K207" i="2"/>
  <c r="H207" i="2"/>
  <c r="R206" i="2"/>
  <c r="O206" i="2"/>
  <c r="L206" i="2"/>
  <c r="M206" i="2" s="1"/>
  <c r="K206" i="2"/>
  <c r="H206" i="2"/>
  <c r="R205" i="2"/>
  <c r="O205" i="2"/>
  <c r="L205" i="2"/>
  <c r="M205" i="2" s="1"/>
  <c r="K205" i="2"/>
  <c r="H205" i="2"/>
  <c r="R204" i="2"/>
  <c r="O204" i="2"/>
  <c r="L204" i="2"/>
  <c r="M204" i="2" s="1"/>
  <c r="K204" i="2"/>
  <c r="H204" i="2"/>
  <c r="R203" i="2"/>
  <c r="O203" i="2"/>
  <c r="L203" i="2"/>
  <c r="M203" i="2" s="1"/>
  <c r="K203" i="2"/>
  <c r="H203" i="2"/>
  <c r="R202" i="2"/>
  <c r="O202" i="2"/>
  <c r="L202" i="2"/>
  <c r="M202" i="2" s="1"/>
  <c r="K202" i="2"/>
  <c r="H202" i="2"/>
  <c r="R201" i="2"/>
  <c r="O201" i="2"/>
  <c r="L201" i="2"/>
  <c r="M201" i="2" s="1"/>
  <c r="K201" i="2"/>
  <c r="H201" i="2"/>
  <c r="R200" i="2"/>
  <c r="O200" i="2"/>
  <c r="L200" i="2"/>
  <c r="M200" i="2" s="1"/>
  <c r="K200" i="2"/>
  <c r="H200" i="2"/>
  <c r="R157" i="2"/>
  <c r="O157" i="2"/>
  <c r="L157" i="2"/>
  <c r="M157" i="2" s="1"/>
  <c r="K157" i="2"/>
  <c r="H157" i="2"/>
  <c r="R156" i="2"/>
  <c r="O156" i="2"/>
  <c r="L156" i="2"/>
  <c r="M156" i="2" s="1"/>
  <c r="K156" i="2"/>
  <c r="H156" i="2"/>
  <c r="R155" i="2"/>
  <c r="O155" i="2"/>
  <c r="L155" i="2"/>
  <c r="M155" i="2" s="1"/>
  <c r="K155" i="2"/>
  <c r="H155" i="2"/>
  <c r="R154" i="2"/>
  <c r="O154" i="2"/>
  <c r="L154" i="2"/>
  <c r="M154" i="2" s="1"/>
  <c r="K154" i="2"/>
  <c r="H154" i="2"/>
  <c r="R153" i="2"/>
  <c r="O153" i="2"/>
  <c r="L153" i="2"/>
  <c r="M153" i="2" s="1"/>
  <c r="K153" i="2"/>
  <c r="H153" i="2"/>
  <c r="R152" i="2"/>
  <c r="O152" i="2"/>
  <c r="L152" i="2"/>
  <c r="M152" i="2" s="1"/>
  <c r="K152" i="2"/>
  <c r="H152" i="2"/>
  <c r="R151" i="2"/>
  <c r="O151" i="2"/>
  <c r="L151" i="2"/>
  <c r="M151" i="2" s="1"/>
  <c r="K151" i="2"/>
  <c r="H151" i="2"/>
  <c r="R150" i="2"/>
  <c r="O150" i="2"/>
  <c r="L150" i="2"/>
  <c r="M150" i="2" s="1"/>
  <c r="K150" i="2"/>
  <c r="H150" i="2"/>
  <c r="R149" i="2"/>
  <c r="O149" i="2"/>
  <c r="L149" i="2"/>
  <c r="M149" i="2" s="1"/>
  <c r="K149" i="2"/>
  <c r="H149" i="2"/>
  <c r="R148" i="2"/>
  <c r="O148" i="2"/>
  <c r="L148" i="2"/>
  <c r="M148" i="2" s="1"/>
  <c r="K148" i="2"/>
  <c r="H148" i="2"/>
  <c r="R147" i="2"/>
  <c r="O147" i="2"/>
  <c r="L147" i="2"/>
  <c r="M147" i="2" s="1"/>
  <c r="K147" i="2"/>
  <c r="H147" i="2"/>
  <c r="R146" i="2"/>
  <c r="O146" i="2"/>
  <c r="L146" i="2"/>
  <c r="M146" i="2" s="1"/>
  <c r="K146" i="2"/>
  <c r="H146" i="2"/>
  <c r="R145" i="2"/>
  <c r="O145" i="2"/>
  <c r="L145" i="2"/>
  <c r="M145" i="2" s="1"/>
  <c r="K145" i="2"/>
  <c r="H145" i="2"/>
  <c r="R144" i="2"/>
  <c r="O144" i="2"/>
  <c r="L144" i="2"/>
  <c r="M144" i="2" s="1"/>
  <c r="K144" i="2"/>
  <c r="H144" i="2"/>
  <c r="R143" i="2"/>
  <c r="O143" i="2"/>
  <c r="L143" i="2"/>
  <c r="M143" i="2" s="1"/>
  <c r="K143" i="2"/>
  <c r="H143" i="2"/>
  <c r="R142" i="2"/>
  <c r="O142" i="2"/>
  <c r="L142" i="2"/>
  <c r="M142" i="2" s="1"/>
  <c r="K142" i="2"/>
  <c r="H142" i="2"/>
  <c r="R141" i="2"/>
  <c r="O141" i="2"/>
  <c r="L141" i="2"/>
  <c r="M141" i="2" s="1"/>
  <c r="K141" i="2"/>
  <c r="H141" i="2"/>
  <c r="R140" i="2"/>
  <c r="O140" i="2"/>
  <c r="L140" i="2"/>
  <c r="M140" i="2" s="1"/>
  <c r="K140" i="2"/>
  <c r="H140" i="2"/>
  <c r="R139" i="2"/>
  <c r="O139" i="2"/>
  <c r="L139" i="2"/>
  <c r="M139" i="2" s="1"/>
  <c r="K139" i="2"/>
  <c r="H139" i="2"/>
  <c r="R138" i="2"/>
  <c r="O138" i="2"/>
  <c r="L138" i="2"/>
  <c r="M138" i="2" s="1"/>
  <c r="K138" i="2"/>
  <c r="H138" i="2"/>
  <c r="R137" i="2"/>
  <c r="O137" i="2"/>
  <c r="L137" i="2"/>
  <c r="M137" i="2" s="1"/>
  <c r="K137" i="2"/>
  <c r="H137" i="2"/>
  <c r="R136" i="2"/>
  <c r="O136" i="2"/>
  <c r="L136" i="2"/>
  <c r="M136" i="2" s="1"/>
  <c r="K136" i="2"/>
  <c r="H136" i="2"/>
  <c r="R93" i="2"/>
  <c r="O93" i="2"/>
  <c r="L93" i="2"/>
  <c r="M93" i="2" s="1"/>
  <c r="K93" i="2"/>
  <c r="H93" i="2"/>
  <c r="R92" i="2"/>
  <c r="O92" i="2"/>
  <c r="L92" i="2"/>
  <c r="M92" i="2" s="1"/>
  <c r="K92" i="2"/>
  <c r="H92" i="2"/>
  <c r="R91" i="2"/>
  <c r="O91" i="2"/>
  <c r="L91" i="2"/>
  <c r="M91" i="2" s="1"/>
  <c r="K91" i="2"/>
  <c r="H91" i="2"/>
  <c r="R90" i="2"/>
  <c r="O90" i="2"/>
  <c r="L90" i="2"/>
  <c r="M90" i="2" s="1"/>
  <c r="K90" i="2"/>
  <c r="H90" i="2"/>
  <c r="R89" i="2"/>
  <c r="O89" i="2"/>
  <c r="L89" i="2"/>
  <c r="M89" i="2" s="1"/>
  <c r="K89" i="2"/>
  <c r="H89" i="2"/>
  <c r="R88" i="2"/>
  <c r="O88" i="2"/>
  <c r="L88" i="2"/>
  <c r="M88" i="2" s="1"/>
  <c r="K88" i="2"/>
  <c r="H88" i="2"/>
  <c r="R87" i="2"/>
  <c r="O87" i="2"/>
  <c r="L87" i="2"/>
  <c r="M87" i="2" s="1"/>
  <c r="K87" i="2"/>
  <c r="H87" i="2"/>
  <c r="R86" i="2"/>
  <c r="O86" i="2"/>
  <c r="L86" i="2"/>
  <c r="M86" i="2" s="1"/>
  <c r="K86" i="2"/>
  <c r="H86" i="2"/>
  <c r="R85" i="2"/>
  <c r="O85" i="2"/>
  <c r="L85" i="2"/>
  <c r="M85" i="2" s="1"/>
  <c r="K85" i="2"/>
  <c r="H85" i="2"/>
  <c r="R84" i="2"/>
  <c r="O84" i="2"/>
  <c r="L84" i="2"/>
  <c r="M84" i="2" s="1"/>
  <c r="K84" i="2"/>
  <c r="H84" i="2"/>
  <c r="R83" i="2"/>
  <c r="O83" i="2"/>
  <c r="L83" i="2"/>
  <c r="M83" i="2" s="1"/>
  <c r="K83" i="2"/>
  <c r="H83" i="2"/>
  <c r="R82" i="2"/>
  <c r="O82" i="2"/>
  <c r="L82" i="2"/>
  <c r="M82" i="2" s="1"/>
  <c r="K82" i="2"/>
  <c r="H82" i="2"/>
  <c r="R81" i="2"/>
  <c r="O81" i="2"/>
  <c r="L81" i="2"/>
  <c r="M81" i="2" s="1"/>
  <c r="K81" i="2"/>
  <c r="H81" i="2"/>
  <c r="R80" i="2"/>
  <c r="O80" i="2"/>
  <c r="L80" i="2"/>
  <c r="M80" i="2" s="1"/>
  <c r="K80" i="2"/>
  <c r="H80" i="2"/>
  <c r="R79" i="2"/>
  <c r="O79" i="2"/>
  <c r="L79" i="2"/>
  <c r="M79" i="2" s="1"/>
  <c r="K79" i="2"/>
  <c r="H79" i="2"/>
  <c r="R78" i="2"/>
  <c r="O78" i="2"/>
  <c r="L78" i="2"/>
  <c r="M78" i="2" s="1"/>
  <c r="K78" i="2"/>
  <c r="H78" i="2"/>
  <c r="R77" i="2"/>
  <c r="O77" i="2"/>
  <c r="L77" i="2"/>
  <c r="M77" i="2" s="1"/>
  <c r="K77" i="2"/>
  <c r="H77" i="2"/>
  <c r="R76" i="2"/>
  <c r="O76" i="2"/>
  <c r="L76" i="2"/>
  <c r="M76" i="2" s="1"/>
  <c r="K76" i="2"/>
  <c r="H76" i="2"/>
  <c r="R75" i="2"/>
  <c r="O75" i="2"/>
  <c r="L75" i="2"/>
  <c r="M75" i="2" s="1"/>
  <c r="K75" i="2"/>
  <c r="H75" i="2"/>
  <c r="R74" i="2"/>
  <c r="O74" i="2"/>
  <c r="L74" i="2"/>
  <c r="M74" i="2" s="1"/>
  <c r="K74" i="2"/>
  <c r="H74" i="2"/>
  <c r="R73" i="2"/>
  <c r="O73" i="2"/>
  <c r="L73" i="2"/>
  <c r="M73" i="2" s="1"/>
  <c r="K73" i="2"/>
  <c r="H73" i="2"/>
  <c r="R72" i="2"/>
  <c r="O72" i="2"/>
  <c r="L72" i="2"/>
  <c r="M72" i="2" s="1"/>
  <c r="K72" i="2"/>
  <c r="H72" i="2"/>
  <c r="J12" i="21"/>
  <c r="N27" i="22"/>
  <c r="A14" i="17"/>
  <c r="A13" i="17"/>
  <c r="A12" i="17"/>
  <c r="A11" i="17"/>
  <c r="K16" i="2"/>
  <c r="G267" i="1"/>
  <c r="G266" i="1"/>
  <c r="G265" i="1"/>
  <c r="G263" i="1"/>
  <c r="G262" i="1"/>
  <c r="G261" i="1"/>
  <c r="G260" i="1"/>
  <c r="G258" i="1"/>
  <c r="G257" i="1"/>
  <c r="E253" i="1"/>
  <c r="G253" i="1" s="1"/>
  <c r="E252" i="1"/>
  <c r="G252" i="1" s="1"/>
  <c r="E251" i="1"/>
  <c r="G251" i="1" s="1"/>
  <c r="E250" i="1"/>
  <c r="G250" i="1" s="1"/>
  <c r="E249" i="1"/>
  <c r="G249" i="1" s="1"/>
  <c r="E248" i="1"/>
  <c r="G248" i="1" s="1"/>
  <c r="E247" i="1"/>
  <c r="G247" i="1" s="1"/>
  <c r="E246" i="1"/>
  <c r="G246" i="1" s="1"/>
  <c r="E245" i="1"/>
  <c r="G245" i="1" s="1"/>
  <c r="E244" i="1"/>
  <c r="G244" i="1" s="1"/>
  <c r="E243" i="1"/>
  <c r="G243" i="1" s="1"/>
  <c r="E242" i="1"/>
  <c r="G242" i="1" s="1"/>
  <c r="E241" i="1"/>
  <c r="G241" i="1" s="1"/>
  <c r="E240" i="1"/>
  <c r="G240" i="1" s="1"/>
  <c r="E239" i="1"/>
  <c r="G239" i="1" s="1"/>
  <c r="E238" i="1"/>
  <c r="G238" i="1" s="1"/>
  <c r="E237" i="1"/>
  <c r="G237" i="1" s="1"/>
  <c r="E236" i="1"/>
  <c r="G236" i="1" s="1"/>
  <c r="E235" i="1"/>
  <c r="G235" i="1" s="1"/>
  <c r="E234" i="1"/>
  <c r="G234" i="1" s="1"/>
  <c r="E233" i="1"/>
  <c r="G233" i="1" s="1"/>
  <c r="E232" i="1"/>
  <c r="G232" i="1" s="1"/>
  <c r="G211" i="1"/>
  <c r="G210" i="1"/>
  <c r="G209" i="1"/>
  <c r="G207" i="1"/>
  <c r="G206" i="1"/>
  <c r="G205" i="1"/>
  <c r="G204" i="1"/>
  <c r="G202" i="1"/>
  <c r="G201" i="1"/>
  <c r="E197" i="1"/>
  <c r="G197" i="1" s="1"/>
  <c r="E196" i="1"/>
  <c r="G196" i="1" s="1"/>
  <c r="E195" i="1"/>
  <c r="G195" i="1" s="1"/>
  <c r="E194" i="1"/>
  <c r="G194" i="1" s="1"/>
  <c r="E193" i="1"/>
  <c r="G193" i="1" s="1"/>
  <c r="E192" i="1"/>
  <c r="G192" i="1" s="1"/>
  <c r="E191" i="1"/>
  <c r="G191" i="1" s="1"/>
  <c r="E190" i="1"/>
  <c r="G190" i="1" s="1"/>
  <c r="E189" i="1"/>
  <c r="G189" i="1" s="1"/>
  <c r="E188" i="1"/>
  <c r="G188" i="1" s="1"/>
  <c r="E187" i="1"/>
  <c r="G187" i="1" s="1"/>
  <c r="E186" i="1"/>
  <c r="G186" i="1" s="1"/>
  <c r="E185" i="1"/>
  <c r="G185" i="1" s="1"/>
  <c r="E184" i="1"/>
  <c r="G184" i="1" s="1"/>
  <c r="E183" i="1"/>
  <c r="G183" i="1" s="1"/>
  <c r="E182" i="1"/>
  <c r="G182" i="1" s="1"/>
  <c r="E181" i="1"/>
  <c r="G181" i="1" s="1"/>
  <c r="E180" i="1"/>
  <c r="G180" i="1" s="1"/>
  <c r="E179" i="1"/>
  <c r="G179" i="1" s="1"/>
  <c r="E178" i="1"/>
  <c r="G178" i="1" s="1"/>
  <c r="E177" i="1"/>
  <c r="G177" i="1" s="1"/>
  <c r="E176" i="1"/>
  <c r="G176" i="1" s="1"/>
  <c r="G155" i="1"/>
  <c r="G154" i="1"/>
  <c r="G153" i="1"/>
  <c r="G151" i="1"/>
  <c r="G150" i="1"/>
  <c r="G149" i="1"/>
  <c r="G148" i="1"/>
  <c r="G146" i="1"/>
  <c r="G145" i="1"/>
  <c r="E141" i="1"/>
  <c r="G141" i="1" s="1"/>
  <c r="E140" i="1"/>
  <c r="G140" i="1" s="1"/>
  <c r="E139" i="1"/>
  <c r="G139" i="1" s="1"/>
  <c r="E138" i="1"/>
  <c r="G138" i="1" s="1"/>
  <c r="E137" i="1"/>
  <c r="G137" i="1" s="1"/>
  <c r="E136" i="1"/>
  <c r="G136" i="1" s="1"/>
  <c r="E135" i="1"/>
  <c r="G135" i="1" s="1"/>
  <c r="E134" i="1"/>
  <c r="G134" i="1" s="1"/>
  <c r="E133" i="1"/>
  <c r="G133" i="1" s="1"/>
  <c r="E132" i="1"/>
  <c r="G132" i="1" s="1"/>
  <c r="E131" i="1"/>
  <c r="G131" i="1" s="1"/>
  <c r="E130" i="1"/>
  <c r="G130" i="1" s="1"/>
  <c r="E129" i="1"/>
  <c r="G129" i="1" s="1"/>
  <c r="E128" i="1"/>
  <c r="G128" i="1" s="1"/>
  <c r="E127" i="1"/>
  <c r="G127" i="1" s="1"/>
  <c r="E126" i="1"/>
  <c r="G126" i="1" s="1"/>
  <c r="E125" i="1"/>
  <c r="G125" i="1" s="1"/>
  <c r="E124" i="1"/>
  <c r="G124" i="1" s="1"/>
  <c r="E123" i="1"/>
  <c r="G123" i="1" s="1"/>
  <c r="E122" i="1"/>
  <c r="G122" i="1" s="1"/>
  <c r="E121" i="1"/>
  <c r="G121" i="1" s="1"/>
  <c r="E120" i="1"/>
  <c r="G120" i="1" s="1"/>
  <c r="G99" i="1"/>
  <c r="G98" i="1"/>
  <c r="G97" i="1"/>
  <c r="G39" i="1"/>
  <c r="G38" i="1"/>
  <c r="G37" i="1"/>
  <c r="E44" i="1"/>
  <c r="E43" i="1"/>
  <c r="G43" i="1" s="1"/>
  <c r="E42" i="1"/>
  <c r="G42" i="1" s="1"/>
  <c r="E41" i="1"/>
  <c r="G41" i="1" s="1"/>
  <c r="E29" i="1"/>
  <c r="G29" i="1" s="1"/>
  <c r="E28" i="1"/>
  <c r="G28" i="1" s="1"/>
  <c r="E27" i="1"/>
  <c r="G27" i="1" s="1"/>
  <c r="E26" i="1"/>
  <c r="G26" i="1" s="1"/>
  <c r="E25" i="1"/>
  <c r="G25" i="1" s="1"/>
  <c r="E24" i="1"/>
  <c r="G24" i="1" s="1"/>
  <c r="E23" i="1"/>
  <c r="G23" i="1" s="1"/>
  <c r="G22" i="1"/>
  <c r="E21" i="1"/>
  <c r="G21" i="1" s="1"/>
  <c r="E20" i="1"/>
  <c r="G20" i="1" s="1"/>
  <c r="E19" i="1"/>
  <c r="G19" i="1" s="1"/>
  <c r="E18" i="1"/>
  <c r="G18" i="1" s="1"/>
  <c r="E17" i="1"/>
  <c r="G17" i="1" s="1"/>
  <c r="E16" i="1"/>
  <c r="G16" i="1" s="1"/>
  <c r="E15" i="1"/>
  <c r="G15" i="1" s="1"/>
  <c r="E14" i="1"/>
  <c r="G14" i="1" s="1"/>
  <c r="E13" i="1"/>
  <c r="G13" i="1" s="1"/>
  <c r="E12" i="1"/>
  <c r="G12" i="1" s="1"/>
  <c r="E11" i="1"/>
  <c r="G11" i="1" s="1"/>
  <c r="E10" i="1"/>
  <c r="G10" i="1" s="1"/>
  <c r="E9" i="1"/>
  <c r="G9" i="1" s="1"/>
  <c r="E8" i="1"/>
  <c r="G8" i="1" s="1"/>
  <c r="R29" i="2"/>
  <c r="R28" i="2"/>
  <c r="R27" i="2"/>
  <c r="R26" i="2"/>
  <c r="R25" i="2"/>
  <c r="R24" i="2"/>
  <c r="R23" i="2"/>
  <c r="R22" i="2"/>
  <c r="R21" i="2"/>
  <c r="R20" i="2"/>
  <c r="R19" i="2"/>
  <c r="R18" i="2"/>
  <c r="R17" i="2"/>
  <c r="R16" i="2"/>
  <c r="R15" i="2"/>
  <c r="R14" i="2"/>
  <c r="R13" i="2"/>
  <c r="R12" i="2"/>
  <c r="R11" i="2"/>
  <c r="R10" i="2"/>
  <c r="R9" i="2"/>
  <c r="R8" i="2"/>
  <c r="O29" i="2"/>
  <c r="O28" i="2"/>
  <c r="O27" i="2"/>
  <c r="O26" i="2"/>
  <c r="O25" i="2"/>
  <c r="O24" i="2"/>
  <c r="O23" i="2"/>
  <c r="O22" i="2"/>
  <c r="O21" i="2"/>
  <c r="O20" i="2"/>
  <c r="O19" i="2"/>
  <c r="O18" i="2"/>
  <c r="O17" i="2"/>
  <c r="O16" i="2"/>
  <c r="O15" i="2"/>
  <c r="O14" i="2"/>
  <c r="O13" i="2"/>
  <c r="O12" i="2"/>
  <c r="O11" i="2"/>
  <c r="O10" i="2"/>
  <c r="O9" i="2"/>
  <c r="O8" i="2"/>
  <c r="Q19" i="17"/>
  <c r="P19" i="17"/>
  <c r="O19" i="17"/>
  <c r="C31" i="17" s="1"/>
  <c r="F31" i="17" s="1"/>
  <c r="K19" i="17"/>
  <c r="J19" i="17"/>
  <c r="I19" i="17"/>
  <c r="C26" i="17" s="1"/>
  <c r="F26" i="17" s="1"/>
  <c r="L26" i="17" s="1"/>
  <c r="H19" i="17"/>
  <c r="G19" i="17"/>
  <c r="F19" i="17"/>
  <c r="C25" i="17" s="1"/>
  <c r="F25" i="17" s="1"/>
  <c r="L25" i="17" s="1"/>
  <c r="E19" i="17"/>
  <c r="D19" i="17"/>
  <c r="C19" i="17"/>
  <c r="C24" i="17" s="1"/>
  <c r="F24" i="17" s="1"/>
  <c r="L24" i="17" s="1"/>
  <c r="L57" i="2"/>
  <c r="M57" i="2" s="1"/>
  <c r="H8" i="2"/>
  <c r="K8" i="2"/>
  <c r="L8" i="2"/>
  <c r="M8" i="2" s="1"/>
  <c r="H9" i="2"/>
  <c r="K9" i="2"/>
  <c r="L9" i="2"/>
  <c r="M9" i="2" s="1"/>
  <c r="H10" i="2"/>
  <c r="K10" i="2"/>
  <c r="L10" i="2"/>
  <c r="M10" i="2" s="1"/>
  <c r="H11" i="2"/>
  <c r="K11" i="2"/>
  <c r="L11" i="2"/>
  <c r="M11" i="2" s="1"/>
  <c r="H12" i="2"/>
  <c r="K12" i="2"/>
  <c r="L12" i="2"/>
  <c r="M12" i="2" s="1"/>
  <c r="H13" i="2"/>
  <c r="K13" i="2"/>
  <c r="L13" i="2"/>
  <c r="M13" i="2" s="1"/>
  <c r="H14" i="2"/>
  <c r="K14" i="2"/>
  <c r="L14" i="2"/>
  <c r="M14" i="2" s="1"/>
  <c r="H15" i="2"/>
  <c r="K15" i="2"/>
  <c r="L15" i="2"/>
  <c r="M15" i="2" s="1"/>
  <c r="H16" i="2"/>
  <c r="L16" i="2"/>
  <c r="M16" i="2" s="1"/>
  <c r="H17" i="2"/>
  <c r="K17" i="2"/>
  <c r="L17" i="2"/>
  <c r="M17" i="2" s="1"/>
  <c r="H18" i="2"/>
  <c r="K18" i="2"/>
  <c r="L18" i="2"/>
  <c r="M18" i="2" s="1"/>
  <c r="H19" i="2"/>
  <c r="K19" i="2"/>
  <c r="L19" i="2"/>
  <c r="M19" i="2" s="1"/>
  <c r="H20" i="2"/>
  <c r="K20" i="2"/>
  <c r="L20" i="2"/>
  <c r="M20" i="2" s="1"/>
  <c r="H21" i="2"/>
  <c r="K21" i="2"/>
  <c r="L21" i="2"/>
  <c r="M21" i="2" s="1"/>
  <c r="H25" i="2"/>
  <c r="K25" i="2"/>
  <c r="L25" i="2"/>
  <c r="M25" i="2" s="1"/>
  <c r="H26" i="2"/>
  <c r="K26" i="2"/>
  <c r="L26" i="2"/>
  <c r="M26" i="2" s="1"/>
  <c r="H27" i="2"/>
  <c r="K27" i="2"/>
  <c r="L27" i="2"/>
  <c r="M27" i="2" s="1"/>
  <c r="H28" i="2"/>
  <c r="K28" i="2"/>
  <c r="L28" i="2"/>
  <c r="M28" i="2" s="1"/>
  <c r="H29" i="2"/>
  <c r="K29" i="2"/>
  <c r="L29" i="2"/>
  <c r="M29" i="2" s="1"/>
  <c r="L52" i="2"/>
  <c r="L54" i="2"/>
  <c r="L56" i="2"/>
  <c r="M56" i="2" s="1"/>
  <c r="L32" i="17" l="1"/>
  <c r="J43" i="17" s="1"/>
  <c r="B111" i="26" s="1"/>
  <c r="M291" i="2"/>
  <c r="M315" i="2" s="1"/>
  <c r="M227" i="2"/>
  <c r="M251" i="2" s="1"/>
  <c r="M99" i="2"/>
  <c r="M123" i="2" s="1"/>
  <c r="M163" i="2"/>
  <c r="M187" i="2" s="1"/>
  <c r="M35" i="2"/>
  <c r="G24" i="22"/>
  <c r="U19" i="17"/>
  <c r="R18" i="17" s="1"/>
  <c r="C195" i="2"/>
  <c r="B283" i="1"/>
  <c r="G269" i="1"/>
  <c r="G157" i="1"/>
  <c r="G45" i="1"/>
  <c r="G40" i="1"/>
  <c r="G152" i="1"/>
  <c r="G213" i="1"/>
  <c r="G264" i="1"/>
  <c r="M58" i="2"/>
  <c r="B227" i="1"/>
  <c r="B171" i="1"/>
  <c r="B3" i="1"/>
  <c r="B115" i="1"/>
  <c r="P7" i="22"/>
  <c r="G96" i="1"/>
  <c r="G101" i="1"/>
  <c r="G208" i="1"/>
  <c r="C67" i="2"/>
  <c r="C323" i="2"/>
  <c r="B59" i="1"/>
  <c r="C259" i="2"/>
  <c r="C131" i="2"/>
  <c r="M24" i="22" l="1"/>
  <c r="M111" i="26"/>
  <c r="M59" i="2"/>
  <c r="G270" i="1"/>
  <c r="G272" i="1" s="1"/>
  <c r="G46" i="1"/>
  <c r="G214" i="1"/>
  <c r="G216" i="1" s="1"/>
  <c r="G158" i="1"/>
  <c r="G160" i="1" s="1"/>
  <c r="G102" i="1"/>
  <c r="G337" i="1" l="1"/>
  <c r="G338" i="1" s="1"/>
  <c r="G48" i="1"/>
  <c r="M385" i="2"/>
  <c r="J42" i="17" s="1"/>
  <c r="A111" i="26" s="1"/>
  <c r="G104" i="1"/>
  <c r="J52" i="17" l="1"/>
  <c r="N21" i="22" s="1"/>
  <c r="E111" i="26" s="1"/>
  <c r="Q20" i="22" l="1"/>
  <c r="N23" i="22"/>
  <c r="Q22" i="22" s="1"/>
  <c r="N24" i="22"/>
  <c r="Q24" i="22" l="1"/>
  <c r="K111" i="2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C14-1498</author>
  </authors>
  <commentList>
    <comment ref="C4" authorId="0" shapeId="0" xr:uid="{00000000-0006-0000-0000-000001000000}">
      <text>
        <r>
          <rPr>
            <b/>
            <sz val="11"/>
            <color indexed="81"/>
            <rFont val="游ゴシック"/>
            <family val="3"/>
            <charset val="128"/>
          </rPr>
          <t>会社名等を入力してください。（例：○○株式会社　等）
※工場名、支店名等は記載しないでください。</t>
        </r>
      </text>
    </comment>
    <comment ref="I9" authorId="0" shapeId="0" xr:uid="{00000000-0006-0000-0000-000002000000}">
      <text>
        <r>
          <rPr>
            <b/>
            <sz val="11"/>
            <color indexed="81"/>
            <rFont val="游ゴシック"/>
            <family val="3"/>
            <charset val="128"/>
          </rPr>
          <t>ドロップダウンリストから計画期間を選択してください。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C14-1498</author>
  </authors>
  <commentList>
    <comment ref="R5" authorId="0" shapeId="0" xr:uid="{00000000-0006-0000-0100-000001000000}">
      <text>
        <r>
          <rPr>
            <b/>
            <sz val="10"/>
            <color indexed="81"/>
            <rFont val="游ゴシック"/>
            <family val="3"/>
            <charset val="128"/>
          </rPr>
          <t>報告書を提出する日付を記載してください。</t>
        </r>
      </text>
    </comment>
    <comment ref="J11" authorId="0" shapeId="0" xr:uid="{00000000-0006-0000-0100-000002000000}">
      <text>
        <r>
          <rPr>
            <b/>
            <sz val="10"/>
            <color indexed="81"/>
            <rFont val="游ゴシック"/>
            <family val="3"/>
            <charset val="128"/>
          </rPr>
          <t>提出者の住所を記載してください。</t>
        </r>
      </text>
    </comment>
    <comment ref="J13" authorId="0" shapeId="0" xr:uid="{00000000-0006-0000-0100-000003000000}">
      <text>
        <r>
          <rPr>
            <b/>
            <sz val="10"/>
            <color indexed="81"/>
            <rFont val="游ゴシック"/>
            <family val="3"/>
            <charset val="128"/>
          </rPr>
          <t>提出者の役職名を記載してください。
（原則、代表者）</t>
        </r>
      </text>
    </comment>
    <comment ref="K14" authorId="0" shapeId="0" xr:uid="{00000000-0006-0000-0100-000004000000}">
      <text>
        <r>
          <rPr>
            <b/>
            <sz val="10"/>
            <color indexed="81"/>
            <rFont val="游ゴシック"/>
            <family val="3"/>
            <charset val="128"/>
          </rPr>
          <t>提出者の氏名を記載してください。</t>
        </r>
      </text>
    </comment>
    <comment ref="E19" authorId="0" shapeId="0" xr:uid="{00000000-0006-0000-0100-000005000000}">
      <text>
        <r>
          <rPr>
            <b/>
            <sz val="10"/>
            <color indexed="81"/>
            <rFont val="游ゴシック"/>
            <family val="3"/>
            <charset val="128"/>
          </rPr>
          <t>主たる業種（中分類）をドロップダウンリストから選択してください。</t>
        </r>
      </text>
    </comment>
    <comment ref="E20" authorId="0" shapeId="0" xr:uid="{00000000-0006-0000-0100-000006000000}">
      <text>
        <r>
          <rPr>
            <b/>
            <sz val="10"/>
            <color indexed="81"/>
            <rFont val="游ゴシック"/>
            <family val="3"/>
            <charset val="128"/>
          </rPr>
          <t>該当するものに☑チェックを入力してください。</t>
        </r>
      </text>
    </comment>
    <comment ref="F20" authorId="0" shapeId="0" xr:uid="{00000000-0006-0000-0100-000007000000}">
      <text>
        <r>
          <rPr>
            <b/>
            <sz val="9"/>
            <color indexed="81"/>
            <rFont val="游ゴシック"/>
            <family val="3"/>
            <charset val="128"/>
          </rPr>
          <t>前年度の原油換算エネルギー使用量が1,500 kL以上の事業所を設置している事業者</t>
        </r>
      </text>
    </comment>
    <comment ref="F21" authorId="0" shapeId="0" xr:uid="{00000000-0006-0000-0100-000008000000}">
      <text>
        <r>
          <rPr>
            <b/>
            <sz val="9"/>
            <color indexed="81"/>
            <rFont val="游ゴシック"/>
            <family val="3"/>
            <charset val="128"/>
          </rPr>
          <t>鉄道事業用の車両を前年度末の時点で50両以上有している事業者</t>
        </r>
      </text>
    </comment>
    <comment ref="E22" authorId="0" shapeId="0" xr:uid="{00000000-0006-0000-0100-000009000000}">
      <text>
        <r>
          <rPr>
            <b/>
            <sz val="9"/>
            <color indexed="81"/>
            <rFont val="游ゴシック"/>
            <family val="3"/>
            <charset val="128"/>
          </rPr>
          <t>事業の概要を入力してください。（例：主に○○の製造及び卸売を行っている　など）</t>
        </r>
      </text>
    </comment>
    <comment ref="K25" authorId="0" shapeId="0" xr:uid="{00000000-0006-0000-0100-00000A000000}">
      <text>
        <r>
          <rPr>
            <b/>
            <sz val="9"/>
            <color indexed="81"/>
            <rFont val="游ゴシック"/>
            <family val="3"/>
            <charset val="128"/>
          </rPr>
          <t>報告書の公表予定年月日を入力してください。</t>
        </r>
      </text>
    </comment>
    <comment ref="E26" authorId="0" shapeId="0" xr:uid="{00000000-0006-0000-0100-00000B000000}">
      <text>
        <r>
          <rPr>
            <b/>
            <sz val="9"/>
            <color indexed="81"/>
            <rFont val="游ゴシック"/>
            <family val="3"/>
            <charset val="128"/>
          </rPr>
          <t>公表の方法をドロップダウンリストから選択してください。</t>
        </r>
      </text>
    </comment>
    <comment ref="H27" authorId="0" shapeId="0" xr:uid="{00000000-0006-0000-0100-00000C000000}">
      <text>
        <r>
          <rPr>
            <b/>
            <sz val="9"/>
            <color indexed="81"/>
            <rFont val="游ゴシック"/>
            <family val="3"/>
            <charset val="128"/>
          </rPr>
          <t>公表場所（閲覧場所（例：本社、◯◯工場）又は掲載場所（例：弊社ホームページ））を記入してください。閲覧場所は、③（別紙１）事業所一覧の事業所名で記載してください。</t>
        </r>
      </text>
    </comment>
    <comment ref="I28" authorId="0" shapeId="0" xr:uid="{00000000-0006-0000-0100-00000D000000}">
      <text>
        <r>
          <rPr>
            <b/>
            <sz val="9"/>
            <color indexed="81"/>
            <rFont val="游ゴシック"/>
            <family val="3"/>
            <charset val="128"/>
          </rPr>
          <t>担当部署名を記入してください。</t>
        </r>
      </text>
    </comment>
    <comment ref="I29" authorId="0" shapeId="0" xr:uid="{00000000-0006-0000-0100-00000E000000}">
      <text>
        <r>
          <rPr>
            <b/>
            <sz val="9"/>
            <color indexed="81"/>
            <rFont val="游ゴシック"/>
            <family val="3"/>
            <charset val="128"/>
          </rPr>
          <t>担当者の氏名を記入してください。</t>
        </r>
      </text>
    </comment>
    <comment ref="I30" authorId="0" shapeId="0" xr:uid="{00000000-0006-0000-0100-00000F000000}">
      <text>
        <r>
          <rPr>
            <b/>
            <sz val="9"/>
            <color indexed="81"/>
            <rFont val="游ゴシック"/>
            <family val="3"/>
            <charset val="128"/>
          </rPr>
          <t>担当者（部署）の電話番号を記入してください。</t>
        </r>
      </text>
    </comment>
    <comment ref="I31" authorId="0" shapeId="0" xr:uid="{00000000-0006-0000-0100-000010000000}">
      <text>
        <r>
          <rPr>
            <b/>
            <sz val="9"/>
            <color indexed="81"/>
            <rFont val="游ゴシック"/>
            <family val="3"/>
            <charset val="128"/>
          </rPr>
          <t>担当者（部署）のFAX番号を入力してください。</t>
        </r>
      </text>
    </comment>
    <comment ref="I32" authorId="0" shapeId="0" xr:uid="{00000000-0006-0000-0100-000011000000}">
      <text>
        <r>
          <rPr>
            <b/>
            <sz val="9"/>
            <color indexed="81"/>
            <rFont val="游ゴシック"/>
            <family val="3"/>
            <charset val="128"/>
          </rPr>
          <t>担当者（部署）のメールアドレスを記入してください。</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C14-1498</author>
  </authors>
  <commentList>
    <comment ref="B7" authorId="0" shapeId="0" xr:uid="{00000000-0006-0000-0200-000001000000}">
      <text>
        <r>
          <rPr>
            <b/>
            <sz val="9"/>
            <color indexed="81"/>
            <rFont val="游ゴシック"/>
            <family val="3"/>
            <charset val="128"/>
          </rPr>
          <t>事業所の名称を入力してください。
※法人等の名称は記載しないでください。なお、法人等の名称と事業所名が同じ場合は、①基本情報の１で入力した法人等の名称をそのまま入力してください。</t>
        </r>
      </text>
    </comment>
    <comment ref="C7" authorId="0" shapeId="0" xr:uid="{00000000-0006-0000-0200-000002000000}">
      <text>
        <r>
          <rPr>
            <b/>
            <sz val="9"/>
            <color indexed="81"/>
            <rFont val="游ゴシック"/>
            <family val="3"/>
            <charset val="128"/>
          </rPr>
          <t xml:space="preserve">事業所の所在地を入力してください。
</t>
        </r>
        <r>
          <rPr>
            <sz val="9"/>
            <color indexed="81"/>
            <rFont val="游ゴシック"/>
            <family val="3"/>
            <charset val="128"/>
          </rPr>
          <t xml:space="preserve">
</t>
        </r>
      </text>
    </comment>
    <comment ref="D7" authorId="0" shapeId="0" xr:uid="{00000000-0006-0000-0200-000003000000}">
      <text>
        <r>
          <rPr>
            <b/>
            <sz val="9"/>
            <color indexed="81"/>
            <rFont val="游ゴシック"/>
            <family val="3"/>
            <charset val="128"/>
          </rPr>
          <t>該当するものをドロップダウンリストから選択してください。</t>
        </r>
      </text>
    </comment>
    <comment ref="B8" authorId="0" shapeId="0" xr:uid="{00000000-0006-0000-0200-000004000000}">
      <text>
        <r>
          <rPr>
            <b/>
            <sz val="9"/>
            <color indexed="81"/>
            <rFont val="游ゴシック"/>
            <family val="3"/>
            <charset val="128"/>
          </rPr>
          <t>事業所の名称を入力してください。
※法人等の名称は記載しないでください。なお、法人等の名称と事業所名が同じ場合は、①基本情報の１で入力した法人等の名称をそのまま入力してください。</t>
        </r>
      </text>
    </comment>
    <comment ref="C8" authorId="0" shapeId="0" xr:uid="{00000000-0006-0000-0200-000005000000}">
      <text>
        <r>
          <rPr>
            <b/>
            <sz val="9"/>
            <color indexed="81"/>
            <rFont val="游ゴシック"/>
            <family val="3"/>
            <charset val="128"/>
          </rPr>
          <t xml:space="preserve">事業所の所在地を入力してください。
</t>
        </r>
        <r>
          <rPr>
            <sz val="9"/>
            <color indexed="81"/>
            <rFont val="游ゴシック"/>
            <family val="3"/>
            <charset val="128"/>
          </rPr>
          <t xml:space="preserve">
</t>
        </r>
      </text>
    </comment>
    <comment ref="D8" authorId="0" shapeId="0" xr:uid="{00000000-0006-0000-0200-000006000000}">
      <text>
        <r>
          <rPr>
            <b/>
            <sz val="9"/>
            <color indexed="81"/>
            <rFont val="游ゴシック"/>
            <family val="3"/>
            <charset val="128"/>
          </rPr>
          <t>該当するものをドロップダウンリストから選択してください。</t>
        </r>
      </text>
    </comment>
    <comment ref="B9" authorId="0" shapeId="0" xr:uid="{00000000-0006-0000-0200-000007000000}">
      <text>
        <r>
          <rPr>
            <b/>
            <sz val="9"/>
            <color indexed="81"/>
            <rFont val="游ゴシック"/>
            <family val="3"/>
            <charset val="128"/>
          </rPr>
          <t>事業所の名称を入力してください。
※法人等の名称は記載しないでください。なお、法人等の名称と事業所名が同じ場合は、①基本情報の１で入力した法人等の名称をそのまま入力してください。</t>
        </r>
      </text>
    </comment>
    <comment ref="C9" authorId="0" shapeId="0" xr:uid="{00000000-0006-0000-0200-000008000000}">
      <text>
        <r>
          <rPr>
            <b/>
            <sz val="9"/>
            <color indexed="81"/>
            <rFont val="游ゴシック"/>
            <family val="3"/>
            <charset val="128"/>
          </rPr>
          <t xml:space="preserve">事業所の所在地を入力してください。
</t>
        </r>
        <r>
          <rPr>
            <sz val="9"/>
            <color indexed="81"/>
            <rFont val="游ゴシック"/>
            <family val="3"/>
            <charset val="128"/>
          </rPr>
          <t xml:space="preserve">
</t>
        </r>
      </text>
    </comment>
    <comment ref="D9" authorId="0" shapeId="0" xr:uid="{00000000-0006-0000-0200-000009000000}">
      <text>
        <r>
          <rPr>
            <b/>
            <sz val="9"/>
            <color indexed="81"/>
            <rFont val="游ゴシック"/>
            <family val="3"/>
            <charset val="128"/>
          </rPr>
          <t>該当するものをドロップダウンリストから選択してください。</t>
        </r>
      </text>
    </comment>
    <comment ref="B10" authorId="0" shapeId="0" xr:uid="{00000000-0006-0000-0200-00000A000000}">
      <text>
        <r>
          <rPr>
            <b/>
            <sz val="9"/>
            <color indexed="81"/>
            <rFont val="游ゴシック"/>
            <family val="3"/>
            <charset val="128"/>
          </rPr>
          <t>事業所の名称を入力してください。
※法人等の名称は記載しないでください。なお、法人等の名称と事業所名が同じ場合は、①基本情報の１で入力した法人等の名称をそのまま入力してください。</t>
        </r>
      </text>
    </comment>
    <comment ref="C10" authorId="0" shapeId="0" xr:uid="{00000000-0006-0000-0200-00000B000000}">
      <text>
        <r>
          <rPr>
            <b/>
            <sz val="9"/>
            <color indexed="81"/>
            <rFont val="游ゴシック"/>
            <family val="3"/>
            <charset val="128"/>
          </rPr>
          <t xml:space="preserve">事業所の所在地を入力してください。
</t>
        </r>
        <r>
          <rPr>
            <sz val="9"/>
            <color indexed="81"/>
            <rFont val="游ゴシック"/>
            <family val="3"/>
            <charset val="128"/>
          </rPr>
          <t xml:space="preserve">
</t>
        </r>
      </text>
    </comment>
    <comment ref="D10" authorId="0" shapeId="0" xr:uid="{00000000-0006-0000-0200-00000C000000}">
      <text>
        <r>
          <rPr>
            <b/>
            <sz val="9"/>
            <color indexed="81"/>
            <rFont val="游ゴシック"/>
            <family val="3"/>
            <charset val="128"/>
          </rPr>
          <t>該当するものをドロップダウンリストから選択してください。</t>
        </r>
      </text>
    </comment>
    <comment ref="B11" authorId="0" shapeId="0" xr:uid="{00000000-0006-0000-0200-00000D000000}">
      <text>
        <r>
          <rPr>
            <b/>
            <sz val="9"/>
            <color indexed="81"/>
            <rFont val="游ゴシック"/>
            <family val="3"/>
            <charset val="128"/>
          </rPr>
          <t>事業所の名称を入力してください。
※法人等の名称は記載しないでください。なお、法人等の名称と事業所名が同じ場合は、①基本情報の１で入力した法人等の名称をそのまま入力してください。</t>
        </r>
      </text>
    </comment>
    <comment ref="C11" authorId="0" shapeId="0" xr:uid="{00000000-0006-0000-0200-00000E000000}">
      <text>
        <r>
          <rPr>
            <b/>
            <sz val="9"/>
            <color indexed="81"/>
            <rFont val="游ゴシック"/>
            <family val="3"/>
            <charset val="128"/>
          </rPr>
          <t xml:space="preserve">事業所の所在地を入力してください。
</t>
        </r>
        <r>
          <rPr>
            <sz val="9"/>
            <color indexed="81"/>
            <rFont val="游ゴシック"/>
            <family val="3"/>
            <charset val="128"/>
          </rPr>
          <t xml:space="preserve">
</t>
        </r>
      </text>
    </comment>
    <comment ref="D11" authorId="0" shapeId="0" xr:uid="{00000000-0006-0000-0200-00000F000000}">
      <text>
        <r>
          <rPr>
            <b/>
            <sz val="9"/>
            <color indexed="81"/>
            <rFont val="游ゴシック"/>
            <family val="3"/>
            <charset val="128"/>
          </rPr>
          <t>該当するものをドロップダウンリストから選択してください。</t>
        </r>
      </text>
    </comment>
    <comment ref="B12" authorId="0" shapeId="0" xr:uid="{00000000-0006-0000-0200-000010000000}">
      <text>
        <r>
          <rPr>
            <b/>
            <sz val="9"/>
            <color indexed="81"/>
            <rFont val="游ゴシック"/>
            <family val="3"/>
            <charset val="128"/>
          </rPr>
          <t>事業所の名称を入力してください。
※法人等の名称は記載しないでください。なお、法人等の名称と事業所名が同じ場合は、①基本情報の１で入力した法人等の名称をそのまま入力してください。</t>
        </r>
      </text>
    </comment>
    <comment ref="C12" authorId="0" shapeId="0" xr:uid="{00000000-0006-0000-0200-000011000000}">
      <text>
        <r>
          <rPr>
            <b/>
            <sz val="9"/>
            <color indexed="81"/>
            <rFont val="游ゴシック"/>
            <family val="3"/>
            <charset val="128"/>
          </rPr>
          <t xml:space="preserve">事業所の所在地を入力してください。
</t>
        </r>
        <r>
          <rPr>
            <sz val="9"/>
            <color indexed="81"/>
            <rFont val="游ゴシック"/>
            <family val="3"/>
            <charset val="128"/>
          </rPr>
          <t xml:space="preserve">
</t>
        </r>
      </text>
    </comment>
    <comment ref="D12" authorId="0" shapeId="0" xr:uid="{00000000-0006-0000-0200-000012000000}">
      <text>
        <r>
          <rPr>
            <b/>
            <sz val="9"/>
            <color indexed="81"/>
            <rFont val="游ゴシック"/>
            <family val="3"/>
            <charset val="128"/>
          </rPr>
          <t>該当するものをドロップダウンリストから選択してください。</t>
        </r>
      </text>
    </comment>
    <comment ref="B14" authorId="0" shapeId="0" xr:uid="{00000000-0006-0000-0200-000013000000}">
      <text>
        <r>
          <rPr>
            <b/>
            <sz val="9"/>
            <color indexed="81"/>
            <rFont val="游ゴシック"/>
            <family val="3"/>
            <charset val="128"/>
          </rPr>
          <t>事業所の名称を入力してください。</t>
        </r>
      </text>
    </comment>
    <comment ref="C14" authorId="0" shapeId="0" xr:uid="{00000000-0006-0000-0200-000014000000}">
      <text>
        <r>
          <rPr>
            <b/>
            <sz val="9"/>
            <color indexed="81"/>
            <rFont val="游ゴシック"/>
            <family val="3"/>
            <charset val="128"/>
          </rPr>
          <t xml:space="preserve">事業所の所在地を入力してください。
</t>
        </r>
        <r>
          <rPr>
            <sz val="9"/>
            <color indexed="81"/>
            <rFont val="游ゴシック"/>
            <family val="3"/>
            <charset val="128"/>
          </rPr>
          <t xml:space="preserve">
</t>
        </r>
      </text>
    </comment>
    <comment ref="B15" authorId="0" shapeId="0" xr:uid="{00000000-0006-0000-0200-000015000000}">
      <text>
        <r>
          <rPr>
            <b/>
            <sz val="9"/>
            <color indexed="81"/>
            <rFont val="游ゴシック"/>
            <family val="3"/>
            <charset val="128"/>
          </rPr>
          <t>事業所の名称を入力してください。</t>
        </r>
      </text>
    </comment>
    <comment ref="C15" authorId="0" shapeId="0" xr:uid="{00000000-0006-0000-0200-000016000000}">
      <text>
        <r>
          <rPr>
            <b/>
            <sz val="9"/>
            <color indexed="81"/>
            <rFont val="游ゴシック"/>
            <family val="3"/>
            <charset val="128"/>
          </rPr>
          <t xml:space="preserve">事業所の所在地を入力してください。
</t>
        </r>
        <r>
          <rPr>
            <sz val="9"/>
            <color indexed="81"/>
            <rFont val="游ゴシック"/>
            <family val="3"/>
            <charset val="128"/>
          </rPr>
          <t xml:space="preserve">
</t>
        </r>
      </text>
    </comment>
    <comment ref="B16" authorId="0" shapeId="0" xr:uid="{00000000-0006-0000-0200-000017000000}">
      <text>
        <r>
          <rPr>
            <b/>
            <sz val="9"/>
            <color indexed="81"/>
            <rFont val="游ゴシック"/>
            <family val="3"/>
            <charset val="128"/>
          </rPr>
          <t>事業所の名称を入力してください。</t>
        </r>
      </text>
    </comment>
    <comment ref="C16" authorId="0" shapeId="0" xr:uid="{00000000-0006-0000-0200-000018000000}">
      <text>
        <r>
          <rPr>
            <b/>
            <sz val="9"/>
            <color indexed="81"/>
            <rFont val="游ゴシック"/>
            <family val="3"/>
            <charset val="128"/>
          </rPr>
          <t xml:space="preserve">事業所の所在地を入力してください。
</t>
        </r>
        <r>
          <rPr>
            <sz val="9"/>
            <color indexed="81"/>
            <rFont val="游ゴシック"/>
            <family val="3"/>
            <charset val="128"/>
          </rPr>
          <t xml:space="preserve">
</t>
        </r>
      </text>
    </comment>
    <comment ref="B17" authorId="0" shapeId="0" xr:uid="{00000000-0006-0000-0200-000019000000}">
      <text>
        <r>
          <rPr>
            <b/>
            <sz val="9"/>
            <color indexed="81"/>
            <rFont val="游ゴシック"/>
            <family val="3"/>
            <charset val="128"/>
          </rPr>
          <t>事業所の名称を入力してください。</t>
        </r>
      </text>
    </comment>
    <comment ref="C17" authorId="0" shapeId="0" xr:uid="{00000000-0006-0000-0200-00001A000000}">
      <text>
        <r>
          <rPr>
            <b/>
            <sz val="9"/>
            <color indexed="81"/>
            <rFont val="游ゴシック"/>
            <family val="3"/>
            <charset val="128"/>
          </rPr>
          <t xml:space="preserve">事業所の所在地を入力してください。
</t>
        </r>
        <r>
          <rPr>
            <sz val="9"/>
            <color indexed="81"/>
            <rFont val="游ゴシック"/>
            <family val="3"/>
            <charset val="128"/>
          </rPr>
          <t xml:space="preserve">
</t>
        </r>
      </text>
    </comment>
    <comment ref="B18" authorId="0" shapeId="0" xr:uid="{00000000-0006-0000-0200-00001B000000}">
      <text>
        <r>
          <rPr>
            <b/>
            <sz val="9"/>
            <color indexed="81"/>
            <rFont val="游ゴシック"/>
            <family val="3"/>
            <charset val="128"/>
          </rPr>
          <t>事業所の名称を入力してください。</t>
        </r>
      </text>
    </comment>
    <comment ref="C18" authorId="0" shapeId="0" xr:uid="{00000000-0006-0000-0200-00001C000000}">
      <text>
        <r>
          <rPr>
            <b/>
            <sz val="9"/>
            <color indexed="81"/>
            <rFont val="游ゴシック"/>
            <family val="3"/>
            <charset val="128"/>
          </rPr>
          <t xml:space="preserve">事業所の所在地を入力してください。
</t>
        </r>
        <r>
          <rPr>
            <sz val="9"/>
            <color indexed="81"/>
            <rFont val="游ゴシック"/>
            <family val="3"/>
            <charset val="128"/>
          </rPr>
          <t xml:space="preserve">
</t>
        </r>
      </text>
    </comment>
    <comment ref="B19" authorId="0" shapeId="0" xr:uid="{00000000-0006-0000-0200-00001D000000}">
      <text>
        <r>
          <rPr>
            <b/>
            <sz val="9"/>
            <color indexed="81"/>
            <rFont val="游ゴシック"/>
            <family val="3"/>
            <charset val="128"/>
          </rPr>
          <t>事業所の名称を入力してください。</t>
        </r>
      </text>
    </comment>
    <comment ref="C19" authorId="0" shapeId="0" xr:uid="{00000000-0006-0000-0200-00001E000000}">
      <text>
        <r>
          <rPr>
            <b/>
            <sz val="9"/>
            <color indexed="81"/>
            <rFont val="游ゴシック"/>
            <family val="3"/>
            <charset val="128"/>
          </rPr>
          <t xml:space="preserve">事業所の所在地を入力してください。
</t>
        </r>
        <r>
          <rPr>
            <sz val="9"/>
            <color indexed="81"/>
            <rFont val="游ゴシック"/>
            <family val="3"/>
            <charset val="128"/>
          </rPr>
          <t xml:space="preserve">
</t>
        </r>
      </text>
    </comment>
    <comment ref="B20" authorId="0" shapeId="0" xr:uid="{00000000-0006-0000-0200-00001F000000}">
      <text>
        <r>
          <rPr>
            <b/>
            <sz val="9"/>
            <color indexed="81"/>
            <rFont val="游ゴシック"/>
            <family val="3"/>
            <charset val="128"/>
          </rPr>
          <t>事業所の名称を入力してください。</t>
        </r>
      </text>
    </comment>
    <comment ref="C20" authorId="0" shapeId="0" xr:uid="{00000000-0006-0000-0200-000020000000}">
      <text>
        <r>
          <rPr>
            <b/>
            <sz val="9"/>
            <color indexed="81"/>
            <rFont val="游ゴシック"/>
            <family val="3"/>
            <charset val="128"/>
          </rPr>
          <t xml:space="preserve">事業所の所在地を入力してください。
</t>
        </r>
        <r>
          <rPr>
            <sz val="9"/>
            <color indexed="81"/>
            <rFont val="游ゴシック"/>
            <family val="3"/>
            <charset val="128"/>
          </rPr>
          <t xml:space="preserve">
</t>
        </r>
      </text>
    </comment>
    <comment ref="B21" authorId="0" shapeId="0" xr:uid="{00000000-0006-0000-0200-000021000000}">
      <text>
        <r>
          <rPr>
            <b/>
            <sz val="9"/>
            <color indexed="81"/>
            <rFont val="游ゴシック"/>
            <family val="3"/>
            <charset val="128"/>
          </rPr>
          <t>事業所の名称を入力してください。</t>
        </r>
      </text>
    </comment>
    <comment ref="C21" authorId="0" shapeId="0" xr:uid="{00000000-0006-0000-0200-000022000000}">
      <text>
        <r>
          <rPr>
            <b/>
            <sz val="9"/>
            <color indexed="81"/>
            <rFont val="游ゴシック"/>
            <family val="3"/>
            <charset val="128"/>
          </rPr>
          <t xml:space="preserve">事業所の所在地を入力してください。
</t>
        </r>
        <r>
          <rPr>
            <sz val="9"/>
            <color indexed="81"/>
            <rFont val="游ゴシック"/>
            <family val="3"/>
            <charset val="128"/>
          </rPr>
          <t xml:space="preserve">
</t>
        </r>
      </text>
    </comment>
    <comment ref="B22" authorId="0" shapeId="0" xr:uid="{00000000-0006-0000-0200-000023000000}">
      <text>
        <r>
          <rPr>
            <b/>
            <sz val="9"/>
            <color indexed="81"/>
            <rFont val="游ゴシック"/>
            <family val="3"/>
            <charset val="128"/>
          </rPr>
          <t>事業所の名称を入力してください。</t>
        </r>
      </text>
    </comment>
    <comment ref="C22" authorId="0" shapeId="0" xr:uid="{00000000-0006-0000-0200-000024000000}">
      <text>
        <r>
          <rPr>
            <b/>
            <sz val="9"/>
            <color indexed="81"/>
            <rFont val="游ゴシック"/>
            <family val="3"/>
            <charset val="128"/>
          </rPr>
          <t xml:space="preserve">事業所の所在地を入力してください。
</t>
        </r>
        <r>
          <rPr>
            <sz val="9"/>
            <color indexed="81"/>
            <rFont val="游ゴシック"/>
            <family val="3"/>
            <charset val="128"/>
          </rPr>
          <t xml:space="preserve">
</t>
        </r>
      </text>
    </comment>
    <comment ref="B23" authorId="0" shapeId="0" xr:uid="{00000000-0006-0000-0200-000025000000}">
      <text>
        <r>
          <rPr>
            <b/>
            <sz val="9"/>
            <color indexed="81"/>
            <rFont val="游ゴシック"/>
            <family val="3"/>
            <charset val="128"/>
          </rPr>
          <t>事業所の名称を入力してください。</t>
        </r>
      </text>
    </comment>
    <comment ref="C23" authorId="0" shapeId="0" xr:uid="{00000000-0006-0000-0200-000026000000}">
      <text>
        <r>
          <rPr>
            <b/>
            <sz val="9"/>
            <color indexed="81"/>
            <rFont val="游ゴシック"/>
            <family val="3"/>
            <charset val="128"/>
          </rPr>
          <t xml:space="preserve">事業所の所在地を入力してください。
</t>
        </r>
        <r>
          <rPr>
            <sz val="9"/>
            <color indexed="81"/>
            <rFont val="游ゴシック"/>
            <family val="3"/>
            <charset val="128"/>
          </rPr>
          <t xml:space="preserve">
</t>
        </r>
      </text>
    </comment>
    <comment ref="B24" authorId="0" shapeId="0" xr:uid="{00000000-0006-0000-0200-000027000000}">
      <text>
        <r>
          <rPr>
            <b/>
            <sz val="9"/>
            <color indexed="81"/>
            <rFont val="游ゴシック"/>
            <family val="3"/>
            <charset val="128"/>
          </rPr>
          <t>事業所の名称を入力してください。</t>
        </r>
      </text>
    </comment>
    <comment ref="C24" authorId="0" shapeId="0" xr:uid="{00000000-0006-0000-0200-000028000000}">
      <text>
        <r>
          <rPr>
            <b/>
            <sz val="9"/>
            <color indexed="81"/>
            <rFont val="游ゴシック"/>
            <family val="3"/>
            <charset val="128"/>
          </rPr>
          <t xml:space="preserve">事業所の所在地を入力してください。
</t>
        </r>
        <r>
          <rPr>
            <sz val="9"/>
            <color indexed="81"/>
            <rFont val="游ゴシック"/>
            <family val="3"/>
            <charset val="128"/>
          </rPr>
          <t xml:space="preserve">
</t>
        </r>
      </text>
    </comment>
    <comment ref="B25" authorId="0" shapeId="0" xr:uid="{00000000-0006-0000-0200-000029000000}">
      <text>
        <r>
          <rPr>
            <b/>
            <sz val="9"/>
            <color indexed="81"/>
            <rFont val="游ゴシック"/>
            <family val="3"/>
            <charset val="128"/>
          </rPr>
          <t>事業所の名称を入力してください。</t>
        </r>
      </text>
    </comment>
    <comment ref="C25" authorId="0" shapeId="0" xr:uid="{00000000-0006-0000-0200-00002A000000}">
      <text>
        <r>
          <rPr>
            <b/>
            <sz val="9"/>
            <color indexed="81"/>
            <rFont val="游ゴシック"/>
            <family val="3"/>
            <charset val="128"/>
          </rPr>
          <t xml:space="preserve">事業所の所在地を入力してください。
</t>
        </r>
        <r>
          <rPr>
            <sz val="9"/>
            <color indexed="81"/>
            <rFont val="游ゴシック"/>
            <family val="3"/>
            <charset val="128"/>
          </rPr>
          <t xml:space="preserve">
</t>
        </r>
      </text>
    </comment>
    <comment ref="B26" authorId="0" shapeId="0" xr:uid="{00000000-0006-0000-0200-00002B000000}">
      <text>
        <r>
          <rPr>
            <b/>
            <sz val="9"/>
            <color indexed="81"/>
            <rFont val="游ゴシック"/>
            <family val="3"/>
            <charset val="128"/>
          </rPr>
          <t>事業所の名称を入力してください。</t>
        </r>
      </text>
    </comment>
    <comment ref="C26" authorId="0" shapeId="0" xr:uid="{00000000-0006-0000-0200-00002C000000}">
      <text>
        <r>
          <rPr>
            <b/>
            <sz val="9"/>
            <color indexed="81"/>
            <rFont val="游ゴシック"/>
            <family val="3"/>
            <charset val="128"/>
          </rPr>
          <t xml:space="preserve">事業所の所在地を入力してください。
</t>
        </r>
        <r>
          <rPr>
            <sz val="9"/>
            <color indexed="81"/>
            <rFont val="游ゴシック"/>
            <family val="3"/>
            <charset val="128"/>
          </rPr>
          <t xml:space="preserve">
</t>
        </r>
      </text>
    </comment>
    <comment ref="B27" authorId="0" shapeId="0" xr:uid="{00000000-0006-0000-0200-00002D000000}">
      <text>
        <r>
          <rPr>
            <b/>
            <sz val="9"/>
            <color indexed="81"/>
            <rFont val="游ゴシック"/>
            <family val="3"/>
            <charset val="128"/>
          </rPr>
          <t>事業所の名称を入力してください。</t>
        </r>
      </text>
    </comment>
    <comment ref="C27" authorId="0" shapeId="0" xr:uid="{00000000-0006-0000-0200-00002E000000}">
      <text>
        <r>
          <rPr>
            <b/>
            <sz val="9"/>
            <color indexed="81"/>
            <rFont val="游ゴシック"/>
            <family val="3"/>
            <charset val="128"/>
          </rPr>
          <t xml:space="preserve">事業所の所在地を入力してください。
</t>
        </r>
        <r>
          <rPr>
            <sz val="9"/>
            <color indexed="81"/>
            <rFont val="游ゴシック"/>
            <family val="3"/>
            <charset val="128"/>
          </rPr>
          <t xml:space="preserve">
</t>
        </r>
      </text>
    </comment>
    <comment ref="B28" authorId="0" shapeId="0" xr:uid="{00000000-0006-0000-0200-00002F000000}">
      <text>
        <r>
          <rPr>
            <b/>
            <sz val="9"/>
            <color indexed="81"/>
            <rFont val="游ゴシック"/>
            <family val="3"/>
            <charset val="128"/>
          </rPr>
          <t>事業所の名称を入力してください。</t>
        </r>
      </text>
    </comment>
    <comment ref="C28" authorId="0" shapeId="0" xr:uid="{00000000-0006-0000-0200-000030000000}">
      <text>
        <r>
          <rPr>
            <b/>
            <sz val="9"/>
            <color indexed="81"/>
            <rFont val="游ゴシック"/>
            <family val="3"/>
            <charset val="128"/>
          </rPr>
          <t xml:space="preserve">事業所の所在地を入力してください。
</t>
        </r>
        <r>
          <rPr>
            <sz val="9"/>
            <color indexed="81"/>
            <rFont val="游ゴシック"/>
            <family val="3"/>
            <charset val="128"/>
          </rPr>
          <t xml:space="preserve">
</t>
        </r>
      </text>
    </comment>
    <comment ref="B29" authorId="0" shapeId="0" xr:uid="{00000000-0006-0000-0200-000031000000}">
      <text>
        <r>
          <rPr>
            <b/>
            <sz val="9"/>
            <color indexed="81"/>
            <rFont val="游ゴシック"/>
            <family val="3"/>
            <charset val="128"/>
          </rPr>
          <t>事業所の名称を入力してください。</t>
        </r>
      </text>
    </comment>
    <comment ref="C29" authorId="0" shapeId="0" xr:uid="{00000000-0006-0000-0200-000032000000}">
      <text>
        <r>
          <rPr>
            <b/>
            <sz val="9"/>
            <color indexed="81"/>
            <rFont val="游ゴシック"/>
            <family val="3"/>
            <charset val="128"/>
          </rPr>
          <t xml:space="preserve">事業所の所在地を入力してください。
</t>
        </r>
        <r>
          <rPr>
            <sz val="9"/>
            <color indexed="81"/>
            <rFont val="游ゴシック"/>
            <family val="3"/>
            <charset val="128"/>
          </rPr>
          <t xml:space="preserve">
</t>
        </r>
      </text>
    </comment>
    <comment ref="B30" authorId="0" shapeId="0" xr:uid="{00000000-0006-0000-0200-000033000000}">
      <text>
        <r>
          <rPr>
            <b/>
            <sz val="9"/>
            <color indexed="81"/>
            <rFont val="游ゴシック"/>
            <family val="3"/>
            <charset val="128"/>
          </rPr>
          <t>事業所の名称を入力してください。</t>
        </r>
      </text>
    </comment>
    <comment ref="C30" authorId="0" shapeId="0" xr:uid="{00000000-0006-0000-0200-000034000000}">
      <text>
        <r>
          <rPr>
            <b/>
            <sz val="9"/>
            <color indexed="81"/>
            <rFont val="游ゴシック"/>
            <family val="3"/>
            <charset val="128"/>
          </rPr>
          <t xml:space="preserve">事業所の所在地を入力してください。
</t>
        </r>
        <r>
          <rPr>
            <sz val="9"/>
            <color indexed="81"/>
            <rFont val="游ゴシック"/>
            <family val="3"/>
            <charset val="128"/>
          </rPr>
          <t xml:space="preserve">
</t>
        </r>
      </text>
    </comment>
    <comment ref="B31" authorId="0" shapeId="0" xr:uid="{00000000-0006-0000-0200-000035000000}">
      <text>
        <r>
          <rPr>
            <b/>
            <sz val="9"/>
            <color indexed="81"/>
            <rFont val="游ゴシック"/>
            <family val="3"/>
            <charset val="128"/>
          </rPr>
          <t>事業所の名称を入力してください。</t>
        </r>
      </text>
    </comment>
    <comment ref="C31" authorId="0" shapeId="0" xr:uid="{00000000-0006-0000-0200-000036000000}">
      <text>
        <r>
          <rPr>
            <b/>
            <sz val="9"/>
            <color indexed="81"/>
            <rFont val="游ゴシック"/>
            <family val="3"/>
            <charset val="128"/>
          </rPr>
          <t xml:space="preserve">事業所の所在地を入力してください。
</t>
        </r>
        <r>
          <rPr>
            <sz val="9"/>
            <color indexed="81"/>
            <rFont val="游ゴシック"/>
            <family val="3"/>
            <charset val="128"/>
          </rPr>
          <t xml:space="preserve">
</t>
        </r>
      </text>
    </comment>
    <comment ref="B32" authorId="0" shapeId="0" xr:uid="{00000000-0006-0000-0200-000037000000}">
      <text>
        <r>
          <rPr>
            <b/>
            <sz val="9"/>
            <color indexed="81"/>
            <rFont val="游ゴシック"/>
            <family val="3"/>
            <charset val="128"/>
          </rPr>
          <t>事業所の名称を入力してください。</t>
        </r>
      </text>
    </comment>
    <comment ref="C32" authorId="0" shapeId="0" xr:uid="{00000000-0006-0000-0200-000038000000}">
      <text>
        <r>
          <rPr>
            <b/>
            <sz val="9"/>
            <color indexed="81"/>
            <rFont val="游ゴシック"/>
            <family val="3"/>
            <charset val="128"/>
          </rPr>
          <t xml:space="preserve">事業所の所在地を入力してください。
</t>
        </r>
        <r>
          <rPr>
            <sz val="9"/>
            <color indexed="81"/>
            <rFont val="游ゴシック"/>
            <family val="3"/>
            <charset val="128"/>
          </rPr>
          <t xml:space="preserve">
</t>
        </r>
      </text>
    </comment>
    <comment ref="B33" authorId="0" shapeId="0" xr:uid="{00000000-0006-0000-0200-000039000000}">
      <text>
        <r>
          <rPr>
            <b/>
            <sz val="9"/>
            <color indexed="81"/>
            <rFont val="游ゴシック"/>
            <family val="3"/>
            <charset val="128"/>
          </rPr>
          <t>事業所の名称を入力してください。</t>
        </r>
      </text>
    </comment>
    <comment ref="C33" authorId="0" shapeId="0" xr:uid="{00000000-0006-0000-0200-00003A000000}">
      <text>
        <r>
          <rPr>
            <b/>
            <sz val="9"/>
            <color indexed="81"/>
            <rFont val="游ゴシック"/>
            <family val="3"/>
            <charset val="128"/>
          </rPr>
          <t xml:space="preserve">事業所の所在地を入力してください。
</t>
        </r>
        <r>
          <rPr>
            <sz val="9"/>
            <color indexed="81"/>
            <rFont val="游ゴシック"/>
            <family val="3"/>
            <charset val="128"/>
          </rPr>
          <t xml:space="preserve">
</t>
        </r>
      </text>
    </comment>
    <comment ref="B34" authorId="0" shapeId="0" xr:uid="{00000000-0006-0000-0200-00003B000000}">
      <text>
        <r>
          <rPr>
            <b/>
            <sz val="9"/>
            <color indexed="81"/>
            <rFont val="游ゴシック"/>
            <family val="3"/>
            <charset val="128"/>
          </rPr>
          <t>事業所の名称を入力してください。</t>
        </r>
      </text>
    </comment>
    <comment ref="C34" authorId="0" shapeId="0" xr:uid="{00000000-0006-0000-0200-00003C000000}">
      <text>
        <r>
          <rPr>
            <b/>
            <sz val="9"/>
            <color indexed="81"/>
            <rFont val="游ゴシック"/>
            <family val="3"/>
            <charset val="128"/>
          </rPr>
          <t xml:space="preserve">事業所の所在地を入力してください。
</t>
        </r>
        <r>
          <rPr>
            <sz val="9"/>
            <color indexed="81"/>
            <rFont val="游ゴシック"/>
            <family val="3"/>
            <charset val="128"/>
          </rPr>
          <t xml:space="preserve">
</t>
        </r>
      </text>
    </comment>
    <comment ref="B35" authorId="0" shapeId="0" xr:uid="{00000000-0006-0000-0200-00003D000000}">
      <text>
        <r>
          <rPr>
            <b/>
            <sz val="9"/>
            <color indexed="81"/>
            <rFont val="游ゴシック"/>
            <family val="3"/>
            <charset val="128"/>
          </rPr>
          <t>事業所の名称を入力してください。</t>
        </r>
      </text>
    </comment>
    <comment ref="C35" authorId="0" shapeId="0" xr:uid="{00000000-0006-0000-0200-00003E000000}">
      <text>
        <r>
          <rPr>
            <b/>
            <sz val="9"/>
            <color indexed="81"/>
            <rFont val="游ゴシック"/>
            <family val="3"/>
            <charset val="128"/>
          </rPr>
          <t xml:space="preserve">事業所の所在地を入力してください。
</t>
        </r>
        <r>
          <rPr>
            <sz val="9"/>
            <color indexed="81"/>
            <rFont val="游ゴシック"/>
            <family val="3"/>
            <charset val="128"/>
          </rPr>
          <t xml:space="preserve">
</t>
        </r>
      </text>
    </comment>
    <comment ref="B36" authorId="0" shapeId="0" xr:uid="{00000000-0006-0000-0200-00003F000000}">
      <text>
        <r>
          <rPr>
            <b/>
            <sz val="9"/>
            <color indexed="81"/>
            <rFont val="游ゴシック"/>
            <family val="3"/>
            <charset val="128"/>
          </rPr>
          <t>事業所の名称を入力してください。</t>
        </r>
      </text>
    </comment>
    <comment ref="C36" authorId="0" shapeId="0" xr:uid="{00000000-0006-0000-0200-000040000000}">
      <text>
        <r>
          <rPr>
            <b/>
            <sz val="9"/>
            <color indexed="81"/>
            <rFont val="游ゴシック"/>
            <family val="3"/>
            <charset val="128"/>
          </rPr>
          <t xml:space="preserve">事業所の所在地を入力してください。
</t>
        </r>
        <r>
          <rPr>
            <sz val="9"/>
            <color indexed="81"/>
            <rFont val="游ゴシック"/>
            <family val="3"/>
            <charset val="128"/>
          </rPr>
          <t xml:space="preserve">
</t>
        </r>
      </text>
    </comment>
    <comment ref="B37" authorId="0" shapeId="0" xr:uid="{00000000-0006-0000-0200-000041000000}">
      <text>
        <r>
          <rPr>
            <b/>
            <sz val="9"/>
            <color indexed="81"/>
            <rFont val="游ゴシック"/>
            <family val="3"/>
            <charset val="128"/>
          </rPr>
          <t>事業所の名称を入力してください。</t>
        </r>
      </text>
    </comment>
    <comment ref="C37" authorId="0" shapeId="0" xr:uid="{00000000-0006-0000-0200-000042000000}">
      <text>
        <r>
          <rPr>
            <b/>
            <sz val="9"/>
            <color indexed="81"/>
            <rFont val="游ゴシック"/>
            <family val="3"/>
            <charset val="128"/>
          </rPr>
          <t xml:space="preserve">事業所の所在地を入力してください。
</t>
        </r>
        <r>
          <rPr>
            <sz val="9"/>
            <color indexed="81"/>
            <rFont val="游ゴシック"/>
            <family val="3"/>
            <charset val="128"/>
          </rPr>
          <t xml:space="preserve">
</t>
        </r>
      </text>
    </comment>
    <comment ref="B38" authorId="0" shapeId="0" xr:uid="{00000000-0006-0000-0200-000043000000}">
      <text>
        <r>
          <rPr>
            <b/>
            <sz val="9"/>
            <color indexed="81"/>
            <rFont val="游ゴシック"/>
            <family val="3"/>
            <charset val="128"/>
          </rPr>
          <t>事業所の名称を入力してください。</t>
        </r>
      </text>
    </comment>
    <comment ref="C38" authorId="0" shapeId="0" xr:uid="{00000000-0006-0000-0200-000044000000}">
      <text>
        <r>
          <rPr>
            <b/>
            <sz val="9"/>
            <color indexed="81"/>
            <rFont val="游ゴシック"/>
            <family val="3"/>
            <charset val="128"/>
          </rPr>
          <t xml:space="preserve">事業所の所在地を入力してください。
</t>
        </r>
        <r>
          <rPr>
            <sz val="9"/>
            <color indexed="81"/>
            <rFont val="游ゴシック"/>
            <family val="3"/>
            <charset val="128"/>
          </rPr>
          <t xml:space="preserve">
</t>
        </r>
      </text>
    </comment>
    <comment ref="B39" authorId="0" shapeId="0" xr:uid="{00000000-0006-0000-0200-000045000000}">
      <text>
        <r>
          <rPr>
            <b/>
            <sz val="9"/>
            <color indexed="81"/>
            <rFont val="游ゴシック"/>
            <family val="3"/>
            <charset val="128"/>
          </rPr>
          <t>事業所の名称を入力してください。</t>
        </r>
      </text>
    </comment>
    <comment ref="C39" authorId="0" shapeId="0" xr:uid="{00000000-0006-0000-0200-000046000000}">
      <text>
        <r>
          <rPr>
            <b/>
            <sz val="9"/>
            <color indexed="81"/>
            <rFont val="游ゴシック"/>
            <family val="3"/>
            <charset val="128"/>
          </rPr>
          <t xml:space="preserve">事業所の所在地を入力してください。
</t>
        </r>
        <r>
          <rPr>
            <sz val="9"/>
            <color indexed="81"/>
            <rFont val="游ゴシック"/>
            <family val="3"/>
            <charset val="128"/>
          </rPr>
          <t xml:space="preserve">
</t>
        </r>
      </text>
    </comment>
    <comment ref="B40" authorId="0" shapeId="0" xr:uid="{00000000-0006-0000-0200-000047000000}">
      <text>
        <r>
          <rPr>
            <b/>
            <sz val="9"/>
            <color indexed="81"/>
            <rFont val="游ゴシック"/>
            <family val="3"/>
            <charset val="128"/>
          </rPr>
          <t>事業所の名称を入力してください。</t>
        </r>
      </text>
    </comment>
    <comment ref="C40" authorId="0" shapeId="0" xr:uid="{00000000-0006-0000-0200-000048000000}">
      <text>
        <r>
          <rPr>
            <b/>
            <sz val="9"/>
            <color indexed="81"/>
            <rFont val="游ゴシック"/>
            <family val="3"/>
            <charset val="128"/>
          </rPr>
          <t xml:space="preserve">事業所の所在地を入力してください。
</t>
        </r>
        <r>
          <rPr>
            <sz val="9"/>
            <color indexed="81"/>
            <rFont val="游ゴシック"/>
            <family val="3"/>
            <charset val="128"/>
          </rPr>
          <t xml:space="preserve">
</t>
        </r>
      </text>
    </comment>
    <comment ref="B41" authorId="0" shapeId="0" xr:uid="{00000000-0006-0000-0200-000049000000}">
      <text>
        <r>
          <rPr>
            <b/>
            <sz val="9"/>
            <color indexed="81"/>
            <rFont val="游ゴシック"/>
            <family val="3"/>
            <charset val="128"/>
          </rPr>
          <t>事業所の名称を入力してください。</t>
        </r>
      </text>
    </comment>
    <comment ref="C41" authorId="0" shapeId="0" xr:uid="{00000000-0006-0000-0200-00004A000000}">
      <text>
        <r>
          <rPr>
            <b/>
            <sz val="9"/>
            <color indexed="81"/>
            <rFont val="游ゴシック"/>
            <family val="3"/>
            <charset val="128"/>
          </rPr>
          <t xml:space="preserve">事業所の所在地を入力してください。
</t>
        </r>
        <r>
          <rPr>
            <sz val="9"/>
            <color indexed="81"/>
            <rFont val="游ゴシック"/>
            <family val="3"/>
            <charset val="128"/>
          </rPr>
          <t xml:space="preserve">
</t>
        </r>
      </text>
    </comment>
    <comment ref="B42" authorId="0" shapeId="0" xr:uid="{00000000-0006-0000-0200-00004B000000}">
      <text>
        <r>
          <rPr>
            <b/>
            <sz val="9"/>
            <color indexed="81"/>
            <rFont val="游ゴシック"/>
            <family val="3"/>
            <charset val="128"/>
          </rPr>
          <t>事業所の名称を入力してください。</t>
        </r>
      </text>
    </comment>
    <comment ref="C42" authorId="0" shapeId="0" xr:uid="{00000000-0006-0000-0200-00004C000000}">
      <text>
        <r>
          <rPr>
            <b/>
            <sz val="9"/>
            <color indexed="81"/>
            <rFont val="游ゴシック"/>
            <family val="3"/>
            <charset val="128"/>
          </rPr>
          <t xml:space="preserve">事業所の所在地を入力してください。
</t>
        </r>
        <r>
          <rPr>
            <sz val="9"/>
            <color indexed="81"/>
            <rFont val="游ゴシック"/>
            <family val="3"/>
            <charset val="128"/>
          </rPr>
          <t xml:space="preserve">
</t>
        </r>
      </text>
    </comment>
    <comment ref="B43" authorId="0" shapeId="0" xr:uid="{00000000-0006-0000-0200-00004D000000}">
      <text>
        <r>
          <rPr>
            <b/>
            <sz val="9"/>
            <color indexed="81"/>
            <rFont val="游ゴシック"/>
            <family val="3"/>
            <charset val="128"/>
          </rPr>
          <t>事業所の名称を入力してください。</t>
        </r>
      </text>
    </comment>
    <comment ref="C43" authorId="0" shapeId="0" xr:uid="{00000000-0006-0000-0200-00004E000000}">
      <text>
        <r>
          <rPr>
            <b/>
            <sz val="9"/>
            <color indexed="81"/>
            <rFont val="游ゴシック"/>
            <family val="3"/>
            <charset val="128"/>
          </rPr>
          <t xml:space="preserve">事業所の所在地を入力してください。
</t>
        </r>
        <r>
          <rPr>
            <sz val="9"/>
            <color indexed="81"/>
            <rFont val="游ゴシック"/>
            <family val="3"/>
            <charset val="128"/>
          </rPr>
          <t xml:space="preserve">
</t>
        </r>
      </text>
    </comment>
    <comment ref="B44" authorId="0" shapeId="0" xr:uid="{00000000-0006-0000-0200-00004F000000}">
      <text>
        <r>
          <rPr>
            <b/>
            <sz val="9"/>
            <color indexed="81"/>
            <rFont val="游ゴシック"/>
            <family val="3"/>
            <charset val="128"/>
          </rPr>
          <t>事業所の名称を入力してください。</t>
        </r>
      </text>
    </comment>
    <comment ref="C44" authorId="0" shapeId="0" xr:uid="{00000000-0006-0000-0200-000050000000}">
      <text>
        <r>
          <rPr>
            <b/>
            <sz val="9"/>
            <color indexed="81"/>
            <rFont val="游ゴシック"/>
            <family val="3"/>
            <charset val="128"/>
          </rPr>
          <t xml:space="preserve">事業所の所在地を入力してください。
</t>
        </r>
        <r>
          <rPr>
            <sz val="9"/>
            <color indexed="81"/>
            <rFont val="游ゴシック"/>
            <family val="3"/>
            <charset val="128"/>
          </rPr>
          <t xml:space="preserve">
</t>
        </r>
      </text>
    </comment>
    <comment ref="B45" authorId="0" shapeId="0" xr:uid="{00000000-0006-0000-0200-000051000000}">
      <text>
        <r>
          <rPr>
            <b/>
            <sz val="9"/>
            <color indexed="81"/>
            <rFont val="游ゴシック"/>
            <family val="3"/>
            <charset val="128"/>
          </rPr>
          <t>事業所の名称を入力してください。</t>
        </r>
      </text>
    </comment>
    <comment ref="C45" authorId="0" shapeId="0" xr:uid="{00000000-0006-0000-0200-000052000000}">
      <text>
        <r>
          <rPr>
            <b/>
            <sz val="9"/>
            <color indexed="81"/>
            <rFont val="游ゴシック"/>
            <family val="3"/>
            <charset val="128"/>
          </rPr>
          <t xml:space="preserve">事業所の所在地を入力してください。
</t>
        </r>
        <r>
          <rPr>
            <sz val="9"/>
            <color indexed="81"/>
            <rFont val="游ゴシック"/>
            <family val="3"/>
            <charset val="128"/>
          </rPr>
          <t xml:space="preserve">
</t>
        </r>
      </text>
    </comment>
    <comment ref="B46" authorId="0" shapeId="0" xr:uid="{00000000-0006-0000-0200-000053000000}">
      <text>
        <r>
          <rPr>
            <b/>
            <sz val="9"/>
            <color indexed="81"/>
            <rFont val="游ゴシック"/>
            <family val="3"/>
            <charset val="128"/>
          </rPr>
          <t>事業所の名称を入力してください。</t>
        </r>
      </text>
    </comment>
    <comment ref="C46" authorId="0" shapeId="0" xr:uid="{00000000-0006-0000-0200-000054000000}">
      <text>
        <r>
          <rPr>
            <b/>
            <sz val="9"/>
            <color indexed="81"/>
            <rFont val="游ゴシック"/>
            <family val="3"/>
            <charset val="128"/>
          </rPr>
          <t xml:space="preserve">事業所の所在地を入力してください。
</t>
        </r>
        <r>
          <rPr>
            <sz val="9"/>
            <color indexed="81"/>
            <rFont val="游ゴシック"/>
            <family val="3"/>
            <charset val="128"/>
          </rPr>
          <t xml:space="preserve">
</t>
        </r>
      </text>
    </comment>
    <comment ref="B47" authorId="0" shapeId="0" xr:uid="{00000000-0006-0000-0200-000055000000}">
      <text>
        <r>
          <rPr>
            <b/>
            <sz val="9"/>
            <color indexed="81"/>
            <rFont val="游ゴシック"/>
            <family val="3"/>
            <charset val="128"/>
          </rPr>
          <t>事業所の名称を入力してください。</t>
        </r>
      </text>
    </comment>
    <comment ref="C47" authorId="0" shapeId="0" xr:uid="{00000000-0006-0000-0200-000056000000}">
      <text>
        <r>
          <rPr>
            <b/>
            <sz val="9"/>
            <color indexed="81"/>
            <rFont val="游ゴシック"/>
            <family val="3"/>
            <charset val="128"/>
          </rPr>
          <t xml:space="preserve">事業所の所在地を入力してください。
</t>
        </r>
        <r>
          <rPr>
            <sz val="9"/>
            <color indexed="81"/>
            <rFont val="游ゴシック"/>
            <family val="3"/>
            <charset val="128"/>
          </rPr>
          <t xml:space="preserve">
</t>
        </r>
      </text>
    </comment>
    <comment ref="B48" authorId="0" shapeId="0" xr:uid="{00000000-0006-0000-0200-000057000000}">
      <text>
        <r>
          <rPr>
            <b/>
            <sz val="9"/>
            <color indexed="81"/>
            <rFont val="游ゴシック"/>
            <family val="3"/>
            <charset val="128"/>
          </rPr>
          <t>事業所の名称を入力してください。</t>
        </r>
      </text>
    </comment>
    <comment ref="C48" authorId="0" shapeId="0" xr:uid="{00000000-0006-0000-0200-000058000000}">
      <text>
        <r>
          <rPr>
            <b/>
            <sz val="9"/>
            <color indexed="81"/>
            <rFont val="游ゴシック"/>
            <family val="3"/>
            <charset val="128"/>
          </rPr>
          <t xml:space="preserve">事業所の所在地を入力してください。
</t>
        </r>
        <r>
          <rPr>
            <sz val="9"/>
            <color indexed="81"/>
            <rFont val="游ゴシック"/>
            <family val="3"/>
            <charset val="128"/>
          </rPr>
          <t xml:space="preserve">
</t>
        </r>
      </text>
    </comment>
    <comment ref="B49" authorId="0" shapeId="0" xr:uid="{00000000-0006-0000-0200-000059000000}">
      <text>
        <r>
          <rPr>
            <b/>
            <sz val="9"/>
            <color indexed="81"/>
            <rFont val="游ゴシック"/>
            <family val="3"/>
            <charset val="128"/>
          </rPr>
          <t>事業所の名称を入力してください。</t>
        </r>
      </text>
    </comment>
    <comment ref="C49" authorId="0" shapeId="0" xr:uid="{00000000-0006-0000-0200-00005A000000}">
      <text>
        <r>
          <rPr>
            <b/>
            <sz val="9"/>
            <color indexed="81"/>
            <rFont val="游ゴシック"/>
            <family val="3"/>
            <charset val="128"/>
          </rPr>
          <t xml:space="preserve">事業所の所在地を入力してください。
</t>
        </r>
        <r>
          <rPr>
            <sz val="9"/>
            <color indexed="81"/>
            <rFont val="游ゴシック"/>
            <family val="3"/>
            <charset val="128"/>
          </rPr>
          <t xml:space="preserve">
</t>
        </r>
      </text>
    </comment>
    <comment ref="B50" authorId="0" shapeId="0" xr:uid="{00000000-0006-0000-0200-00005B000000}">
      <text>
        <r>
          <rPr>
            <b/>
            <sz val="9"/>
            <color indexed="81"/>
            <rFont val="游ゴシック"/>
            <family val="3"/>
            <charset val="128"/>
          </rPr>
          <t>事業所の名称を入力してください。</t>
        </r>
      </text>
    </comment>
    <comment ref="C50" authorId="0" shapeId="0" xr:uid="{00000000-0006-0000-0200-00005C000000}">
      <text>
        <r>
          <rPr>
            <b/>
            <sz val="9"/>
            <color indexed="81"/>
            <rFont val="游ゴシック"/>
            <family val="3"/>
            <charset val="128"/>
          </rPr>
          <t xml:space="preserve">事業所の所在地を入力してください。
</t>
        </r>
        <r>
          <rPr>
            <sz val="9"/>
            <color indexed="81"/>
            <rFont val="游ゴシック"/>
            <family val="3"/>
            <charset val="128"/>
          </rPr>
          <t xml:space="preserve">
</t>
        </r>
      </text>
    </comment>
    <comment ref="B51" authorId="0" shapeId="0" xr:uid="{00000000-0006-0000-0200-00005D000000}">
      <text>
        <r>
          <rPr>
            <b/>
            <sz val="9"/>
            <color indexed="81"/>
            <rFont val="游ゴシック"/>
            <family val="3"/>
            <charset val="128"/>
          </rPr>
          <t>事業所の名称を入力してください。</t>
        </r>
      </text>
    </comment>
    <comment ref="C51" authorId="0" shapeId="0" xr:uid="{00000000-0006-0000-0200-00005E000000}">
      <text>
        <r>
          <rPr>
            <b/>
            <sz val="9"/>
            <color indexed="81"/>
            <rFont val="游ゴシック"/>
            <family val="3"/>
            <charset val="128"/>
          </rPr>
          <t xml:space="preserve">事業所の所在地を入力してください。
</t>
        </r>
        <r>
          <rPr>
            <sz val="9"/>
            <color indexed="81"/>
            <rFont val="游ゴシック"/>
            <family val="3"/>
            <charset val="128"/>
          </rPr>
          <t xml:space="preserve">
</t>
        </r>
      </text>
    </comment>
    <comment ref="B52" authorId="0" shapeId="0" xr:uid="{00000000-0006-0000-0200-00005F000000}">
      <text>
        <r>
          <rPr>
            <b/>
            <sz val="9"/>
            <color indexed="81"/>
            <rFont val="游ゴシック"/>
            <family val="3"/>
            <charset val="128"/>
          </rPr>
          <t>事業所の名称を入力してください。</t>
        </r>
      </text>
    </comment>
    <comment ref="C52" authorId="0" shapeId="0" xr:uid="{00000000-0006-0000-0200-000060000000}">
      <text>
        <r>
          <rPr>
            <b/>
            <sz val="9"/>
            <color indexed="81"/>
            <rFont val="游ゴシック"/>
            <family val="3"/>
            <charset val="128"/>
          </rPr>
          <t xml:space="preserve">事業所の所在地を入力してください。
</t>
        </r>
        <r>
          <rPr>
            <sz val="9"/>
            <color indexed="81"/>
            <rFont val="游ゴシック"/>
            <family val="3"/>
            <charset val="128"/>
          </rPr>
          <t xml:space="preserve">
</t>
        </r>
      </text>
    </comment>
    <comment ref="B53" authorId="0" shapeId="0" xr:uid="{00000000-0006-0000-0200-000061000000}">
      <text>
        <r>
          <rPr>
            <b/>
            <sz val="9"/>
            <color indexed="81"/>
            <rFont val="游ゴシック"/>
            <family val="3"/>
            <charset val="128"/>
          </rPr>
          <t>事業所の名称を入力してください。</t>
        </r>
      </text>
    </comment>
    <comment ref="C53" authorId="0" shapeId="0" xr:uid="{00000000-0006-0000-0200-000062000000}">
      <text>
        <r>
          <rPr>
            <b/>
            <sz val="9"/>
            <color indexed="81"/>
            <rFont val="游ゴシック"/>
            <family val="3"/>
            <charset val="128"/>
          </rPr>
          <t xml:space="preserve">事業所の所在地を入力してください。
</t>
        </r>
        <r>
          <rPr>
            <sz val="9"/>
            <color indexed="81"/>
            <rFont val="游ゴシック"/>
            <family val="3"/>
            <charset val="128"/>
          </rPr>
          <t xml:space="preserve">
</t>
        </r>
      </text>
    </comment>
    <comment ref="B54" authorId="0" shapeId="0" xr:uid="{00000000-0006-0000-0200-000063000000}">
      <text>
        <r>
          <rPr>
            <b/>
            <sz val="9"/>
            <color indexed="81"/>
            <rFont val="游ゴシック"/>
            <family val="3"/>
            <charset val="128"/>
          </rPr>
          <t>事業所の名称を入力してください。</t>
        </r>
      </text>
    </comment>
    <comment ref="C54" authorId="0" shapeId="0" xr:uid="{00000000-0006-0000-0200-000064000000}">
      <text>
        <r>
          <rPr>
            <b/>
            <sz val="9"/>
            <color indexed="81"/>
            <rFont val="游ゴシック"/>
            <family val="3"/>
            <charset val="128"/>
          </rPr>
          <t xml:space="preserve">事業所の所在地を入力してください。
</t>
        </r>
        <r>
          <rPr>
            <sz val="9"/>
            <color indexed="81"/>
            <rFont val="游ゴシック"/>
            <family val="3"/>
            <charset val="128"/>
          </rPr>
          <t xml:space="preserve">
</t>
        </r>
      </text>
    </comment>
    <comment ref="B55" authorId="0" shapeId="0" xr:uid="{00000000-0006-0000-0200-000065000000}">
      <text>
        <r>
          <rPr>
            <b/>
            <sz val="9"/>
            <color indexed="81"/>
            <rFont val="游ゴシック"/>
            <family val="3"/>
            <charset val="128"/>
          </rPr>
          <t>事業所の名称を入力してください。</t>
        </r>
      </text>
    </comment>
    <comment ref="C55" authorId="0" shapeId="0" xr:uid="{00000000-0006-0000-0200-000066000000}">
      <text>
        <r>
          <rPr>
            <b/>
            <sz val="9"/>
            <color indexed="81"/>
            <rFont val="游ゴシック"/>
            <family val="3"/>
            <charset val="128"/>
          </rPr>
          <t xml:space="preserve">事業所の所在地を入力してください。
</t>
        </r>
        <r>
          <rPr>
            <sz val="9"/>
            <color indexed="81"/>
            <rFont val="游ゴシック"/>
            <family val="3"/>
            <charset val="128"/>
          </rPr>
          <t xml:space="preserve">
</t>
        </r>
      </text>
    </comment>
    <comment ref="B56" authorId="0" shapeId="0" xr:uid="{00000000-0006-0000-0200-000067000000}">
      <text>
        <r>
          <rPr>
            <b/>
            <sz val="9"/>
            <color indexed="81"/>
            <rFont val="游ゴシック"/>
            <family val="3"/>
            <charset val="128"/>
          </rPr>
          <t>事業所の名称を入力してください。</t>
        </r>
      </text>
    </comment>
    <comment ref="C56" authorId="0" shapeId="0" xr:uid="{00000000-0006-0000-0200-000068000000}">
      <text>
        <r>
          <rPr>
            <b/>
            <sz val="9"/>
            <color indexed="81"/>
            <rFont val="游ゴシック"/>
            <family val="3"/>
            <charset val="128"/>
          </rPr>
          <t xml:space="preserve">事業所の所在地を入力してください。
</t>
        </r>
        <r>
          <rPr>
            <sz val="9"/>
            <color indexed="81"/>
            <rFont val="游ゴシック"/>
            <family val="3"/>
            <charset val="128"/>
          </rPr>
          <t xml:space="preserve">
</t>
        </r>
      </text>
    </comment>
    <comment ref="B57" authorId="0" shapeId="0" xr:uid="{00000000-0006-0000-0200-000069000000}">
      <text>
        <r>
          <rPr>
            <b/>
            <sz val="9"/>
            <color indexed="81"/>
            <rFont val="游ゴシック"/>
            <family val="3"/>
            <charset val="128"/>
          </rPr>
          <t>事業所の名称を入力してください。</t>
        </r>
      </text>
    </comment>
    <comment ref="C57" authorId="0" shapeId="0" xr:uid="{00000000-0006-0000-0200-00006A000000}">
      <text>
        <r>
          <rPr>
            <b/>
            <sz val="9"/>
            <color indexed="81"/>
            <rFont val="游ゴシック"/>
            <family val="3"/>
            <charset val="128"/>
          </rPr>
          <t xml:space="preserve">事業所の所在地を入力してください。
</t>
        </r>
        <r>
          <rPr>
            <sz val="9"/>
            <color indexed="81"/>
            <rFont val="游ゴシック"/>
            <family val="3"/>
            <charset val="128"/>
          </rPr>
          <t xml:space="preserve">
</t>
        </r>
      </text>
    </comment>
    <comment ref="B58" authorId="0" shapeId="0" xr:uid="{00000000-0006-0000-0200-00006B000000}">
      <text>
        <r>
          <rPr>
            <b/>
            <sz val="9"/>
            <color indexed="81"/>
            <rFont val="游ゴシック"/>
            <family val="3"/>
            <charset val="128"/>
          </rPr>
          <t>事業所の名称を入力してください。</t>
        </r>
      </text>
    </comment>
    <comment ref="C58" authorId="0" shapeId="0" xr:uid="{00000000-0006-0000-0200-00006C000000}">
      <text>
        <r>
          <rPr>
            <b/>
            <sz val="9"/>
            <color indexed="81"/>
            <rFont val="游ゴシック"/>
            <family val="3"/>
            <charset val="128"/>
          </rPr>
          <t xml:space="preserve">事業所の所在地を入力してください。
</t>
        </r>
        <r>
          <rPr>
            <sz val="9"/>
            <color indexed="81"/>
            <rFont val="游ゴシック"/>
            <family val="3"/>
            <charset val="128"/>
          </rPr>
          <t xml:space="preserve">
</t>
        </r>
      </text>
    </comment>
    <comment ref="B59" authorId="0" shapeId="0" xr:uid="{00000000-0006-0000-0200-00006D000000}">
      <text>
        <r>
          <rPr>
            <b/>
            <sz val="9"/>
            <color indexed="81"/>
            <rFont val="游ゴシック"/>
            <family val="3"/>
            <charset val="128"/>
          </rPr>
          <t>事業所の名称を入力してください。</t>
        </r>
      </text>
    </comment>
    <comment ref="C59" authorId="0" shapeId="0" xr:uid="{00000000-0006-0000-0200-00006E000000}">
      <text>
        <r>
          <rPr>
            <b/>
            <sz val="9"/>
            <color indexed="81"/>
            <rFont val="游ゴシック"/>
            <family val="3"/>
            <charset val="128"/>
          </rPr>
          <t xml:space="preserve">事業所の所在地を入力してください。
</t>
        </r>
        <r>
          <rPr>
            <sz val="9"/>
            <color indexed="81"/>
            <rFont val="游ゴシック"/>
            <family val="3"/>
            <charset val="128"/>
          </rPr>
          <t xml:space="preserve">
</t>
        </r>
      </text>
    </comment>
    <comment ref="B60" authorId="0" shapeId="0" xr:uid="{00000000-0006-0000-0200-00006F000000}">
      <text>
        <r>
          <rPr>
            <b/>
            <sz val="9"/>
            <color indexed="81"/>
            <rFont val="游ゴシック"/>
            <family val="3"/>
            <charset val="128"/>
          </rPr>
          <t>事業所の名称を入力してください。</t>
        </r>
      </text>
    </comment>
    <comment ref="C60" authorId="0" shapeId="0" xr:uid="{00000000-0006-0000-0200-000070000000}">
      <text>
        <r>
          <rPr>
            <b/>
            <sz val="9"/>
            <color indexed="81"/>
            <rFont val="游ゴシック"/>
            <family val="3"/>
            <charset val="128"/>
          </rPr>
          <t xml:space="preserve">事業所の所在地を入力してください。
</t>
        </r>
        <r>
          <rPr>
            <sz val="9"/>
            <color indexed="81"/>
            <rFont val="游ゴシック"/>
            <family val="3"/>
            <charset val="128"/>
          </rPr>
          <t xml:space="preserve">
</t>
        </r>
      </text>
    </comment>
    <comment ref="B61" authorId="0" shapeId="0" xr:uid="{00000000-0006-0000-0200-000071000000}">
      <text>
        <r>
          <rPr>
            <b/>
            <sz val="9"/>
            <color indexed="81"/>
            <rFont val="游ゴシック"/>
            <family val="3"/>
            <charset val="128"/>
          </rPr>
          <t>事業所の名称を入力してください。</t>
        </r>
      </text>
    </comment>
    <comment ref="C61" authorId="0" shapeId="0" xr:uid="{00000000-0006-0000-0200-000072000000}">
      <text>
        <r>
          <rPr>
            <b/>
            <sz val="9"/>
            <color indexed="81"/>
            <rFont val="游ゴシック"/>
            <family val="3"/>
            <charset val="128"/>
          </rPr>
          <t xml:space="preserve">事業所の所在地を入力してください。
</t>
        </r>
        <r>
          <rPr>
            <sz val="9"/>
            <color indexed="81"/>
            <rFont val="游ゴシック"/>
            <family val="3"/>
            <charset val="128"/>
          </rPr>
          <t xml:space="preserve">
</t>
        </r>
      </text>
    </comment>
    <comment ref="B62" authorId="0" shapeId="0" xr:uid="{00000000-0006-0000-0200-000073000000}">
      <text>
        <r>
          <rPr>
            <b/>
            <sz val="9"/>
            <color indexed="81"/>
            <rFont val="游ゴシック"/>
            <family val="3"/>
            <charset val="128"/>
          </rPr>
          <t>事業所の名称を入力してください。</t>
        </r>
      </text>
    </comment>
    <comment ref="C62" authorId="0" shapeId="0" xr:uid="{00000000-0006-0000-0200-000074000000}">
      <text>
        <r>
          <rPr>
            <b/>
            <sz val="9"/>
            <color indexed="81"/>
            <rFont val="游ゴシック"/>
            <family val="3"/>
            <charset val="128"/>
          </rPr>
          <t xml:space="preserve">事業所の所在地を入力してください。
</t>
        </r>
        <r>
          <rPr>
            <sz val="9"/>
            <color indexed="81"/>
            <rFont val="游ゴシック"/>
            <family val="3"/>
            <charset val="128"/>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C14-1498</author>
    <author>Chihiro Morimoto</author>
  </authors>
  <commentList>
    <comment ref="D6" authorId="0" shapeId="0" xr:uid="{00000000-0006-0000-0300-000001000000}">
      <text>
        <r>
          <rPr>
            <b/>
            <sz val="9"/>
            <color indexed="81"/>
            <rFont val="游ゴシック"/>
            <family val="3"/>
            <charset val="128"/>
          </rPr>
          <t>温室効果ガスの排出の抑制等に関する削減目標を達成するために実施した措置を入力してください。
（例：○○設備の更新、省エネパトロールの実施、従業員への講座実施　など）</t>
        </r>
      </text>
    </comment>
    <comment ref="D9" authorId="0" shapeId="0" xr:uid="{00000000-0006-0000-0300-000002000000}">
      <text>
        <r>
          <rPr>
            <b/>
            <sz val="9"/>
            <color indexed="81"/>
            <rFont val="游ゴシック"/>
            <family val="3"/>
            <charset val="128"/>
          </rPr>
          <t>該当するものがあれば、☑チェックを入力してください。</t>
        </r>
      </text>
    </comment>
    <comment ref="D10" authorId="0" shapeId="0" xr:uid="{00000000-0006-0000-0300-000003000000}">
      <text>
        <r>
          <rPr>
            <b/>
            <sz val="9"/>
            <color indexed="81"/>
            <rFont val="游ゴシック"/>
            <family val="3"/>
            <charset val="128"/>
          </rPr>
          <t>該当するものがあれば、☑チェックを入力してください。</t>
        </r>
      </text>
    </comment>
    <comment ref="G21" authorId="0" shapeId="0" xr:uid="{00000000-0006-0000-0300-000004000000}">
      <text>
        <r>
          <rPr>
            <b/>
            <sz val="9"/>
            <color indexed="81"/>
            <rFont val="游ゴシック"/>
            <family val="3"/>
            <charset val="128"/>
          </rPr>
          <t>計画書に記載した基準年度の温室効果ガス排出量を入力してください。</t>
        </r>
      </text>
    </comment>
    <comment ref="J21" authorId="0" shapeId="0" xr:uid="{00000000-0006-0000-0300-000005000000}">
      <text>
        <r>
          <rPr>
            <b/>
            <sz val="9"/>
            <color indexed="81"/>
            <rFont val="游ゴシック"/>
            <family val="3"/>
            <charset val="128"/>
          </rPr>
          <t>計画書に記載した目標年度の温室効果ガス排出量を入力してください。</t>
        </r>
      </text>
    </comment>
    <comment ref="E22" authorId="0" shapeId="0" xr:uid="{00000000-0006-0000-0300-000006000000}">
      <text>
        <r>
          <rPr>
            <b/>
            <sz val="9"/>
            <color indexed="81"/>
            <rFont val="游ゴシック"/>
            <family val="3"/>
            <charset val="128"/>
          </rPr>
          <t>該当する方に☑チェックを入力してください。</t>
        </r>
      </text>
    </comment>
    <comment ref="J23" authorId="0" shapeId="0" xr:uid="{00000000-0006-0000-0300-000007000000}">
      <text>
        <r>
          <rPr>
            <b/>
            <sz val="9"/>
            <color indexed="81"/>
            <rFont val="游ゴシック"/>
            <family val="3"/>
            <charset val="128"/>
          </rPr>
          <t>計画書に記載した目標年度の差引排出量を入力してください。</t>
        </r>
      </text>
    </comment>
    <comment ref="E24" authorId="0" shapeId="0" xr:uid="{00000000-0006-0000-0300-000008000000}">
      <text>
        <r>
          <rPr>
            <b/>
            <sz val="9"/>
            <color indexed="81"/>
            <rFont val="游ゴシック"/>
            <family val="3"/>
            <charset val="128"/>
          </rPr>
          <t>該当する方に☑チェックを入力してください。</t>
        </r>
      </text>
    </comment>
    <comment ref="T25" authorId="1" shapeId="0" xr:uid="{00000000-0006-0000-0300-000009000000}">
      <text>
        <r>
          <rPr>
            <b/>
            <sz val="12"/>
            <color indexed="10"/>
            <rFont val="游ゴシック"/>
            <family val="3"/>
            <charset val="128"/>
          </rPr>
          <t>原単位排出量の小数点以下の桁数は、提出した計画書に記載した桁数と同じにしてください。
なお、原単位排出量の小数点以下の桁数を変更する場合は、ここに数字を入力して変更してください。</t>
        </r>
      </text>
    </comment>
    <comment ref="G26" authorId="0" shapeId="0" xr:uid="{00000000-0006-0000-0300-00000A000000}">
      <text>
        <r>
          <rPr>
            <b/>
            <sz val="9"/>
            <color indexed="81"/>
            <rFont val="游ゴシック"/>
            <family val="3"/>
            <charset val="128"/>
          </rPr>
          <t>数値を入力してください。</t>
        </r>
      </text>
    </comment>
    <comment ref="J26" authorId="0" shapeId="0" xr:uid="{00000000-0006-0000-0300-00000B000000}">
      <text>
        <r>
          <rPr>
            <b/>
            <sz val="9"/>
            <color indexed="81"/>
            <rFont val="游ゴシック"/>
            <family val="3"/>
            <charset val="128"/>
          </rPr>
          <t>数値を入力してください。</t>
        </r>
      </text>
    </comment>
    <comment ref="N26" authorId="0" shapeId="0" xr:uid="{00000000-0006-0000-0300-00000C000000}">
      <text>
        <r>
          <rPr>
            <b/>
            <sz val="9"/>
            <color indexed="81"/>
            <rFont val="游ゴシック"/>
            <family val="3"/>
            <charset val="128"/>
          </rPr>
          <t>数値を入力してください。</t>
        </r>
      </text>
    </comment>
    <comment ref="H27" authorId="0" shapeId="0" xr:uid="{00000000-0006-0000-0300-00000D000000}">
      <text>
        <r>
          <rPr>
            <b/>
            <sz val="9"/>
            <color indexed="81"/>
            <rFont val="游ゴシック"/>
            <family val="3"/>
            <charset val="128"/>
          </rPr>
          <t>単位を入力してください。
（t、㎡　など）</t>
        </r>
      </text>
    </comment>
    <comment ref="G28" authorId="0" shapeId="0" xr:uid="{00000000-0006-0000-0300-00000E000000}">
      <text>
        <r>
          <rPr>
            <b/>
            <sz val="9"/>
            <color indexed="81"/>
            <rFont val="游ゴシック"/>
            <family val="3"/>
            <charset val="128"/>
          </rPr>
          <t>名称を入力してください。
（生産数量、床面積　など）</t>
        </r>
      </text>
    </comment>
    <comment ref="D29" authorId="0" shapeId="0" xr:uid="{00000000-0006-0000-0300-00000F000000}">
      <text>
        <r>
          <rPr>
            <b/>
            <sz val="9"/>
            <color indexed="81"/>
            <rFont val="游ゴシック"/>
            <family val="3"/>
            <charset val="128"/>
          </rPr>
          <t>基準年度と比較して増加・減少した理由を記入してください。</t>
        </r>
      </text>
    </comment>
    <comment ref="D30" authorId="0" shapeId="0" xr:uid="{00000000-0006-0000-0300-000010000000}">
      <text>
        <r>
          <rPr>
            <b/>
            <sz val="9"/>
            <color indexed="81"/>
            <rFont val="游ゴシック"/>
            <family val="3"/>
            <charset val="128"/>
          </rPr>
          <t>上記以外で地球温暖化の防止のために取り組んだこと等があれば、記入してください。</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C14-1498</author>
    <author>SG17213のC20-3041</author>
    <author>Chihiro Morimoto</author>
  </authors>
  <commentList>
    <comment ref="F8" authorId="0" shapeId="0" xr:uid="{00000000-0006-0000-0400-000001000000}">
      <text>
        <r>
          <rPr>
            <b/>
            <sz val="9"/>
            <color indexed="81"/>
            <rFont val="游ゴシック"/>
            <family val="3"/>
            <charset val="128"/>
          </rPr>
          <t>原則、有効数字３桁以上で入力してください。</t>
        </r>
      </text>
    </comment>
    <comment ref="I8" authorId="0" shapeId="0" xr:uid="{00000000-0006-0000-0400-000002000000}">
      <text>
        <r>
          <rPr>
            <b/>
            <sz val="9"/>
            <color indexed="81"/>
            <rFont val="游ゴシック"/>
            <family val="3"/>
            <charset val="128"/>
          </rPr>
          <t>原則、有効数字３桁以上で入力してください。</t>
        </r>
      </text>
    </comment>
    <comment ref="F9" authorId="0" shapeId="0" xr:uid="{00000000-0006-0000-0400-000003000000}">
      <text>
        <r>
          <rPr>
            <b/>
            <sz val="9"/>
            <color indexed="81"/>
            <rFont val="游ゴシック"/>
            <family val="3"/>
            <charset val="128"/>
          </rPr>
          <t>原則、有効数字３桁以上で入力してください。</t>
        </r>
      </text>
    </comment>
    <comment ref="I9" authorId="0" shapeId="0" xr:uid="{00000000-0006-0000-0400-000004000000}">
      <text>
        <r>
          <rPr>
            <b/>
            <sz val="9"/>
            <color indexed="81"/>
            <rFont val="游ゴシック"/>
            <family val="3"/>
            <charset val="128"/>
          </rPr>
          <t>原則、有効数字３桁以上で入力してください。</t>
        </r>
      </text>
    </comment>
    <comment ref="F10" authorId="0" shapeId="0" xr:uid="{00000000-0006-0000-0400-000005000000}">
      <text>
        <r>
          <rPr>
            <b/>
            <sz val="9"/>
            <color indexed="81"/>
            <rFont val="游ゴシック"/>
            <family val="3"/>
            <charset val="128"/>
          </rPr>
          <t>原則、有効数字３桁以上で入力してください。</t>
        </r>
      </text>
    </comment>
    <comment ref="I10" authorId="0" shapeId="0" xr:uid="{00000000-0006-0000-0400-000006000000}">
      <text>
        <r>
          <rPr>
            <b/>
            <sz val="9"/>
            <color indexed="81"/>
            <rFont val="游ゴシック"/>
            <family val="3"/>
            <charset val="128"/>
          </rPr>
          <t>原則、有効数字３桁以上で入力してください。</t>
        </r>
      </text>
    </comment>
    <comment ref="F11" authorId="0" shapeId="0" xr:uid="{00000000-0006-0000-0400-000007000000}">
      <text>
        <r>
          <rPr>
            <b/>
            <sz val="9"/>
            <color indexed="81"/>
            <rFont val="游ゴシック"/>
            <family val="3"/>
            <charset val="128"/>
          </rPr>
          <t>原則、有効数字３桁以上で入力してください。</t>
        </r>
      </text>
    </comment>
    <comment ref="I11" authorId="0" shapeId="0" xr:uid="{00000000-0006-0000-0400-000008000000}">
      <text>
        <r>
          <rPr>
            <b/>
            <sz val="9"/>
            <color indexed="81"/>
            <rFont val="游ゴシック"/>
            <family val="3"/>
            <charset val="128"/>
          </rPr>
          <t>原則、有効数字３桁以上で入力してください。</t>
        </r>
      </text>
    </comment>
    <comment ref="F12" authorId="0" shapeId="0" xr:uid="{00000000-0006-0000-0400-000009000000}">
      <text>
        <r>
          <rPr>
            <b/>
            <sz val="9"/>
            <color indexed="81"/>
            <rFont val="游ゴシック"/>
            <family val="3"/>
            <charset val="128"/>
          </rPr>
          <t>原則、有効数字３桁以上で入力してください。</t>
        </r>
      </text>
    </comment>
    <comment ref="I12" authorId="0" shapeId="0" xr:uid="{00000000-0006-0000-0400-00000A000000}">
      <text>
        <r>
          <rPr>
            <b/>
            <sz val="9"/>
            <color indexed="81"/>
            <rFont val="游ゴシック"/>
            <family val="3"/>
            <charset val="128"/>
          </rPr>
          <t>原則、有効数字３桁以上で入力してください。</t>
        </r>
      </text>
    </comment>
    <comment ref="F13" authorId="0" shapeId="0" xr:uid="{00000000-0006-0000-0400-00000B000000}">
      <text>
        <r>
          <rPr>
            <b/>
            <sz val="9"/>
            <color indexed="81"/>
            <rFont val="游ゴシック"/>
            <family val="3"/>
            <charset val="128"/>
          </rPr>
          <t>原則、有効数字３桁以上で入力してください。</t>
        </r>
      </text>
    </comment>
    <comment ref="I13" authorId="0" shapeId="0" xr:uid="{00000000-0006-0000-0400-00000C000000}">
      <text>
        <r>
          <rPr>
            <b/>
            <sz val="9"/>
            <color indexed="81"/>
            <rFont val="游ゴシック"/>
            <family val="3"/>
            <charset val="128"/>
          </rPr>
          <t>原則、有効数字３桁以上で入力してください。</t>
        </r>
      </text>
    </comment>
    <comment ref="F14" authorId="0" shapeId="0" xr:uid="{00000000-0006-0000-0400-00000D000000}">
      <text>
        <r>
          <rPr>
            <b/>
            <sz val="9"/>
            <color indexed="81"/>
            <rFont val="游ゴシック"/>
            <family val="3"/>
            <charset val="128"/>
          </rPr>
          <t>原則、有効数字３桁以上で入力してください。</t>
        </r>
      </text>
    </comment>
    <comment ref="I14" authorId="0" shapeId="0" xr:uid="{00000000-0006-0000-0400-00000E000000}">
      <text>
        <r>
          <rPr>
            <b/>
            <sz val="9"/>
            <color indexed="81"/>
            <rFont val="游ゴシック"/>
            <family val="3"/>
            <charset val="128"/>
          </rPr>
          <t>原則、有効数字３桁以上で入力してください。</t>
        </r>
      </text>
    </comment>
    <comment ref="F15" authorId="0" shapeId="0" xr:uid="{00000000-0006-0000-0400-00000F000000}">
      <text>
        <r>
          <rPr>
            <b/>
            <sz val="9"/>
            <color indexed="81"/>
            <rFont val="游ゴシック"/>
            <family val="3"/>
            <charset val="128"/>
          </rPr>
          <t>原則、有効数字３桁以上で入力してください。</t>
        </r>
      </text>
    </comment>
    <comment ref="I15" authorId="0" shapeId="0" xr:uid="{00000000-0006-0000-0400-000010000000}">
      <text>
        <r>
          <rPr>
            <b/>
            <sz val="9"/>
            <color indexed="81"/>
            <rFont val="游ゴシック"/>
            <family val="3"/>
            <charset val="128"/>
          </rPr>
          <t>原則、有効数字３桁以上で入力してください。</t>
        </r>
      </text>
    </comment>
    <comment ref="F16" authorId="0" shapeId="0" xr:uid="{00000000-0006-0000-0400-000011000000}">
      <text>
        <r>
          <rPr>
            <b/>
            <sz val="9"/>
            <color indexed="81"/>
            <rFont val="游ゴシック"/>
            <family val="3"/>
            <charset val="128"/>
          </rPr>
          <t>原則、有効数字３桁以上で入力してください。</t>
        </r>
      </text>
    </comment>
    <comment ref="I16" authorId="0" shapeId="0" xr:uid="{00000000-0006-0000-0400-000012000000}">
      <text>
        <r>
          <rPr>
            <b/>
            <sz val="9"/>
            <color indexed="81"/>
            <rFont val="游ゴシック"/>
            <family val="3"/>
            <charset val="128"/>
          </rPr>
          <t>原則、有効数字３桁以上で入力してください。</t>
        </r>
      </text>
    </comment>
    <comment ref="F17" authorId="0" shapeId="0" xr:uid="{00000000-0006-0000-0400-000013000000}">
      <text>
        <r>
          <rPr>
            <b/>
            <sz val="9"/>
            <color indexed="81"/>
            <rFont val="游ゴシック"/>
            <family val="3"/>
            <charset val="128"/>
          </rPr>
          <t>原則、有効数字３桁以上で入力してください。</t>
        </r>
      </text>
    </comment>
    <comment ref="I17" authorId="0" shapeId="0" xr:uid="{00000000-0006-0000-0400-000014000000}">
      <text>
        <r>
          <rPr>
            <b/>
            <sz val="9"/>
            <color indexed="81"/>
            <rFont val="游ゴシック"/>
            <family val="3"/>
            <charset val="128"/>
          </rPr>
          <t>原則、有効数字３桁以上で入力してください。</t>
        </r>
      </text>
    </comment>
    <comment ref="F18" authorId="0" shapeId="0" xr:uid="{00000000-0006-0000-0400-000015000000}">
      <text>
        <r>
          <rPr>
            <b/>
            <sz val="9"/>
            <color indexed="81"/>
            <rFont val="游ゴシック"/>
            <family val="3"/>
            <charset val="128"/>
          </rPr>
          <t>原則、有効数字３桁以上で入力してください。</t>
        </r>
      </text>
    </comment>
    <comment ref="I18" authorId="0" shapeId="0" xr:uid="{00000000-0006-0000-0400-000016000000}">
      <text>
        <r>
          <rPr>
            <b/>
            <sz val="9"/>
            <color indexed="81"/>
            <rFont val="游ゴシック"/>
            <family val="3"/>
            <charset val="128"/>
          </rPr>
          <t>原則、有効数字３桁以上で入力してください。</t>
        </r>
      </text>
    </comment>
    <comment ref="F19" authorId="0" shapeId="0" xr:uid="{00000000-0006-0000-0400-000017000000}">
      <text>
        <r>
          <rPr>
            <b/>
            <sz val="9"/>
            <color indexed="81"/>
            <rFont val="游ゴシック"/>
            <family val="3"/>
            <charset val="128"/>
          </rPr>
          <t>原則、有効数字３桁以上で入力してください。</t>
        </r>
      </text>
    </comment>
    <comment ref="I19" authorId="0" shapeId="0" xr:uid="{00000000-0006-0000-0400-000018000000}">
      <text>
        <r>
          <rPr>
            <b/>
            <sz val="9"/>
            <color indexed="81"/>
            <rFont val="游ゴシック"/>
            <family val="3"/>
            <charset val="128"/>
          </rPr>
          <t>原則、有効数字３桁以上で入力してください。</t>
        </r>
      </text>
    </comment>
    <comment ref="F20" authorId="0" shapeId="0" xr:uid="{00000000-0006-0000-0400-000019000000}">
      <text>
        <r>
          <rPr>
            <b/>
            <sz val="9"/>
            <color indexed="81"/>
            <rFont val="游ゴシック"/>
            <family val="3"/>
            <charset val="128"/>
          </rPr>
          <t>原則、有効数字３桁以上で入力してください。</t>
        </r>
      </text>
    </comment>
    <comment ref="I20" authorId="0" shapeId="0" xr:uid="{00000000-0006-0000-0400-00001A000000}">
      <text>
        <r>
          <rPr>
            <b/>
            <sz val="9"/>
            <color indexed="81"/>
            <rFont val="游ゴシック"/>
            <family val="3"/>
            <charset val="128"/>
          </rPr>
          <t>原則、有効数字３桁以上で入力してください。</t>
        </r>
      </text>
    </comment>
    <comment ref="F21" authorId="0" shapeId="0" xr:uid="{00000000-0006-0000-0400-00001B000000}">
      <text>
        <r>
          <rPr>
            <b/>
            <sz val="9"/>
            <color indexed="81"/>
            <rFont val="游ゴシック"/>
            <family val="3"/>
            <charset val="128"/>
          </rPr>
          <t>原則、有効数字３桁以上で入力してください。</t>
        </r>
      </text>
    </comment>
    <comment ref="I21" authorId="0" shapeId="0" xr:uid="{00000000-0006-0000-0400-00001C000000}">
      <text>
        <r>
          <rPr>
            <b/>
            <sz val="9"/>
            <color indexed="81"/>
            <rFont val="游ゴシック"/>
            <family val="3"/>
            <charset val="128"/>
          </rPr>
          <t>原則、有効数字３桁以上で入力してください。</t>
        </r>
      </text>
    </comment>
    <comment ref="C22" authorId="1" shapeId="0" xr:uid="{00000000-0006-0000-0400-00001D000000}">
      <text>
        <r>
          <rPr>
            <b/>
            <sz val="9"/>
            <color indexed="81"/>
            <rFont val="游ゴシック"/>
            <family val="3"/>
            <charset val="128"/>
          </rPr>
          <t>名称変更できます。その際、右側太枠内の発熱量と排出係数が一致するように、入力し直してください。当初は、輸入原料炭の発熱量と排出係数が入っています。輸入、コークス用、吹込用の複数に該当する場合は、「その他の燃料」の欄も活用してください。</t>
        </r>
      </text>
    </comment>
    <comment ref="F22" authorId="0" shapeId="0" xr:uid="{00000000-0006-0000-0400-00001E000000}">
      <text>
        <r>
          <rPr>
            <b/>
            <sz val="10"/>
            <color indexed="81"/>
            <rFont val="游ゴシック"/>
            <family val="3"/>
            <charset val="128"/>
          </rPr>
          <t>原則、有効数字３桁以上で入力してください。</t>
        </r>
      </text>
    </comment>
    <comment ref="I22" authorId="0" shapeId="0" xr:uid="{00000000-0006-0000-0400-00001F000000}">
      <text>
        <r>
          <rPr>
            <b/>
            <sz val="10"/>
            <color indexed="81"/>
            <rFont val="游ゴシック"/>
            <family val="3"/>
            <charset val="128"/>
          </rPr>
          <t>原則、有効数字３桁以上で入力してください。</t>
        </r>
      </text>
    </comment>
    <comment ref="P22" authorId="1" shapeId="0" xr:uid="{00000000-0006-0000-0400-000020000000}">
      <text>
        <r>
          <rPr>
            <b/>
            <sz val="9"/>
            <color indexed="81"/>
            <rFont val="游ゴシック"/>
            <family val="3"/>
            <charset val="128"/>
          </rPr>
          <t>輸入原料炭の発熱量を入力しています。
コークス原料炭は28.9、吹込用原料炭は28.3になります。</t>
        </r>
      </text>
    </comment>
    <comment ref="S22" authorId="1" shapeId="0" xr:uid="{00000000-0006-0000-0400-000021000000}">
      <text>
        <r>
          <rPr>
            <b/>
            <sz val="9"/>
            <color indexed="81"/>
            <rFont val="游ゴシック"/>
            <family val="3"/>
            <charset val="128"/>
          </rPr>
          <t>輸入原料炭の排出係数を入力しています。コークス用原料炭は0.0245、吹込用原料炭は0.0251になります。</t>
        </r>
      </text>
    </comment>
    <comment ref="C23" authorId="1" shapeId="0" xr:uid="{00000000-0006-0000-0400-000022000000}">
      <text>
        <r>
          <rPr>
            <b/>
            <sz val="9"/>
            <color indexed="81"/>
            <rFont val="游ゴシック"/>
            <family val="3"/>
            <charset val="128"/>
          </rPr>
          <t>名称変更できます。その際、右側太枠内の発熱量と排出係数が一致するように、入力し直してください。当初は、輸入一般炭の発熱量と排出係数が入っています。輸入、国産の複数に該当する場合は、「その他の燃料」の欄も活用してください。</t>
        </r>
      </text>
    </comment>
    <comment ref="F23" authorId="0" shapeId="0" xr:uid="{00000000-0006-0000-0400-000023000000}">
      <text>
        <r>
          <rPr>
            <b/>
            <sz val="10"/>
            <color indexed="81"/>
            <rFont val="游ゴシック"/>
            <family val="3"/>
            <charset val="128"/>
          </rPr>
          <t>原則、有効数字３桁以上で入力してください。</t>
        </r>
      </text>
    </comment>
    <comment ref="I23" authorId="0" shapeId="0" xr:uid="{00000000-0006-0000-0400-000024000000}">
      <text>
        <r>
          <rPr>
            <b/>
            <sz val="10"/>
            <color indexed="81"/>
            <rFont val="游ゴシック"/>
            <family val="3"/>
            <charset val="128"/>
          </rPr>
          <t>原則、有効数字３桁以上で入力してください。</t>
        </r>
      </text>
    </comment>
    <comment ref="P23" authorId="1" shapeId="0" xr:uid="{00000000-0006-0000-0400-000025000000}">
      <text>
        <r>
          <rPr>
            <b/>
            <sz val="9"/>
            <color indexed="81"/>
            <rFont val="游ゴシック"/>
            <family val="3"/>
            <charset val="128"/>
          </rPr>
          <t>輸入一般炭の発熱量を入力しています。国産一般炭は、24.2になります。</t>
        </r>
      </text>
    </comment>
    <comment ref="S23" authorId="1" shapeId="0" xr:uid="{00000000-0006-0000-0400-000026000000}">
      <text>
        <r>
          <rPr>
            <b/>
            <sz val="9"/>
            <color indexed="81"/>
            <rFont val="游ゴシック"/>
            <family val="3"/>
            <charset val="128"/>
          </rPr>
          <t>輸入一般炭の排出係数を入力しています。国産一般炭は、0.0242になります。</t>
        </r>
      </text>
    </comment>
    <comment ref="F24" authorId="0" shapeId="0" xr:uid="{00000000-0006-0000-0400-000027000000}">
      <text>
        <r>
          <rPr>
            <b/>
            <sz val="10"/>
            <color indexed="81"/>
            <rFont val="游ゴシック"/>
            <family val="3"/>
            <charset val="128"/>
          </rPr>
          <t>原則、有効数字３桁以上で入力してください。</t>
        </r>
      </text>
    </comment>
    <comment ref="I24" authorId="0" shapeId="0" xr:uid="{00000000-0006-0000-0400-000028000000}">
      <text>
        <r>
          <rPr>
            <b/>
            <sz val="10"/>
            <color indexed="81"/>
            <rFont val="游ゴシック"/>
            <family val="3"/>
            <charset val="128"/>
          </rPr>
          <t>原則、有効数字３桁以上で入力してください。</t>
        </r>
      </text>
    </comment>
    <comment ref="F25" authorId="0" shapeId="0" xr:uid="{00000000-0006-0000-0400-000029000000}">
      <text>
        <r>
          <rPr>
            <b/>
            <sz val="9"/>
            <color indexed="81"/>
            <rFont val="游ゴシック"/>
            <family val="3"/>
            <charset val="128"/>
          </rPr>
          <t>原則、有効数字３桁以上で入力してください。</t>
        </r>
      </text>
    </comment>
    <comment ref="I25" authorId="0" shapeId="0" xr:uid="{00000000-0006-0000-0400-00002A000000}">
      <text>
        <r>
          <rPr>
            <b/>
            <sz val="9"/>
            <color indexed="81"/>
            <rFont val="游ゴシック"/>
            <family val="3"/>
            <charset val="128"/>
          </rPr>
          <t>原則、有効数字３桁以上で入力してください。</t>
        </r>
      </text>
    </comment>
    <comment ref="F26" authorId="0" shapeId="0" xr:uid="{00000000-0006-0000-0400-00002B000000}">
      <text>
        <r>
          <rPr>
            <b/>
            <sz val="9"/>
            <color indexed="81"/>
            <rFont val="游ゴシック"/>
            <family val="3"/>
            <charset val="128"/>
          </rPr>
          <t>原則、有効数字３桁以上で入力してください。</t>
        </r>
      </text>
    </comment>
    <comment ref="I26" authorId="0" shapeId="0" xr:uid="{00000000-0006-0000-0400-00002C000000}">
      <text>
        <r>
          <rPr>
            <b/>
            <sz val="9"/>
            <color indexed="81"/>
            <rFont val="游ゴシック"/>
            <family val="3"/>
            <charset val="128"/>
          </rPr>
          <t>原則、有効数字３桁以上で入力してください。</t>
        </r>
      </text>
    </comment>
    <comment ref="F27" authorId="0" shapeId="0" xr:uid="{00000000-0006-0000-0400-00002D000000}">
      <text>
        <r>
          <rPr>
            <b/>
            <sz val="9"/>
            <color indexed="81"/>
            <rFont val="游ゴシック"/>
            <family val="3"/>
            <charset val="128"/>
          </rPr>
          <t>原則、有効数字３桁以上で入力してください。</t>
        </r>
      </text>
    </comment>
    <comment ref="I27" authorId="0" shapeId="0" xr:uid="{00000000-0006-0000-0400-00002E000000}">
      <text>
        <r>
          <rPr>
            <b/>
            <sz val="9"/>
            <color indexed="81"/>
            <rFont val="游ゴシック"/>
            <family val="3"/>
            <charset val="128"/>
          </rPr>
          <t>原則、有効数字３桁以上で入力してください。</t>
        </r>
      </text>
    </comment>
    <comment ref="F28" authorId="0" shapeId="0" xr:uid="{00000000-0006-0000-0400-00002F000000}">
      <text>
        <r>
          <rPr>
            <b/>
            <sz val="9"/>
            <color indexed="81"/>
            <rFont val="游ゴシック"/>
            <family val="3"/>
            <charset val="128"/>
          </rPr>
          <t>原則、有効数字３桁以上で入力してください。</t>
        </r>
      </text>
    </comment>
    <comment ref="I28" authorId="0" shapeId="0" xr:uid="{00000000-0006-0000-0400-000030000000}">
      <text>
        <r>
          <rPr>
            <b/>
            <sz val="9"/>
            <color indexed="81"/>
            <rFont val="游ゴシック"/>
            <family val="3"/>
            <charset val="128"/>
          </rPr>
          <t>原則、有効数字３桁以上で入力してください。</t>
        </r>
      </text>
    </comment>
    <comment ref="F29" authorId="0" shapeId="0" xr:uid="{00000000-0006-0000-0400-000031000000}">
      <text>
        <r>
          <rPr>
            <b/>
            <sz val="9"/>
            <color indexed="81"/>
            <rFont val="游ゴシック"/>
            <family val="3"/>
            <charset val="128"/>
          </rPr>
          <t>原則、有効数字３桁以上で入力してください。</t>
        </r>
      </text>
    </comment>
    <comment ref="I29" authorId="0" shapeId="0" xr:uid="{00000000-0006-0000-0400-000032000000}">
      <text>
        <r>
          <rPr>
            <b/>
            <sz val="9"/>
            <color indexed="81"/>
            <rFont val="游ゴシック"/>
            <family val="3"/>
            <charset val="128"/>
          </rPr>
          <t>原則、有効数字３桁以上で入力してください。</t>
        </r>
      </text>
    </comment>
    <comment ref="F30" authorId="0" shapeId="0" xr:uid="{00000000-0006-0000-0400-000033000000}">
      <text>
        <r>
          <rPr>
            <b/>
            <sz val="10"/>
            <color indexed="81"/>
            <rFont val="游ゴシック"/>
            <family val="3"/>
            <charset val="128"/>
          </rPr>
          <t>原則、有効数字３桁以上で入力してください。</t>
        </r>
      </text>
    </comment>
    <comment ref="I30" authorId="0" shapeId="0" xr:uid="{00000000-0006-0000-0400-000034000000}">
      <text>
        <r>
          <rPr>
            <b/>
            <sz val="10"/>
            <color indexed="81"/>
            <rFont val="游ゴシック"/>
            <family val="3"/>
            <charset val="128"/>
          </rPr>
          <t>原則、有効数字３桁以上で入力してください。</t>
        </r>
      </text>
    </comment>
    <comment ref="F31" authorId="0" shapeId="0" xr:uid="{00000000-0006-0000-0400-000035000000}">
      <text>
        <r>
          <rPr>
            <b/>
            <sz val="10"/>
            <color indexed="81"/>
            <rFont val="游ゴシック"/>
            <family val="3"/>
            <charset val="128"/>
          </rPr>
          <t>原則、有効数字３桁以上で入力してください。</t>
        </r>
      </text>
    </comment>
    <comment ref="I31" authorId="0" shapeId="0" xr:uid="{00000000-0006-0000-0400-000036000000}">
      <text>
        <r>
          <rPr>
            <b/>
            <sz val="10"/>
            <color indexed="81"/>
            <rFont val="游ゴシック"/>
            <family val="3"/>
            <charset val="128"/>
          </rPr>
          <t>原則、有効数字３桁以上で入力してください。</t>
        </r>
      </text>
    </comment>
    <comment ref="F32" authorId="0" shapeId="0" xr:uid="{00000000-0006-0000-0400-000037000000}">
      <text>
        <r>
          <rPr>
            <b/>
            <sz val="10"/>
            <color indexed="81"/>
            <rFont val="游ゴシック"/>
            <family val="3"/>
            <charset val="128"/>
          </rPr>
          <t>原則、有効数字３桁以上で入力してください。</t>
        </r>
      </text>
    </comment>
    <comment ref="I32" authorId="0" shapeId="0" xr:uid="{00000000-0006-0000-0400-000038000000}">
      <text>
        <r>
          <rPr>
            <b/>
            <sz val="10"/>
            <color indexed="81"/>
            <rFont val="游ゴシック"/>
            <family val="3"/>
            <charset val="128"/>
          </rPr>
          <t>原則、有効数字３桁以上で入力してください。</t>
        </r>
      </text>
    </comment>
    <comment ref="F33" authorId="0" shapeId="0" xr:uid="{00000000-0006-0000-0400-000039000000}">
      <text>
        <r>
          <rPr>
            <b/>
            <sz val="10"/>
            <color indexed="81"/>
            <rFont val="游ゴシック"/>
            <family val="3"/>
            <charset val="128"/>
          </rPr>
          <t>原則、有効数字３桁以上で入力してください。</t>
        </r>
      </text>
    </comment>
    <comment ref="I33" authorId="0" shapeId="0" xr:uid="{00000000-0006-0000-0400-00003A000000}">
      <text>
        <r>
          <rPr>
            <b/>
            <sz val="10"/>
            <color indexed="81"/>
            <rFont val="游ゴシック"/>
            <family val="3"/>
            <charset val="128"/>
          </rPr>
          <t>原則、有効数字３桁以上で入力してください。</t>
        </r>
      </text>
    </comment>
    <comment ref="F34" authorId="0" shapeId="0" xr:uid="{00000000-0006-0000-0400-00003B000000}">
      <text>
        <r>
          <rPr>
            <b/>
            <sz val="10"/>
            <color indexed="81"/>
            <rFont val="游ゴシック"/>
            <family val="3"/>
            <charset val="128"/>
          </rPr>
          <t>原則、有効数字３桁以上で入力してください。</t>
        </r>
      </text>
    </comment>
    <comment ref="I34" authorId="0" shapeId="0" xr:uid="{00000000-0006-0000-0400-00003C000000}">
      <text>
        <r>
          <rPr>
            <b/>
            <sz val="10"/>
            <color indexed="81"/>
            <rFont val="游ゴシック"/>
            <family val="3"/>
            <charset val="128"/>
          </rPr>
          <t>原則、有効数字３桁以上で入力してください。</t>
        </r>
      </text>
    </comment>
    <comment ref="U38" authorId="2" shapeId="0" xr:uid="{00000000-0006-0000-0400-00003D000000}">
      <text>
        <r>
          <rPr>
            <b/>
            <sz val="9"/>
            <color indexed="81"/>
            <rFont val="游ゴシック"/>
            <family val="3"/>
            <charset val="128"/>
          </rPr>
          <t>ガス事業者名を入力してください。</t>
        </r>
      </text>
    </comment>
    <comment ref="F39" authorId="0" shapeId="0" xr:uid="{00000000-0006-0000-0400-00003E000000}">
      <text>
        <r>
          <rPr>
            <b/>
            <sz val="10"/>
            <color indexed="81"/>
            <rFont val="游ゴシック"/>
            <family val="3"/>
            <charset val="128"/>
          </rPr>
          <t>右側太枠内に、排出係数を入力してください。数値は、原則、有効数字３桁以上で入力してください。</t>
        </r>
      </text>
    </comment>
    <comment ref="I39" authorId="0" shapeId="0" xr:uid="{00000000-0006-0000-0400-00003F000000}">
      <text>
        <r>
          <rPr>
            <b/>
            <sz val="10"/>
            <color indexed="81"/>
            <rFont val="游ゴシック"/>
            <family val="3"/>
            <charset val="128"/>
          </rPr>
          <t>原則、有効数字３桁以上で入力してください。</t>
        </r>
      </text>
    </comment>
    <comment ref="S39" authorId="1" shapeId="0" xr:uid="{00000000-0006-0000-0400-000040000000}">
      <text>
        <r>
          <rPr>
            <b/>
            <sz val="9"/>
            <color indexed="81"/>
            <rFont val="游ゴシック"/>
            <family val="3"/>
            <charset val="128"/>
          </rPr>
          <t>ガス事業者が公表する基礎排出係数を入力してください。</t>
        </r>
      </text>
    </comment>
    <comment ref="F44" authorId="0" shapeId="0" xr:uid="{00000000-0006-0000-0400-000041000000}">
      <text>
        <r>
          <rPr>
            <b/>
            <sz val="10"/>
            <color indexed="81"/>
            <rFont val="游ゴシック"/>
            <family val="3"/>
            <charset val="128"/>
          </rPr>
          <t>原則、有効数字３桁以上で入力してください。</t>
        </r>
      </text>
    </comment>
    <comment ref="I44" authorId="0" shapeId="0" xr:uid="{00000000-0006-0000-0400-000042000000}">
      <text>
        <r>
          <rPr>
            <b/>
            <sz val="10"/>
            <color indexed="81"/>
            <rFont val="游ゴシック"/>
            <family val="3"/>
            <charset val="128"/>
          </rPr>
          <t>原則、有効数字３桁以上で入力してください。</t>
        </r>
      </text>
    </comment>
    <comment ref="F45" authorId="0" shapeId="0" xr:uid="{00000000-0006-0000-0400-000043000000}">
      <text>
        <r>
          <rPr>
            <b/>
            <sz val="10"/>
            <color indexed="81"/>
            <rFont val="游ゴシック"/>
            <family val="3"/>
            <charset val="128"/>
          </rPr>
          <t>右側太枠内に、排出係数を入力してください。数値は、原則、有効数字３桁以上で入力してください。</t>
        </r>
      </text>
    </comment>
    <comment ref="I45" authorId="0" shapeId="0" xr:uid="{00000000-0006-0000-0400-000044000000}">
      <text>
        <r>
          <rPr>
            <b/>
            <sz val="10"/>
            <color indexed="81"/>
            <rFont val="游ゴシック"/>
            <family val="3"/>
            <charset val="128"/>
          </rPr>
          <t>原則、有効数字３桁以上で入力してください。</t>
        </r>
      </text>
    </comment>
    <comment ref="S45" authorId="1" shapeId="0" xr:uid="{00000000-0006-0000-0400-000045000000}">
      <text>
        <r>
          <rPr>
            <b/>
            <sz val="9"/>
            <color indexed="81"/>
            <rFont val="游ゴシック"/>
            <family val="3"/>
            <charset val="128"/>
          </rPr>
          <t>基礎排出係数を入力して下さい。</t>
        </r>
      </text>
    </comment>
    <comment ref="F46" authorId="0" shapeId="0" xr:uid="{00000000-0006-0000-0400-000046000000}">
      <text>
        <r>
          <rPr>
            <b/>
            <sz val="10"/>
            <color indexed="81"/>
            <rFont val="游ゴシック"/>
            <family val="3"/>
            <charset val="128"/>
          </rPr>
          <t>右側太枠内に、排出係数を入力してください。数値は、原則、有効数字３桁以上で入力してください。</t>
        </r>
      </text>
    </comment>
    <comment ref="I46" authorId="0" shapeId="0" xr:uid="{00000000-0006-0000-0400-000047000000}">
      <text>
        <r>
          <rPr>
            <b/>
            <sz val="10"/>
            <color indexed="81"/>
            <rFont val="游ゴシック"/>
            <family val="3"/>
            <charset val="128"/>
          </rPr>
          <t>原則、有効数字３桁以上で入力してください。</t>
        </r>
      </text>
    </comment>
    <comment ref="S46" authorId="1" shapeId="0" xr:uid="{00000000-0006-0000-0400-000048000000}">
      <text>
        <r>
          <rPr>
            <b/>
            <sz val="9"/>
            <color indexed="81"/>
            <rFont val="游ゴシック"/>
            <family val="3"/>
            <charset val="128"/>
          </rPr>
          <t>基礎排出係数を入力して下さい。</t>
        </r>
      </text>
    </comment>
    <comment ref="F47" authorId="0" shapeId="0" xr:uid="{00000000-0006-0000-0400-000049000000}">
      <text>
        <r>
          <rPr>
            <b/>
            <sz val="10"/>
            <color indexed="81"/>
            <rFont val="游ゴシック"/>
            <family val="3"/>
            <charset val="128"/>
          </rPr>
          <t>右側太枠内に、排出係数を入力してください。数値は、原則、有効数字３桁以上で入力してください。</t>
        </r>
      </text>
    </comment>
    <comment ref="I47" authorId="0" shapeId="0" xr:uid="{00000000-0006-0000-0400-00004A000000}">
      <text>
        <r>
          <rPr>
            <b/>
            <sz val="10"/>
            <color indexed="81"/>
            <rFont val="游ゴシック"/>
            <family val="3"/>
            <charset val="128"/>
          </rPr>
          <t>原則、有効数字３桁以上で入力してください。</t>
        </r>
      </text>
    </comment>
    <comment ref="S47" authorId="1" shapeId="0" xr:uid="{00000000-0006-0000-0400-00004B000000}">
      <text>
        <r>
          <rPr>
            <b/>
            <sz val="9"/>
            <color indexed="81"/>
            <rFont val="游ゴシック"/>
            <family val="3"/>
            <charset val="128"/>
          </rPr>
          <t>基礎排出係数を入力して下さい。</t>
        </r>
      </text>
    </comment>
    <comment ref="O49" authorId="2" shapeId="0" xr:uid="{00000000-0006-0000-0400-00004C000000}">
      <text>
        <r>
          <rPr>
            <b/>
            <sz val="11"/>
            <color indexed="10"/>
            <rFont val="メイリオ"/>
            <family val="3"/>
            <charset val="128"/>
          </rPr>
          <t>電気事業者名、排出係数、買電量をこの表の太枠内に上から順に入力してください！</t>
        </r>
      </text>
    </comment>
    <comment ref="P51" authorId="2" shapeId="0" xr:uid="{00000000-0006-0000-0400-00004D000000}">
      <text>
        <r>
          <rPr>
            <b/>
            <sz val="8"/>
            <color indexed="81"/>
            <rFont val="游ゴシック"/>
            <family val="3"/>
            <charset val="128"/>
          </rPr>
          <t>電力事業者名を入力してください。詳しくは①基本情報の３を確認してください。</t>
        </r>
      </text>
    </comment>
    <comment ref="R51" authorId="2" shapeId="0" xr:uid="{00000000-0006-0000-0400-00004E000000}">
      <text>
        <r>
          <rPr>
            <b/>
            <sz val="9"/>
            <color indexed="81"/>
            <rFont val="游ゴシック"/>
            <family val="3"/>
            <charset val="128"/>
          </rPr>
          <t>基礎排出係数を入力してください。詳しくは①基本情報の３を確認してください。</t>
        </r>
      </text>
    </comment>
    <comment ref="T51" authorId="2" shapeId="0" xr:uid="{00000000-0006-0000-0400-00004F000000}">
      <text>
        <r>
          <rPr>
            <b/>
            <sz val="9"/>
            <color indexed="81"/>
            <rFont val="游ゴシック"/>
            <family val="3"/>
            <charset val="128"/>
          </rPr>
          <t>原則、有効数字３桁以上で記入してください。</t>
        </r>
      </text>
    </comment>
    <comment ref="U51" authorId="2" shapeId="0" xr:uid="{00000000-0006-0000-0400-000050000000}">
      <text>
        <r>
          <rPr>
            <b/>
            <sz val="9"/>
            <color indexed="81"/>
            <rFont val="游ゴシック"/>
            <family val="3"/>
            <charset val="128"/>
          </rPr>
          <t>原則、有効数字３桁以上で記入してください。</t>
        </r>
      </text>
    </comment>
    <comment ref="F52" authorId="2" shapeId="0" xr:uid="{00000000-0006-0000-0400-000051000000}">
      <text>
        <r>
          <rPr>
            <b/>
            <sz val="10"/>
            <color indexed="81"/>
            <rFont val="游ゴシック"/>
            <family val="3"/>
            <charset val="128"/>
          </rPr>
          <t>右側太枠内に電力事業者名、排出係数、買電量を入力してください。</t>
        </r>
      </text>
    </comment>
    <comment ref="P52" authorId="2" shapeId="0" xr:uid="{00000000-0006-0000-0400-000052000000}">
      <text>
        <r>
          <rPr>
            <b/>
            <sz val="8"/>
            <color indexed="81"/>
            <rFont val="游ゴシック"/>
            <family val="3"/>
            <charset val="128"/>
          </rPr>
          <t>電力事業者名を入力してください。詳しくは①基本情報の３を確認してください。</t>
        </r>
      </text>
    </comment>
    <comment ref="R52" authorId="2" shapeId="0" xr:uid="{00000000-0006-0000-0400-000053000000}">
      <text>
        <r>
          <rPr>
            <b/>
            <sz val="9"/>
            <color indexed="81"/>
            <rFont val="游ゴシック"/>
            <family val="3"/>
            <charset val="128"/>
          </rPr>
          <t>基礎排出係数を入力してください。詳しくは①基本情報の３を確認してください。</t>
        </r>
      </text>
    </comment>
    <comment ref="T52" authorId="2" shapeId="0" xr:uid="{00000000-0006-0000-0400-000054000000}">
      <text>
        <r>
          <rPr>
            <b/>
            <sz val="9"/>
            <color indexed="81"/>
            <rFont val="游ゴシック"/>
            <family val="3"/>
            <charset val="128"/>
          </rPr>
          <t>原則、有効数字３桁以上で記入してください。</t>
        </r>
      </text>
    </comment>
    <comment ref="U52" authorId="2" shapeId="0" xr:uid="{00000000-0006-0000-0400-000055000000}">
      <text>
        <r>
          <rPr>
            <b/>
            <sz val="9"/>
            <color indexed="81"/>
            <rFont val="游ゴシック"/>
            <family val="3"/>
            <charset val="128"/>
          </rPr>
          <t>原則、有効数字３桁以上で記入してください。</t>
        </r>
      </text>
    </comment>
    <comment ref="P53" authorId="2" shapeId="0" xr:uid="{00000000-0006-0000-0400-000056000000}">
      <text>
        <r>
          <rPr>
            <b/>
            <sz val="8"/>
            <color indexed="81"/>
            <rFont val="游ゴシック"/>
            <family val="3"/>
            <charset val="128"/>
          </rPr>
          <t>電力事業者名を入力してください。詳しくは①基本情報の３を確認してください。</t>
        </r>
      </text>
    </comment>
    <comment ref="R53" authorId="2" shapeId="0" xr:uid="{00000000-0006-0000-0400-000057000000}">
      <text>
        <r>
          <rPr>
            <b/>
            <sz val="9"/>
            <color indexed="81"/>
            <rFont val="游ゴシック"/>
            <family val="3"/>
            <charset val="128"/>
          </rPr>
          <t>基礎排出係数を入力してください。詳しくは①基本情報の３を確認してください。</t>
        </r>
      </text>
    </comment>
    <comment ref="T53" authorId="2" shapeId="0" xr:uid="{00000000-0006-0000-0400-000058000000}">
      <text>
        <r>
          <rPr>
            <b/>
            <sz val="9"/>
            <color indexed="81"/>
            <rFont val="游ゴシック"/>
            <family val="3"/>
            <charset val="128"/>
          </rPr>
          <t>原則、有効数字３桁以上で記入してください。</t>
        </r>
      </text>
    </comment>
    <comment ref="U53" authorId="2" shapeId="0" xr:uid="{00000000-0006-0000-0400-000059000000}">
      <text>
        <r>
          <rPr>
            <b/>
            <sz val="9"/>
            <color indexed="81"/>
            <rFont val="游ゴシック"/>
            <family val="3"/>
            <charset val="128"/>
          </rPr>
          <t>原則、有効数字３桁以上で記入してください。</t>
        </r>
      </text>
    </comment>
    <comment ref="F54" authorId="2" shapeId="0" xr:uid="{00000000-0006-0000-0400-00005A000000}">
      <text>
        <r>
          <rPr>
            <b/>
            <sz val="10"/>
            <color indexed="81"/>
            <rFont val="游ゴシック"/>
            <family val="3"/>
            <charset val="128"/>
          </rPr>
          <t>右側太枠内に電力事業者名、排出係数、買電量を入力してください。</t>
        </r>
      </text>
    </comment>
    <comment ref="P54" authorId="2" shapeId="0" xr:uid="{00000000-0006-0000-0400-00005B000000}">
      <text>
        <r>
          <rPr>
            <b/>
            <sz val="8"/>
            <color indexed="81"/>
            <rFont val="游ゴシック"/>
            <family val="3"/>
            <charset val="128"/>
          </rPr>
          <t>電力事業者名を入力してください。詳しくは①基本情報の３を確認してください。</t>
        </r>
      </text>
    </comment>
    <comment ref="R54" authorId="2" shapeId="0" xr:uid="{00000000-0006-0000-0400-00005C000000}">
      <text>
        <r>
          <rPr>
            <b/>
            <sz val="9"/>
            <color indexed="81"/>
            <rFont val="游ゴシック"/>
            <family val="3"/>
            <charset val="128"/>
          </rPr>
          <t>基礎排出係数を入力してください。詳しくは①基本情報の３を確認してください。</t>
        </r>
      </text>
    </comment>
    <comment ref="T54" authorId="2" shapeId="0" xr:uid="{00000000-0006-0000-0400-00005D000000}">
      <text>
        <r>
          <rPr>
            <b/>
            <sz val="9"/>
            <color indexed="81"/>
            <rFont val="游ゴシック"/>
            <family val="3"/>
            <charset val="128"/>
          </rPr>
          <t>原則、有効数字３桁以上で記入してください。</t>
        </r>
      </text>
    </comment>
    <comment ref="U54" authorId="2" shapeId="0" xr:uid="{00000000-0006-0000-0400-00005E000000}">
      <text>
        <r>
          <rPr>
            <b/>
            <sz val="9"/>
            <color indexed="81"/>
            <rFont val="游ゴシック"/>
            <family val="3"/>
            <charset val="128"/>
          </rPr>
          <t>原則、有効数字３桁以上で記入してください。</t>
        </r>
      </text>
    </comment>
    <comment ref="F56" authorId="0" shapeId="0" xr:uid="{00000000-0006-0000-0400-00005F000000}">
      <text>
        <r>
          <rPr>
            <b/>
            <sz val="11"/>
            <color indexed="81"/>
            <rFont val="游ゴシック"/>
            <family val="3"/>
            <charset val="128"/>
          </rPr>
          <t>原則、排出係数の有効桁数以上の有効桁数で入力してください。また、排出係数を入力してください（右側）。</t>
        </r>
      </text>
    </comment>
    <comment ref="S56" authorId="0" shapeId="0" xr:uid="{00000000-0006-0000-0400-000060000000}">
      <text>
        <r>
          <rPr>
            <b/>
            <sz val="9"/>
            <color indexed="81"/>
            <rFont val="游ゴシック"/>
            <family val="3"/>
            <charset val="128"/>
          </rPr>
          <t>上記以外の買電がある場合は、その排出係数を入力してください。</t>
        </r>
      </text>
    </comment>
    <comment ref="F57" authorId="0" shapeId="0" xr:uid="{00000000-0006-0000-0400-000061000000}">
      <text>
        <r>
          <rPr>
            <b/>
            <sz val="11"/>
            <color indexed="81"/>
            <rFont val="游ゴシック"/>
            <family val="3"/>
            <charset val="128"/>
          </rPr>
          <t>原則、排出係数の有効桁数以上の有効桁数で入力してください。</t>
        </r>
      </text>
    </comment>
    <comment ref="I57" authorId="0" shapeId="0" xr:uid="{00000000-0006-0000-0400-000062000000}">
      <text>
        <r>
          <rPr>
            <b/>
            <sz val="11"/>
            <color indexed="81"/>
            <rFont val="游ゴシック"/>
            <family val="3"/>
            <charset val="128"/>
          </rPr>
          <t>原則、排出係数の有効桁数以上の有効桁数で入力してください。また、排出係数を入力してください。</t>
        </r>
      </text>
    </comment>
    <comment ref="S57" authorId="0" shapeId="0" xr:uid="{00000000-0006-0000-0400-000063000000}">
      <text>
        <r>
          <rPr>
            <b/>
            <sz val="9"/>
            <color indexed="81"/>
            <rFont val="游ゴシック"/>
            <family val="3"/>
            <charset val="128"/>
          </rPr>
          <t>自家発電の電気で販売した量がある場合は、その排出係数を入力してください。</t>
        </r>
      </text>
    </comment>
    <comment ref="B62" authorId="0" shapeId="0" xr:uid="{00000000-0006-0000-0400-000064000000}">
      <text>
        <r>
          <rPr>
            <b/>
            <sz val="9"/>
            <color indexed="81"/>
            <rFont val="游ゴシック"/>
            <family val="3"/>
            <charset val="128"/>
          </rPr>
          <t>計算に用いた単位発熱量・排出係数を右表から変更した場合など、何の数値を用いたかを記載してください。</t>
        </r>
      </text>
    </comment>
    <comment ref="F72" authorId="0" shapeId="0" xr:uid="{00000000-0006-0000-0400-000065000000}">
      <text>
        <r>
          <rPr>
            <b/>
            <sz val="9"/>
            <color indexed="81"/>
            <rFont val="游ゴシック"/>
            <family val="3"/>
            <charset val="128"/>
          </rPr>
          <t>原則、有効数字３桁以上で入力してください。</t>
        </r>
      </text>
    </comment>
    <comment ref="I72" authorId="0" shapeId="0" xr:uid="{00000000-0006-0000-0400-000066000000}">
      <text>
        <r>
          <rPr>
            <b/>
            <sz val="9"/>
            <color indexed="81"/>
            <rFont val="游ゴシック"/>
            <family val="3"/>
            <charset val="128"/>
          </rPr>
          <t>原則、有効数字３桁以上で入力してください。</t>
        </r>
      </text>
    </comment>
    <comment ref="F73" authorId="0" shapeId="0" xr:uid="{00000000-0006-0000-0400-000067000000}">
      <text>
        <r>
          <rPr>
            <b/>
            <sz val="9"/>
            <color indexed="81"/>
            <rFont val="游ゴシック"/>
            <family val="3"/>
            <charset val="128"/>
          </rPr>
          <t>原則、有効数字３桁以上で入力してください。</t>
        </r>
      </text>
    </comment>
    <comment ref="I73" authorId="0" shapeId="0" xr:uid="{00000000-0006-0000-0400-000068000000}">
      <text>
        <r>
          <rPr>
            <b/>
            <sz val="9"/>
            <color indexed="81"/>
            <rFont val="游ゴシック"/>
            <family val="3"/>
            <charset val="128"/>
          </rPr>
          <t>原則、有効数字３桁以上で入力してください。</t>
        </r>
      </text>
    </comment>
    <comment ref="F74" authorId="0" shapeId="0" xr:uid="{00000000-0006-0000-0400-000069000000}">
      <text>
        <r>
          <rPr>
            <b/>
            <sz val="9"/>
            <color indexed="81"/>
            <rFont val="游ゴシック"/>
            <family val="3"/>
            <charset val="128"/>
          </rPr>
          <t>原則、有効数字３桁以上で入力してください。</t>
        </r>
      </text>
    </comment>
    <comment ref="I74" authorId="0" shapeId="0" xr:uid="{00000000-0006-0000-0400-00006A000000}">
      <text>
        <r>
          <rPr>
            <b/>
            <sz val="9"/>
            <color indexed="81"/>
            <rFont val="游ゴシック"/>
            <family val="3"/>
            <charset val="128"/>
          </rPr>
          <t>原則、有効数字３桁以上で入力してください。</t>
        </r>
      </text>
    </comment>
    <comment ref="F75" authorId="0" shapeId="0" xr:uid="{00000000-0006-0000-0400-00006B000000}">
      <text>
        <r>
          <rPr>
            <b/>
            <sz val="9"/>
            <color indexed="81"/>
            <rFont val="游ゴシック"/>
            <family val="3"/>
            <charset val="128"/>
          </rPr>
          <t>原則、有効数字３桁以上で入力してください。</t>
        </r>
      </text>
    </comment>
    <comment ref="I75" authorId="0" shapeId="0" xr:uid="{00000000-0006-0000-0400-00006C000000}">
      <text>
        <r>
          <rPr>
            <b/>
            <sz val="9"/>
            <color indexed="81"/>
            <rFont val="游ゴシック"/>
            <family val="3"/>
            <charset val="128"/>
          </rPr>
          <t>原則、有効数字３桁以上で入力してください。</t>
        </r>
      </text>
    </comment>
    <comment ref="F76" authorId="0" shapeId="0" xr:uid="{00000000-0006-0000-0400-00006D000000}">
      <text>
        <r>
          <rPr>
            <b/>
            <sz val="9"/>
            <color indexed="81"/>
            <rFont val="游ゴシック"/>
            <family val="3"/>
            <charset val="128"/>
          </rPr>
          <t>原則、有効数字３桁以上で入力してください。</t>
        </r>
      </text>
    </comment>
    <comment ref="I76" authorId="0" shapeId="0" xr:uid="{00000000-0006-0000-0400-00006E000000}">
      <text>
        <r>
          <rPr>
            <b/>
            <sz val="9"/>
            <color indexed="81"/>
            <rFont val="游ゴシック"/>
            <family val="3"/>
            <charset val="128"/>
          </rPr>
          <t>原則、有効数字３桁以上で入力してください。</t>
        </r>
      </text>
    </comment>
    <comment ref="F77" authorId="0" shapeId="0" xr:uid="{00000000-0006-0000-0400-00006F000000}">
      <text>
        <r>
          <rPr>
            <b/>
            <sz val="9"/>
            <color indexed="81"/>
            <rFont val="游ゴシック"/>
            <family val="3"/>
            <charset val="128"/>
          </rPr>
          <t>原則、有効数字３桁以上で入力してください。</t>
        </r>
      </text>
    </comment>
    <comment ref="I77" authorId="0" shapeId="0" xr:uid="{00000000-0006-0000-0400-000070000000}">
      <text>
        <r>
          <rPr>
            <b/>
            <sz val="9"/>
            <color indexed="81"/>
            <rFont val="游ゴシック"/>
            <family val="3"/>
            <charset val="128"/>
          </rPr>
          <t>原則、有効数字３桁以上で入力してください。</t>
        </r>
      </text>
    </comment>
    <comment ref="F78" authorId="0" shapeId="0" xr:uid="{00000000-0006-0000-0400-000071000000}">
      <text>
        <r>
          <rPr>
            <b/>
            <sz val="9"/>
            <color indexed="81"/>
            <rFont val="游ゴシック"/>
            <family val="3"/>
            <charset val="128"/>
          </rPr>
          <t>原則、有効数字３桁以上で入力してください。</t>
        </r>
      </text>
    </comment>
    <comment ref="I78" authorId="0" shapeId="0" xr:uid="{00000000-0006-0000-0400-000072000000}">
      <text>
        <r>
          <rPr>
            <b/>
            <sz val="9"/>
            <color indexed="81"/>
            <rFont val="游ゴシック"/>
            <family val="3"/>
            <charset val="128"/>
          </rPr>
          <t>原則、有効数字３桁以上で入力してください。</t>
        </r>
      </text>
    </comment>
    <comment ref="F79" authorId="0" shapeId="0" xr:uid="{00000000-0006-0000-0400-000073000000}">
      <text>
        <r>
          <rPr>
            <b/>
            <sz val="9"/>
            <color indexed="81"/>
            <rFont val="游ゴシック"/>
            <family val="3"/>
            <charset val="128"/>
          </rPr>
          <t>原則、有効数字３桁以上で入力してください。</t>
        </r>
      </text>
    </comment>
    <comment ref="I79" authorId="0" shapeId="0" xr:uid="{00000000-0006-0000-0400-000074000000}">
      <text>
        <r>
          <rPr>
            <b/>
            <sz val="9"/>
            <color indexed="81"/>
            <rFont val="游ゴシック"/>
            <family val="3"/>
            <charset val="128"/>
          </rPr>
          <t>原則、有効数字３桁以上で入力してください。</t>
        </r>
      </text>
    </comment>
    <comment ref="F80" authorId="0" shapeId="0" xr:uid="{00000000-0006-0000-0400-000075000000}">
      <text>
        <r>
          <rPr>
            <b/>
            <sz val="9"/>
            <color indexed="81"/>
            <rFont val="游ゴシック"/>
            <family val="3"/>
            <charset val="128"/>
          </rPr>
          <t>原則、有効数字３桁以上で入力してください。</t>
        </r>
      </text>
    </comment>
    <comment ref="I80" authorId="0" shapeId="0" xr:uid="{00000000-0006-0000-0400-000076000000}">
      <text>
        <r>
          <rPr>
            <b/>
            <sz val="9"/>
            <color indexed="81"/>
            <rFont val="游ゴシック"/>
            <family val="3"/>
            <charset val="128"/>
          </rPr>
          <t>原則、有効数字３桁以上で入力してください。</t>
        </r>
      </text>
    </comment>
    <comment ref="F81" authorId="0" shapeId="0" xr:uid="{00000000-0006-0000-0400-000077000000}">
      <text>
        <r>
          <rPr>
            <b/>
            <sz val="9"/>
            <color indexed="81"/>
            <rFont val="游ゴシック"/>
            <family val="3"/>
            <charset val="128"/>
          </rPr>
          <t>原則、有効数字３桁以上で入力してください。</t>
        </r>
      </text>
    </comment>
    <comment ref="I81" authorId="0" shapeId="0" xr:uid="{00000000-0006-0000-0400-000078000000}">
      <text>
        <r>
          <rPr>
            <b/>
            <sz val="9"/>
            <color indexed="81"/>
            <rFont val="游ゴシック"/>
            <family val="3"/>
            <charset val="128"/>
          </rPr>
          <t>原則、有効数字３桁以上で入力してください。</t>
        </r>
      </text>
    </comment>
    <comment ref="F82" authorId="0" shapeId="0" xr:uid="{00000000-0006-0000-0400-000079000000}">
      <text>
        <r>
          <rPr>
            <b/>
            <sz val="9"/>
            <color indexed="81"/>
            <rFont val="游ゴシック"/>
            <family val="3"/>
            <charset val="128"/>
          </rPr>
          <t>原則、有効数字３桁以上で入力してください。</t>
        </r>
      </text>
    </comment>
    <comment ref="I82" authorId="0" shapeId="0" xr:uid="{00000000-0006-0000-0400-00007A000000}">
      <text>
        <r>
          <rPr>
            <b/>
            <sz val="9"/>
            <color indexed="81"/>
            <rFont val="游ゴシック"/>
            <family val="3"/>
            <charset val="128"/>
          </rPr>
          <t>原則、有効数字３桁以上で入力してください。</t>
        </r>
      </text>
    </comment>
    <comment ref="F83" authorId="0" shapeId="0" xr:uid="{00000000-0006-0000-0400-00007B000000}">
      <text>
        <r>
          <rPr>
            <b/>
            <sz val="9"/>
            <color indexed="81"/>
            <rFont val="游ゴシック"/>
            <family val="3"/>
            <charset val="128"/>
          </rPr>
          <t>原則、有効数字３桁以上で入力してください。</t>
        </r>
      </text>
    </comment>
    <comment ref="I83" authorId="0" shapeId="0" xr:uid="{00000000-0006-0000-0400-00007C000000}">
      <text>
        <r>
          <rPr>
            <b/>
            <sz val="9"/>
            <color indexed="81"/>
            <rFont val="游ゴシック"/>
            <family val="3"/>
            <charset val="128"/>
          </rPr>
          <t>原則、有効数字３桁以上で入力してください。</t>
        </r>
      </text>
    </comment>
    <comment ref="F84" authorId="0" shapeId="0" xr:uid="{00000000-0006-0000-0400-00007D000000}">
      <text>
        <r>
          <rPr>
            <b/>
            <sz val="9"/>
            <color indexed="81"/>
            <rFont val="游ゴシック"/>
            <family val="3"/>
            <charset val="128"/>
          </rPr>
          <t>原則、有効数字３桁以上で入力してください。</t>
        </r>
      </text>
    </comment>
    <comment ref="I84" authorId="0" shapeId="0" xr:uid="{00000000-0006-0000-0400-00007E000000}">
      <text>
        <r>
          <rPr>
            <b/>
            <sz val="9"/>
            <color indexed="81"/>
            <rFont val="游ゴシック"/>
            <family val="3"/>
            <charset val="128"/>
          </rPr>
          <t>原則、有効数字３桁以上で入力してください。</t>
        </r>
      </text>
    </comment>
    <comment ref="F85" authorId="0" shapeId="0" xr:uid="{00000000-0006-0000-0400-00007F000000}">
      <text>
        <r>
          <rPr>
            <b/>
            <sz val="9"/>
            <color indexed="81"/>
            <rFont val="游ゴシック"/>
            <family val="3"/>
            <charset val="128"/>
          </rPr>
          <t>原則、有効数字３桁以上で入力してください。</t>
        </r>
      </text>
    </comment>
    <comment ref="I85" authorId="0" shapeId="0" xr:uid="{00000000-0006-0000-0400-000080000000}">
      <text>
        <r>
          <rPr>
            <b/>
            <sz val="9"/>
            <color indexed="81"/>
            <rFont val="游ゴシック"/>
            <family val="3"/>
            <charset val="128"/>
          </rPr>
          <t>原則、有効数字３桁以上で入力してください。</t>
        </r>
      </text>
    </comment>
    <comment ref="C86" authorId="1" shapeId="0" xr:uid="{00000000-0006-0000-0400-000081000000}">
      <text>
        <r>
          <rPr>
            <b/>
            <sz val="9"/>
            <color indexed="81"/>
            <rFont val="游ゴシック"/>
            <family val="3"/>
            <charset val="128"/>
          </rPr>
          <t>名称変更できます。その際、右側太枠内の発熱量と排出係数が一致するように、入力し直してください。当初は、輸入原料炭の発熱量と排出係数が入っています。輸入、コークス用、吹込用の複数に該当する場合は、「その他の燃料」の欄も活用してください。</t>
        </r>
      </text>
    </comment>
    <comment ref="F86" authorId="0" shapeId="0" xr:uid="{00000000-0006-0000-0400-000082000000}">
      <text>
        <r>
          <rPr>
            <b/>
            <sz val="9"/>
            <color indexed="81"/>
            <rFont val="游ゴシック"/>
            <family val="3"/>
            <charset val="128"/>
          </rPr>
          <t>原則、有効数字３桁以上で入力してください。</t>
        </r>
      </text>
    </comment>
    <comment ref="I86" authorId="0" shapeId="0" xr:uid="{00000000-0006-0000-0400-000083000000}">
      <text>
        <r>
          <rPr>
            <b/>
            <sz val="9"/>
            <color indexed="81"/>
            <rFont val="游ゴシック"/>
            <family val="3"/>
            <charset val="128"/>
          </rPr>
          <t>原則、有効数字３桁以上で入力してください。</t>
        </r>
      </text>
    </comment>
    <comment ref="P86" authorId="1" shapeId="0" xr:uid="{00000000-0006-0000-0400-000084000000}">
      <text>
        <r>
          <rPr>
            <b/>
            <sz val="9"/>
            <color indexed="81"/>
            <rFont val="游ゴシック"/>
            <family val="3"/>
            <charset val="128"/>
          </rPr>
          <t>輸入原料炭の発熱量を入力しています。
コークス原料炭は28.9、吹込用原料炭は28.3になります。</t>
        </r>
      </text>
    </comment>
    <comment ref="S86" authorId="1" shapeId="0" xr:uid="{00000000-0006-0000-0400-000085000000}">
      <text>
        <r>
          <rPr>
            <b/>
            <sz val="9"/>
            <color indexed="81"/>
            <rFont val="游ゴシック"/>
            <family val="3"/>
            <charset val="128"/>
          </rPr>
          <t>輸入原料炭の排出係数を入力しています。コークス用原料炭は0.0245、吹込用原料炭は0.0251になります。</t>
        </r>
      </text>
    </comment>
    <comment ref="C87" authorId="1" shapeId="0" xr:uid="{00000000-0006-0000-0400-000086000000}">
      <text>
        <r>
          <rPr>
            <b/>
            <sz val="9"/>
            <color indexed="81"/>
            <rFont val="游ゴシック"/>
            <family val="3"/>
            <charset val="128"/>
          </rPr>
          <t>名称変更できます。その際、右側太枠内の発熱量と排出係数が一致するように、入力し直してください。当初は、輸入一般炭の発熱量と排出係数が入っています。輸入、国産の複数に該当する場合は、「その他の燃料」の欄も活用してください。</t>
        </r>
      </text>
    </comment>
    <comment ref="F87" authorId="0" shapeId="0" xr:uid="{00000000-0006-0000-0400-000087000000}">
      <text>
        <r>
          <rPr>
            <b/>
            <sz val="9"/>
            <color indexed="81"/>
            <rFont val="游ゴシック"/>
            <family val="3"/>
            <charset val="128"/>
          </rPr>
          <t>原則、有効数字３桁以上で入力してください。</t>
        </r>
      </text>
    </comment>
    <comment ref="I87" authorId="0" shapeId="0" xr:uid="{00000000-0006-0000-0400-000088000000}">
      <text>
        <r>
          <rPr>
            <b/>
            <sz val="9"/>
            <color indexed="81"/>
            <rFont val="游ゴシック"/>
            <family val="3"/>
            <charset val="128"/>
          </rPr>
          <t>原則、有効数字３桁以上で入力してください。</t>
        </r>
      </text>
    </comment>
    <comment ref="P87" authorId="1" shapeId="0" xr:uid="{00000000-0006-0000-0400-000089000000}">
      <text>
        <r>
          <rPr>
            <b/>
            <sz val="9"/>
            <color indexed="81"/>
            <rFont val="游ゴシック"/>
            <family val="3"/>
            <charset val="128"/>
          </rPr>
          <t>輸入一般炭の発熱量を入力しています。国産一般炭は、24.2になります。</t>
        </r>
      </text>
    </comment>
    <comment ref="S87" authorId="1" shapeId="0" xr:uid="{00000000-0006-0000-0400-00008A000000}">
      <text>
        <r>
          <rPr>
            <b/>
            <sz val="9"/>
            <color indexed="81"/>
            <rFont val="游ゴシック"/>
            <family val="3"/>
            <charset val="128"/>
          </rPr>
          <t>輸入一般炭の排出係数を入力しています。国産一般炭は、0.0242になります。</t>
        </r>
      </text>
    </comment>
    <comment ref="F88" authorId="0" shapeId="0" xr:uid="{00000000-0006-0000-0400-00008B000000}">
      <text>
        <r>
          <rPr>
            <b/>
            <sz val="9"/>
            <color indexed="81"/>
            <rFont val="游ゴシック"/>
            <family val="3"/>
            <charset val="128"/>
          </rPr>
          <t>原則、有効数字３桁以上で入力してください。</t>
        </r>
      </text>
    </comment>
    <comment ref="I88" authorId="0" shapeId="0" xr:uid="{00000000-0006-0000-0400-00008C000000}">
      <text>
        <r>
          <rPr>
            <b/>
            <sz val="9"/>
            <color indexed="81"/>
            <rFont val="游ゴシック"/>
            <family val="3"/>
            <charset val="128"/>
          </rPr>
          <t>原則、有効数字３桁以上で入力してください。</t>
        </r>
      </text>
    </comment>
    <comment ref="F89" authorId="0" shapeId="0" xr:uid="{00000000-0006-0000-0400-00008D000000}">
      <text>
        <r>
          <rPr>
            <b/>
            <sz val="9"/>
            <color indexed="81"/>
            <rFont val="游ゴシック"/>
            <family val="3"/>
            <charset val="128"/>
          </rPr>
          <t>原則、有効数字３桁以上で入力してください。</t>
        </r>
      </text>
    </comment>
    <comment ref="I89" authorId="0" shapeId="0" xr:uid="{00000000-0006-0000-0400-00008E000000}">
      <text>
        <r>
          <rPr>
            <b/>
            <sz val="9"/>
            <color indexed="81"/>
            <rFont val="游ゴシック"/>
            <family val="3"/>
            <charset val="128"/>
          </rPr>
          <t>原則、有効数字３桁以上で入力してください。</t>
        </r>
      </text>
    </comment>
    <comment ref="F90" authorId="0" shapeId="0" xr:uid="{00000000-0006-0000-0400-00008F000000}">
      <text>
        <r>
          <rPr>
            <b/>
            <sz val="9"/>
            <color indexed="81"/>
            <rFont val="游ゴシック"/>
            <family val="3"/>
            <charset val="128"/>
          </rPr>
          <t>原則、有効数字３桁以上で入力してください。</t>
        </r>
      </text>
    </comment>
    <comment ref="I90" authorId="0" shapeId="0" xr:uid="{00000000-0006-0000-0400-000090000000}">
      <text>
        <r>
          <rPr>
            <b/>
            <sz val="9"/>
            <color indexed="81"/>
            <rFont val="游ゴシック"/>
            <family val="3"/>
            <charset val="128"/>
          </rPr>
          <t>原則、有効数字３桁以上で入力してください。</t>
        </r>
      </text>
    </comment>
    <comment ref="F91" authorId="0" shapeId="0" xr:uid="{00000000-0006-0000-0400-000091000000}">
      <text>
        <r>
          <rPr>
            <b/>
            <sz val="9"/>
            <color indexed="81"/>
            <rFont val="游ゴシック"/>
            <family val="3"/>
            <charset val="128"/>
          </rPr>
          <t>原則、有効数字３桁以上で入力してください。</t>
        </r>
      </text>
    </comment>
    <comment ref="I91" authorId="0" shapeId="0" xr:uid="{00000000-0006-0000-0400-000092000000}">
      <text>
        <r>
          <rPr>
            <b/>
            <sz val="9"/>
            <color indexed="81"/>
            <rFont val="游ゴシック"/>
            <family val="3"/>
            <charset val="128"/>
          </rPr>
          <t>原則、有効数字３桁以上で入力してください。</t>
        </r>
      </text>
    </comment>
    <comment ref="F92" authorId="0" shapeId="0" xr:uid="{00000000-0006-0000-0400-000093000000}">
      <text>
        <r>
          <rPr>
            <b/>
            <sz val="9"/>
            <color indexed="81"/>
            <rFont val="游ゴシック"/>
            <family val="3"/>
            <charset val="128"/>
          </rPr>
          <t>原則、有効数字３桁以上で入力してください。</t>
        </r>
      </text>
    </comment>
    <comment ref="I92" authorId="0" shapeId="0" xr:uid="{00000000-0006-0000-0400-000094000000}">
      <text>
        <r>
          <rPr>
            <b/>
            <sz val="9"/>
            <color indexed="81"/>
            <rFont val="游ゴシック"/>
            <family val="3"/>
            <charset val="128"/>
          </rPr>
          <t>原則、有効数字３桁以上で入力してください。</t>
        </r>
      </text>
    </comment>
    <comment ref="F93" authorId="0" shapeId="0" xr:uid="{00000000-0006-0000-0400-000095000000}">
      <text>
        <r>
          <rPr>
            <b/>
            <sz val="9"/>
            <color indexed="81"/>
            <rFont val="游ゴシック"/>
            <family val="3"/>
            <charset val="128"/>
          </rPr>
          <t>原則、有効数字３桁以上で入力してください。</t>
        </r>
      </text>
    </comment>
    <comment ref="I93" authorId="0" shapeId="0" xr:uid="{00000000-0006-0000-0400-000096000000}">
      <text>
        <r>
          <rPr>
            <b/>
            <sz val="9"/>
            <color indexed="81"/>
            <rFont val="游ゴシック"/>
            <family val="3"/>
            <charset val="128"/>
          </rPr>
          <t>原則、有効数字３桁以上で入力してください。</t>
        </r>
      </text>
    </comment>
    <comment ref="F94" authorId="0" shapeId="0" xr:uid="{00000000-0006-0000-0400-000097000000}">
      <text>
        <r>
          <rPr>
            <b/>
            <sz val="10"/>
            <color indexed="81"/>
            <rFont val="游ゴシック"/>
            <family val="3"/>
            <charset val="128"/>
          </rPr>
          <t>原則、有効数字３桁以上で入力してください。</t>
        </r>
      </text>
    </comment>
    <comment ref="I94" authorId="0" shapeId="0" xr:uid="{00000000-0006-0000-0400-000098000000}">
      <text>
        <r>
          <rPr>
            <b/>
            <sz val="10"/>
            <color indexed="81"/>
            <rFont val="游ゴシック"/>
            <family val="3"/>
            <charset val="128"/>
          </rPr>
          <t>原則、有効数字３桁以上で入力してください。</t>
        </r>
      </text>
    </comment>
    <comment ref="F95" authorId="0" shapeId="0" xr:uid="{00000000-0006-0000-0400-000099000000}">
      <text>
        <r>
          <rPr>
            <b/>
            <sz val="10"/>
            <color indexed="81"/>
            <rFont val="游ゴシック"/>
            <family val="3"/>
            <charset val="128"/>
          </rPr>
          <t>原則、有効数字３桁以上で入力してください。</t>
        </r>
      </text>
    </comment>
    <comment ref="I95" authorId="0" shapeId="0" xr:uid="{00000000-0006-0000-0400-00009A000000}">
      <text>
        <r>
          <rPr>
            <b/>
            <sz val="10"/>
            <color indexed="81"/>
            <rFont val="游ゴシック"/>
            <family val="3"/>
            <charset val="128"/>
          </rPr>
          <t>原則、有効数字３桁以上で入力してください。</t>
        </r>
      </text>
    </comment>
    <comment ref="F96" authorId="0" shapeId="0" xr:uid="{00000000-0006-0000-0400-00009B000000}">
      <text>
        <r>
          <rPr>
            <b/>
            <sz val="10"/>
            <color indexed="81"/>
            <rFont val="游ゴシック"/>
            <family val="3"/>
            <charset val="128"/>
          </rPr>
          <t>原則、有効数字３桁以上で入力してください。</t>
        </r>
      </text>
    </comment>
    <comment ref="I96" authorId="0" shapeId="0" xr:uid="{00000000-0006-0000-0400-00009C000000}">
      <text>
        <r>
          <rPr>
            <b/>
            <sz val="10"/>
            <color indexed="81"/>
            <rFont val="游ゴシック"/>
            <family val="3"/>
            <charset val="128"/>
          </rPr>
          <t>原則、有効数字３桁以上で入力してください。</t>
        </r>
      </text>
    </comment>
    <comment ref="F97" authorId="0" shapeId="0" xr:uid="{00000000-0006-0000-0400-00009D000000}">
      <text>
        <r>
          <rPr>
            <b/>
            <sz val="10"/>
            <color indexed="81"/>
            <rFont val="游ゴシック"/>
            <family val="3"/>
            <charset val="128"/>
          </rPr>
          <t>原則、有効数字３桁以上で入力してください。</t>
        </r>
      </text>
    </comment>
    <comment ref="I97" authorId="0" shapeId="0" xr:uid="{00000000-0006-0000-0400-00009E000000}">
      <text>
        <r>
          <rPr>
            <b/>
            <sz val="10"/>
            <color indexed="81"/>
            <rFont val="游ゴシック"/>
            <family val="3"/>
            <charset val="128"/>
          </rPr>
          <t>原則、有効数字３桁以上で入力してください。</t>
        </r>
      </text>
    </comment>
    <comment ref="F98" authorId="0" shapeId="0" xr:uid="{00000000-0006-0000-0400-00009F000000}">
      <text>
        <r>
          <rPr>
            <b/>
            <sz val="10"/>
            <color indexed="81"/>
            <rFont val="游ゴシック"/>
            <family val="3"/>
            <charset val="128"/>
          </rPr>
          <t>原則、有効数字３桁以上で入力してください。</t>
        </r>
      </text>
    </comment>
    <comment ref="I98" authorId="0" shapeId="0" xr:uid="{00000000-0006-0000-0400-0000A0000000}">
      <text>
        <r>
          <rPr>
            <b/>
            <sz val="10"/>
            <color indexed="81"/>
            <rFont val="游ゴシック"/>
            <family val="3"/>
            <charset val="128"/>
          </rPr>
          <t>原則、有効数字３桁以上で入力してください。</t>
        </r>
      </text>
    </comment>
    <comment ref="U102" authorId="2" shapeId="0" xr:uid="{00000000-0006-0000-0400-0000A1000000}">
      <text>
        <r>
          <rPr>
            <b/>
            <sz val="9"/>
            <color indexed="81"/>
            <rFont val="游ゴシック"/>
            <family val="3"/>
            <charset val="128"/>
          </rPr>
          <t>ガス事業者名を入力してください。</t>
        </r>
      </text>
    </comment>
    <comment ref="F103" authorId="0" shapeId="0" xr:uid="{00000000-0006-0000-0400-0000A2000000}">
      <text>
        <r>
          <rPr>
            <b/>
            <sz val="10"/>
            <color indexed="81"/>
            <rFont val="游ゴシック"/>
            <family val="3"/>
            <charset val="128"/>
          </rPr>
          <t>右側太枠内に、排出係数を入力してください。数値は、原則、有効数字３桁以上で入力してください。</t>
        </r>
      </text>
    </comment>
    <comment ref="I103" authorId="0" shapeId="0" xr:uid="{00000000-0006-0000-0400-0000A3000000}">
      <text>
        <r>
          <rPr>
            <b/>
            <sz val="10"/>
            <color indexed="81"/>
            <rFont val="游ゴシック"/>
            <family val="3"/>
            <charset val="128"/>
          </rPr>
          <t>原則、有効数字３桁以上で入力してください。</t>
        </r>
      </text>
    </comment>
    <comment ref="S103" authorId="1" shapeId="0" xr:uid="{00000000-0006-0000-0400-0000A4000000}">
      <text>
        <r>
          <rPr>
            <b/>
            <sz val="9"/>
            <color indexed="81"/>
            <rFont val="游ゴシック"/>
            <family val="3"/>
            <charset val="128"/>
          </rPr>
          <t>ガス事業者が公表する基礎排出係数を入力してください。</t>
        </r>
      </text>
    </comment>
    <comment ref="F108" authorId="0" shapeId="0" xr:uid="{00000000-0006-0000-0400-0000A5000000}">
      <text>
        <r>
          <rPr>
            <b/>
            <sz val="10"/>
            <color indexed="81"/>
            <rFont val="游ゴシック"/>
            <family val="3"/>
            <charset val="128"/>
          </rPr>
          <t>原則、有効数字３桁以上で入力してください。</t>
        </r>
      </text>
    </comment>
    <comment ref="I108" authorId="0" shapeId="0" xr:uid="{00000000-0006-0000-0400-0000A6000000}">
      <text>
        <r>
          <rPr>
            <b/>
            <sz val="10"/>
            <color indexed="81"/>
            <rFont val="游ゴシック"/>
            <family val="3"/>
            <charset val="128"/>
          </rPr>
          <t>原則、有効数字３桁以上で入力してください。</t>
        </r>
      </text>
    </comment>
    <comment ref="F109" authorId="0" shapeId="0" xr:uid="{00000000-0006-0000-0400-0000A7000000}">
      <text>
        <r>
          <rPr>
            <b/>
            <sz val="10"/>
            <color indexed="81"/>
            <rFont val="游ゴシック"/>
            <family val="3"/>
            <charset val="128"/>
          </rPr>
          <t>右側太枠内に、排出係数を入力してください。数値は、原則、有効数字３桁以上で入力してください。</t>
        </r>
      </text>
    </comment>
    <comment ref="I109" authorId="0" shapeId="0" xr:uid="{00000000-0006-0000-0400-0000A8000000}">
      <text>
        <r>
          <rPr>
            <b/>
            <sz val="10"/>
            <color indexed="81"/>
            <rFont val="游ゴシック"/>
            <family val="3"/>
            <charset val="128"/>
          </rPr>
          <t>原則、有効数字３桁以上で入力してください。</t>
        </r>
      </text>
    </comment>
    <comment ref="S109" authorId="1" shapeId="0" xr:uid="{00000000-0006-0000-0400-0000A9000000}">
      <text>
        <r>
          <rPr>
            <b/>
            <sz val="9"/>
            <color indexed="81"/>
            <rFont val="游ゴシック"/>
            <family val="3"/>
            <charset val="128"/>
          </rPr>
          <t>基礎排出係数を入力して下さい。</t>
        </r>
      </text>
    </comment>
    <comment ref="F110" authorId="0" shapeId="0" xr:uid="{00000000-0006-0000-0400-0000AA000000}">
      <text>
        <r>
          <rPr>
            <b/>
            <sz val="10"/>
            <color indexed="81"/>
            <rFont val="游ゴシック"/>
            <family val="3"/>
            <charset val="128"/>
          </rPr>
          <t>右側太枠内に、排出係数を入力してください。数値は、原則、有効数字３桁以上で入力してください。</t>
        </r>
      </text>
    </comment>
    <comment ref="I110" authorId="0" shapeId="0" xr:uid="{00000000-0006-0000-0400-0000AB000000}">
      <text>
        <r>
          <rPr>
            <b/>
            <sz val="10"/>
            <color indexed="81"/>
            <rFont val="游ゴシック"/>
            <family val="3"/>
            <charset val="128"/>
          </rPr>
          <t>原則、有効数字３桁以上で入力してください。</t>
        </r>
      </text>
    </comment>
    <comment ref="S110" authorId="1" shapeId="0" xr:uid="{00000000-0006-0000-0400-0000AC000000}">
      <text>
        <r>
          <rPr>
            <b/>
            <sz val="9"/>
            <color indexed="81"/>
            <rFont val="游ゴシック"/>
            <family val="3"/>
            <charset val="128"/>
          </rPr>
          <t>基礎排出係数を入力して下さい。</t>
        </r>
      </text>
    </comment>
    <comment ref="F111" authorId="0" shapeId="0" xr:uid="{00000000-0006-0000-0400-0000AD000000}">
      <text>
        <r>
          <rPr>
            <b/>
            <sz val="10"/>
            <color indexed="81"/>
            <rFont val="游ゴシック"/>
            <family val="3"/>
            <charset val="128"/>
          </rPr>
          <t>右側太枠内に、排出係数を入力してください。数値は、原則、有効数字３桁以上で入力してください。</t>
        </r>
      </text>
    </comment>
    <comment ref="I111" authorId="0" shapeId="0" xr:uid="{00000000-0006-0000-0400-0000AE000000}">
      <text>
        <r>
          <rPr>
            <b/>
            <sz val="10"/>
            <color indexed="81"/>
            <rFont val="游ゴシック"/>
            <family val="3"/>
            <charset val="128"/>
          </rPr>
          <t>原則、有効数字３桁以上で入力してください。</t>
        </r>
      </text>
    </comment>
    <comment ref="S111" authorId="1" shapeId="0" xr:uid="{00000000-0006-0000-0400-0000AF000000}">
      <text>
        <r>
          <rPr>
            <b/>
            <sz val="9"/>
            <color indexed="81"/>
            <rFont val="游ゴシック"/>
            <family val="3"/>
            <charset val="128"/>
          </rPr>
          <t>基礎排出係数を入力して下さい。</t>
        </r>
      </text>
    </comment>
    <comment ref="O113" authorId="2" shapeId="0" xr:uid="{00000000-0006-0000-0400-0000B0000000}">
      <text>
        <r>
          <rPr>
            <b/>
            <sz val="11"/>
            <color indexed="10"/>
            <rFont val="メイリオ"/>
            <family val="3"/>
            <charset val="128"/>
          </rPr>
          <t>電気事業者名、排出係数、買電量をこの表の太枠内に上から順に入力してください！</t>
        </r>
      </text>
    </comment>
    <comment ref="P115" authorId="2" shapeId="0" xr:uid="{00000000-0006-0000-0400-0000B1000000}">
      <text>
        <r>
          <rPr>
            <b/>
            <sz val="8"/>
            <color indexed="81"/>
            <rFont val="游ゴシック"/>
            <family val="3"/>
            <charset val="128"/>
          </rPr>
          <t>電力事業者名を入力してください。詳しくは①基本情報の３を確認してください。</t>
        </r>
      </text>
    </comment>
    <comment ref="R115" authorId="2" shapeId="0" xr:uid="{00000000-0006-0000-0400-0000B2000000}">
      <text>
        <r>
          <rPr>
            <b/>
            <sz val="9"/>
            <color indexed="81"/>
            <rFont val="游ゴシック"/>
            <family val="3"/>
            <charset val="128"/>
          </rPr>
          <t>基礎排出係数を入力してください。詳しくは①基本情報の３を確認してください。</t>
        </r>
      </text>
    </comment>
    <comment ref="T115" authorId="2" shapeId="0" xr:uid="{00000000-0006-0000-0400-0000B3000000}">
      <text>
        <r>
          <rPr>
            <b/>
            <sz val="9"/>
            <color indexed="81"/>
            <rFont val="游ゴシック"/>
            <family val="3"/>
            <charset val="128"/>
          </rPr>
          <t>原則、有効数字３桁以上で記入してください。</t>
        </r>
      </text>
    </comment>
    <comment ref="U115" authorId="2" shapeId="0" xr:uid="{00000000-0006-0000-0400-0000B4000000}">
      <text>
        <r>
          <rPr>
            <b/>
            <sz val="9"/>
            <color indexed="81"/>
            <rFont val="游ゴシック"/>
            <family val="3"/>
            <charset val="128"/>
          </rPr>
          <t>原則、有効数字３桁以上で記入してください。</t>
        </r>
      </text>
    </comment>
    <comment ref="F116" authorId="2" shapeId="0" xr:uid="{00000000-0006-0000-0400-0000B5000000}">
      <text>
        <r>
          <rPr>
            <b/>
            <sz val="10"/>
            <color indexed="81"/>
            <rFont val="游ゴシック"/>
            <family val="3"/>
            <charset val="128"/>
          </rPr>
          <t>右側太枠内に電力事業者名、排出係数、買電量を入力してください。</t>
        </r>
      </text>
    </comment>
    <comment ref="P116" authorId="2" shapeId="0" xr:uid="{00000000-0006-0000-0400-0000B6000000}">
      <text>
        <r>
          <rPr>
            <b/>
            <sz val="8"/>
            <color indexed="81"/>
            <rFont val="游ゴシック"/>
            <family val="3"/>
            <charset val="128"/>
          </rPr>
          <t>電力事業者名を入力してください。詳しくは①基本情報の３を確認してください。</t>
        </r>
      </text>
    </comment>
    <comment ref="R116" authorId="2" shapeId="0" xr:uid="{00000000-0006-0000-0400-0000B7000000}">
      <text>
        <r>
          <rPr>
            <b/>
            <sz val="9"/>
            <color indexed="81"/>
            <rFont val="游ゴシック"/>
            <family val="3"/>
            <charset val="128"/>
          </rPr>
          <t>基礎排出係数を入力してください。詳しくは①基本情報の３を確認してください。</t>
        </r>
      </text>
    </comment>
    <comment ref="T116" authorId="2" shapeId="0" xr:uid="{00000000-0006-0000-0400-0000B8000000}">
      <text>
        <r>
          <rPr>
            <b/>
            <sz val="9"/>
            <color indexed="81"/>
            <rFont val="游ゴシック"/>
            <family val="3"/>
            <charset val="128"/>
          </rPr>
          <t>原則、有効数字３桁以上で記入してください。</t>
        </r>
      </text>
    </comment>
    <comment ref="U116" authorId="2" shapeId="0" xr:uid="{00000000-0006-0000-0400-0000B9000000}">
      <text>
        <r>
          <rPr>
            <b/>
            <sz val="9"/>
            <color indexed="81"/>
            <rFont val="游ゴシック"/>
            <family val="3"/>
            <charset val="128"/>
          </rPr>
          <t>原則、有効数字３桁以上で記入してください。</t>
        </r>
      </text>
    </comment>
    <comment ref="P117" authorId="2" shapeId="0" xr:uid="{00000000-0006-0000-0400-0000BA000000}">
      <text>
        <r>
          <rPr>
            <b/>
            <sz val="8"/>
            <color indexed="81"/>
            <rFont val="游ゴシック"/>
            <family val="3"/>
            <charset val="128"/>
          </rPr>
          <t>電力事業者名を入力してください。詳しくは①基本情報の３を確認してください。</t>
        </r>
      </text>
    </comment>
    <comment ref="R117" authorId="2" shapeId="0" xr:uid="{00000000-0006-0000-0400-0000BB000000}">
      <text>
        <r>
          <rPr>
            <b/>
            <sz val="9"/>
            <color indexed="81"/>
            <rFont val="游ゴシック"/>
            <family val="3"/>
            <charset val="128"/>
          </rPr>
          <t>基礎排出係数を入力してください。詳しくは①基本情報の３を確認してください。</t>
        </r>
      </text>
    </comment>
    <comment ref="T117" authorId="2" shapeId="0" xr:uid="{00000000-0006-0000-0400-0000BC000000}">
      <text>
        <r>
          <rPr>
            <b/>
            <sz val="9"/>
            <color indexed="81"/>
            <rFont val="游ゴシック"/>
            <family val="3"/>
            <charset val="128"/>
          </rPr>
          <t>原則、有効数字３桁以上で記入してください。</t>
        </r>
      </text>
    </comment>
    <comment ref="U117" authorId="2" shapeId="0" xr:uid="{00000000-0006-0000-0400-0000BD000000}">
      <text>
        <r>
          <rPr>
            <b/>
            <sz val="9"/>
            <color indexed="81"/>
            <rFont val="游ゴシック"/>
            <family val="3"/>
            <charset val="128"/>
          </rPr>
          <t>原則、有効数字３桁以上で記入してください。</t>
        </r>
      </text>
    </comment>
    <comment ref="F118" authorId="2" shapeId="0" xr:uid="{00000000-0006-0000-0400-0000BE000000}">
      <text>
        <r>
          <rPr>
            <b/>
            <sz val="10"/>
            <color indexed="81"/>
            <rFont val="游ゴシック"/>
            <family val="3"/>
            <charset val="128"/>
          </rPr>
          <t>右側太枠内に電力事業者名、排出係数、買電量を入力してください。</t>
        </r>
      </text>
    </comment>
    <comment ref="P118" authorId="2" shapeId="0" xr:uid="{00000000-0006-0000-0400-0000BF000000}">
      <text>
        <r>
          <rPr>
            <b/>
            <sz val="8"/>
            <color indexed="81"/>
            <rFont val="游ゴシック"/>
            <family val="3"/>
            <charset val="128"/>
          </rPr>
          <t>電力事業者名を入力してください。詳しくは①基本情報の３を確認してください。</t>
        </r>
      </text>
    </comment>
    <comment ref="R118" authorId="2" shapeId="0" xr:uid="{00000000-0006-0000-0400-0000C0000000}">
      <text>
        <r>
          <rPr>
            <b/>
            <sz val="9"/>
            <color indexed="81"/>
            <rFont val="游ゴシック"/>
            <family val="3"/>
            <charset val="128"/>
          </rPr>
          <t>基礎排出係数を入力してください。詳しくは①基本情報の３を確認してください。</t>
        </r>
      </text>
    </comment>
    <comment ref="T118" authorId="2" shapeId="0" xr:uid="{00000000-0006-0000-0400-0000C1000000}">
      <text>
        <r>
          <rPr>
            <b/>
            <sz val="9"/>
            <color indexed="81"/>
            <rFont val="游ゴシック"/>
            <family val="3"/>
            <charset val="128"/>
          </rPr>
          <t>原則、有効数字３桁以上で記入してください。</t>
        </r>
      </text>
    </comment>
    <comment ref="U118" authorId="2" shapeId="0" xr:uid="{00000000-0006-0000-0400-0000C2000000}">
      <text>
        <r>
          <rPr>
            <b/>
            <sz val="9"/>
            <color indexed="81"/>
            <rFont val="游ゴシック"/>
            <family val="3"/>
            <charset val="128"/>
          </rPr>
          <t>原則、有効数字３桁以上で記入してください。</t>
        </r>
      </text>
    </comment>
    <comment ref="F120" authorId="0" shapeId="0" xr:uid="{00000000-0006-0000-0400-0000C3000000}">
      <text>
        <r>
          <rPr>
            <b/>
            <sz val="11"/>
            <color indexed="81"/>
            <rFont val="游ゴシック"/>
            <family val="3"/>
            <charset val="128"/>
          </rPr>
          <t>原則、排出係数の有効桁数以上の有効桁数で入力してください。また、排出係数を入力してください（右側）。</t>
        </r>
      </text>
    </comment>
    <comment ref="S120" authorId="0" shapeId="0" xr:uid="{00000000-0006-0000-0400-0000C4000000}">
      <text>
        <r>
          <rPr>
            <b/>
            <sz val="9"/>
            <color indexed="81"/>
            <rFont val="游ゴシック"/>
            <family val="3"/>
            <charset val="128"/>
          </rPr>
          <t>上記以外の買電がある場合は、その排出係数を入力してください。</t>
        </r>
      </text>
    </comment>
    <comment ref="F121" authorId="0" shapeId="0" xr:uid="{00000000-0006-0000-0400-0000C5000000}">
      <text>
        <r>
          <rPr>
            <b/>
            <sz val="11"/>
            <color indexed="81"/>
            <rFont val="游ゴシック"/>
            <family val="3"/>
            <charset val="128"/>
          </rPr>
          <t>原則、排出係数の有効桁数以上の有効桁数で入力してください。</t>
        </r>
      </text>
    </comment>
    <comment ref="I121" authorId="0" shapeId="0" xr:uid="{00000000-0006-0000-0400-0000C6000000}">
      <text>
        <r>
          <rPr>
            <b/>
            <sz val="11"/>
            <color indexed="81"/>
            <rFont val="游ゴシック"/>
            <family val="3"/>
            <charset val="128"/>
          </rPr>
          <t>原則、排出係数の有効桁数以上の有効桁数で入力してください。また、排出係数を入力してください。</t>
        </r>
      </text>
    </comment>
    <comment ref="S121" authorId="0" shapeId="0" xr:uid="{00000000-0006-0000-0400-0000C7000000}">
      <text>
        <r>
          <rPr>
            <b/>
            <sz val="9"/>
            <color indexed="81"/>
            <rFont val="游ゴシック"/>
            <family val="3"/>
            <charset val="128"/>
          </rPr>
          <t>自家発電の電気で販売した量がある場合は、その排出係数を入力してください。</t>
        </r>
      </text>
    </comment>
    <comment ref="B126" authorId="0" shapeId="0" xr:uid="{00000000-0006-0000-0400-0000C8000000}">
      <text>
        <r>
          <rPr>
            <b/>
            <sz val="9"/>
            <color indexed="81"/>
            <rFont val="游ゴシック"/>
            <family val="3"/>
            <charset val="128"/>
          </rPr>
          <t>計算に用いた単位発熱量・排出係数を右表から変更した場合など、何の数値を用いたかを記載してください。</t>
        </r>
      </text>
    </comment>
    <comment ref="F136" authorId="0" shapeId="0" xr:uid="{00000000-0006-0000-0400-0000C9000000}">
      <text>
        <r>
          <rPr>
            <b/>
            <sz val="9"/>
            <color indexed="81"/>
            <rFont val="游ゴシック"/>
            <family val="3"/>
            <charset val="128"/>
          </rPr>
          <t>原則、有効数字３桁以上で入力してください。</t>
        </r>
      </text>
    </comment>
    <comment ref="I136" authorId="0" shapeId="0" xr:uid="{00000000-0006-0000-0400-0000CA000000}">
      <text>
        <r>
          <rPr>
            <b/>
            <sz val="9"/>
            <color indexed="81"/>
            <rFont val="游ゴシック"/>
            <family val="3"/>
            <charset val="128"/>
          </rPr>
          <t>原則、有効数字３桁以上で入力してください。</t>
        </r>
      </text>
    </comment>
    <comment ref="F137" authorId="0" shapeId="0" xr:uid="{00000000-0006-0000-0400-0000CB000000}">
      <text>
        <r>
          <rPr>
            <b/>
            <sz val="9"/>
            <color indexed="81"/>
            <rFont val="游ゴシック"/>
            <family val="3"/>
            <charset val="128"/>
          </rPr>
          <t>原則、有効数字３桁以上で入力してください。</t>
        </r>
      </text>
    </comment>
    <comment ref="I137" authorId="0" shapeId="0" xr:uid="{00000000-0006-0000-0400-0000CC000000}">
      <text>
        <r>
          <rPr>
            <b/>
            <sz val="9"/>
            <color indexed="81"/>
            <rFont val="游ゴシック"/>
            <family val="3"/>
            <charset val="128"/>
          </rPr>
          <t>原則、有効数字３桁以上で入力してください。</t>
        </r>
      </text>
    </comment>
    <comment ref="F138" authorId="0" shapeId="0" xr:uid="{00000000-0006-0000-0400-0000CD000000}">
      <text>
        <r>
          <rPr>
            <b/>
            <sz val="9"/>
            <color indexed="81"/>
            <rFont val="游ゴシック"/>
            <family val="3"/>
            <charset val="128"/>
          </rPr>
          <t>原則、有効数字３桁以上で入力してください。</t>
        </r>
      </text>
    </comment>
    <comment ref="I138" authorId="0" shapeId="0" xr:uid="{00000000-0006-0000-0400-0000CE000000}">
      <text>
        <r>
          <rPr>
            <b/>
            <sz val="9"/>
            <color indexed="81"/>
            <rFont val="游ゴシック"/>
            <family val="3"/>
            <charset val="128"/>
          </rPr>
          <t>原則、有効数字３桁以上で入力してください。</t>
        </r>
      </text>
    </comment>
    <comment ref="F139" authorId="0" shapeId="0" xr:uid="{00000000-0006-0000-0400-0000CF000000}">
      <text>
        <r>
          <rPr>
            <b/>
            <sz val="9"/>
            <color indexed="81"/>
            <rFont val="游ゴシック"/>
            <family val="3"/>
            <charset val="128"/>
          </rPr>
          <t>原則、有効数字３桁以上で入力してください。</t>
        </r>
      </text>
    </comment>
    <comment ref="I139" authorId="0" shapeId="0" xr:uid="{00000000-0006-0000-0400-0000D0000000}">
      <text>
        <r>
          <rPr>
            <b/>
            <sz val="9"/>
            <color indexed="81"/>
            <rFont val="游ゴシック"/>
            <family val="3"/>
            <charset val="128"/>
          </rPr>
          <t>原則、有効数字３桁以上で入力してください。</t>
        </r>
      </text>
    </comment>
    <comment ref="F140" authorId="0" shapeId="0" xr:uid="{00000000-0006-0000-0400-0000D1000000}">
      <text>
        <r>
          <rPr>
            <b/>
            <sz val="9"/>
            <color indexed="81"/>
            <rFont val="游ゴシック"/>
            <family val="3"/>
            <charset val="128"/>
          </rPr>
          <t>原則、有効数字３桁以上で入力してください。</t>
        </r>
      </text>
    </comment>
    <comment ref="I140" authorId="0" shapeId="0" xr:uid="{00000000-0006-0000-0400-0000D2000000}">
      <text>
        <r>
          <rPr>
            <b/>
            <sz val="9"/>
            <color indexed="81"/>
            <rFont val="游ゴシック"/>
            <family val="3"/>
            <charset val="128"/>
          </rPr>
          <t>原則、有効数字３桁以上で入力してください。</t>
        </r>
      </text>
    </comment>
    <comment ref="F141" authorId="0" shapeId="0" xr:uid="{00000000-0006-0000-0400-0000D3000000}">
      <text>
        <r>
          <rPr>
            <b/>
            <sz val="9"/>
            <color indexed="81"/>
            <rFont val="游ゴシック"/>
            <family val="3"/>
            <charset val="128"/>
          </rPr>
          <t>原則、有効数字３桁以上で入力してください。</t>
        </r>
      </text>
    </comment>
    <comment ref="I141" authorId="0" shapeId="0" xr:uid="{00000000-0006-0000-0400-0000D4000000}">
      <text>
        <r>
          <rPr>
            <b/>
            <sz val="9"/>
            <color indexed="81"/>
            <rFont val="游ゴシック"/>
            <family val="3"/>
            <charset val="128"/>
          </rPr>
          <t>原則、有効数字３桁以上で入力してください。</t>
        </r>
      </text>
    </comment>
    <comment ref="F142" authorId="0" shapeId="0" xr:uid="{00000000-0006-0000-0400-0000D5000000}">
      <text>
        <r>
          <rPr>
            <b/>
            <sz val="9"/>
            <color indexed="81"/>
            <rFont val="游ゴシック"/>
            <family val="3"/>
            <charset val="128"/>
          </rPr>
          <t>原則、有効数字３桁以上で入力してください。</t>
        </r>
      </text>
    </comment>
    <comment ref="I142" authorId="0" shapeId="0" xr:uid="{00000000-0006-0000-0400-0000D6000000}">
      <text>
        <r>
          <rPr>
            <b/>
            <sz val="9"/>
            <color indexed="81"/>
            <rFont val="游ゴシック"/>
            <family val="3"/>
            <charset val="128"/>
          </rPr>
          <t>原則、有効数字３桁以上で入力してください。</t>
        </r>
      </text>
    </comment>
    <comment ref="F143" authorId="0" shapeId="0" xr:uid="{00000000-0006-0000-0400-0000D7000000}">
      <text>
        <r>
          <rPr>
            <b/>
            <sz val="9"/>
            <color indexed="81"/>
            <rFont val="游ゴシック"/>
            <family val="3"/>
            <charset val="128"/>
          </rPr>
          <t>原則、有効数字３桁以上で入力してください。</t>
        </r>
      </text>
    </comment>
    <comment ref="I143" authorId="0" shapeId="0" xr:uid="{00000000-0006-0000-0400-0000D8000000}">
      <text>
        <r>
          <rPr>
            <b/>
            <sz val="9"/>
            <color indexed="81"/>
            <rFont val="游ゴシック"/>
            <family val="3"/>
            <charset val="128"/>
          </rPr>
          <t>原則、有効数字３桁以上で入力してください。</t>
        </r>
      </text>
    </comment>
    <comment ref="F144" authorId="0" shapeId="0" xr:uid="{00000000-0006-0000-0400-0000D9000000}">
      <text>
        <r>
          <rPr>
            <b/>
            <sz val="9"/>
            <color indexed="81"/>
            <rFont val="游ゴシック"/>
            <family val="3"/>
            <charset val="128"/>
          </rPr>
          <t>原則、有効数字３桁以上で入力してください。</t>
        </r>
      </text>
    </comment>
    <comment ref="I144" authorId="0" shapeId="0" xr:uid="{00000000-0006-0000-0400-0000DA000000}">
      <text>
        <r>
          <rPr>
            <b/>
            <sz val="9"/>
            <color indexed="81"/>
            <rFont val="游ゴシック"/>
            <family val="3"/>
            <charset val="128"/>
          </rPr>
          <t>原則、有効数字３桁以上で入力してください。</t>
        </r>
      </text>
    </comment>
    <comment ref="F145" authorId="0" shapeId="0" xr:uid="{00000000-0006-0000-0400-0000DB000000}">
      <text>
        <r>
          <rPr>
            <b/>
            <sz val="9"/>
            <color indexed="81"/>
            <rFont val="游ゴシック"/>
            <family val="3"/>
            <charset val="128"/>
          </rPr>
          <t>原則、有効数字３桁以上で入力してください。</t>
        </r>
      </text>
    </comment>
    <comment ref="I145" authorId="0" shapeId="0" xr:uid="{00000000-0006-0000-0400-0000DC000000}">
      <text>
        <r>
          <rPr>
            <b/>
            <sz val="9"/>
            <color indexed="81"/>
            <rFont val="游ゴシック"/>
            <family val="3"/>
            <charset val="128"/>
          </rPr>
          <t>原則、有効数字３桁以上で入力してください。</t>
        </r>
      </text>
    </comment>
    <comment ref="F146" authorId="0" shapeId="0" xr:uid="{00000000-0006-0000-0400-0000DD000000}">
      <text>
        <r>
          <rPr>
            <b/>
            <sz val="9"/>
            <color indexed="81"/>
            <rFont val="游ゴシック"/>
            <family val="3"/>
            <charset val="128"/>
          </rPr>
          <t>原則、有効数字３桁以上で入力してください。</t>
        </r>
      </text>
    </comment>
    <comment ref="I146" authorId="0" shapeId="0" xr:uid="{00000000-0006-0000-0400-0000DE000000}">
      <text>
        <r>
          <rPr>
            <b/>
            <sz val="9"/>
            <color indexed="81"/>
            <rFont val="游ゴシック"/>
            <family val="3"/>
            <charset val="128"/>
          </rPr>
          <t>原則、有効数字３桁以上で入力してください。</t>
        </r>
      </text>
    </comment>
    <comment ref="F147" authorId="0" shapeId="0" xr:uid="{00000000-0006-0000-0400-0000DF000000}">
      <text>
        <r>
          <rPr>
            <b/>
            <sz val="9"/>
            <color indexed="81"/>
            <rFont val="游ゴシック"/>
            <family val="3"/>
            <charset val="128"/>
          </rPr>
          <t>原則、有効数字３桁以上で入力してください。</t>
        </r>
      </text>
    </comment>
    <comment ref="I147" authorId="0" shapeId="0" xr:uid="{00000000-0006-0000-0400-0000E0000000}">
      <text>
        <r>
          <rPr>
            <b/>
            <sz val="9"/>
            <color indexed="81"/>
            <rFont val="游ゴシック"/>
            <family val="3"/>
            <charset val="128"/>
          </rPr>
          <t>原則、有効数字３桁以上で入力してください。</t>
        </r>
      </text>
    </comment>
    <comment ref="F148" authorId="0" shapeId="0" xr:uid="{00000000-0006-0000-0400-0000E1000000}">
      <text>
        <r>
          <rPr>
            <b/>
            <sz val="9"/>
            <color indexed="81"/>
            <rFont val="游ゴシック"/>
            <family val="3"/>
            <charset val="128"/>
          </rPr>
          <t>原則、有効数字３桁以上で入力してください。</t>
        </r>
      </text>
    </comment>
    <comment ref="I148" authorId="0" shapeId="0" xr:uid="{00000000-0006-0000-0400-0000E2000000}">
      <text>
        <r>
          <rPr>
            <b/>
            <sz val="9"/>
            <color indexed="81"/>
            <rFont val="游ゴシック"/>
            <family val="3"/>
            <charset val="128"/>
          </rPr>
          <t>原則、有効数字３桁以上で入力してください。</t>
        </r>
      </text>
    </comment>
    <comment ref="F149" authorId="0" shapeId="0" xr:uid="{00000000-0006-0000-0400-0000E3000000}">
      <text>
        <r>
          <rPr>
            <b/>
            <sz val="9"/>
            <color indexed="81"/>
            <rFont val="游ゴシック"/>
            <family val="3"/>
            <charset val="128"/>
          </rPr>
          <t>原則、有効数字３桁以上で入力してください。</t>
        </r>
      </text>
    </comment>
    <comment ref="I149" authorId="0" shapeId="0" xr:uid="{00000000-0006-0000-0400-0000E4000000}">
      <text>
        <r>
          <rPr>
            <b/>
            <sz val="9"/>
            <color indexed="81"/>
            <rFont val="游ゴシック"/>
            <family val="3"/>
            <charset val="128"/>
          </rPr>
          <t>原則、有効数字３桁以上で入力してください。</t>
        </r>
      </text>
    </comment>
    <comment ref="C150" authorId="1" shapeId="0" xr:uid="{00000000-0006-0000-0400-0000E5000000}">
      <text>
        <r>
          <rPr>
            <b/>
            <sz val="9"/>
            <color indexed="81"/>
            <rFont val="游ゴシック"/>
            <family val="3"/>
            <charset val="128"/>
          </rPr>
          <t>名称変更できます。その際、右側太枠内の発熱量と排出係数が一致するように、入力し直してください。当初は、輸入原料炭の発熱量と排出係数が入っています。輸入、コークス用、吹込用の複数に該当する場合は、「その他の燃料」の欄も活用してください。</t>
        </r>
      </text>
    </comment>
    <comment ref="F150" authorId="0" shapeId="0" xr:uid="{00000000-0006-0000-0400-0000E6000000}">
      <text>
        <r>
          <rPr>
            <b/>
            <sz val="9"/>
            <color indexed="81"/>
            <rFont val="游ゴシック"/>
            <family val="3"/>
            <charset val="128"/>
          </rPr>
          <t>原則、有効数字３桁以上で入力してください。</t>
        </r>
      </text>
    </comment>
    <comment ref="I150" authorId="0" shapeId="0" xr:uid="{00000000-0006-0000-0400-0000E7000000}">
      <text>
        <r>
          <rPr>
            <b/>
            <sz val="9"/>
            <color indexed="81"/>
            <rFont val="游ゴシック"/>
            <family val="3"/>
            <charset val="128"/>
          </rPr>
          <t>原則、有効数字３桁以上で入力してください。</t>
        </r>
      </text>
    </comment>
    <comment ref="P150" authorId="1" shapeId="0" xr:uid="{00000000-0006-0000-0400-0000E8000000}">
      <text>
        <r>
          <rPr>
            <b/>
            <sz val="9"/>
            <color indexed="81"/>
            <rFont val="游ゴシック"/>
            <family val="3"/>
            <charset val="128"/>
          </rPr>
          <t>輸入原料炭の発熱量を入力しています。
コークス原料炭は28.9、吹込用原料炭は28.3になります。</t>
        </r>
      </text>
    </comment>
    <comment ref="S150" authorId="1" shapeId="0" xr:uid="{00000000-0006-0000-0400-0000E9000000}">
      <text>
        <r>
          <rPr>
            <b/>
            <sz val="9"/>
            <color indexed="81"/>
            <rFont val="游ゴシック"/>
            <family val="3"/>
            <charset val="128"/>
          </rPr>
          <t>輸入原料炭の排出係数を入力しています。コークス用原料炭は0.0245、吹込用原料炭は0.0251になります。</t>
        </r>
      </text>
    </comment>
    <comment ref="C151" authorId="1" shapeId="0" xr:uid="{00000000-0006-0000-0400-0000EA000000}">
      <text>
        <r>
          <rPr>
            <b/>
            <sz val="9"/>
            <color indexed="81"/>
            <rFont val="游ゴシック"/>
            <family val="3"/>
            <charset val="128"/>
          </rPr>
          <t>名称変更できます。その際、右側太枠内の発熱量と排出係数が一致するように、入力し直してください。当初は、輸入一般炭の発熱量と排出係数が入っています。輸入、国産の複数に該当する場合は、「その他の燃料」の欄も活用してください。</t>
        </r>
      </text>
    </comment>
    <comment ref="F151" authorId="0" shapeId="0" xr:uid="{00000000-0006-0000-0400-0000EB000000}">
      <text>
        <r>
          <rPr>
            <b/>
            <sz val="9"/>
            <color indexed="81"/>
            <rFont val="游ゴシック"/>
            <family val="3"/>
            <charset val="128"/>
          </rPr>
          <t>原則、有効数字３桁以上で入力してください。</t>
        </r>
      </text>
    </comment>
    <comment ref="I151" authorId="0" shapeId="0" xr:uid="{00000000-0006-0000-0400-0000EC000000}">
      <text>
        <r>
          <rPr>
            <b/>
            <sz val="9"/>
            <color indexed="81"/>
            <rFont val="游ゴシック"/>
            <family val="3"/>
            <charset val="128"/>
          </rPr>
          <t>原則、有効数字３桁以上で入力してください。</t>
        </r>
      </text>
    </comment>
    <comment ref="P151" authorId="1" shapeId="0" xr:uid="{00000000-0006-0000-0400-0000ED000000}">
      <text>
        <r>
          <rPr>
            <b/>
            <sz val="9"/>
            <color indexed="81"/>
            <rFont val="游ゴシック"/>
            <family val="3"/>
            <charset val="128"/>
          </rPr>
          <t>輸入一般炭の発熱量を入力しています。国産一般炭は、24.2になります。</t>
        </r>
      </text>
    </comment>
    <comment ref="S151" authorId="1" shapeId="0" xr:uid="{00000000-0006-0000-0400-0000EE000000}">
      <text>
        <r>
          <rPr>
            <b/>
            <sz val="9"/>
            <color indexed="81"/>
            <rFont val="游ゴシック"/>
            <family val="3"/>
            <charset val="128"/>
          </rPr>
          <t>輸入一般炭の排出係数を入力しています。国産一般炭は、0.0242になります。</t>
        </r>
      </text>
    </comment>
    <comment ref="F152" authorId="0" shapeId="0" xr:uid="{00000000-0006-0000-0400-0000EF000000}">
      <text>
        <r>
          <rPr>
            <b/>
            <sz val="9"/>
            <color indexed="81"/>
            <rFont val="游ゴシック"/>
            <family val="3"/>
            <charset val="128"/>
          </rPr>
          <t>原則、有効数字３桁以上で入力してください。</t>
        </r>
      </text>
    </comment>
    <comment ref="I152" authorId="0" shapeId="0" xr:uid="{00000000-0006-0000-0400-0000F0000000}">
      <text>
        <r>
          <rPr>
            <b/>
            <sz val="9"/>
            <color indexed="81"/>
            <rFont val="游ゴシック"/>
            <family val="3"/>
            <charset val="128"/>
          </rPr>
          <t>原則、有効数字３桁以上で入力してください。</t>
        </r>
      </text>
    </comment>
    <comment ref="F153" authorId="0" shapeId="0" xr:uid="{00000000-0006-0000-0400-0000F1000000}">
      <text>
        <r>
          <rPr>
            <b/>
            <sz val="9"/>
            <color indexed="81"/>
            <rFont val="游ゴシック"/>
            <family val="3"/>
            <charset val="128"/>
          </rPr>
          <t>原則、有効数字３桁以上で入力してください。</t>
        </r>
      </text>
    </comment>
    <comment ref="I153" authorId="0" shapeId="0" xr:uid="{00000000-0006-0000-0400-0000F2000000}">
      <text>
        <r>
          <rPr>
            <b/>
            <sz val="9"/>
            <color indexed="81"/>
            <rFont val="游ゴシック"/>
            <family val="3"/>
            <charset val="128"/>
          </rPr>
          <t>原則、有効数字３桁以上で入力してください。</t>
        </r>
      </text>
    </comment>
    <comment ref="F154" authorId="0" shapeId="0" xr:uid="{00000000-0006-0000-0400-0000F3000000}">
      <text>
        <r>
          <rPr>
            <b/>
            <sz val="9"/>
            <color indexed="81"/>
            <rFont val="游ゴシック"/>
            <family val="3"/>
            <charset val="128"/>
          </rPr>
          <t>原則、有効数字３桁以上で入力してください。</t>
        </r>
      </text>
    </comment>
    <comment ref="I154" authorId="0" shapeId="0" xr:uid="{00000000-0006-0000-0400-0000F4000000}">
      <text>
        <r>
          <rPr>
            <b/>
            <sz val="9"/>
            <color indexed="81"/>
            <rFont val="游ゴシック"/>
            <family val="3"/>
            <charset val="128"/>
          </rPr>
          <t>原則、有効数字３桁以上で入力してください。</t>
        </r>
      </text>
    </comment>
    <comment ref="F155" authorId="0" shapeId="0" xr:uid="{00000000-0006-0000-0400-0000F5000000}">
      <text>
        <r>
          <rPr>
            <b/>
            <sz val="9"/>
            <color indexed="81"/>
            <rFont val="游ゴシック"/>
            <family val="3"/>
            <charset val="128"/>
          </rPr>
          <t>原則、有効数字３桁以上で入力してください。</t>
        </r>
      </text>
    </comment>
    <comment ref="I155" authorId="0" shapeId="0" xr:uid="{00000000-0006-0000-0400-0000F6000000}">
      <text>
        <r>
          <rPr>
            <b/>
            <sz val="9"/>
            <color indexed="81"/>
            <rFont val="游ゴシック"/>
            <family val="3"/>
            <charset val="128"/>
          </rPr>
          <t>原則、有効数字３桁以上で入力してください。</t>
        </r>
      </text>
    </comment>
    <comment ref="F156" authorId="0" shapeId="0" xr:uid="{00000000-0006-0000-0400-0000F7000000}">
      <text>
        <r>
          <rPr>
            <b/>
            <sz val="9"/>
            <color indexed="81"/>
            <rFont val="游ゴシック"/>
            <family val="3"/>
            <charset val="128"/>
          </rPr>
          <t>原則、有効数字３桁以上で入力してください。</t>
        </r>
      </text>
    </comment>
    <comment ref="I156" authorId="0" shapeId="0" xr:uid="{00000000-0006-0000-0400-0000F8000000}">
      <text>
        <r>
          <rPr>
            <b/>
            <sz val="9"/>
            <color indexed="81"/>
            <rFont val="游ゴシック"/>
            <family val="3"/>
            <charset val="128"/>
          </rPr>
          <t>原則、有効数字３桁以上で入力してください。</t>
        </r>
      </text>
    </comment>
    <comment ref="F157" authorId="0" shapeId="0" xr:uid="{00000000-0006-0000-0400-0000F9000000}">
      <text>
        <r>
          <rPr>
            <b/>
            <sz val="9"/>
            <color indexed="81"/>
            <rFont val="游ゴシック"/>
            <family val="3"/>
            <charset val="128"/>
          </rPr>
          <t>原則、有効数字３桁以上で入力してください。</t>
        </r>
      </text>
    </comment>
    <comment ref="I157" authorId="0" shapeId="0" xr:uid="{00000000-0006-0000-0400-0000FA000000}">
      <text>
        <r>
          <rPr>
            <b/>
            <sz val="9"/>
            <color indexed="81"/>
            <rFont val="游ゴシック"/>
            <family val="3"/>
            <charset val="128"/>
          </rPr>
          <t>原則、有効数字３桁以上で入力してください。</t>
        </r>
      </text>
    </comment>
    <comment ref="F158" authorId="0" shapeId="0" xr:uid="{00000000-0006-0000-0400-0000FB000000}">
      <text>
        <r>
          <rPr>
            <b/>
            <sz val="10"/>
            <color indexed="81"/>
            <rFont val="游ゴシック"/>
            <family val="3"/>
            <charset val="128"/>
          </rPr>
          <t>原則、有効数字３桁以上で入力してください。</t>
        </r>
      </text>
    </comment>
    <comment ref="I158" authorId="0" shapeId="0" xr:uid="{00000000-0006-0000-0400-0000FC000000}">
      <text>
        <r>
          <rPr>
            <b/>
            <sz val="10"/>
            <color indexed="81"/>
            <rFont val="游ゴシック"/>
            <family val="3"/>
            <charset val="128"/>
          </rPr>
          <t>原則、有効数字３桁以上で入力してください。</t>
        </r>
      </text>
    </comment>
    <comment ref="F159" authorId="0" shapeId="0" xr:uid="{00000000-0006-0000-0400-0000FD000000}">
      <text>
        <r>
          <rPr>
            <b/>
            <sz val="10"/>
            <color indexed="81"/>
            <rFont val="游ゴシック"/>
            <family val="3"/>
            <charset val="128"/>
          </rPr>
          <t>原則、有効数字３桁以上で入力してください。</t>
        </r>
      </text>
    </comment>
    <comment ref="I159" authorId="0" shapeId="0" xr:uid="{00000000-0006-0000-0400-0000FE000000}">
      <text>
        <r>
          <rPr>
            <b/>
            <sz val="10"/>
            <color indexed="81"/>
            <rFont val="游ゴシック"/>
            <family val="3"/>
            <charset val="128"/>
          </rPr>
          <t>原則、有効数字３桁以上で入力してください。</t>
        </r>
      </text>
    </comment>
    <comment ref="F160" authorId="0" shapeId="0" xr:uid="{00000000-0006-0000-0400-0000FF000000}">
      <text>
        <r>
          <rPr>
            <b/>
            <sz val="10"/>
            <color indexed="81"/>
            <rFont val="游ゴシック"/>
            <family val="3"/>
            <charset val="128"/>
          </rPr>
          <t>原則、有効数字３桁以上で入力してください。</t>
        </r>
      </text>
    </comment>
    <comment ref="I160" authorId="0" shapeId="0" xr:uid="{00000000-0006-0000-0400-000000010000}">
      <text>
        <r>
          <rPr>
            <b/>
            <sz val="10"/>
            <color indexed="81"/>
            <rFont val="游ゴシック"/>
            <family val="3"/>
            <charset val="128"/>
          </rPr>
          <t>原則、有効数字３桁以上で入力してください。</t>
        </r>
      </text>
    </comment>
    <comment ref="F161" authorId="0" shapeId="0" xr:uid="{00000000-0006-0000-0400-000001010000}">
      <text>
        <r>
          <rPr>
            <b/>
            <sz val="10"/>
            <color indexed="81"/>
            <rFont val="游ゴシック"/>
            <family val="3"/>
            <charset val="128"/>
          </rPr>
          <t>原則、有効数字３桁以上で入力してください。</t>
        </r>
      </text>
    </comment>
    <comment ref="I161" authorId="0" shapeId="0" xr:uid="{00000000-0006-0000-0400-000002010000}">
      <text>
        <r>
          <rPr>
            <b/>
            <sz val="10"/>
            <color indexed="81"/>
            <rFont val="游ゴシック"/>
            <family val="3"/>
            <charset val="128"/>
          </rPr>
          <t>原則、有効数字３桁以上で入力してください。</t>
        </r>
      </text>
    </comment>
    <comment ref="F162" authorId="0" shapeId="0" xr:uid="{00000000-0006-0000-0400-000003010000}">
      <text>
        <r>
          <rPr>
            <b/>
            <sz val="10"/>
            <color indexed="81"/>
            <rFont val="游ゴシック"/>
            <family val="3"/>
            <charset val="128"/>
          </rPr>
          <t>原則、有効数字３桁以上で入力してください。</t>
        </r>
      </text>
    </comment>
    <comment ref="I162" authorId="0" shapeId="0" xr:uid="{00000000-0006-0000-0400-000004010000}">
      <text>
        <r>
          <rPr>
            <b/>
            <sz val="10"/>
            <color indexed="81"/>
            <rFont val="游ゴシック"/>
            <family val="3"/>
            <charset val="128"/>
          </rPr>
          <t>原則、有効数字３桁以上で入力してください。</t>
        </r>
      </text>
    </comment>
    <comment ref="U166" authorId="2" shapeId="0" xr:uid="{00000000-0006-0000-0400-000005010000}">
      <text>
        <r>
          <rPr>
            <b/>
            <sz val="9"/>
            <color indexed="81"/>
            <rFont val="游ゴシック"/>
            <family val="3"/>
            <charset val="128"/>
          </rPr>
          <t>ガス事業者名を入力してください。</t>
        </r>
      </text>
    </comment>
    <comment ref="F167" authorId="0" shapeId="0" xr:uid="{00000000-0006-0000-0400-000006010000}">
      <text>
        <r>
          <rPr>
            <b/>
            <sz val="10"/>
            <color indexed="81"/>
            <rFont val="游ゴシック"/>
            <family val="3"/>
            <charset val="128"/>
          </rPr>
          <t>右側太枠内に、排出係数を入力してください。数値は、原則、有効数字３桁以上で入力してください。</t>
        </r>
      </text>
    </comment>
    <comment ref="I167" authorId="0" shapeId="0" xr:uid="{00000000-0006-0000-0400-000007010000}">
      <text>
        <r>
          <rPr>
            <b/>
            <sz val="10"/>
            <color indexed="81"/>
            <rFont val="游ゴシック"/>
            <family val="3"/>
            <charset val="128"/>
          </rPr>
          <t>原則、有効数字３桁以上で入力してください。</t>
        </r>
      </text>
    </comment>
    <comment ref="S167" authorId="1" shapeId="0" xr:uid="{00000000-0006-0000-0400-000008010000}">
      <text>
        <r>
          <rPr>
            <b/>
            <sz val="9"/>
            <color indexed="81"/>
            <rFont val="游ゴシック"/>
            <family val="3"/>
            <charset val="128"/>
          </rPr>
          <t>ガス事業者が公表する基礎排出係数を入力してください。</t>
        </r>
      </text>
    </comment>
    <comment ref="F172" authorId="0" shapeId="0" xr:uid="{00000000-0006-0000-0400-000009010000}">
      <text>
        <r>
          <rPr>
            <b/>
            <sz val="10"/>
            <color indexed="81"/>
            <rFont val="游ゴシック"/>
            <family val="3"/>
            <charset val="128"/>
          </rPr>
          <t>原則、有効数字３桁以上で入力してください。</t>
        </r>
      </text>
    </comment>
    <comment ref="I172" authorId="0" shapeId="0" xr:uid="{00000000-0006-0000-0400-00000A010000}">
      <text>
        <r>
          <rPr>
            <b/>
            <sz val="10"/>
            <color indexed="81"/>
            <rFont val="游ゴシック"/>
            <family val="3"/>
            <charset val="128"/>
          </rPr>
          <t>原則、有効数字３桁以上で入力してください。</t>
        </r>
      </text>
    </comment>
    <comment ref="F173" authorId="0" shapeId="0" xr:uid="{00000000-0006-0000-0400-00000B010000}">
      <text>
        <r>
          <rPr>
            <b/>
            <sz val="10"/>
            <color indexed="81"/>
            <rFont val="游ゴシック"/>
            <family val="3"/>
            <charset val="128"/>
          </rPr>
          <t>右側太枠内に、排出係数を入力してください。数値は、原則、有効数字３桁以上で入力してください。</t>
        </r>
      </text>
    </comment>
    <comment ref="I173" authorId="0" shapeId="0" xr:uid="{00000000-0006-0000-0400-00000C010000}">
      <text>
        <r>
          <rPr>
            <b/>
            <sz val="10"/>
            <color indexed="81"/>
            <rFont val="游ゴシック"/>
            <family val="3"/>
            <charset val="128"/>
          </rPr>
          <t>原則、有効数字３桁以上で入力してください。</t>
        </r>
      </text>
    </comment>
    <comment ref="S173" authorId="1" shapeId="0" xr:uid="{00000000-0006-0000-0400-00000D010000}">
      <text>
        <r>
          <rPr>
            <b/>
            <sz val="9"/>
            <color indexed="81"/>
            <rFont val="游ゴシック"/>
            <family val="3"/>
            <charset val="128"/>
          </rPr>
          <t>基礎排出係数を入力して下さい。</t>
        </r>
      </text>
    </comment>
    <comment ref="F174" authorId="0" shapeId="0" xr:uid="{00000000-0006-0000-0400-00000E010000}">
      <text>
        <r>
          <rPr>
            <b/>
            <sz val="10"/>
            <color indexed="81"/>
            <rFont val="游ゴシック"/>
            <family val="3"/>
            <charset val="128"/>
          </rPr>
          <t>右側太枠内に、排出係数を入力してください。数値は、原則、有効数字３桁以上で入力してください。</t>
        </r>
      </text>
    </comment>
    <comment ref="I174" authorId="0" shapeId="0" xr:uid="{00000000-0006-0000-0400-00000F010000}">
      <text>
        <r>
          <rPr>
            <b/>
            <sz val="10"/>
            <color indexed="81"/>
            <rFont val="游ゴシック"/>
            <family val="3"/>
            <charset val="128"/>
          </rPr>
          <t>原則、有効数字３桁以上で入力してください。</t>
        </r>
      </text>
    </comment>
    <comment ref="S174" authorId="1" shapeId="0" xr:uid="{00000000-0006-0000-0400-000010010000}">
      <text>
        <r>
          <rPr>
            <b/>
            <sz val="9"/>
            <color indexed="81"/>
            <rFont val="游ゴシック"/>
            <family val="3"/>
            <charset val="128"/>
          </rPr>
          <t>基礎排出係数を入力して下さい。</t>
        </r>
      </text>
    </comment>
    <comment ref="F175" authorId="0" shapeId="0" xr:uid="{00000000-0006-0000-0400-000011010000}">
      <text>
        <r>
          <rPr>
            <b/>
            <sz val="10"/>
            <color indexed="81"/>
            <rFont val="游ゴシック"/>
            <family val="3"/>
            <charset val="128"/>
          </rPr>
          <t>右側太枠内に、排出係数を入力してください。数値は、原則、有効数字３桁以上で入力してください。</t>
        </r>
      </text>
    </comment>
    <comment ref="I175" authorId="0" shapeId="0" xr:uid="{00000000-0006-0000-0400-000012010000}">
      <text>
        <r>
          <rPr>
            <b/>
            <sz val="10"/>
            <color indexed="81"/>
            <rFont val="游ゴシック"/>
            <family val="3"/>
            <charset val="128"/>
          </rPr>
          <t>原則、有効数字３桁以上で入力してください。</t>
        </r>
      </text>
    </comment>
    <comment ref="S175" authorId="1" shapeId="0" xr:uid="{00000000-0006-0000-0400-000013010000}">
      <text>
        <r>
          <rPr>
            <b/>
            <sz val="9"/>
            <color indexed="81"/>
            <rFont val="游ゴシック"/>
            <family val="3"/>
            <charset val="128"/>
          </rPr>
          <t>基礎排出係数を入力して下さい。</t>
        </r>
      </text>
    </comment>
    <comment ref="O177" authorId="2" shapeId="0" xr:uid="{00000000-0006-0000-0400-000014010000}">
      <text>
        <r>
          <rPr>
            <b/>
            <sz val="11"/>
            <color indexed="10"/>
            <rFont val="メイリオ"/>
            <family val="3"/>
            <charset val="128"/>
          </rPr>
          <t>電気事業者名、排出係数、買電量をこの表の太枠内に上から順に入力してください！</t>
        </r>
      </text>
    </comment>
    <comment ref="P179" authorId="2" shapeId="0" xr:uid="{00000000-0006-0000-0400-000015010000}">
      <text>
        <r>
          <rPr>
            <b/>
            <sz val="8"/>
            <color indexed="81"/>
            <rFont val="游ゴシック"/>
            <family val="3"/>
            <charset val="128"/>
          </rPr>
          <t>電力事業者名を入力してください。詳しくは①基本情報の３を確認してください。</t>
        </r>
      </text>
    </comment>
    <comment ref="R179" authorId="2" shapeId="0" xr:uid="{00000000-0006-0000-0400-000016010000}">
      <text>
        <r>
          <rPr>
            <b/>
            <sz val="9"/>
            <color indexed="81"/>
            <rFont val="游ゴシック"/>
            <family val="3"/>
            <charset val="128"/>
          </rPr>
          <t>基礎排出係数を入力してください。詳しくは①基本情報の３を確認してください。</t>
        </r>
      </text>
    </comment>
    <comment ref="T179" authorId="2" shapeId="0" xr:uid="{00000000-0006-0000-0400-000017010000}">
      <text>
        <r>
          <rPr>
            <b/>
            <sz val="9"/>
            <color indexed="81"/>
            <rFont val="游ゴシック"/>
            <family val="3"/>
            <charset val="128"/>
          </rPr>
          <t>原則、有効数字３桁以上で記入してください。</t>
        </r>
      </text>
    </comment>
    <comment ref="U179" authorId="2" shapeId="0" xr:uid="{00000000-0006-0000-0400-000018010000}">
      <text>
        <r>
          <rPr>
            <b/>
            <sz val="9"/>
            <color indexed="81"/>
            <rFont val="游ゴシック"/>
            <family val="3"/>
            <charset val="128"/>
          </rPr>
          <t>原則、有効数字３桁以上で記入してください。</t>
        </r>
      </text>
    </comment>
    <comment ref="F180" authorId="2" shapeId="0" xr:uid="{00000000-0006-0000-0400-000019010000}">
      <text>
        <r>
          <rPr>
            <b/>
            <sz val="10"/>
            <color indexed="81"/>
            <rFont val="游ゴシック"/>
            <family val="3"/>
            <charset val="128"/>
          </rPr>
          <t>右側太枠内に電力事業者名、排出係数、買電量を入力してください。</t>
        </r>
      </text>
    </comment>
    <comment ref="P180" authorId="2" shapeId="0" xr:uid="{00000000-0006-0000-0400-00001A010000}">
      <text>
        <r>
          <rPr>
            <b/>
            <sz val="8"/>
            <color indexed="81"/>
            <rFont val="游ゴシック"/>
            <family val="3"/>
            <charset val="128"/>
          </rPr>
          <t>電力事業者名を入力してください。詳しくは①基本情報の３を確認してください。</t>
        </r>
      </text>
    </comment>
    <comment ref="R180" authorId="2" shapeId="0" xr:uid="{00000000-0006-0000-0400-00001B010000}">
      <text>
        <r>
          <rPr>
            <b/>
            <sz val="9"/>
            <color indexed="81"/>
            <rFont val="游ゴシック"/>
            <family val="3"/>
            <charset val="128"/>
          </rPr>
          <t>基礎排出係数を入力してください。詳しくは①基本情報の３を確認してください。</t>
        </r>
      </text>
    </comment>
    <comment ref="T180" authorId="2" shapeId="0" xr:uid="{00000000-0006-0000-0400-00001C010000}">
      <text>
        <r>
          <rPr>
            <b/>
            <sz val="9"/>
            <color indexed="81"/>
            <rFont val="游ゴシック"/>
            <family val="3"/>
            <charset val="128"/>
          </rPr>
          <t>原則、有効数字３桁以上で記入してください。</t>
        </r>
      </text>
    </comment>
    <comment ref="U180" authorId="2" shapeId="0" xr:uid="{00000000-0006-0000-0400-00001D010000}">
      <text>
        <r>
          <rPr>
            <b/>
            <sz val="9"/>
            <color indexed="81"/>
            <rFont val="游ゴシック"/>
            <family val="3"/>
            <charset val="128"/>
          </rPr>
          <t>原則、有効数字３桁以上で記入してください。</t>
        </r>
      </text>
    </comment>
    <comment ref="P181" authorId="2" shapeId="0" xr:uid="{00000000-0006-0000-0400-00001E010000}">
      <text>
        <r>
          <rPr>
            <b/>
            <sz val="8"/>
            <color indexed="81"/>
            <rFont val="游ゴシック"/>
            <family val="3"/>
            <charset val="128"/>
          </rPr>
          <t>電力事業者名を入力してください。詳しくは①基本情報の３を確認してください。</t>
        </r>
      </text>
    </comment>
    <comment ref="R181" authorId="2" shapeId="0" xr:uid="{00000000-0006-0000-0400-00001F010000}">
      <text>
        <r>
          <rPr>
            <b/>
            <sz val="9"/>
            <color indexed="81"/>
            <rFont val="游ゴシック"/>
            <family val="3"/>
            <charset val="128"/>
          </rPr>
          <t>基礎排出係数を入力してください。詳しくは①基本情報の３を確認してください。</t>
        </r>
      </text>
    </comment>
    <comment ref="T181" authorId="2" shapeId="0" xr:uid="{00000000-0006-0000-0400-000020010000}">
      <text>
        <r>
          <rPr>
            <b/>
            <sz val="9"/>
            <color indexed="81"/>
            <rFont val="游ゴシック"/>
            <family val="3"/>
            <charset val="128"/>
          </rPr>
          <t>原則、有効数字３桁以上で記入してください。</t>
        </r>
      </text>
    </comment>
    <comment ref="U181" authorId="2" shapeId="0" xr:uid="{00000000-0006-0000-0400-000021010000}">
      <text>
        <r>
          <rPr>
            <b/>
            <sz val="9"/>
            <color indexed="81"/>
            <rFont val="游ゴシック"/>
            <family val="3"/>
            <charset val="128"/>
          </rPr>
          <t>原則、有効数字３桁以上で記入してください。</t>
        </r>
      </text>
    </comment>
    <comment ref="F182" authorId="2" shapeId="0" xr:uid="{00000000-0006-0000-0400-000022010000}">
      <text>
        <r>
          <rPr>
            <b/>
            <sz val="10"/>
            <color indexed="81"/>
            <rFont val="游ゴシック"/>
            <family val="3"/>
            <charset val="128"/>
          </rPr>
          <t>右側太枠内に電力事業者名、排出係数、買電量を入力してください。</t>
        </r>
      </text>
    </comment>
    <comment ref="P182" authorId="2" shapeId="0" xr:uid="{00000000-0006-0000-0400-000023010000}">
      <text>
        <r>
          <rPr>
            <b/>
            <sz val="8"/>
            <color indexed="81"/>
            <rFont val="游ゴシック"/>
            <family val="3"/>
            <charset val="128"/>
          </rPr>
          <t>電力事業者名を入力してください。詳しくは①基本情報の３を確認してください。</t>
        </r>
      </text>
    </comment>
    <comment ref="R182" authorId="2" shapeId="0" xr:uid="{00000000-0006-0000-0400-000024010000}">
      <text>
        <r>
          <rPr>
            <b/>
            <sz val="9"/>
            <color indexed="81"/>
            <rFont val="游ゴシック"/>
            <family val="3"/>
            <charset val="128"/>
          </rPr>
          <t>基礎排出係数を入力してください。詳しくは①基本情報の３を確認してください。</t>
        </r>
      </text>
    </comment>
    <comment ref="T182" authorId="2" shapeId="0" xr:uid="{00000000-0006-0000-0400-000025010000}">
      <text>
        <r>
          <rPr>
            <b/>
            <sz val="9"/>
            <color indexed="81"/>
            <rFont val="游ゴシック"/>
            <family val="3"/>
            <charset val="128"/>
          </rPr>
          <t>原則、有効数字３桁以上で記入してください。</t>
        </r>
      </text>
    </comment>
    <comment ref="U182" authorId="2" shapeId="0" xr:uid="{00000000-0006-0000-0400-000026010000}">
      <text>
        <r>
          <rPr>
            <b/>
            <sz val="9"/>
            <color indexed="81"/>
            <rFont val="游ゴシック"/>
            <family val="3"/>
            <charset val="128"/>
          </rPr>
          <t>原則、有効数字３桁以上で記入してください。</t>
        </r>
      </text>
    </comment>
    <comment ref="F184" authorId="0" shapeId="0" xr:uid="{00000000-0006-0000-0400-000027010000}">
      <text>
        <r>
          <rPr>
            <b/>
            <sz val="11"/>
            <color indexed="81"/>
            <rFont val="游ゴシック"/>
            <family val="3"/>
            <charset val="128"/>
          </rPr>
          <t>原則、排出係数の有効桁数以上の有効桁数で入力してください。また、排出係数を入力してください（右側）。</t>
        </r>
      </text>
    </comment>
    <comment ref="S184" authorId="0" shapeId="0" xr:uid="{00000000-0006-0000-0400-000028010000}">
      <text>
        <r>
          <rPr>
            <b/>
            <sz val="9"/>
            <color indexed="81"/>
            <rFont val="游ゴシック"/>
            <family val="3"/>
            <charset val="128"/>
          </rPr>
          <t>上記以外の買電がある場合は、その排出係数を入力してください。</t>
        </r>
      </text>
    </comment>
    <comment ref="F185" authorId="0" shapeId="0" xr:uid="{00000000-0006-0000-0400-000029010000}">
      <text>
        <r>
          <rPr>
            <b/>
            <sz val="11"/>
            <color indexed="81"/>
            <rFont val="游ゴシック"/>
            <family val="3"/>
            <charset val="128"/>
          </rPr>
          <t>原則、排出係数の有効桁数以上の有効桁数で入力してください。</t>
        </r>
      </text>
    </comment>
    <comment ref="I185" authorId="0" shapeId="0" xr:uid="{00000000-0006-0000-0400-00002A010000}">
      <text>
        <r>
          <rPr>
            <b/>
            <sz val="11"/>
            <color indexed="81"/>
            <rFont val="游ゴシック"/>
            <family val="3"/>
            <charset val="128"/>
          </rPr>
          <t>原則、排出係数の有効桁数以上の有効桁数で入力してください。また、排出係数を入力してください。</t>
        </r>
      </text>
    </comment>
    <comment ref="S185" authorId="0" shapeId="0" xr:uid="{00000000-0006-0000-0400-00002B010000}">
      <text>
        <r>
          <rPr>
            <b/>
            <sz val="9"/>
            <color indexed="81"/>
            <rFont val="游ゴシック"/>
            <family val="3"/>
            <charset val="128"/>
          </rPr>
          <t>自家発電の電気で販売した量がある場合は、その排出係数を入力してください。</t>
        </r>
      </text>
    </comment>
    <comment ref="B190" authorId="0" shapeId="0" xr:uid="{00000000-0006-0000-0400-00002C010000}">
      <text>
        <r>
          <rPr>
            <b/>
            <sz val="9"/>
            <color indexed="81"/>
            <rFont val="游ゴシック"/>
            <family val="3"/>
            <charset val="128"/>
          </rPr>
          <t>計算に用いた単位発熱量・排出係数を右表から変更した場合など、何の数値を用いたかを記載してください。</t>
        </r>
      </text>
    </comment>
    <comment ref="F200" authorId="0" shapeId="0" xr:uid="{00000000-0006-0000-0400-00002D010000}">
      <text>
        <r>
          <rPr>
            <b/>
            <sz val="9"/>
            <color indexed="81"/>
            <rFont val="游ゴシック"/>
            <family val="3"/>
            <charset val="128"/>
          </rPr>
          <t>原則、有効数字３桁以上で入力してください。</t>
        </r>
      </text>
    </comment>
    <comment ref="I200" authorId="0" shapeId="0" xr:uid="{00000000-0006-0000-0400-00002E010000}">
      <text>
        <r>
          <rPr>
            <b/>
            <sz val="9"/>
            <color indexed="81"/>
            <rFont val="游ゴシック"/>
            <family val="3"/>
            <charset val="128"/>
          </rPr>
          <t>原則、有効数字３桁以上で入力してください。</t>
        </r>
      </text>
    </comment>
    <comment ref="F201" authorId="0" shapeId="0" xr:uid="{00000000-0006-0000-0400-00002F010000}">
      <text>
        <r>
          <rPr>
            <b/>
            <sz val="9"/>
            <color indexed="81"/>
            <rFont val="游ゴシック"/>
            <family val="3"/>
            <charset val="128"/>
          </rPr>
          <t>原則、有効数字３桁以上で入力してください。</t>
        </r>
      </text>
    </comment>
    <comment ref="I201" authorId="0" shapeId="0" xr:uid="{00000000-0006-0000-0400-000030010000}">
      <text>
        <r>
          <rPr>
            <b/>
            <sz val="9"/>
            <color indexed="81"/>
            <rFont val="游ゴシック"/>
            <family val="3"/>
            <charset val="128"/>
          </rPr>
          <t>原則、有効数字３桁以上で入力してください。</t>
        </r>
      </text>
    </comment>
    <comment ref="F202" authorId="0" shapeId="0" xr:uid="{00000000-0006-0000-0400-000031010000}">
      <text>
        <r>
          <rPr>
            <b/>
            <sz val="9"/>
            <color indexed="81"/>
            <rFont val="游ゴシック"/>
            <family val="3"/>
            <charset val="128"/>
          </rPr>
          <t>原則、有効数字３桁以上で入力してください。</t>
        </r>
      </text>
    </comment>
    <comment ref="I202" authorId="0" shapeId="0" xr:uid="{00000000-0006-0000-0400-000032010000}">
      <text>
        <r>
          <rPr>
            <b/>
            <sz val="9"/>
            <color indexed="81"/>
            <rFont val="游ゴシック"/>
            <family val="3"/>
            <charset val="128"/>
          </rPr>
          <t>原則、有効数字３桁以上で入力してください。</t>
        </r>
      </text>
    </comment>
    <comment ref="F203" authorId="0" shapeId="0" xr:uid="{00000000-0006-0000-0400-000033010000}">
      <text>
        <r>
          <rPr>
            <b/>
            <sz val="9"/>
            <color indexed="81"/>
            <rFont val="游ゴシック"/>
            <family val="3"/>
            <charset val="128"/>
          </rPr>
          <t>原則、有効数字３桁以上で入力してください。</t>
        </r>
      </text>
    </comment>
    <comment ref="I203" authorId="0" shapeId="0" xr:uid="{00000000-0006-0000-0400-000034010000}">
      <text>
        <r>
          <rPr>
            <b/>
            <sz val="9"/>
            <color indexed="81"/>
            <rFont val="游ゴシック"/>
            <family val="3"/>
            <charset val="128"/>
          </rPr>
          <t>原則、有効数字３桁以上で入力してください。</t>
        </r>
      </text>
    </comment>
    <comment ref="F204" authorId="0" shapeId="0" xr:uid="{00000000-0006-0000-0400-000035010000}">
      <text>
        <r>
          <rPr>
            <b/>
            <sz val="9"/>
            <color indexed="81"/>
            <rFont val="游ゴシック"/>
            <family val="3"/>
            <charset val="128"/>
          </rPr>
          <t>原則、有効数字３桁以上で入力してください。</t>
        </r>
      </text>
    </comment>
    <comment ref="I204" authorId="0" shapeId="0" xr:uid="{00000000-0006-0000-0400-000036010000}">
      <text>
        <r>
          <rPr>
            <b/>
            <sz val="9"/>
            <color indexed="81"/>
            <rFont val="游ゴシック"/>
            <family val="3"/>
            <charset val="128"/>
          </rPr>
          <t>原則、有効数字３桁以上で入力してください。</t>
        </r>
      </text>
    </comment>
    <comment ref="F205" authorId="0" shapeId="0" xr:uid="{00000000-0006-0000-0400-000037010000}">
      <text>
        <r>
          <rPr>
            <b/>
            <sz val="9"/>
            <color indexed="81"/>
            <rFont val="游ゴシック"/>
            <family val="3"/>
            <charset val="128"/>
          </rPr>
          <t>原則、有効数字３桁以上で入力してください。</t>
        </r>
      </text>
    </comment>
    <comment ref="I205" authorId="0" shapeId="0" xr:uid="{00000000-0006-0000-0400-000038010000}">
      <text>
        <r>
          <rPr>
            <b/>
            <sz val="9"/>
            <color indexed="81"/>
            <rFont val="游ゴシック"/>
            <family val="3"/>
            <charset val="128"/>
          </rPr>
          <t>原則、有効数字３桁以上で入力してください。</t>
        </r>
      </text>
    </comment>
    <comment ref="F206" authorId="0" shapeId="0" xr:uid="{00000000-0006-0000-0400-000039010000}">
      <text>
        <r>
          <rPr>
            <b/>
            <sz val="9"/>
            <color indexed="81"/>
            <rFont val="游ゴシック"/>
            <family val="3"/>
            <charset val="128"/>
          </rPr>
          <t>原則、有効数字３桁以上で入力してください。</t>
        </r>
      </text>
    </comment>
    <comment ref="I206" authorId="0" shapeId="0" xr:uid="{00000000-0006-0000-0400-00003A010000}">
      <text>
        <r>
          <rPr>
            <b/>
            <sz val="9"/>
            <color indexed="81"/>
            <rFont val="游ゴシック"/>
            <family val="3"/>
            <charset val="128"/>
          </rPr>
          <t>原則、有効数字３桁以上で入力してください。</t>
        </r>
      </text>
    </comment>
    <comment ref="F207" authorId="0" shapeId="0" xr:uid="{00000000-0006-0000-0400-00003B010000}">
      <text>
        <r>
          <rPr>
            <b/>
            <sz val="9"/>
            <color indexed="81"/>
            <rFont val="游ゴシック"/>
            <family val="3"/>
            <charset val="128"/>
          </rPr>
          <t>原則、有効数字３桁以上で入力してください。</t>
        </r>
      </text>
    </comment>
    <comment ref="I207" authorId="0" shapeId="0" xr:uid="{00000000-0006-0000-0400-00003C010000}">
      <text>
        <r>
          <rPr>
            <b/>
            <sz val="9"/>
            <color indexed="81"/>
            <rFont val="游ゴシック"/>
            <family val="3"/>
            <charset val="128"/>
          </rPr>
          <t>原則、有効数字３桁以上で入力してください。</t>
        </r>
      </text>
    </comment>
    <comment ref="F208" authorId="0" shapeId="0" xr:uid="{00000000-0006-0000-0400-00003D010000}">
      <text>
        <r>
          <rPr>
            <b/>
            <sz val="9"/>
            <color indexed="81"/>
            <rFont val="游ゴシック"/>
            <family val="3"/>
            <charset val="128"/>
          </rPr>
          <t>原則、有効数字３桁以上で入力してください。</t>
        </r>
      </text>
    </comment>
    <comment ref="I208" authorId="0" shapeId="0" xr:uid="{00000000-0006-0000-0400-00003E010000}">
      <text>
        <r>
          <rPr>
            <b/>
            <sz val="9"/>
            <color indexed="81"/>
            <rFont val="游ゴシック"/>
            <family val="3"/>
            <charset val="128"/>
          </rPr>
          <t>原則、有効数字３桁以上で入力してください。</t>
        </r>
      </text>
    </comment>
    <comment ref="F209" authorId="0" shapeId="0" xr:uid="{00000000-0006-0000-0400-00003F010000}">
      <text>
        <r>
          <rPr>
            <b/>
            <sz val="9"/>
            <color indexed="81"/>
            <rFont val="游ゴシック"/>
            <family val="3"/>
            <charset val="128"/>
          </rPr>
          <t>原則、有効数字３桁以上で入力してください。</t>
        </r>
      </text>
    </comment>
    <comment ref="I209" authorId="0" shapeId="0" xr:uid="{00000000-0006-0000-0400-000040010000}">
      <text>
        <r>
          <rPr>
            <b/>
            <sz val="9"/>
            <color indexed="81"/>
            <rFont val="游ゴシック"/>
            <family val="3"/>
            <charset val="128"/>
          </rPr>
          <t>原則、有効数字３桁以上で入力してください。</t>
        </r>
      </text>
    </comment>
    <comment ref="F210" authorId="0" shapeId="0" xr:uid="{00000000-0006-0000-0400-000041010000}">
      <text>
        <r>
          <rPr>
            <b/>
            <sz val="9"/>
            <color indexed="81"/>
            <rFont val="游ゴシック"/>
            <family val="3"/>
            <charset val="128"/>
          </rPr>
          <t>原則、有効数字３桁以上で入力してください。</t>
        </r>
      </text>
    </comment>
    <comment ref="I210" authorId="0" shapeId="0" xr:uid="{00000000-0006-0000-0400-000042010000}">
      <text>
        <r>
          <rPr>
            <b/>
            <sz val="9"/>
            <color indexed="81"/>
            <rFont val="游ゴシック"/>
            <family val="3"/>
            <charset val="128"/>
          </rPr>
          <t>原則、有効数字３桁以上で入力してください。</t>
        </r>
      </text>
    </comment>
    <comment ref="F211" authorId="0" shapeId="0" xr:uid="{00000000-0006-0000-0400-000043010000}">
      <text>
        <r>
          <rPr>
            <b/>
            <sz val="9"/>
            <color indexed="81"/>
            <rFont val="游ゴシック"/>
            <family val="3"/>
            <charset val="128"/>
          </rPr>
          <t>原則、有効数字３桁以上で入力してください。</t>
        </r>
      </text>
    </comment>
    <comment ref="I211" authorId="0" shapeId="0" xr:uid="{00000000-0006-0000-0400-000044010000}">
      <text>
        <r>
          <rPr>
            <b/>
            <sz val="9"/>
            <color indexed="81"/>
            <rFont val="游ゴシック"/>
            <family val="3"/>
            <charset val="128"/>
          </rPr>
          <t>原則、有効数字３桁以上で入力してください。</t>
        </r>
      </text>
    </comment>
    <comment ref="F212" authorId="0" shapeId="0" xr:uid="{00000000-0006-0000-0400-000045010000}">
      <text>
        <r>
          <rPr>
            <b/>
            <sz val="9"/>
            <color indexed="81"/>
            <rFont val="游ゴシック"/>
            <family val="3"/>
            <charset val="128"/>
          </rPr>
          <t>原則、有効数字３桁以上で入力してください。</t>
        </r>
      </text>
    </comment>
    <comment ref="I212" authorId="0" shapeId="0" xr:uid="{00000000-0006-0000-0400-000046010000}">
      <text>
        <r>
          <rPr>
            <b/>
            <sz val="9"/>
            <color indexed="81"/>
            <rFont val="游ゴシック"/>
            <family val="3"/>
            <charset val="128"/>
          </rPr>
          <t>原則、有効数字３桁以上で入力してください。</t>
        </r>
      </text>
    </comment>
    <comment ref="F213" authorId="0" shapeId="0" xr:uid="{00000000-0006-0000-0400-000047010000}">
      <text>
        <r>
          <rPr>
            <b/>
            <sz val="9"/>
            <color indexed="81"/>
            <rFont val="游ゴシック"/>
            <family val="3"/>
            <charset val="128"/>
          </rPr>
          <t>原則、有効数字３桁以上で入力してください。</t>
        </r>
      </text>
    </comment>
    <comment ref="I213" authorId="0" shapeId="0" xr:uid="{00000000-0006-0000-0400-000048010000}">
      <text>
        <r>
          <rPr>
            <b/>
            <sz val="9"/>
            <color indexed="81"/>
            <rFont val="游ゴシック"/>
            <family val="3"/>
            <charset val="128"/>
          </rPr>
          <t>原則、有効数字３桁以上で入力してください。</t>
        </r>
      </text>
    </comment>
    <comment ref="C214" authorId="1" shapeId="0" xr:uid="{00000000-0006-0000-0400-000049010000}">
      <text>
        <r>
          <rPr>
            <b/>
            <sz val="9"/>
            <color indexed="81"/>
            <rFont val="游ゴシック"/>
            <family val="3"/>
            <charset val="128"/>
          </rPr>
          <t>名称変更できます。その際、右側太枠内の発熱量と排出係数が一致するように、入力し直してください。当初は、輸入原料炭の発熱量と排出係数が入っています。輸入、コークス用、吹込用の複数に該当する場合は、「その他の燃料」の欄も活用してください。</t>
        </r>
      </text>
    </comment>
    <comment ref="F214" authorId="0" shapeId="0" xr:uid="{00000000-0006-0000-0400-00004A010000}">
      <text>
        <r>
          <rPr>
            <b/>
            <sz val="9"/>
            <color indexed="81"/>
            <rFont val="游ゴシック"/>
            <family val="3"/>
            <charset val="128"/>
          </rPr>
          <t>原則、有効数字３桁以上で入力してください。</t>
        </r>
      </text>
    </comment>
    <comment ref="I214" authorId="0" shapeId="0" xr:uid="{00000000-0006-0000-0400-00004B010000}">
      <text>
        <r>
          <rPr>
            <b/>
            <sz val="9"/>
            <color indexed="81"/>
            <rFont val="游ゴシック"/>
            <family val="3"/>
            <charset val="128"/>
          </rPr>
          <t>原則、有効数字３桁以上で入力してください。</t>
        </r>
      </text>
    </comment>
    <comment ref="P214" authorId="1" shapeId="0" xr:uid="{00000000-0006-0000-0400-00004C010000}">
      <text>
        <r>
          <rPr>
            <b/>
            <sz val="9"/>
            <color indexed="81"/>
            <rFont val="游ゴシック"/>
            <family val="3"/>
            <charset val="128"/>
          </rPr>
          <t>輸入原料炭の発熱量を入力しています。
コークス原料炭は28.9、吹込用原料炭は28.3になります。</t>
        </r>
      </text>
    </comment>
    <comment ref="S214" authorId="1" shapeId="0" xr:uid="{00000000-0006-0000-0400-00004D010000}">
      <text>
        <r>
          <rPr>
            <b/>
            <sz val="9"/>
            <color indexed="81"/>
            <rFont val="游ゴシック"/>
            <family val="3"/>
            <charset val="128"/>
          </rPr>
          <t>輸入原料炭の排出係数を入力しています。コークス用原料炭は0.0245、吹込用原料炭は0.0251になります。</t>
        </r>
      </text>
    </comment>
    <comment ref="C215" authorId="1" shapeId="0" xr:uid="{00000000-0006-0000-0400-00004E010000}">
      <text>
        <r>
          <rPr>
            <b/>
            <sz val="9"/>
            <color indexed="81"/>
            <rFont val="游ゴシック"/>
            <family val="3"/>
            <charset val="128"/>
          </rPr>
          <t>名称変更できます。その際、右側太枠内の発熱量と排出係数が一致するように、入力し直してください。当初は、輸入一般炭の発熱量と排出係数が入っています。輸入、国産の複数に該当する場合は、「その他の燃料」の欄も活用してください。</t>
        </r>
      </text>
    </comment>
    <comment ref="F215" authorId="0" shapeId="0" xr:uid="{00000000-0006-0000-0400-00004F010000}">
      <text>
        <r>
          <rPr>
            <b/>
            <sz val="9"/>
            <color indexed="81"/>
            <rFont val="游ゴシック"/>
            <family val="3"/>
            <charset val="128"/>
          </rPr>
          <t>原則、有効数字３桁以上で入力してください。</t>
        </r>
      </text>
    </comment>
    <comment ref="I215" authorId="0" shapeId="0" xr:uid="{00000000-0006-0000-0400-000050010000}">
      <text>
        <r>
          <rPr>
            <b/>
            <sz val="9"/>
            <color indexed="81"/>
            <rFont val="游ゴシック"/>
            <family val="3"/>
            <charset val="128"/>
          </rPr>
          <t>原則、有効数字３桁以上で入力してください。</t>
        </r>
      </text>
    </comment>
    <comment ref="P215" authorId="1" shapeId="0" xr:uid="{00000000-0006-0000-0400-000051010000}">
      <text>
        <r>
          <rPr>
            <b/>
            <sz val="9"/>
            <color indexed="81"/>
            <rFont val="游ゴシック"/>
            <family val="3"/>
            <charset val="128"/>
          </rPr>
          <t>輸入一般炭の発熱量を入力しています。国産一般炭は、24.2になります。</t>
        </r>
      </text>
    </comment>
    <comment ref="S215" authorId="1" shapeId="0" xr:uid="{00000000-0006-0000-0400-000052010000}">
      <text>
        <r>
          <rPr>
            <b/>
            <sz val="9"/>
            <color indexed="81"/>
            <rFont val="游ゴシック"/>
            <family val="3"/>
            <charset val="128"/>
          </rPr>
          <t>輸入一般炭の排出係数を入力しています。国産一般炭は、0.0242になります。</t>
        </r>
      </text>
    </comment>
    <comment ref="F216" authorId="0" shapeId="0" xr:uid="{00000000-0006-0000-0400-000053010000}">
      <text>
        <r>
          <rPr>
            <b/>
            <sz val="9"/>
            <color indexed="81"/>
            <rFont val="游ゴシック"/>
            <family val="3"/>
            <charset val="128"/>
          </rPr>
          <t>原則、有効数字３桁以上で入力してください。</t>
        </r>
      </text>
    </comment>
    <comment ref="I216" authorId="0" shapeId="0" xr:uid="{00000000-0006-0000-0400-000054010000}">
      <text>
        <r>
          <rPr>
            <b/>
            <sz val="9"/>
            <color indexed="81"/>
            <rFont val="游ゴシック"/>
            <family val="3"/>
            <charset val="128"/>
          </rPr>
          <t>原則、有効数字３桁以上で入力してください。</t>
        </r>
      </text>
    </comment>
    <comment ref="F217" authorId="0" shapeId="0" xr:uid="{00000000-0006-0000-0400-000055010000}">
      <text>
        <r>
          <rPr>
            <b/>
            <sz val="9"/>
            <color indexed="81"/>
            <rFont val="游ゴシック"/>
            <family val="3"/>
            <charset val="128"/>
          </rPr>
          <t>原則、有効数字３桁以上で入力してください。</t>
        </r>
      </text>
    </comment>
    <comment ref="I217" authorId="0" shapeId="0" xr:uid="{00000000-0006-0000-0400-000056010000}">
      <text>
        <r>
          <rPr>
            <b/>
            <sz val="9"/>
            <color indexed="81"/>
            <rFont val="游ゴシック"/>
            <family val="3"/>
            <charset val="128"/>
          </rPr>
          <t>原則、有効数字３桁以上で入力してください。</t>
        </r>
      </text>
    </comment>
    <comment ref="F218" authorId="0" shapeId="0" xr:uid="{00000000-0006-0000-0400-000057010000}">
      <text>
        <r>
          <rPr>
            <b/>
            <sz val="9"/>
            <color indexed="81"/>
            <rFont val="游ゴシック"/>
            <family val="3"/>
            <charset val="128"/>
          </rPr>
          <t>原則、有効数字３桁以上で入力してください。</t>
        </r>
      </text>
    </comment>
    <comment ref="I218" authorId="0" shapeId="0" xr:uid="{00000000-0006-0000-0400-000058010000}">
      <text>
        <r>
          <rPr>
            <b/>
            <sz val="9"/>
            <color indexed="81"/>
            <rFont val="游ゴシック"/>
            <family val="3"/>
            <charset val="128"/>
          </rPr>
          <t>原則、有効数字３桁以上で入力してください。</t>
        </r>
      </text>
    </comment>
    <comment ref="F219" authorId="0" shapeId="0" xr:uid="{00000000-0006-0000-0400-000059010000}">
      <text>
        <r>
          <rPr>
            <b/>
            <sz val="9"/>
            <color indexed="81"/>
            <rFont val="游ゴシック"/>
            <family val="3"/>
            <charset val="128"/>
          </rPr>
          <t>原則、有効数字３桁以上で入力してください。</t>
        </r>
      </text>
    </comment>
    <comment ref="I219" authorId="0" shapeId="0" xr:uid="{00000000-0006-0000-0400-00005A010000}">
      <text>
        <r>
          <rPr>
            <b/>
            <sz val="9"/>
            <color indexed="81"/>
            <rFont val="游ゴシック"/>
            <family val="3"/>
            <charset val="128"/>
          </rPr>
          <t>原則、有効数字３桁以上で入力してください。</t>
        </r>
      </text>
    </comment>
    <comment ref="F220" authorId="0" shapeId="0" xr:uid="{00000000-0006-0000-0400-00005B010000}">
      <text>
        <r>
          <rPr>
            <b/>
            <sz val="9"/>
            <color indexed="81"/>
            <rFont val="游ゴシック"/>
            <family val="3"/>
            <charset val="128"/>
          </rPr>
          <t>原則、有効数字３桁以上で入力してください。</t>
        </r>
      </text>
    </comment>
    <comment ref="I220" authorId="0" shapeId="0" xr:uid="{00000000-0006-0000-0400-00005C010000}">
      <text>
        <r>
          <rPr>
            <b/>
            <sz val="9"/>
            <color indexed="81"/>
            <rFont val="游ゴシック"/>
            <family val="3"/>
            <charset val="128"/>
          </rPr>
          <t>原則、有効数字３桁以上で入力してください。</t>
        </r>
      </text>
    </comment>
    <comment ref="F221" authorId="0" shapeId="0" xr:uid="{00000000-0006-0000-0400-00005D010000}">
      <text>
        <r>
          <rPr>
            <b/>
            <sz val="9"/>
            <color indexed="81"/>
            <rFont val="游ゴシック"/>
            <family val="3"/>
            <charset val="128"/>
          </rPr>
          <t>原則、有効数字３桁以上で入力してください。</t>
        </r>
      </text>
    </comment>
    <comment ref="I221" authorId="0" shapeId="0" xr:uid="{00000000-0006-0000-0400-00005E010000}">
      <text>
        <r>
          <rPr>
            <b/>
            <sz val="9"/>
            <color indexed="81"/>
            <rFont val="游ゴシック"/>
            <family val="3"/>
            <charset val="128"/>
          </rPr>
          <t>原則、有効数字３桁以上で入力してください。</t>
        </r>
      </text>
    </comment>
    <comment ref="F222" authorId="0" shapeId="0" xr:uid="{00000000-0006-0000-0400-00005F010000}">
      <text>
        <r>
          <rPr>
            <b/>
            <sz val="10"/>
            <color indexed="81"/>
            <rFont val="游ゴシック"/>
            <family val="3"/>
            <charset val="128"/>
          </rPr>
          <t>原則、有効数字３桁以上で入力してください。</t>
        </r>
      </text>
    </comment>
    <comment ref="I222" authorId="0" shapeId="0" xr:uid="{00000000-0006-0000-0400-000060010000}">
      <text>
        <r>
          <rPr>
            <b/>
            <sz val="10"/>
            <color indexed="81"/>
            <rFont val="游ゴシック"/>
            <family val="3"/>
            <charset val="128"/>
          </rPr>
          <t>原則、有効数字３桁以上で入力してください。</t>
        </r>
      </text>
    </comment>
    <comment ref="F223" authorId="0" shapeId="0" xr:uid="{00000000-0006-0000-0400-000061010000}">
      <text>
        <r>
          <rPr>
            <b/>
            <sz val="10"/>
            <color indexed="81"/>
            <rFont val="游ゴシック"/>
            <family val="3"/>
            <charset val="128"/>
          </rPr>
          <t>原則、有効数字３桁以上で入力してください。</t>
        </r>
      </text>
    </comment>
    <comment ref="I223" authorId="0" shapeId="0" xr:uid="{00000000-0006-0000-0400-000062010000}">
      <text>
        <r>
          <rPr>
            <b/>
            <sz val="10"/>
            <color indexed="81"/>
            <rFont val="游ゴシック"/>
            <family val="3"/>
            <charset val="128"/>
          </rPr>
          <t>原則、有効数字３桁以上で入力してください。</t>
        </r>
      </text>
    </comment>
    <comment ref="F224" authorId="0" shapeId="0" xr:uid="{00000000-0006-0000-0400-000063010000}">
      <text>
        <r>
          <rPr>
            <b/>
            <sz val="10"/>
            <color indexed="81"/>
            <rFont val="游ゴシック"/>
            <family val="3"/>
            <charset val="128"/>
          </rPr>
          <t>原則、有効数字３桁以上で入力してください。</t>
        </r>
      </text>
    </comment>
    <comment ref="I224" authorId="0" shapeId="0" xr:uid="{00000000-0006-0000-0400-000064010000}">
      <text>
        <r>
          <rPr>
            <b/>
            <sz val="10"/>
            <color indexed="81"/>
            <rFont val="游ゴシック"/>
            <family val="3"/>
            <charset val="128"/>
          </rPr>
          <t>原則、有効数字３桁以上で入力してください。</t>
        </r>
      </text>
    </comment>
    <comment ref="F225" authorId="0" shapeId="0" xr:uid="{00000000-0006-0000-0400-000065010000}">
      <text>
        <r>
          <rPr>
            <b/>
            <sz val="10"/>
            <color indexed="81"/>
            <rFont val="游ゴシック"/>
            <family val="3"/>
            <charset val="128"/>
          </rPr>
          <t>原則、有効数字３桁以上で入力してください。</t>
        </r>
      </text>
    </comment>
    <comment ref="I225" authorId="0" shapeId="0" xr:uid="{00000000-0006-0000-0400-000066010000}">
      <text>
        <r>
          <rPr>
            <b/>
            <sz val="10"/>
            <color indexed="81"/>
            <rFont val="游ゴシック"/>
            <family val="3"/>
            <charset val="128"/>
          </rPr>
          <t>原則、有効数字３桁以上で入力してください。</t>
        </r>
      </text>
    </comment>
    <comment ref="F226" authorId="0" shapeId="0" xr:uid="{00000000-0006-0000-0400-000067010000}">
      <text>
        <r>
          <rPr>
            <b/>
            <sz val="10"/>
            <color indexed="81"/>
            <rFont val="游ゴシック"/>
            <family val="3"/>
            <charset val="128"/>
          </rPr>
          <t>原則、有効数字３桁以上で入力してください。</t>
        </r>
      </text>
    </comment>
    <comment ref="I226" authorId="0" shapeId="0" xr:uid="{00000000-0006-0000-0400-000068010000}">
      <text>
        <r>
          <rPr>
            <b/>
            <sz val="10"/>
            <color indexed="81"/>
            <rFont val="游ゴシック"/>
            <family val="3"/>
            <charset val="128"/>
          </rPr>
          <t>原則、有効数字３桁以上で入力してください。</t>
        </r>
      </text>
    </comment>
    <comment ref="U230" authorId="2" shapeId="0" xr:uid="{00000000-0006-0000-0400-000069010000}">
      <text>
        <r>
          <rPr>
            <b/>
            <sz val="9"/>
            <color indexed="81"/>
            <rFont val="游ゴシック"/>
            <family val="3"/>
            <charset val="128"/>
          </rPr>
          <t>ガス事業者名を入力してください。</t>
        </r>
      </text>
    </comment>
    <comment ref="F231" authorId="0" shapeId="0" xr:uid="{00000000-0006-0000-0400-00006A010000}">
      <text>
        <r>
          <rPr>
            <b/>
            <sz val="10"/>
            <color indexed="81"/>
            <rFont val="游ゴシック"/>
            <family val="3"/>
            <charset val="128"/>
          </rPr>
          <t>右側太枠内に、排出係数を入力してください。数値は、原則、有効数字３桁以上で入力してください。</t>
        </r>
      </text>
    </comment>
    <comment ref="I231" authorId="0" shapeId="0" xr:uid="{00000000-0006-0000-0400-00006B010000}">
      <text>
        <r>
          <rPr>
            <b/>
            <sz val="10"/>
            <color indexed="81"/>
            <rFont val="游ゴシック"/>
            <family val="3"/>
            <charset val="128"/>
          </rPr>
          <t>原則、有効数字３桁以上で入力してください。</t>
        </r>
      </text>
    </comment>
    <comment ref="S231" authorId="1" shapeId="0" xr:uid="{00000000-0006-0000-0400-00006C010000}">
      <text>
        <r>
          <rPr>
            <b/>
            <sz val="9"/>
            <color indexed="81"/>
            <rFont val="游ゴシック"/>
            <family val="3"/>
            <charset val="128"/>
          </rPr>
          <t>ガス事業者が公表する基礎排出係数を入力してください。</t>
        </r>
      </text>
    </comment>
    <comment ref="F236" authorId="0" shapeId="0" xr:uid="{00000000-0006-0000-0400-00006D010000}">
      <text>
        <r>
          <rPr>
            <b/>
            <sz val="10"/>
            <color indexed="81"/>
            <rFont val="游ゴシック"/>
            <family val="3"/>
            <charset val="128"/>
          </rPr>
          <t>原則、有効数字３桁以上で入力してください。</t>
        </r>
      </text>
    </comment>
    <comment ref="I236" authorId="0" shapeId="0" xr:uid="{00000000-0006-0000-0400-00006E010000}">
      <text>
        <r>
          <rPr>
            <b/>
            <sz val="10"/>
            <color indexed="81"/>
            <rFont val="游ゴシック"/>
            <family val="3"/>
            <charset val="128"/>
          </rPr>
          <t>原則、有効数字３桁以上で入力してください。</t>
        </r>
      </text>
    </comment>
    <comment ref="F237" authorId="0" shapeId="0" xr:uid="{00000000-0006-0000-0400-00006F010000}">
      <text>
        <r>
          <rPr>
            <b/>
            <sz val="10"/>
            <color indexed="81"/>
            <rFont val="游ゴシック"/>
            <family val="3"/>
            <charset val="128"/>
          </rPr>
          <t>右側太枠内に、排出係数を入力してください。数値は、原則、有効数字３桁以上で入力してください。</t>
        </r>
      </text>
    </comment>
    <comment ref="I237" authorId="0" shapeId="0" xr:uid="{00000000-0006-0000-0400-000070010000}">
      <text>
        <r>
          <rPr>
            <b/>
            <sz val="10"/>
            <color indexed="81"/>
            <rFont val="游ゴシック"/>
            <family val="3"/>
            <charset val="128"/>
          </rPr>
          <t>原則、有効数字３桁以上で入力してください。</t>
        </r>
      </text>
    </comment>
    <comment ref="S237" authorId="1" shapeId="0" xr:uid="{00000000-0006-0000-0400-000071010000}">
      <text>
        <r>
          <rPr>
            <b/>
            <sz val="9"/>
            <color indexed="81"/>
            <rFont val="游ゴシック"/>
            <family val="3"/>
            <charset val="128"/>
          </rPr>
          <t>基礎排出係数を入力して下さい。</t>
        </r>
      </text>
    </comment>
    <comment ref="F238" authorId="0" shapeId="0" xr:uid="{00000000-0006-0000-0400-000072010000}">
      <text>
        <r>
          <rPr>
            <b/>
            <sz val="10"/>
            <color indexed="81"/>
            <rFont val="游ゴシック"/>
            <family val="3"/>
            <charset val="128"/>
          </rPr>
          <t>右側太枠内に、排出係数を入力してください。数値は、原則、有効数字３桁以上で入力してください。</t>
        </r>
      </text>
    </comment>
    <comment ref="I238" authorId="0" shapeId="0" xr:uid="{00000000-0006-0000-0400-000073010000}">
      <text>
        <r>
          <rPr>
            <b/>
            <sz val="10"/>
            <color indexed="81"/>
            <rFont val="游ゴシック"/>
            <family val="3"/>
            <charset val="128"/>
          </rPr>
          <t>原則、有効数字３桁以上で入力してください。</t>
        </r>
      </text>
    </comment>
    <comment ref="S238" authorId="1" shapeId="0" xr:uid="{00000000-0006-0000-0400-000074010000}">
      <text>
        <r>
          <rPr>
            <b/>
            <sz val="9"/>
            <color indexed="81"/>
            <rFont val="游ゴシック"/>
            <family val="3"/>
            <charset val="128"/>
          </rPr>
          <t>基礎排出係数を入力して下さい。</t>
        </r>
      </text>
    </comment>
    <comment ref="F239" authorId="0" shapeId="0" xr:uid="{00000000-0006-0000-0400-000075010000}">
      <text>
        <r>
          <rPr>
            <b/>
            <sz val="10"/>
            <color indexed="81"/>
            <rFont val="游ゴシック"/>
            <family val="3"/>
            <charset val="128"/>
          </rPr>
          <t>右側太枠内に、排出係数を入力してください。数値は、原則、有効数字３桁以上で入力してください。</t>
        </r>
      </text>
    </comment>
    <comment ref="I239" authorId="0" shapeId="0" xr:uid="{00000000-0006-0000-0400-000076010000}">
      <text>
        <r>
          <rPr>
            <b/>
            <sz val="10"/>
            <color indexed="81"/>
            <rFont val="游ゴシック"/>
            <family val="3"/>
            <charset val="128"/>
          </rPr>
          <t>原則、有効数字３桁以上で入力してください。</t>
        </r>
      </text>
    </comment>
    <comment ref="S239" authorId="1" shapeId="0" xr:uid="{00000000-0006-0000-0400-000077010000}">
      <text>
        <r>
          <rPr>
            <b/>
            <sz val="9"/>
            <color indexed="81"/>
            <rFont val="游ゴシック"/>
            <family val="3"/>
            <charset val="128"/>
          </rPr>
          <t>基礎排出係数を入力して下さい。</t>
        </r>
      </text>
    </comment>
    <comment ref="O241" authorId="2" shapeId="0" xr:uid="{00000000-0006-0000-0400-000078010000}">
      <text>
        <r>
          <rPr>
            <b/>
            <sz val="11"/>
            <color indexed="10"/>
            <rFont val="メイリオ"/>
            <family val="3"/>
            <charset val="128"/>
          </rPr>
          <t>電気事業者名、排出係数、買電量をこの表の太枠内に上から順に入力してください！</t>
        </r>
      </text>
    </comment>
    <comment ref="P243" authorId="2" shapeId="0" xr:uid="{00000000-0006-0000-0400-000079010000}">
      <text>
        <r>
          <rPr>
            <b/>
            <sz val="8"/>
            <color indexed="81"/>
            <rFont val="游ゴシック"/>
            <family val="3"/>
            <charset val="128"/>
          </rPr>
          <t>電力事業者名を入力してください。詳しくは①基本情報の３を確認してください。</t>
        </r>
      </text>
    </comment>
    <comment ref="R243" authorId="2" shapeId="0" xr:uid="{00000000-0006-0000-0400-00007A010000}">
      <text>
        <r>
          <rPr>
            <b/>
            <sz val="9"/>
            <color indexed="81"/>
            <rFont val="游ゴシック"/>
            <family val="3"/>
            <charset val="128"/>
          </rPr>
          <t>基礎排出係数を入力してください。詳しくは①基本情報の３を確認してください。</t>
        </r>
      </text>
    </comment>
    <comment ref="T243" authorId="2" shapeId="0" xr:uid="{00000000-0006-0000-0400-00007B010000}">
      <text>
        <r>
          <rPr>
            <b/>
            <sz val="9"/>
            <color indexed="81"/>
            <rFont val="游ゴシック"/>
            <family val="3"/>
            <charset val="128"/>
          </rPr>
          <t>原則、有効数字３桁以上で記入してください。</t>
        </r>
      </text>
    </comment>
    <comment ref="U243" authorId="2" shapeId="0" xr:uid="{00000000-0006-0000-0400-00007C010000}">
      <text>
        <r>
          <rPr>
            <b/>
            <sz val="9"/>
            <color indexed="81"/>
            <rFont val="游ゴシック"/>
            <family val="3"/>
            <charset val="128"/>
          </rPr>
          <t>原則、有効数字３桁以上で記入してください。</t>
        </r>
      </text>
    </comment>
    <comment ref="F244" authorId="2" shapeId="0" xr:uid="{00000000-0006-0000-0400-00007D010000}">
      <text>
        <r>
          <rPr>
            <b/>
            <sz val="10"/>
            <color indexed="81"/>
            <rFont val="游ゴシック"/>
            <family val="3"/>
            <charset val="128"/>
          </rPr>
          <t>右側太枠内に電力事業者名、排出係数、買電量を入力してください。</t>
        </r>
      </text>
    </comment>
    <comment ref="P244" authorId="2" shapeId="0" xr:uid="{00000000-0006-0000-0400-00007E010000}">
      <text>
        <r>
          <rPr>
            <b/>
            <sz val="8"/>
            <color indexed="81"/>
            <rFont val="游ゴシック"/>
            <family val="3"/>
            <charset val="128"/>
          </rPr>
          <t>電力事業者名を入力してください。詳しくは①基本情報の３を確認してください。</t>
        </r>
      </text>
    </comment>
    <comment ref="R244" authorId="2" shapeId="0" xr:uid="{00000000-0006-0000-0400-00007F010000}">
      <text>
        <r>
          <rPr>
            <b/>
            <sz val="9"/>
            <color indexed="81"/>
            <rFont val="游ゴシック"/>
            <family val="3"/>
            <charset val="128"/>
          </rPr>
          <t>基礎排出係数を入力してください。詳しくは①基本情報の３を確認してください。</t>
        </r>
      </text>
    </comment>
    <comment ref="T244" authorId="2" shapeId="0" xr:uid="{00000000-0006-0000-0400-000080010000}">
      <text>
        <r>
          <rPr>
            <b/>
            <sz val="9"/>
            <color indexed="81"/>
            <rFont val="游ゴシック"/>
            <family val="3"/>
            <charset val="128"/>
          </rPr>
          <t>原則、有効数字３桁以上で記入してください。</t>
        </r>
      </text>
    </comment>
    <comment ref="U244" authorId="2" shapeId="0" xr:uid="{00000000-0006-0000-0400-000081010000}">
      <text>
        <r>
          <rPr>
            <b/>
            <sz val="9"/>
            <color indexed="81"/>
            <rFont val="游ゴシック"/>
            <family val="3"/>
            <charset val="128"/>
          </rPr>
          <t>原則、有効数字３桁以上で記入してください。</t>
        </r>
      </text>
    </comment>
    <comment ref="P245" authorId="2" shapeId="0" xr:uid="{00000000-0006-0000-0400-000082010000}">
      <text>
        <r>
          <rPr>
            <b/>
            <sz val="8"/>
            <color indexed="81"/>
            <rFont val="游ゴシック"/>
            <family val="3"/>
            <charset val="128"/>
          </rPr>
          <t>電力事業者名を入力してください。詳しくは①基本情報の３を確認してください。</t>
        </r>
      </text>
    </comment>
    <comment ref="R245" authorId="2" shapeId="0" xr:uid="{00000000-0006-0000-0400-000083010000}">
      <text>
        <r>
          <rPr>
            <b/>
            <sz val="9"/>
            <color indexed="81"/>
            <rFont val="游ゴシック"/>
            <family val="3"/>
            <charset val="128"/>
          </rPr>
          <t>基礎排出係数を入力してください。詳しくは①基本情報の３を確認してください。</t>
        </r>
      </text>
    </comment>
    <comment ref="T245" authorId="2" shapeId="0" xr:uid="{00000000-0006-0000-0400-000084010000}">
      <text>
        <r>
          <rPr>
            <b/>
            <sz val="9"/>
            <color indexed="81"/>
            <rFont val="游ゴシック"/>
            <family val="3"/>
            <charset val="128"/>
          </rPr>
          <t>原則、有効数字３桁以上で記入してください。</t>
        </r>
      </text>
    </comment>
    <comment ref="U245" authorId="2" shapeId="0" xr:uid="{00000000-0006-0000-0400-000085010000}">
      <text>
        <r>
          <rPr>
            <b/>
            <sz val="9"/>
            <color indexed="81"/>
            <rFont val="游ゴシック"/>
            <family val="3"/>
            <charset val="128"/>
          </rPr>
          <t>原則、有効数字３桁以上で記入してください。</t>
        </r>
      </text>
    </comment>
    <comment ref="F246" authorId="2" shapeId="0" xr:uid="{00000000-0006-0000-0400-000086010000}">
      <text>
        <r>
          <rPr>
            <b/>
            <sz val="10"/>
            <color indexed="81"/>
            <rFont val="游ゴシック"/>
            <family val="3"/>
            <charset val="128"/>
          </rPr>
          <t>右側太枠内に電力事業者名、排出係数、買電量を入力してください。</t>
        </r>
      </text>
    </comment>
    <comment ref="P246" authorId="2" shapeId="0" xr:uid="{00000000-0006-0000-0400-000087010000}">
      <text>
        <r>
          <rPr>
            <b/>
            <sz val="8"/>
            <color indexed="81"/>
            <rFont val="游ゴシック"/>
            <family val="3"/>
            <charset val="128"/>
          </rPr>
          <t>電力事業者名を入力してください。詳しくは①基本情報の３を確認してください。</t>
        </r>
      </text>
    </comment>
    <comment ref="R246" authorId="2" shapeId="0" xr:uid="{00000000-0006-0000-0400-000088010000}">
      <text>
        <r>
          <rPr>
            <b/>
            <sz val="9"/>
            <color indexed="81"/>
            <rFont val="游ゴシック"/>
            <family val="3"/>
            <charset val="128"/>
          </rPr>
          <t>基礎排出係数を入力してください。詳しくは①基本情報の３を確認してください。</t>
        </r>
      </text>
    </comment>
    <comment ref="T246" authorId="2" shapeId="0" xr:uid="{00000000-0006-0000-0400-000089010000}">
      <text>
        <r>
          <rPr>
            <b/>
            <sz val="9"/>
            <color indexed="81"/>
            <rFont val="游ゴシック"/>
            <family val="3"/>
            <charset val="128"/>
          </rPr>
          <t>原則、有効数字３桁以上で記入してください。</t>
        </r>
      </text>
    </comment>
    <comment ref="U246" authorId="2" shapeId="0" xr:uid="{00000000-0006-0000-0400-00008A010000}">
      <text>
        <r>
          <rPr>
            <b/>
            <sz val="9"/>
            <color indexed="81"/>
            <rFont val="游ゴシック"/>
            <family val="3"/>
            <charset val="128"/>
          </rPr>
          <t>原則、有効数字３桁以上で記入してください。</t>
        </r>
      </text>
    </comment>
    <comment ref="F248" authorId="0" shapeId="0" xr:uid="{00000000-0006-0000-0400-00008B010000}">
      <text>
        <r>
          <rPr>
            <b/>
            <sz val="11"/>
            <color indexed="81"/>
            <rFont val="游ゴシック"/>
            <family val="3"/>
            <charset val="128"/>
          </rPr>
          <t>原則、排出係数の有効桁数以上の有効桁数で入力してください。また、排出係数を入力してください（右側）。</t>
        </r>
      </text>
    </comment>
    <comment ref="S248" authorId="0" shapeId="0" xr:uid="{00000000-0006-0000-0400-00008C010000}">
      <text>
        <r>
          <rPr>
            <b/>
            <sz val="9"/>
            <color indexed="81"/>
            <rFont val="游ゴシック"/>
            <family val="3"/>
            <charset val="128"/>
          </rPr>
          <t>上記以外の買電がある場合は、その排出係数を入力してください。</t>
        </r>
      </text>
    </comment>
    <comment ref="F249" authorId="0" shapeId="0" xr:uid="{00000000-0006-0000-0400-00008D010000}">
      <text>
        <r>
          <rPr>
            <b/>
            <sz val="11"/>
            <color indexed="81"/>
            <rFont val="游ゴシック"/>
            <family val="3"/>
            <charset val="128"/>
          </rPr>
          <t>原則、排出係数の有効桁数以上の有効桁数で入力してください。</t>
        </r>
      </text>
    </comment>
    <comment ref="I249" authorId="0" shapeId="0" xr:uid="{00000000-0006-0000-0400-00008E010000}">
      <text>
        <r>
          <rPr>
            <b/>
            <sz val="11"/>
            <color indexed="81"/>
            <rFont val="游ゴシック"/>
            <family val="3"/>
            <charset val="128"/>
          </rPr>
          <t>原則、排出係数の有効桁数以上の有効桁数で入力してください。また、排出係数を入力してください。</t>
        </r>
      </text>
    </comment>
    <comment ref="S249" authorId="0" shapeId="0" xr:uid="{00000000-0006-0000-0400-00008F010000}">
      <text>
        <r>
          <rPr>
            <b/>
            <sz val="9"/>
            <color indexed="81"/>
            <rFont val="游ゴシック"/>
            <family val="3"/>
            <charset val="128"/>
          </rPr>
          <t>自家発電の電気で販売した量がある場合は、その排出係数を入力してください。</t>
        </r>
      </text>
    </comment>
    <comment ref="B254" authorId="0" shapeId="0" xr:uid="{00000000-0006-0000-0400-000090010000}">
      <text>
        <r>
          <rPr>
            <b/>
            <sz val="9"/>
            <color indexed="81"/>
            <rFont val="游ゴシック"/>
            <family val="3"/>
            <charset val="128"/>
          </rPr>
          <t>計算に用いた単位発熱量・排出係数を右表から変更した場合など、何の数値を用いたかを記載してください。</t>
        </r>
      </text>
    </comment>
    <comment ref="F264" authorId="0" shapeId="0" xr:uid="{00000000-0006-0000-0400-000091010000}">
      <text>
        <r>
          <rPr>
            <b/>
            <sz val="9"/>
            <color indexed="81"/>
            <rFont val="游ゴシック"/>
            <family val="3"/>
            <charset val="128"/>
          </rPr>
          <t>原則、有効数字３桁以上で入力してください。</t>
        </r>
      </text>
    </comment>
    <comment ref="I264" authorId="0" shapeId="0" xr:uid="{00000000-0006-0000-0400-000092010000}">
      <text>
        <r>
          <rPr>
            <b/>
            <sz val="9"/>
            <color indexed="81"/>
            <rFont val="游ゴシック"/>
            <family val="3"/>
            <charset val="128"/>
          </rPr>
          <t>原則、有効数字３桁以上で入力してください。</t>
        </r>
      </text>
    </comment>
    <comment ref="F265" authorId="0" shapeId="0" xr:uid="{00000000-0006-0000-0400-000093010000}">
      <text>
        <r>
          <rPr>
            <b/>
            <sz val="9"/>
            <color indexed="81"/>
            <rFont val="游ゴシック"/>
            <family val="3"/>
            <charset val="128"/>
          </rPr>
          <t>原則、有効数字３桁以上で入力してください。</t>
        </r>
      </text>
    </comment>
    <comment ref="I265" authorId="0" shapeId="0" xr:uid="{00000000-0006-0000-0400-000094010000}">
      <text>
        <r>
          <rPr>
            <b/>
            <sz val="9"/>
            <color indexed="81"/>
            <rFont val="游ゴシック"/>
            <family val="3"/>
            <charset val="128"/>
          </rPr>
          <t>原則、有効数字３桁以上で入力してください。</t>
        </r>
      </text>
    </comment>
    <comment ref="F266" authorId="0" shapeId="0" xr:uid="{00000000-0006-0000-0400-000095010000}">
      <text>
        <r>
          <rPr>
            <b/>
            <sz val="9"/>
            <color indexed="81"/>
            <rFont val="游ゴシック"/>
            <family val="3"/>
            <charset val="128"/>
          </rPr>
          <t>原則、有効数字３桁以上で入力してください。</t>
        </r>
      </text>
    </comment>
    <comment ref="I266" authorId="0" shapeId="0" xr:uid="{00000000-0006-0000-0400-000096010000}">
      <text>
        <r>
          <rPr>
            <b/>
            <sz val="9"/>
            <color indexed="81"/>
            <rFont val="游ゴシック"/>
            <family val="3"/>
            <charset val="128"/>
          </rPr>
          <t>原則、有効数字３桁以上で入力してください。</t>
        </r>
      </text>
    </comment>
    <comment ref="F267" authorId="0" shapeId="0" xr:uid="{00000000-0006-0000-0400-000097010000}">
      <text>
        <r>
          <rPr>
            <b/>
            <sz val="9"/>
            <color indexed="81"/>
            <rFont val="游ゴシック"/>
            <family val="3"/>
            <charset val="128"/>
          </rPr>
          <t>原則、有効数字３桁以上で入力してください。</t>
        </r>
      </text>
    </comment>
    <comment ref="I267" authorId="0" shapeId="0" xr:uid="{00000000-0006-0000-0400-000098010000}">
      <text>
        <r>
          <rPr>
            <b/>
            <sz val="9"/>
            <color indexed="81"/>
            <rFont val="游ゴシック"/>
            <family val="3"/>
            <charset val="128"/>
          </rPr>
          <t>原則、有効数字３桁以上で入力してください。</t>
        </r>
      </text>
    </comment>
    <comment ref="F268" authorId="0" shapeId="0" xr:uid="{00000000-0006-0000-0400-000099010000}">
      <text>
        <r>
          <rPr>
            <b/>
            <sz val="9"/>
            <color indexed="81"/>
            <rFont val="游ゴシック"/>
            <family val="3"/>
            <charset val="128"/>
          </rPr>
          <t>原則、有効数字３桁以上で入力してください。</t>
        </r>
      </text>
    </comment>
    <comment ref="I268" authorId="0" shapeId="0" xr:uid="{00000000-0006-0000-0400-00009A010000}">
      <text>
        <r>
          <rPr>
            <b/>
            <sz val="9"/>
            <color indexed="81"/>
            <rFont val="游ゴシック"/>
            <family val="3"/>
            <charset val="128"/>
          </rPr>
          <t>原則、有効数字３桁以上で入力してください。</t>
        </r>
      </text>
    </comment>
    <comment ref="F269" authorId="0" shapeId="0" xr:uid="{00000000-0006-0000-0400-00009B010000}">
      <text>
        <r>
          <rPr>
            <b/>
            <sz val="9"/>
            <color indexed="81"/>
            <rFont val="游ゴシック"/>
            <family val="3"/>
            <charset val="128"/>
          </rPr>
          <t>原則、有効数字３桁以上で入力してください。</t>
        </r>
      </text>
    </comment>
    <comment ref="I269" authorId="0" shapeId="0" xr:uid="{00000000-0006-0000-0400-00009C010000}">
      <text>
        <r>
          <rPr>
            <b/>
            <sz val="9"/>
            <color indexed="81"/>
            <rFont val="游ゴシック"/>
            <family val="3"/>
            <charset val="128"/>
          </rPr>
          <t>原則、有効数字３桁以上で入力してください。</t>
        </r>
      </text>
    </comment>
    <comment ref="F270" authorId="0" shapeId="0" xr:uid="{00000000-0006-0000-0400-00009D010000}">
      <text>
        <r>
          <rPr>
            <b/>
            <sz val="9"/>
            <color indexed="81"/>
            <rFont val="游ゴシック"/>
            <family val="3"/>
            <charset val="128"/>
          </rPr>
          <t>原則、有効数字３桁以上で入力してください。</t>
        </r>
      </text>
    </comment>
    <comment ref="I270" authorId="0" shapeId="0" xr:uid="{00000000-0006-0000-0400-00009E010000}">
      <text>
        <r>
          <rPr>
            <b/>
            <sz val="9"/>
            <color indexed="81"/>
            <rFont val="游ゴシック"/>
            <family val="3"/>
            <charset val="128"/>
          </rPr>
          <t>原則、有効数字３桁以上で入力してください。</t>
        </r>
      </text>
    </comment>
    <comment ref="F271" authorId="0" shapeId="0" xr:uid="{00000000-0006-0000-0400-00009F010000}">
      <text>
        <r>
          <rPr>
            <b/>
            <sz val="9"/>
            <color indexed="81"/>
            <rFont val="游ゴシック"/>
            <family val="3"/>
            <charset val="128"/>
          </rPr>
          <t>原則、有効数字３桁以上で入力してください。</t>
        </r>
      </text>
    </comment>
    <comment ref="I271" authorId="0" shapeId="0" xr:uid="{00000000-0006-0000-0400-0000A0010000}">
      <text>
        <r>
          <rPr>
            <b/>
            <sz val="9"/>
            <color indexed="81"/>
            <rFont val="游ゴシック"/>
            <family val="3"/>
            <charset val="128"/>
          </rPr>
          <t>原則、有効数字３桁以上で入力してください。</t>
        </r>
      </text>
    </comment>
    <comment ref="F272" authorId="0" shapeId="0" xr:uid="{00000000-0006-0000-0400-0000A1010000}">
      <text>
        <r>
          <rPr>
            <b/>
            <sz val="9"/>
            <color indexed="81"/>
            <rFont val="游ゴシック"/>
            <family val="3"/>
            <charset val="128"/>
          </rPr>
          <t>原則、有効数字３桁以上で入力してください。</t>
        </r>
      </text>
    </comment>
    <comment ref="I272" authorId="0" shapeId="0" xr:uid="{00000000-0006-0000-0400-0000A2010000}">
      <text>
        <r>
          <rPr>
            <b/>
            <sz val="9"/>
            <color indexed="81"/>
            <rFont val="游ゴシック"/>
            <family val="3"/>
            <charset val="128"/>
          </rPr>
          <t>原則、有効数字３桁以上で入力してください。</t>
        </r>
      </text>
    </comment>
    <comment ref="F273" authorId="0" shapeId="0" xr:uid="{00000000-0006-0000-0400-0000A3010000}">
      <text>
        <r>
          <rPr>
            <b/>
            <sz val="9"/>
            <color indexed="81"/>
            <rFont val="游ゴシック"/>
            <family val="3"/>
            <charset val="128"/>
          </rPr>
          <t>原則、有効数字３桁以上で入力してください。</t>
        </r>
      </text>
    </comment>
    <comment ref="I273" authorId="0" shapeId="0" xr:uid="{00000000-0006-0000-0400-0000A4010000}">
      <text>
        <r>
          <rPr>
            <b/>
            <sz val="9"/>
            <color indexed="81"/>
            <rFont val="游ゴシック"/>
            <family val="3"/>
            <charset val="128"/>
          </rPr>
          <t>原則、有効数字３桁以上で入力してください。</t>
        </r>
      </text>
    </comment>
    <comment ref="F274" authorId="0" shapeId="0" xr:uid="{00000000-0006-0000-0400-0000A5010000}">
      <text>
        <r>
          <rPr>
            <b/>
            <sz val="9"/>
            <color indexed="81"/>
            <rFont val="游ゴシック"/>
            <family val="3"/>
            <charset val="128"/>
          </rPr>
          <t>原則、有効数字３桁以上で入力してください。</t>
        </r>
      </text>
    </comment>
    <comment ref="I274" authorId="0" shapeId="0" xr:uid="{00000000-0006-0000-0400-0000A6010000}">
      <text>
        <r>
          <rPr>
            <b/>
            <sz val="9"/>
            <color indexed="81"/>
            <rFont val="游ゴシック"/>
            <family val="3"/>
            <charset val="128"/>
          </rPr>
          <t>原則、有効数字３桁以上で入力してください。</t>
        </r>
      </text>
    </comment>
    <comment ref="F275" authorId="0" shapeId="0" xr:uid="{00000000-0006-0000-0400-0000A7010000}">
      <text>
        <r>
          <rPr>
            <b/>
            <sz val="9"/>
            <color indexed="81"/>
            <rFont val="游ゴシック"/>
            <family val="3"/>
            <charset val="128"/>
          </rPr>
          <t>原則、有効数字３桁以上で入力してください。</t>
        </r>
      </text>
    </comment>
    <comment ref="I275" authorId="0" shapeId="0" xr:uid="{00000000-0006-0000-0400-0000A8010000}">
      <text>
        <r>
          <rPr>
            <b/>
            <sz val="9"/>
            <color indexed="81"/>
            <rFont val="游ゴシック"/>
            <family val="3"/>
            <charset val="128"/>
          </rPr>
          <t>原則、有効数字３桁以上で入力してください。</t>
        </r>
      </text>
    </comment>
    <comment ref="F276" authorId="0" shapeId="0" xr:uid="{00000000-0006-0000-0400-0000A9010000}">
      <text>
        <r>
          <rPr>
            <b/>
            <sz val="9"/>
            <color indexed="81"/>
            <rFont val="游ゴシック"/>
            <family val="3"/>
            <charset val="128"/>
          </rPr>
          <t>原則、有効数字３桁以上で入力してください。</t>
        </r>
      </text>
    </comment>
    <comment ref="I276" authorId="0" shapeId="0" xr:uid="{00000000-0006-0000-0400-0000AA010000}">
      <text>
        <r>
          <rPr>
            <b/>
            <sz val="9"/>
            <color indexed="81"/>
            <rFont val="游ゴシック"/>
            <family val="3"/>
            <charset val="128"/>
          </rPr>
          <t>原則、有効数字３桁以上で入力してください。</t>
        </r>
      </text>
    </comment>
    <comment ref="F277" authorId="0" shapeId="0" xr:uid="{00000000-0006-0000-0400-0000AB010000}">
      <text>
        <r>
          <rPr>
            <b/>
            <sz val="9"/>
            <color indexed="81"/>
            <rFont val="游ゴシック"/>
            <family val="3"/>
            <charset val="128"/>
          </rPr>
          <t>原則、有効数字３桁以上で入力してください。</t>
        </r>
      </text>
    </comment>
    <comment ref="I277" authorId="0" shapeId="0" xr:uid="{00000000-0006-0000-0400-0000AC010000}">
      <text>
        <r>
          <rPr>
            <b/>
            <sz val="9"/>
            <color indexed="81"/>
            <rFont val="游ゴシック"/>
            <family val="3"/>
            <charset val="128"/>
          </rPr>
          <t>原則、有効数字３桁以上で入力してください。</t>
        </r>
      </text>
    </comment>
    <comment ref="C278" authorId="1" shapeId="0" xr:uid="{00000000-0006-0000-0400-0000AD010000}">
      <text>
        <r>
          <rPr>
            <b/>
            <sz val="9"/>
            <color indexed="81"/>
            <rFont val="游ゴシック"/>
            <family val="3"/>
            <charset val="128"/>
          </rPr>
          <t>名称変更できます。その際、右側太枠内の発熱量と排出係数が一致するように、入力し直してください。当初は、輸入原料炭の発熱量と排出係数が入っています。輸入、コークス用、吹込用の複数に該当する場合は、「その他の燃料」の欄も活用してください。</t>
        </r>
      </text>
    </comment>
    <comment ref="F278" authorId="0" shapeId="0" xr:uid="{00000000-0006-0000-0400-0000AE010000}">
      <text>
        <r>
          <rPr>
            <b/>
            <sz val="9"/>
            <color indexed="81"/>
            <rFont val="游ゴシック"/>
            <family val="3"/>
            <charset val="128"/>
          </rPr>
          <t>原則、有効数字３桁以上で入力してください。</t>
        </r>
      </text>
    </comment>
    <comment ref="I278" authorId="0" shapeId="0" xr:uid="{00000000-0006-0000-0400-0000AF010000}">
      <text>
        <r>
          <rPr>
            <b/>
            <sz val="9"/>
            <color indexed="81"/>
            <rFont val="游ゴシック"/>
            <family val="3"/>
            <charset val="128"/>
          </rPr>
          <t>原則、有効数字３桁以上で入力してください。</t>
        </r>
      </text>
    </comment>
    <comment ref="P278" authorId="1" shapeId="0" xr:uid="{00000000-0006-0000-0400-0000B0010000}">
      <text>
        <r>
          <rPr>
            <b/>
            <sz val="9"/>
            <color indexed="81"/>
            <rFont val="游ゴシック"/>
            <family val="3"/>
            <charset val="128"/>
          </rPr>
          <t>輸入原料炭の発熱量を入力しています。
コークス原料炭は28.9、吹込用原料炭は28.3になります。</t>
        </r>
      </text>
    </comment>
    <comment ref="S278" authorId="1" shapeId="0" xr:uid="{00000000-0006-0000-0400-0000B1010000}">
      <text>
        <r>
          <rPr>
            <b/>
            <sz val="9"/>
            <color indexed="81"/>
            <rFont val="游ゴシック"/>
            <family val="3"/>
            <charset val="128"/>
          </rPr>
          <t>輸入原料炭の排出係数を入力しています。コークス用原料炭は0.0245、吹込用原料炭は0.0251になります。</t>
        </r>
      </text>
    </comment>
    <comment ref="C279" authorId="1" shapeId="0" xr:uid="{00000000-0006-0000-0400-0000B2010000}">
      <text>
        <r>
          <rPr>
            <b/>
            <sz val="9"/>
            <color indexed="81"/>
            <rFont val="游ゴシック"/>
            <family val="3"/>
            <charset val="128"/>
          </rPr>
          <t>名称変更できます。その際、右側太枠内の発熱量と排出係数が一致するように、入力し直してください。当初は、輸入一般炭の発熱量と排出係数が入っています。輸入、国産の複数に該当する場合は、「その他の燃料」の欄も活用してください。</t>
        </r>
      </text>
    </comment>
    <comment ref="F279" authorId="0" shapeId="0" xr:uid="{00000000-0006-0000-0400-0000B3010000}">
      <text>
        <r>
          <rPr>
            <b/>
            <sz val="9"/>
            <color indexed="81"/>
            <rFont val="游ゴシック"/>
            <family val="3"/>
            <charset val="128"/>
          </rPr>
          <t>原則、有効数字３桁以上で入力してください。</t>
        </r>
      </text>
    </comment>
    <comment ref="I279" authorId="0" shapeId="0" xr:uid="{00000000-0006-0000-0400-0000B4010000}">
      <text>
        <r>
          <rPr>
            <b/>
            <sz val="9"/>
            <color indexed="81"/>
            <rFont val="游ゴシック"/>
            <family val="3"/>
            <charset val="128"/>
          </rPr>
          <t>原則、有効数字３桁以上で入力してください。</t>
        </r>
      </text>
    </comment>
    <comment ref="P279" authorId="1" shapeId="0" xr:uid="{00000000-0006-0000-0400-0000B5010000}">
      <text>
        <r>
          <rPr>
            <b/>
            <sz val="9"/>
            <color indexed="81"/>
            <rFont val="游ゴシック"/>
            <family val="3"/>
            <charset val="128"/>
          </rPr>
          <t>輸入一般炭の発熱量を入力しています。国産一般炭は、24.2になります。</t>
        </r>
      </text>
    </comment>
    <comment ref="S279" authorId="1" shapeId="0" xr:uid="{00000000-0006-0000-0400-0000B6010000}">
      <text>
        <r>
          <rPr>
            <b/>
            <sz val="9"/>
            <color indexed="81"/>
            <rFont val="游ゴシック"/>
            <family val="3"/>
            <charset val="128"/>
          </rPr>
          <t>輸入一般炭の排出係数を入力しています。国産一般炭は、0.0242になります。</t>
        </r>
      </text>
    </comment>
    <comment ref="F280" authorId="0" shapeId="0" xr:uid="{00000000-0006-0000-0400-0000B7010000}">
      <text>
        <r>
          <rPr>
            <b/>
            <sz val="9"/>
            <color indexed="81"/>
            <rFont val="游ゴシック"/>
            <family val="3"/>
            <charset val="128"/>
          </rPr>
          <t>原則、有効数字３桁以上で入力してください。</t>
        </r>
      </text>
    </comment>
    <comment ref="I280" authorId="0" shapeId="0" xr:uid="{00000000-0006-0000-0400-0000B8010000}">
      <text>
        <r>
          <rPr>
            <b/>
            <sz val="9"/>
            <color indexed="81"/>
            <rFont val="游ゴシック"/>
            <family val="3"/>
            <charset val="128"/>
          </rPr>
          <t>原則、有効数字３桁以上で入力してください。</t>
        </r>
      </text>
    </comment>
    <comment ref="F281" authorId="0" shapeId="0" xr:uid="{00000000-0006-0000-0400-0000B9010000}">
      <text>
        <r>
          <rPr>
            <b/>
            <sz val="9"/>
            <color indexed="81"/>
            <rFont val="游ゴシック"/>
            <family val="3"/>
            <charset val="128"/>
          </rPr>
          <t>原則、有効数字３桁以上で入力してください。</t>
        </r>
      </text>
    </comment>
    <comment ref="I281" authorId="0" shapeId="0" xr:uid="{00000000-0006-0000-0400-0000BA010000}">
      <text>
        <r>
          <rPr>
            <b/>
            <sz val="9"/>
            <color indexed="81"/>
            <rFont val="游ゴシック"/>
            <family val="3"/>
            <charset val="128"/>
          </rPr>
          <t>原則、有効数字３桁以上で入力してください。</t>
        </r>
      </text>
    </comment>
    <comment ref="F282" authorId="0" shapeId="0" xr:uid="{00000000-0006-0000-0400-0000BB010000}">
      <text>
        <r>
          <rPr>
            <b/>
            <sz val="9"/>
            <color indexed="81"/>
            <rFont val="游ゴシック"/>
            <family val="3"/>
            <charset val="128"/>
          </rPr>
          <t>原則、有効数字３桁以上で入力してください。</t>
        </r>
      </text>
    </comment>
    <comment ref="I282" authorId="0" shapeId="0" xr:uid="{00000000-0006-0000-0400-0000BC010000}">
      <text>
        <r>
          <rPr>
            <b/>
            <sz val="9"/>
            <color indexed="81"/>
            <rFont val="游ゴシック"/>
            <family val="3"/>
            <charset val="128"/>
          </rPr>
          <t>原則、有効数字３桁以上で入力してください。</t>
        </r>
      </text>
    </comment>
    <comment ref="F283" authorId="0" shapeId="0" xr:uid="{00000000-0006-0000-0400-0000BD010000}">
      <text>
        <r>
          <rPr>
            <b/>
            <sz val="9"/>
            <color indexed="81"/>
            <rFont val="游ゴシック"/>
            <family val="3"/>
            <charset val="128"/>
          </rPr>
          <t>原則、有効数字３桁以上で入力してください。</t>
        </r>
      </text>
    </comment>
    <comment ref="I283" authorId="0" shapeId="0" xr:uid="{00000000-0006-0000-0400-0000BE010000}">
      <text>
        <r>
          <rPr>
            <b/>
            <sz val="9"/>
            <color indexed="81"/>
            <rFont val="游ゴシック"/>
            <family val="3"/>
            <charset val="128"/>
          </rPr>
          <t>原則、有効数字３桁以上で入力してください。</t>
        </r>
      </text>
    </comment>
    <comment ref="F284" authorId="0" shapeId="0" xr:uid="{00000000-0006-0000-0400-0000BF010000}">
      <text>
        <r>
          <rPr>
            <b/>
            <sz val="9"/>
            <color indexed="81"/>
            <rFont val="游ゴシック"/>
            <family val="3"/>
            <charset val="128"/>
          </rPr>
          <t>原則、有効数字３桁以上で入力してください。</t>
        </r>
      </text>
    </comment>
    <comment ref="I284" authorId="0" shapeId="0" xr:uid="{00000000-0006-0000-0400-0000C0010000}">
      <text>
        <r>
          <rPr>
            <b/>
            <sz val="9"/>
            <color indexed="81"/>
            <rFont val="游ゴシック"/>
            <family val="3"/>
            <charset val="128"/>
          </rPr>
          <t>原則、有効数字３桁以上で入力してください。</t>
        </r>
      </text>
    </comment>
    <comment ref="F285" authorId="0" shapeId="0" xr:uid="{00000000-0006-0000-0400-0000C1010000}">
      <text>
        <r>
          <rPr>
            <b/>
            <sz val="9"/>
            <color indexed="81"/>
            <rFont val="游ゴシック"/>
            <family val="3"/>
            <charset val="128"/>
          </rPr>
          <t>原則、有効数字３桁以上で入力してください。</t>
        </r>
      </text>
    </comment>
    <comment ref="I285" authorId="0" shapeId="0" xr:uid="{00000000-0006-0000-0400-0000C2010000}">
      <text>
        <r>
          <rPr>
            <b/>
            <sz val="9"/>
            <color indexed="81"/>
            <rFont val="游ゴシック"/>
            <family val="3"/>
            <charset val="128"/>
          </rPr>
          <t>原則、有効数字３桁以上で入力してください。</t>
        </r>
      </text>
    </comment>
    <comment ref="F286" authorId="0" shapeId="0" xr:uid="{00000000-0006-0000-0400-0000C3010000}">
      <text>
        <r>
          <rPr>
            <b/>
            <sz val="10"/>
            <color indexed="81"/>
            <rFont val="游ゴシック"/>
            <family val="3"/>
            <charset val="128"/>
          </rPr>
          <t>原則、有効数字３桁以上で入力してください。</t>
        </r>
      </text>
    </comment>
    <comment ref="I286" authorId="0" shapeId="0" xr:uid="{00000000-0006-0000-0400-0000C4010000}">
      <text>
        <r>
          <rPr>
            <b/>
            <sz val="10"/>
            <color indexed="81"/>
            <rFont val="游ゴシック"/>
            <family val="3"/>
            <charset val="128"/>
          </rPr>
          <t>原則、有効数字３桁以上で入力してください。</t>
        </r>
      </text>
    </comment>
    <comment ref="F287" authorId="0" shapeId="0" xr:uid="{00000000-0006-0000-0400-0000C5010000}">
      <text>
        <r>
          <rPr>
            <b/>
            <sz val="10"/>
            <color indexed="81"/>
            <rFont val="游ゴシック"/>
            <family val="3"/>
            <charset val="128"/>
          </rPr>
          <t>原則、有効数字３桁以上で入力してください。</t>
        </r>
      </text>
    </comment>
    <comment ref="I287" authorId="0" shapeId="0" xr:uid="{00000000-0006-0000-0400-0000C6010000}">
      <text>
        <r>
          <rPr>
            <b/>
            <sz val="10"/>
            <color indexed="81"/>
            <rFont val="游ゴシック"/>
            <family val="3"/>
            <charset val="128"/>
          </rPr>
          <t>原則、有効数字３桁以上で入力してください。</t>
        </r>
      </text>
    </comment>
    <comment ref="F288" authorId="0" shapeId="0" xr:uid="{00000000-0006-0000-0400-0000C7010000}">
      <text>
        <r>
          <rPr>
            <b/>
            <sz val="10"/>
            <color indexed="81"/>
            <rFont val="游ゴシック"/>
            <family val="3"/>
            <charset val="128"/>
          </rPr>
          <t>原則、有効数字３桁以上で入力してください。</t>
        </r>
      </text>
    </comment>
    <comment ref="I288" authorId="0" shapeId="0" xr:uid="{00000000-0006-0000-0400-0000C8010000}">
      <text>
        <r>
          <rPr>
            <b/>
            <sz val="10"/>
            <color indexed="81"/>
            <rFont val="游ゴシック"/>
            <family val="3"/>
            <charset val="128"/>
          </rPr>
          <t>原則、有効数字３桁以上で入力してください。</t>
        </r>
      </text>
    </comment>
    <comment ref="F289" authorId="0" shapeId="0" xr:uid="{00000000-0006-0000-0400-0000C9010000}">
      <text>
        <r>
          <rPr>
            <b/>
            <sz val="10"/>
            <color indexed="81"/>
            <rFont val="游ゴシック"/>
            <family val="3"/>
            <charset val="128"/>
          </rPr>
          <t>原則、有効数字３桁以上で入力してください。</t>
        </r>
      </text>
    </comment>
    <comment ref="I289" authorId="0" shapeId="0" xr:uid="{00000000-0006-0000-0400-0000CA010000}">
      <text>
        <r>
          <rPr>
            <b/>
            <sz val="10"/>
            <color indexed="81"/>
            <rFont val="游ゴシック"/>
            <family val="3"/>
            <charset val="128"/>
          </rPr>
          <t>原則、有効数字３桁以上で入力してください。</t>
        </r>
      </text>
    </comment>
    <comment ref="F290" authorId="0" shapeId="0" xr:uid="{00000000-0006-0000-0400-0000CB010000}">
      <text>
        <r>
          <rPr>
            <b/>
            <sz val="10"/>
            <color indexed="81"/>
            <rFont val="游ゴシック"/>
            <family val="3"/>
            <charset val="128"/>
          </rPr>
          <t>原則、有効数字３桁以上で入力してください。</t>
        </r>
      </text>
    </comment>
    <comment ref="I290" authorId="0" shapeId="0" xr:uid="{00000000-0006-0000-0400-0000CC010000}">
      <text>
        <r>
          <rPr>
            <b/>
            <sz val="10"/>
            <color indexed="81"/>
            <rFont val="游ゴシック"/>
            <family val="3"/>
            <charset val="128"/>
          </rPr>
          <t>原則、有効数字３桁以上で入力してください。</t>
        </r>
      </text>
    </comment>
    <comment ref="U294" authorId="2" shapeId="0" xr:uid="{00000000-0006-0000-0400-0000CD010000}">
      <text>
        <r>
          <rPr>
            <b/>
            <sz val="9"/>
            <color indexed="81"/>
            <rFont val="游ゴシック"/>
            <family val="3"/>
            <charset val="128"/>
          </rPr>
          <t>ガス事業者名を入力してください。</t>
        </r>
      </text>
    </comment>
    <comment ref="F295" authorId="0" shapeId="0" xr:uid="{00000000-0006-0000-0400-0000CE010000}">
      <text>
        <r>
          <rPr>
            <b/>
            <sz val="10"/>
            <color indexed="81"/>
            <rFont val="游ゴシック"/>
            <family val="3"/>
            <charset val="128"/>
          </rPr>
          <t>右側太枠内に、排出係数を入力してください。数値は、原則、有効数字３桁以上で入力してください。</t>
        </r>
      </text>
    </comment>
    <comment ref="I295" authorId="0" shapeId="0" xr:uid="{00000000-0006-0000-0400-0000CF010000}">
      <text>
        <r>
          <rPr>
            <b/>
            <sz val="10"/>
            <color indexed="81"/>
            <rFont val="游ゴシック"/>
            <family val="3"/>
            <charset val="128"/>
          </rPr>
          <t>原則、有効数字３桁以上で入力してください。</t>
        </r>
      </text>
    </comment>
    <comment ref="S295" authorId="1" shapeId="0" xr:uid="{00000000-0006-0000-0400-0000D0010000}">
      <text>
        <r>
          <rPr>
            <b/>
            <sz val="9"/>
            <color indexed="81"/>
            <rFont val="游ゴシック"/>
            <family val="3"/>
            <charset val="128"/>
          </rPr>
          <t>ガス事業者が公表する基礎排出係数を入力してください。</t>
        </r>
      </text>
    </comment>
    <comment ref="F300" authorId="0" shapeId="0" xr:uid="{00000000-0006-0000-0400-0000D1010000}">
      <text>
        <r>
          <rPr>
            <b/>
            <sz val="10"/>
            <color indexed="81"/>
            <rFont val="游ゴシック"/>
            <family val="3"/>
            <charset val="128"/>
          </rPr>
          <t>原則、有効数字３桁以上で入力してください。</t>
        </r>
      </text>
    </comment>
    <comment ref="I300" authorId="0" shapeId="0" xr:uid="{00000000-0006-0000-0400-0000D2010000}">
      <text>
        <r>
          <rPr>
            <b/>
            <sz val="10"/>
            <color indexed="81"/>
            <rFont val="游ゴシック"/>
            <family val="3"/>
            <charset val="128"/>
          </rPr>
          <t>原則、有効数字３桁以上で入力してください。</t>
        </r>
      </text>
    </comment>
    <comment ref="F301" authorId="0" shapeId="0" xr:uid="{00000000-0006-0000-0400-0000D3010000}">
      <text>
        <r>
          <rPr>
            <b/>
            <sz val="10"/>
            <color indexed="81"/>
            <rFont val="游ゴシック"/>
            <family val="3"/>
            <charset val="128"/>
          </rPr>
          <t>右側太枠内に、排出係数を入力してください。数値は、原則、有効数字３桁以上で入力してください。</t>
        </r>
      </text>
    </comment>
    <comment ref="I301" authorId="0" shapeId="0" xr:uid="{00000000-0006-0000-0400-0000D4010000}">
      <text>
        <r>
          <rPr>
            <b/>
            <sz val="10"/>
            <color indexed="81"/>
            <rFont val="游ゴシック"/>
            <family val="3"/>
            <charset val="128"/>
          </rPr>
          <t>原則、有効数字３桁以上で入力してください。</t>
        </r>
      </text>
    </comment>
    <comment ref="S301" authorId="1" shapeId="0" xr:uid="{00000000-0006-0000-0400-0000D5010000}">
      <text>
        <r>
          <rPr>
            <b/>
            <sz val="9"/>
            <color indexed="81"/>
            <rFont val="游ゴシック"/>
            <family val="3"/>
            <charset val="128"/>
          </rPr>
          <t>基礎排出係数を入力して下さい。</t>
        </r>
      </text>
    </comment>
    <comment ref="F302" authorId="0" shapeId="0" xr:uid="{00000000-0006-0000-0400-0000D6010000}">
      <text>
        <r>
          <rPr>
            <b/>
            <sz val="10"/>
            <color indexed="81"/>
            <rFont val="游ゴシック"/>
            <family val="3"/>
            <charset val="128"/>
          </rPr>
          <t>右側太枠内に、排出係数を入力してください。数値は、原則、有効数字３桁以上で入力してください。</t>
        </r>
      </text>
    </comment>
    <comment ref="I302" authorId="0" shapeId="0" xr:uid="{00000000-0006-0000-0400-0000D7010000}">
      <text>
        <r>
          <rPr>
            <b/>
            <sz val="10"/>
            <color indexed="81"/>
            <rFont val="游ゴシック"/>
            <family val="3"/>
            <charset val="128"/>
          </rPr>
          <t>原則、有効数字３桁以上で入力してください。</t>
        </r>
      </text>
    </comment>
    <comment ref="S302" authorId="1" shapeId="0" xr:uid="{00000000-0006-0000-0400-0000D8010000}">
      <text>
        <r>
          <rPr>
            <b/>
            <sz val="9"/>
            <color indexed="81"/>
            <rFont val="游ゴシック"/>
            <family val="3"/>
            <charset val="128"/>
          </rPr>
          <t>基礎排出係数を入力して下さい。</t>
        </r>
      </text>
    </comment>
    <comment ref="F303" authorId="0" shapeId="0" xr:uid="{00000000-0006-0000-0400-0000D9010000}">
      <text>
        <r>
          <rPr>
            <b/>
            <sz val="10"/>
            <color indexed="81"/>
            <rFont val="游ゴシック"/>
            <family val="3"/>
            <charset val="128"/>
          </rPr>
          <t>右側太枠内に、排出係数を入力してください。数値は、原則、有効数字３桁以上で入力してください。</t>
        </r>
      </text>
    </comment>
    <comment ref="I303" authorId="0" shapeId="0" xr:uid="{00000000-0006-0000-0400-0000DA010000}">
      <text>
        <r>
          <rPr>
            <b/>
            <sz val="10"/>
            <color indexed="81"/>
            <rFont val="游ゴシック"/>
            <family val="3"/>
            <charset val="128"/>
          </rPr>
          <t>原則、有効数字３桁以上で入力してください。</t>
        </r>
      </text>
    </comment>
    <comment ref="S303" authorId="1" shapeId="0" xr:uid="{00000000-0006-0000-0400-0000DB010000}">
      <text>
        <r>
          <rPr>
            <b/>
            <sz val="9"/>
            <color indexed="81"/>
            <rFont val="游ゴシック"/>
            <family val="3"/>
            <charset val="128"/>
          </rPr>
          <t>基礎排出係数を入力して下さい。</t>
        </r>
      </text>
    </comment>
    <comment ref="O305" authorId="2" shapeId="0" xr:uid="{00000000-0006-0000-0400-0000DC010000}">
      <text>
        <r>
          <rPr>
            <b/>
            <sz val="11"/>
            <color indexed="10"/>
            <rFont val="メイリオ"/>
            <family val="3"/>
            <charset val="128"/>
          </rPr>
          <t>電気事業者名、排出係数、買電量をこの表の太枠内に上から順に入力してください！</t>
        </r>
      </text>
    </comment>
    <comment ref="P307" authorId="2" shapeId="0" xr:uid="{00000000-0006-0000-0400-0000DD010000}">
      <text>
        <r>
          <rPr>
            <b/>
            <sz val="8"/>
            <color indexed="81"/>
            <rFont val="游ゴシック"/>
            <family val="3"/>
            <charset val="128"/>
          </rPr>
          <t>電力事業者名を入力してください。詳しくは①基本情報の３を確認してください。</t>
        </r>
      </text>
    </comment>
    <comment ref="R307" authorId="2" shapeId="0" xr:uid="{00000000-0006-0000-0400-0000DE010000}">
      <text>
        <r>
          <rPr>
            <b/>
            <sz val="9"/>
            <color indexed="81"/>
            <rFont val="游ゴシック"/>
            <family val="3"/>
            <charset val="128"/>
          </rPr>
          <t>基礎排出係数を入力してください。詳しくは①基本情報の３を確認してください。</t>
        </r>
      </text>
    </comment>
    <comment ref="T307" authorId="2" shapeId="0" xr:uid="{00000000-0006-0000-0400-0000DF010000}">
      <text>
        <r>
          <rPr>
            <b/>
            <sz val="9"/>
            <color indexed="81"/>
            <rFont val="游ゴシック"/>
            <family val="3"/>
            <charset val="128"/>
          </rPr>
          <t>原則、有効数字３桁以上で記入してください。</t>
        </r>
      </text>
    </comment>
    <comment ref="U307" authorId="2" shapeId="0" xr:uid="{00000000-0006-0000-0400-0000E0010000}">
      <text>
        <r>
          <rPr>
            <b/>
            <sz val="9"/>
            <color indexed="81"/>
            <rFont val="游ゴシック"/>
            <family val="3"/>
            <charset val="128"/>
          </rPr>
          <t>原則、有効数字３桁以上で記入してください。</t>
        </r>
      </text>
    </comment>
    <comment ref="F308" authorId="2" shapeId="0" xr:uid="{00000000-0006-0000-0400-0000E1010000}">
      <text>
        <r>
          <rPr>
            <b/>
            <sz val="10"/>
            <color indexed="81"/>
            <rFont val="游ゴシック"/>
            <family val="3"/>
            <charset val="128"/>
          </rPr>
          <t>右側太枠内に電力事業者名、排出係数、買電量を入力してください。</t>
        </r>
      </text>
    </comment>
    <comment ref="P308" authorId="2" shapeId="0" xr:uid="{00000000-0006-0000-0400-0000E2010000}">
      <text>
        <r>
          <rPr>
            <b/>
            <sz val="8"/>
            <color indexed="81"/>
            <rFont val="游ゴシック"/>
            <family val="3"/>
            <charset val="128"/>
          </rPr>
          <t>電力事業者名を入力してください。詳しくは①基本情報の３を確認してください。</t>
        </r>
      </text>
    </comment>
    <comment ref="R308" authorId="2" shapeId="0" xr:uid="{00000000-0006-0000-0400-0000E3010000}">
      <text>
        <r>
          <rPr>
            <b/>
            <sz val="9"/>
            <color indexed="81"/>
            <rFont val="游ゴシック"/>
            <family val="3"/>
            <charset val="128"/>
          </rPr>
          <t>基礎排出係数を入力してください。詳しくは①基本情報の３を確認してください。</t>
        </r>
      </text>
    </comment>
    <comment ref="T308" authorId="2" shapeId="0" xr:uid="{00000000-0006-0000-0400-0000E4010000}">
      <text>
        <r>
          <rPr>
            <b/>
            <sz val="9"/>
            <color indexed="81"/>
            <rFont val="游ゴシック"/>
            <family val="3"/>
            <charset val="128"/>
          </rPr>
          <t>原則、有効数字３桁以上で記入してください。</t>
        </r>
      </text>
    </comment>
    <comment ref="U308" authorId="2" shapeId="0" xr:uid="{00000000-0006-0000-0400-0000E5010000}">
      <text>
        <r>
          <rPr>
            <b/>
            <sz val="9"/>
            <color indexed="81"/>
            <rFont val="游ゴシック"/>
            <family val="3"/>
            <charset val="128"/>
          </rPr>
          <t>原則、有効数字３桁以上で記入してください。</t>
        </r>
      </text>
    </comment>
    <comment ref="P309" authorId="2" shapeId="0" xr:uid="{00000000-0006-0000-0400-0000E6010000}">
      <text>
        <r>
          <rPr>
            <b/>
            <sz val="8"/>
            <color indexed="81"/>
            <rFont val="游ゴシック"/>
            <family val="3"/>
            <charset val="128"/>
          </rPr>
          <t>電力事業者名を入力してください。詳しくは①基本情報の３を確認してください。</t>
        </r>
      </text>
    </comment>
    <comment ref="R309" authorId="2" shapeId="0" xr:uid="{00000000-0006-0000-0400-0000E7010000}">
      <text>
        <r>
          <rPr>
            <b/>
            <sz val="9"/>
            <color indexed="81"/>
            <rFont val="游ゴシック"/>
            <family val="3"/>
            <charset val="128"/>
          </rPr>
          <t>基礎排出係数を入力してください。詳しくは①基本情報の３を確認してください。</t>
        </r>
      </text>
    </comment>
    <comment ref="T309" authorId="2" shapeId="0" xr:uid="{00000000-0006-0000-0400-0000E8010000}">
      <text>
        <r>
          <rPr>
            <b/>
            <sz val="9"/>
            <color indexed="81"/>
            <rFont val="游ゴシック"/>
            <family val="3"/>
            <charset val="128"/>
          </rPr>
          <t>原則、有効数字３桁以上で記入してください。</t>
        </r>
      </text>
    </comment>
    <comment ref="U309" authorId="2" shapeId="0" xr:uid="{00000000-0006-0000-0400-0000E9010000}">
      <text>
        <r>
          <rPr>
            <b/>
            <sz val="9"/>
            <color indexed="81"/>
            <rFont val="游ゴシック"/>
            <family val="3"/>
            <charset val="128"/>
          </rPr>
          <t>原則、有効数字３桁以上で記入してください。</t>
        </r>
      </text>
    </comment>
    <comment ref="F310" authorId="2" shapeId="0" xr:uid="{00000000-0006-0000-0400-0000EA010000}">
      <text>
        <r>
          <rPr>
            <b/>
            <sz val="10"/>
            <color indexed="81"/>
            <rFont val="游ゴシック"/>
            <family val="3"/>
            <charset val="128"/>
          </rPr>
          <t>右側太枠内に電力事業者名、排出係数、買電量を入力してください。</t>
        </r>
      </text>
    </comment>
    <comment ref="P310" authorId="2" shapeId="0" xr:uid="{00000000-0006-0000-0400-0000EB010000}">
      <text>
        <r>
          <rPr>
            <b/>
            <sz val="8"/>
            <color indexed="81"/>
            <rFont val="游ゴシック"/>
            <family val="3"/>
            <charset val="128"/>
          </rPr>
          <t>電力事業者名を入力してください。詳しくは①基本情報の３を確認してください。</t>
        </r>
      </text>
    </comment>
    <comment ref="R310" authorId="2" shapeId="0" xr:uid="{00000000-0006-0000-0400-0000EC010000}">
      <text>
        <r>
          <rPr>
            <b/>
            <sz val="9"/>
            <color indexed="81"/>
            <rFont val="游ゴシック"/>
            <family val="3"/>
            <charset val="128"/>
          </rPr>
          <t>基礎排出係数を入力してください。詳しくは①基本情報の３を確認してください。</t>
        </r>
      </text>
    </comment>
    <comment ref="T310" authorId="2" shapeId="0" xr:uid="{00000000-0006-0000-0400-0000ED010000}">
      <text>
        <r>
          <rPr>
            <b/>
            <sz val="9"/>
            <color indexed="81"/>
            <rFont val="游ゴシック"/>
            <family val="3"/>
            <charset val="128"/>
          </rPr>
          <t>原則、有効数字３桁以上で記入してください。</t>
        </r>
      </text>
    </comment>
    <comment ref="U310" authorId="2" shapeId="0" xr:uid="{00000000-0006-0000-0400-0000EE010000}">
      <text>
        <r>
          <rPr>
            <b/>
            <sz val="9"/>
            <color indexed="81"/>
            <rFont val="游ゴシック"/>
            <family val="3"/>
            <charset val="128"/>
          </rPr>
          <t>原則、有効数字３桁以上で記入してください。</t>
        </r>
      </text>
    </comment>
    <comment ref="F312" authorId="0" shapeId="0" xr:uid="{00000000-0006-0000-0400-0000EF010000}">
      <text>
        <r>
          <rPr>
            <b/>
            <sz val="11"/>
            <color indexed="81"/>
            <rFont val="游ゴシック"/>
            <family val="3"/>
            <charset val="128"/>
          </rPr>
          <t>原則、排出係数の有効桁数以上の有効桁数で入力してください。また、排出係数を入力してください（右側）。</t>
        </r>
      </text>
    </comment>
    <comment ref="S312" authorId="0" shapeId="0" xr:uid="{00000000-0006-0000-0400-0000F0010000}">
      <text>
        <r>
          <rPr>
            <b/>
            <sz val="9"/>
            <color indexed="81"/>
            <rFont val="游ゴシック"/>
            <family val="3"/>
            <charset val="128"/>
          </rPr>
          <t>上記以外の買電がある場合は、その排出係数を入力してください。</t>
        </r>
      </text>
    </comment>
    <comment ref="F313" authorId="0" shapeId="0" xr:uid="{00000000-0006-0000-0400-0000F1010000}">
      <text>
        <r>
          <rPr>
            <b/>
            <sz val="11"/>
            <color indexed="81"/>
            <rFont val="游ゴシック"/>
            <family val="3"/>
            <charset val="128"/>
          </rPr>
          <t>原則、排出係数の有効桁数以上の有効桁数で入力してください。</t>
        </r>
      </text>
    </comment>
    <comment ref="I313" authorId="0" shapeId="0" xr:uid="{00000000-0006-0000-0400-0000F2010000}">
      <text>
        <r>
          <rPr>
            <b/>
            <sz val="11"/>
            <color indexed="81"/>
            <rFont val="游ゴシック"/>
            <family val="3"/>
            <charset val="128"/>
          </rPr>
          <t>原則、排出係数の有効桁数以上の有効桁数で入力してください。また、排出係数を入力してください。</t>
        </r>
      </text>
    </comment>
    <comment ref="S313" authorId="0" shapeId="0" xr:uid="{00000000-0006-0000-0400-0000F3010000}">
      <text>
        <r>
          <rPr>
            <b/>
            <sz val="9"/>
            <color indexed="81"/>
            <rFont val="游ゴシック"/>
            <family val="3"/>
            <charset val="128"/>
          </rPr>
          <t>自家発電の電気で販売した量がある場合は、その排出係数を入力してください。</t>
        </r>
      </text>
    </comment>
    <comment ref="B318" authorId="0" shapeId="0" xr:uid="{00000000-0006-0000-0400-0000F4010000}">
      <text>
        <r>
          <rPr>
            <b/>
            <sz val="9"/>
            <color indexed="81"/>
            <rFont val="游ゴシック"/>
            <family val="3"/>
            <charset val="128"/>
          </rPr>
          <t>計算に用いた単位発熱量・排出係数を右表から変更した場合など、何の数値を用いたかを記載してください。</t>
        </r>
      </text>
    </comment>
    <comment ref="F328" authorId="0" shapeId="0" xr:uid="{00000000-0006-0000-0400-0000F5010000}">
      <text>
        <r>
          <rPr>
            <b/>
            <sz val="9"/>
            <color indexed="81"/>
            <rFont val="游ゴシック"/>
            <family val="3"/>
            <charset val="128"/>
          </rPr>
          <t>原則、有効数字３桁以上で入力してください。</t>
        </r>
      </text>
    </comment>
    <comment ref="I328" authorId="0" shapeId="0" xr:uid="{00000000-0006-0000-0400-0000F6010000}">
      <text>
        <r>
          <rPr>
            <b/>
            <sz val="9"/>
            <color indexed="81"/>
            <rFont val="游ゴシック"/>
            <family val="3"/>
            <charset val="128"/>
          </rPr>
          <t>原則、有効数字３桁以上で入力してください。</t>
        </r>
      </text>
    </comment>
    <comment ref="F329" authorId="0" shapeId="0" xr:uid="{00000000-0006-0000-0400-0000F7010000}">
      <text>
        <r>
          <rPr>
            <b/>
            <sz val="9"/>
            <color indexed="81"/>
            <rFont val="游ゴシック"/>
            <family val="3"/>
            <charset val="128"/>
          </rPr>
          <t>原則、有効数字３桁以上で入力してください。</t>
        </r>
      </text>
    </comment>
    <comment ref="I329" authorId="0" shapeId="0" xr:uid="{00000000-0006-0000-0400-0000F8010000}">
      <text>
        <r>
          <rPr>
            <b/>
            <sz val="9"/>
            <color indexed="81"/>
            <rFont val="游ゴシック"/>
            <family val="3"/>
            <charset val="128"/>
          </rPr>
          <t>原則、有効数字３桁以上で入力してください。</t>
        </r>
      </text>
    </comment>
    <comment ref="F330" authorId="0" shapeId="0" xr:uid="{00000000-0006-0000-0400-0000F9010000}">
      <text>
        <r>
          <rPr>
            <b/>
            <sz val="9"/>
            <color indexed="81"/>
            <rFont val="游ゴシック"/>
            <family val="3"/>
            <charset val="128"/>
          </rPr>
          <t>原則、有効数字３桁以上で入力してください。</t>
        </r>
      </text>
    </comment>
    <comment ref="I330" authorId="0" shapeId="0" xr:uid="{00000000-0006-0000-0400-0000FA010000}">
      <text>
        <r>
          <rPr>
            <b/>
            <sz val="9"/>
            <color indexed="81"/>
            <rFont val="游ゴシック"/>
            <family val="3"/>
            <charset val="128"/>
          </rPr>
          <t>原則、有効数字３桁以上で入力してください。</t>
        </r>
      </text>
    </comment>
    <comment ref="F331" authorId="0" shapeId="0" xr:uid="{00000000-0006-0000-0400-0000FB010000}">
      <text>
        <r>
          <rPr>
            <b/>
            <sz val="9"/>
            <color indexed="81"/>
            <rFont val="游ゴシック"/>
            <family val="3"/>
            <charset val="128"/>
          </rPr>
          <t>原則、有効数字３桁以上で入力してください。</t>
        </r>
      </text>
    </comment>
    <comment ref="I331" authorId="0" shapeId="0" xr:uid="{00000000-0006-0000-0400-0000FC010000}">
      <text>
        <r>
          <rPr>
            <b/>
            <sz val="9"/>
            <color indexed="81"/>
            <rFont val="游ゴシック"/>
            <family val="3"/>
            <charset val="128"/>
          </rPr>
          <t>原則、有効数字３桁以上で入力してください。</t>
        </r>
      </text>
    </comment>
    <comment ref="F332" authorId="0" shapeId="0" xr:uid="{00000000-0006-0000-0400-0000FD010000}">
      <text>
        <r>
          <rPr>
            <b/>
            <sz val="9"/>
            <color indexed="81"/>
            <rFont val="游ゴシック"/>
            <family val="3"/>
            <charset val="128"/>
          </rPr>
          <t>原則、有効数字３桁以上で入力してください。</t>
        </r>
      </text>
    </comment>
    <comment ref="I332" authorId="0" shapeId="0" xr:uid="{00000000-0006-0000-0400-0000FE010000}">
      <text>
        <r>
          <rPr>
            <b/>
            <sz val="9"/>
            <color indexed="81"/>
            <rFont val="游ゴシック"/>
            <family val="3"/>
            <charset val="128"/>
          </rPr>
          <t>原則、有効数字３桁以上で入力してください。</t>
        </r>
      </text>
    </comment>
    <comment ref="F333" authorId="0" shapeId="0" xr:uid="{00000000-0006-0000-0400-0000FF010000}">
      <text>
        <r>
          <rPr>
            <b/>
            <sz val="9"/>
            <color indexed="81"/>
            <rFont val="游ゴシック"/>
            <family val="3"/>
            <charset val="128"/>
          </rPr>
          <t>原則、有効数字３桁以上で入力してください。</t>
        </r>
      </text>
    </comment>
    <comment ref="I333" authorId="0" shapeId="0" xr:uid="{00000000-0006-0000-0400-000000020000}">
      <text>
        <r>
          <rPr>
            <b/>
            <sz val="9"/>
            <color indexed="81"/>
            <rFont val="游ゴシック"/>
            <family val="3"/>
            <charset val="128"/>
          </rPr>
          <t>原則、有効数字３桁以上で入力してください。</t>
        </r>
      </text>
    </comment>
    <comment ref="F334" authorId="0" shapeId="0" xr:uid="{00000000-0006-0000-0400-000001020000}">
      <text>
        <r>
          <rPr>
            <b/>
            <sz val="9"/>
            <color indexed="81"/>
            <rFont val="游ゴシック"/>
            <family val="3"/>
            <charset val="128"/>
          </rPr>
          <t>原則、有効数字３桁以上で入力してください。</t>
        </r>
      </text>
    </comment>
    <comment ref="I334" authorId="0" shapeId="0" xr:uid="{00000000-0006-0000-0400-000002020000}">
      <text>
        <r>
          <rPr>
            <b/>
            <sz val="9"/>
            <color indexed="81"/>
            <rFont val="游ゴシック"/>
            <family val="3"/>
            <charset val="128"/>
          </rPr>
          <t>原則、有効数字３桁以上で入力してください。</t>
        </r>
      </text>
    </comment>
    <comment ref="F335" authorId="0" shapeId="0" xr:uid="{00000000-0006-0000-0400-000003020000}">
      <text>
        <r>
          <rPr>
            <b/>
            <sz val="9"/>
            <color indexed="81"/>
            <rFont val="游ゴシック"/>
            <family val="3"/>
            <charset val="128"/>
          </rPr>
          <t>原則、有効数字３桁以上で入力してください。</t>
        </r>
      </text>
    </comment>
    <comment ref="I335" authorId="0" shapeId="0" xr:uid="{00000000-0006-0000-0400-000004020000}">
      <text>
        <r>
          <rPr>
            <b/>
            <sz val="9"/>
            <color indexed="81"/>
            <rFont val="游ゴシック"/>
            <family val="3"/>
            <charset val="128"/>
          </rPr>
          <t>原則、有効数字３桁以上で入力してください。</t>
        </r>
      </text>
    </comment>
    <comment ref="F336" authorId="0" shapeId="0" xr:uid="{00000000-0006-0000-0400-000005020000}">
      <text>
        <r>
          <rPr>
            <b/>
            <sz val="9"/>
            <color indexed="81"/>
            <rFont val="游ゴシック"/>
            <family val="3"/>
            <charset val="128"/>
          </rPr>
          <t>原則、有効数字３桁以上で入力してください。</t>
        </r>
      </text>
    </comment>
    <comment ref="I336" authorId="0" shapeId="0" xr:uid="{00000000-0006-0000-0400-000006020000}">
      <text>
        <r>
          <rPr>
            <b/>
            <sz val="9"/>
            <color indexed="81"/>
            <rFont val="游ゴシック"/>
            <family val="3"/>
            <charset val="128"/>
          </rPr>
          <t>原則、有効数字３桁以上で入力してください。</t>
        </r>
      </text>
    </comment>
    <comment ref="F337" authorId="0" shapeId="0" xr:uid="{00000000-0006-0000-0400-000007020000}">
      <text>
        <r>
          <rPr>
            <b/>
            <sz val="9"/>
            <color indexed="81"/>
            <rFont val="游ゴシック"/>
            <family val="3"/>
            <charset val="128"/>
          </rPr>
          <t>原則、有効数字３桁以上で入力してください。</t>
        </r>
      </text>
    </comment>
    <comment ref="I337" authorId="0" shapeId="0" xr:uid="{00000000-0006-0000-0400-000008020000}">
      <text>
        <r>
          <rPr>
            <b/>
            <sz val="9"/>
            <color indexed="81"/>
            <rFont val="游ゴシック"/>
            <family val="3"/>
            <charset val="128"/>
          </rPr>
          <t>原則、有効数字３桁以上で入力してください。</t>
        </r>
      </text>
    </comment>
    <comment ref="F338" authorId="0" shapeId="0" xr:uid="{00000000-0006-0000-0400-000009020000}">
      <text>
        <r>
          <rPr>
            <b/>
            <sz val="9"/>
            <color indexed="81"/>
            <rFont val="游ゴシック"/>
            <family val="3"/>
            <charset val="128"/>
          </rPr>
          <t>原則、有効数字３桁以上で入力してください。</t>
        </r>
      </text>
    </comment>
    <comment ref="I338" authorId="0" shapeId="0" xr:uid="{00000000-0006-0000-0400-00000A020000}">
      <text>
        <r>
          <rPr>
            <b/>
            <sz val="9"/>
            <color indexed="81"/>
            <rFont val="游ゴシック"/>
            <family val="3"/>
            <charset val="128"/>
          </rPr>
          <t>原則、有効数字３桁以上で入力してください。</t>
        </r>
      </text>
    </comment>
    <comment ref="F339" authorId="0" shapeId="0" xr:uid="{00000000-0006-0000-0400-00000B020000}">
      <text>
        <r>
          <rPr>
            <b/>
            <sz val="9"/>
            <color indexed="81"/>
            <rFont val="游ゴシック"/>
            <family val="3"/>
            <charset val="128"/>
          </rPr>
          <t>原則、有効数字３桁以上で入力してください。</t>
        </r>
      </text>
    </comment>
    <comment ref="I339" authorId="0" shapeId="0" xr:uid="{00000000-0006-0000-0400-00000C020000}">
      <text>
        <r>
          <rPr>
            <b/>
            <sz val="9"/>
            <color indexed="81"/>
            <rFont val="游ゴシック"/>
            <family val="3"/>
            <charset val="128"/>
          </rPr>
          <t>原則、有効数字３桁以上で入力してください。</t>
        </r>
      </text>
    </comment>
    <comment ref="F340" authorId="0" shapeId="0" xr:uid="{00000000-0006-0000-0400-00000D020000}">
      <text>
        <r>
          <rPr>
            <b/>
            <sz val="9"/>
            <color indexed="81"/>
            <rFont val="游ゴシック"/>
            <family val="3"/>
            <charset val="128"/>
          </rPr>
          <t>原則、有効数字３桁以上で入力してください。</t>
        </r>
      </text>
    </comment>
    <comment ref="I340" authorId="0" shapeId="0" xr:uid="{00000000-0006-0000-0400-00000E020000}">
      <text>
        <r>
          <rPr>
            <b/>
            <sz val="9"/>
            <color indexed="81"/>
            <rFont val="游ゴシック"/>
            <family val="3"/>
            <charset val="128"/>
          </rPr>
          <t>原則、有効数字３桁以上で入力してください。</t>
        </r>
      </text>
    </comment>
    <comment ref="F341" authorId="0" shapeId="0" xr:uid="{00000000-0006-0000-0400-00000F020000}">
      <text>
        <r>
          <rPr>
            <b/>
            <sz val="9"/>
            <color indexed="81"/>
            <rFont val="游ゴシック"/>
            <family val="3"/>
            <charset val="128"/>
          </rPr>
          <t>原則、有効数字３桁以上で入力してください。</t>
        </r>
      </text>
    </comment>
    <comment ref="I341" authorId="0" shapeId="0" xr:uid="{00000000-0006-0000-0400-000010020000}">
      <text>
        <r>
          <rPr>
            <b/>
            <sz val="9"/>
            <color indexed="81"/>
            <rFont val="游ゴシック"/>
            <family val="3"/>
            <charset val="128"/>
          </rPr>
          <t>原則、有効数字３桁以上で入力してください。</t>
        </r>
      </text>
    </comment>
    <comment ref="C342" authorId="1" shapeId="0" xr:uid="{00000000-0006-0000-0400-000011020000}">
      <text>
        <r>
          <rPr>
            <b/>
            <sz val="9"/>
            <color indexed="81"/>
            <rFont val="游ゴシック"/>
            <family val="3"/>
            <charset val="128"/>
          </rPr>
          <t>名称変更できます。その際、右側太枠内の発熱量と排出係数が一致するように、入力し直してください。当初は、輸入原料炭の発熱量と排出係数が入っています。輸入、コークス用、吹込用の複数に該当する場合は、「その他の燃料」の欄も活用してください。</t>
        </r>
      </text>
    </comment>
    <comment ref="F342" authorId="0" shapeId="0" xr:uid="{00000000-0006-0000-0400-000012020000}">
      <text>
        <r>
          <rPr>
            <b/>
            <sz val="9"/>
            <color indexed="81"/>
            <rFont val="游ゴシック"/>
            <family val="3"/>
            <charset val="128"/>
          </rPr>
          <t>原則、有効数字３桁以上で入力してください。</t>
        </r>
      </text>
    </comment>
    <comment ref="I342" authorId="0" shapeId="0" xr:uid="{00000000-0006-0000-0400-000013020000}">
      <text>
        <r>
          <rPr>
            <b/>
            <sz val="9"/>
            <color indexed="81"/>
            <rFont val="游ゴシック"/>
            <family val="3"/>
            <charset val="128"/>
          </rPr>
          <t>原則、有効数字３桁以上で入力してください。</t>
        </r>
      </text>
    </comment>
    <comment ref="P342" authorId="1" shapeId="0" xr:uid="{00000000-0006-0000-0400-000014020000}">
      <text>
        <r>
          <rPr>
            <b/>
            <sz val="9"/>
            <color indexed="81"/>
            <rFont val="游ゴシック"/>
            <family val="3"/>
            <charset val="128"/>
          </rPr>
          <t>輸入原料炭の発熱量を入力しています。
コークス原料炭は28.9、吹込用原料炭は28.3になります。</t>
        </r>
      </text>
    </comment>
    <comment ref="S342" authorId="1" shapeId="0" xr:uid="{00000000-0006-0000-0400-000015020000}">
      <text>
        <r>
          <rPr>
            <b/>
            <sz val="9"/>
            <color indexed="81"/>
            <rFont val="游ゴシック"/>
            <family val="3"/>
            <charset val="128"/>
          </rPr>
          <t>輸入原料炭の排出係数を入力しています。コークス用原料炭は0.0245、吹込用原料炭は0.0251になります。</t>
        </r>
      </text>
    </comment>
    <comment ref="C343" authorId="1" shapeId="0" xr:uid="{00000000-0006-0000-0400-000016020000}">
      <text>
        <r>
          <rPr>
            <b/>
            <sz val="9"/>
            <color indexed="81"/>
            <rFont val="游ゴシック"/>
            <family val="3"/>
            <charset val="128"/>
          </rPr>
          <t>名称変更できます。その際、右側太枠内の発熱量と排出係数が一致するように、入力し直してください。当初は、輸入一般炭の発熱量と排出係数が入っています。輸入、国産の複数に該当する場合は、「その他の燃料」の欄も活用してください。</t>
        </r>
      </text>
    </comment>
    <comment ref="F343" authorId="0" shapeId="0" xr:uid="{00000000-0006-0000-0400-000017020000}">
      <text>
        <r>
          <rPr>
            <b/>
            <sz val="9"/>
            <color indexed="81"/>
            <rFont val="游ゴシック"/>
            <family val="3"/>
            <charset val="128"/>
          </rPr>
          <t>原則、有効数字３桁以上で入力してください。</t>
        </r>
      </text>
    </comment>
    <comment ref="I343" authorId="0" shapeId="0" xr:uid="{00000000-0006-0000-0400-000018020000}">
      <text>
        <r>
          <rPr>
            <b/>
            <sz val="9"/>
            <color indexed="81"/>
            <rFont val="游ゴシック"/>
            <family val="3"/>
            <charset val="128"/>
          </rPr>
          <t>原則、有効数字３桁以上で入力してください。</t>
        </r>
      </text>
    </comment>
    <comment ref="P343" authorId="1" shapeId="0" xr:uid="{00000000-0006-0000-0400-000019020000}">
      <text>
        <r>
          <rPr>
            <b/>
            <sz val="9"/>
            <color indexed="81"/>
            <rFont val="游ゴシック"/>
            <family val="3"/>
            <charset val="128"/>
          </rPr>
          <t>輸入一般炭の発熱量を入力しています。国産一般炭は、24.2になります。</t>
        </r>
      </text>
    </comment>
    <comment ref="S343" authorId="1" shapeId="0" xr:uid="{00000000-0006-0000-0400-00001A020000}">
      <text>
        <r>
          <rPr>
            <b/>
            <sz val="9"/>
            <color indexed="81"/>
            <rFont val="游ゴシック"/>
            <family val="3"/>
            <charset val="128"/>
          </rPr>
          <t>輸入一般炭の排出係数を入力しています。国産一般炭は、0.0242になります。</t>
        </r>
      </text>
    </comment>
    <comment ref="F344" authorId="0" shapeId="0" xr:uid="{00000000-0006-0000-0400-00001B020000}">
      <text>
        <r>
          <rPr>
            <b/>
            <sz val="9"/>
            <color indexed="81"/>
            <rFont val="游ゴシック"/>
            <family val="3"/>
            <charset val="128"/>
          </rPr>
          <t>原則、有効数字３桁以上で入力してください。</t>
        </r>
      </text>
    </comment>
    <comment ref="I344" authorId="0" shapeId="0" xr:uid="{00000000-0006-0000-0400-00001C020000}">
      <text>
        <r>
          <rPr>
            <b/>
            <sz val="9"/>
            <color indexed="81"/>
            <rFont val="游ゴシック"/>
            <family val="3"/>
            <charset val="128"/>
          </rPr>
          <t>原則、有効数字３桁以上で入力してください。</t>
        </r>
      </text>
    </comment>
    <comment ref="F345" authorId="0" shapeId="0" xr:uid="{00000000-0006-0000-0400-00001D020000}">
      <text>
        <r>
          <rPr>
            <b/>
            <sz val="9"/>
            <color indexed="81"/>
            <rFont val="游ゴシック"/>
            <family val="3"/>
            <charset val="128"/>
          </rPr>
          <t>原則、有効数字３桁以上で入力してください。</t>
        </r>
      </text>
    </comment>
    <comment ref="I345" authorId="0" shapeId="0" xr:uid="{00000000-0006-0000-0400-00001E020000}">
      <text>
        <r>
          <rPr>
            <b/>
            <sz val="9"/>
            <color indexed="81"/>
            <rFont val="游ゴシック"/>
            <family val="3"/>
            <charset val="128"/>
          </rPr>
          <t>原則、有効数字３桁以上で入力してください。</t>
        </r>
      </text>
    </comment>
    <comment ref="F346" authorId="0" shapeId="0" xr:uid="{00000000-0006-0000-0400-00001F020000}">
      <text>
        <r>
          <rPr>
            <b/>
            <sz val="9"/>
            <color indexed="81"/>
            <rFont val="游ゴシック"/>
            <family val="3"/>
            <charset val="128"/>
          </rPr>
          <t>原則、有効数字３桁以上で入力してください。</t>
        </r>
      </text>
    </comment>
    <comment ref="I346" authorId="0" shapeId="0" xr:uid="{00000000-0006-0000-0400-000020020000}">
      <text>
        <r>
          <rPr>
            <b/>
            <sz val="9"/>
            <color indexed="81"/>
            <rFont val="游ゴシック"/>
            <family val="3"/>
            <charset val="128"/>
          </rPr>
          <t>原則、有効数字３桁以上で入力してください。</t>
        </r>
      </text>
    </comment>
    <comment ref="F347" authorId="0" shapeId="0" xr:uid="{00000000-0006-0000-0400-000021020000}">
      <text>
        <r>
          <rPr>
            <b/>
            <sz val="9"/>
            <color indexed="81"/>
            <rFont val="游ゴシック"/>
            <family val="3"/>
            <charset val="128"/>
          </rPr>
          <t>原則、有効数字３桁以上で入力してください。</t>
        </r>
      </text>
    </comment>
    <comment ref="I347" authorId="0" shapeId="0" xr:uid="{00000000-0006-0000-0400-000022020000}">
      <text>
        <r>
          <rPr>
            <b/>
            <sz val="9"/>
            <color indexed="81"/>
            <rFont val="游ゴシック"/>
            <family val="3"/>
            <charset val="128"/>
          </rPr>
          <t>原則、有効数字３桁以上で入力してください。</t>
        </r>
      </text>
    </comment>
    <comment ref="F348" authorId="0" shapeId="0" xr:uid="{00000000-0006-0000-0400-000023020000}">
      <text>
        <r>
          <rPr>
            <b/>
            <sz val="9"/>
            <color indexed="81"/>
            <rFont val="游ゴシック"/>
            <family val="3"/>
            <charset val="128"/>
          </rPr>
          <t>原則、有効数字３桁以上で入力してください。</t>
        </r>
      </text>
    </comment>
    <comment ref="I348" authorId="0" shapeId="0" xr:uid="{00000000-0006-0000-0400-000024020000}">
      <text>
        <r>
          <rPr>
            <b/>
            <sz val="9"/>
            <color indexed="81"/>
            <rFont val="游ゴシック"/>
            <family val="3"/>
            <charset val="128"/>
          </rPr>
          <t>原則、有効数字３桁以上で入力してください。</t>
        </r>
      </text>
    </comment>
    <comment ref="F349" authorId="0" shapeId="0" xr:uid="{00000000-0006-0000-0400-000025020000}">
      <text>
        <r>
          <rPr>
            <b/>
            <sz val="9"/>
            <color indexed="81"/>
            <rFont val="游ゴシック"/>
            <family val="3"/>
            <charset val="128"/>
          </rPr>
          <t>原則、有効数字３桁以上で入力してください。</t>
        </r>
      </text>
    </comment>
    <comment ref="I349" authorId="0" shapeId="0" xr:uid="{00000000-0006-0000-0400-000026020000}">
      <text>
        <r>
          <rPr>
            <b/>
            <sz val="9"/>
            <color indexed="81"/>
            <rFont val="游ゴシック"/>
            <family val="3"/>
            <charset val="128"/>
          </rPr>
          <t>原則、有効数字３桁以上で入力してください。</t>
        </r>
      </text>
    </comment>
    <comment ref="F350" authorId="0" shapeId="0" xr:uid="{00000000-0006-0000-0400-000027020000}">
      <text>
        <r>
          <rPr>
            <b/>
            <sz val="10"/>
            <color indexed="81"/>
            <rFont val="游ゴシック"/>
            <family val="3"/>
            <charset val="128"/>
          </rPr>
          <t>原則、有効数字３桁以上で入力してください。</t>
        </r>
      </text>
    </comment>
    <comment ref="I350" authorId="0" shapeId="0" xr:uid="{00000000-0006-0000-0400-000028020000}">
      <text>
        <r>
          <rPr>
            <b/>
            <sz val="10"/>
            <color indexed="81"/>
            <rFont val="游ゴシック"/>
            <family val="3"/>
            <charset val="128"/>
          </rPr>
          <t>原則、有効数字３桁以上で入力してください。</t>
        </r>
      </text>
    </comment>
    <comment ref="F351" authorId="0" shapeId="0" xr:uid="{00000000-0006-0000-0400-000029020000}">
      <text>
        <r>
          <rPr>
            <b/>
            <sz val="10"/>
            <color indexed="81"/>
            <rFont val="游ゴシック"/>
            <family val="3"/>
            <charset val="128"/>
          </rPr>
          <t>原則、有効数字３桁以上で入力してください。</t>
        </r>
      </text>
    </comment>
    <comment ref="I351" authorId="0" shapeId="0" xr:uid="{00000000-0006-0000-0400-00002A020000}">
      <text>
        <r>
          <rPr>
            <b/>
            <sz val="10"/>
            <color indexed="81"/>
            <rFont val="游ゴシック"/>
            <family val="3"/>
            <charset val="128"/>
          </rPr>
          <t>原則、有効数字３桁以上で入力してください。</t>
        </r>
      </text>
    </comment>
    <comment ref="F352" authorId="0" shapeId="0" xr:uid="{00000000-0006-0000-0400-00002B020000}">
      <text>
        <r>
          <rPr>
            <b/>
            <sz val="10"/>
            <color indexed="81"/>
            <rFont val="游ゴシック"/>
            <family val="3"/>
            <charset val="128"/>
          </rPr>
          <t>原則、有効数字３桁以上で入力してください。</t>
        </r>
      </text>
    </comment>
    <comment ref="I352" authorId="0" shapeId="0" xr:uid="{00000000-0006-0000-0400-00002C020000}">
      <text>
        <r>
          <rPr>
            <b/>
            <sz val="10"/>
            <color indexed="81"/>
            <rFont val="游ゴシック"/>
            <family val="3"/>
            <charset val="128"/>
          </rPr>
          <t>原則、有効数字３桁以上で入力してください。</t>
        </r>
      </text>
    </comment>
    <comment ref="F353" authorId="0" shapeId="0" xr:uid="{00000000-0006-0000-0400-00002D020000}">
      <text>
        <r>
          <rPr>
            <b/>
            <sz val="10"/>
            <color indexed="81"/>
            <rFont val="游ゴシック"/>
            <family val="3"/>
            <charset val="128"/>
          </rPr>
          <t>原則、有効数字３桁以上で入力してください。</t>
        </r>
      </text>
    </comment>
    <comment ref="I353" authorId="0" shapeId="0" xr:uid="{00000000-0006-0000-0400-00002E020000}">
      <text>
        <r>
          <rPr>
            <b/>
            <sz val="10"/>
            <color indexed="81"/>
            <rFont val="游ゴシック"/>
            <family val="3"/>
            <charset val="128"/>
          </rPr>
          <t>原則、有効数字３桁以上で入力してください。</t>
        </r>
      </text>
    </comment>
    <comment ref="F354" authorId="0" shapeId="0" xr:uid="{00000000-0006-0000-0400-00002F020000}">
      <text>
        <r>
          <rPr>
            <b/>
            <sz val="10"/>
            <color indexed="81"/>
            <rFont val="游ゴシック"/>
            <family val="3"/>
            <charset val="128"/>
          </rPr>
          <t>原則、有効数字３桁以上で入力してください。</t>
        </r>
      </text>
    </comment>
    <comment ref="I354" authorId="0" shapeId="0" xr:uid="{00000000-0006-0000-0400-000030020000}">
      <text>
        <r>
          <rPr>
            <b/>
            <sz val="10"/>
            <color indexed="81"/>
            <rFont val="游ゴシック"/>
            <family val="3"/>
            <charset val="128"/>
          </rPr>
          <t>原則、有効数字３桁以上で入力してください。</t>
        </r>
      </text>
    </comment>
    <comment ref="U358" authorId="2" shapeId="0" xr:uid="{00000000-0006-0000-0400-000031020000}">
      <text>
        <r>
          <rPr>
            <b/>
            <sz val="9"/>
            <color indexed="81"/>
            <rFont val="游ゴシック"/>
            <family val="3"/>
            <charset val="128"/>
          </rPr>
          <t>ガス事業者名を入力してください。</t>
        </r>
      </text>
    </comment>
    <comment ref="F359" authorId="0" shapeId="0" xr:uid="{00000000-0006-0000-0400-000032020000}">
      <text>
        <r>
          <rPr>
            <b/>
            <sz val="10"/>
            <color indexed="81"/>
            <rFont val="游ゴシック"/>
            <family val="3"/>
            <charset val="128"/>
          </rPr>
          <t>右側太枠内に、排出係数を入力してください。数値は、原則、有効数字３桁以上で入力してください。</t>
        </r>
      </text>
    </comment>
    <comment ref="I359" authorId="0" shapeId="0" xr:uid="{00000000-0006-0000-0400-000033020000}">
      <text>
        <r>
          <rPr>
            <b/>
            <sz val="10"/>
            <color indexed="81"/>
            <rFont val="游ゴシック"/>
            <family val="3"/>
            <charset val="128"/>
          </rPr>
          <t>原則、有効数字３桁以上で入力してください。</t>
        </r>
      </text>
    </comment>
    <comment ref="S359" authorId="1" shapeId="0" xr:uid="{00000000-0006-0000-0400-000034020000}">
      <text>
        <r>
          <rPr>
            <b/>
            <sz val="9"/>
            <color indexed="81"/>
            <rFont val="游ゴシック"/>
            <family val="3"/>
            <charset val="128"/>
          </rPr>
          <t>ガス事業者が公表する基礎排出係数を入力してください。</t>
        </r>
      </text>
    </comment>
    <comment ref="F364" authorId="0" shapeId="0" xr:uid="{00000000-0006-0000-0400-000035020000}">
      <text>
        <r>
          <rPr>
            <b/>
            <sz val="10"/>
            <color indexed="81"/>
            <rFont val="游ゴシック"/>
            <family val="3"/>
            <charset val="128"/>
          </rPr>
          <t>原則、有効数字３桁以上で入力してください。</t>
        </r>
      </text>
    </comment>
    <comment ref="I364" authorId="0" shapeId="0" xr:uid="{00000000-0006-0000-0400-000036020000}">
      <text>
        <r>
          <rPr>
            <b/>
            <sz val="10"/>
            <color indexed="81"/>
            <rFont val="游ゴシック"/>
            <family val="3"/>
            <charset val="128"/>
          </rPr>
          <t>原則、有効数字３桁以上で入力してください。</t>
        </r>
      </text>
    </comment>
    <comment ref="F365" authorId="0" shapeId="0" xr:uid="{00000000-0006-0000-0400-000037020000}">
      <text>
        <r>
          <rPr>
            <b/>
            <sz val="10"/>
            <color indexed="81"/>
            <rFont val="游ゴシック"/>
            <family val="3"/>
            <charset val="128"/>
          </rPr>
          <t>右側太枠内に、排出係数を入力してください。数値は、原則、有効数字３桁以上で入力してください。</t>
        </r>
      </text>
    </comment>
    <comment ref="I365" authorId="0" shapeId="0" xr:uid="{00000000-0006-0000-0400-000038020000}">
      <text>
        <r>
          <rPr>
            <b/>
            <sz val="10"/>
            <color indexed="81"/>
            <rFont val="游ゴシック"/>
            <family val="3"/>
            <charset val="128"/>
          </rPr>
          <t>原則、有効数字３桁以上で入力してください。</t>
        </r>
      </text>
    </comment>
    <comment ref="S365" authorId="1" shapeId="0" xr:uid="{00000000-0006-0000-0400-000039020000}">
      <text>
        <r>
          <rPr>
            <b/>
            <sz val="9"/>
            <color indexed="81"/>
            <rFont val="游ゴシック"/>
            <family val="3"/>
            <charset val="128"/>
          </rPr>
          <t>基礎排出係数を入力して下さい。</t>
        </r>
      </text>
    </comment>
    <comment ref="F366" authorId="0" shapeId="0" xr:uid="{00000000-0006-0000-0400-00003A020000}">
      <text>
        <r>
          <rPr>
            <b/>
            <sz val="10"/>
            <color indexed="81"/>
            <rFont val="游ゴシック"/>
            <family val="3"/>
            <charset val="128"/>
          </rPr>
          <t>右側太枠内に、排出係数を入力してください。数値は、原則、有効数字３桁以上で入力してください。</t>
        </r>
      </text>
    </comment>
    <comment ref="I366" authorId="0" shapeId="0" xr:uid="{00000000-0006-0000-0400-00003B020000}">
      <text>
        <r>
          <rPr>
            <b/>
            <sz val="10"/>
            <color indexed="81"/>
            <rFont val="游ゴシック"/>
            <family val="3"/>
            <charset val="128"/>
          </rPr>
          <t>原則、有効数字３桁以上で入力してください。</t>
        </r>
      </text>
    </comment>
    <comment ref="S366" authorId="1" shapeId="0" xr:uid="{00000000-0006-0000-0400-00003C020000}">
      <text>
        <r>
          <rPr>
            <b/>
            <sz val="9"/>
            <color indexed="81"/>
            <rFont val="游ゴシック"/>
            <family val="3"/>
            <charset val="128"/>
          </rPr>
          <t>基礎排出係数を入力して下さい。</t>
        </r>
      </text>
    </comment>
    <comment ref="F367" authorId="0" shapeId="0" xr:uid="{00000000-0006-0000-0400-00003D020000}">
      <text>
        <r>
          <rPr>
            <b/>
            <sz val="10"/>
            <color indexed="81"/>
            <rFont val="游ゴシック"/>
            <family val="3"/>
            <charset val="128"/>
          </rPr>
          <t>右側太枠内に、排出係数を入力してください。数値は、原則、有効数字３桁以上で入力してください。</t>
        </r>
      </text>
    </comment>
    <comment ref="I367" authorId="0" shapeId="0" xr:uid="{00000000-0006-0000-0400-00003E020000}">
      <text>
        <r>
          <rPr>
            <b/>
            <sz val="10"/>
            <color indexed="81"/>
            <rFont val="游ゴシック"/>
            <family val="3"/>
            <charset val="128"/>
          </rPr>
          <t>原則、有効数字３桁以上で入力してください。</t>
        </r>
      </text>
    </comment>
    <comment ref="S367" authorId="1" shapeId="0" xr:uid="{00000000-0006-0000-0400-00003F020000}">
      <text>
        <r>
          <rPr>
            <b/>
            <sz val="9"/>
            <color indexed="81"/>
            <rFont val="游ゴシック"/>
            <family val="3"/>
            <charset val="128"/>
          </rPr>
          <t>基礎排出係数を入力して下さい。</t>
        </r>
      </text>
    </comment>
    <comment ref="O369" authorId="2" shapeId="0" xr:uid="{00000000-0006-0000-0400-000040020000}">
      <text>
        <r>
          <rPr>
            <b/>
            <sz val="11"/>
            <color indexed="10"/>
            <rFont val="メイリオ"/>
            <family val="3"/>
            <charset val="128"/>
          </rPr>
          <t>電気事業者名、排出係数、買電量をこの表の太枠内に上から順に入力してください！</t>
        </r>
      </text>
    </comment>
    <comment ref="P371" authorId="2" shapeId="0" xr:uid="{00000000-0006-0000-0400-000041020000}">
      <text>
        <r>
          <rPr>
            <b/>
            <sz val="8"/>
            <color indexed="81"/>
            <rFont val="游ゴシック"/>
            <family val="3"/>
            <charset val="128"/>
          </rPr>
          <t>電力事業者名を入力してください。詳しくは①基本情報の３を確認してください。</t>
        </r>
      </text>
    </comment>
    <comment ref="R371" authorId="2" shapeId="0" xr:uid="{00000000-0006-0000-0400-000042020000}">
      <text>
        <r>
          <rPr>
            <b/>
            <sz val="9"/>
            <color indexed="81"/>
            <rFont val="游ゴシック"/>
            <family val="3"/>
            <charset val="128"/>
          </rPr>
          <t>基礎排出係数を入力してください。詳しくは①基本情報の３を確認してください。</t>
        </r>
      </text>
    </comment>
    <comment ref="T371" authorId="2" shapeId="0" xr:uid="{00000000-0006-0000-0400-000043020000}">
      <text>
        <r>
          <rPr>
            <b/>
            <sz val="9"/>
            <color indexed="81"/>
            <rFont val="游ゴシック"/>
            <family val="3"/>
            <charset val="128"/>
          </rPr>
          <t>原則、有効数字３桁以上で記入してください。</t>
        </r>
      </text>
    </comment>
    <comment ref="U371" authorId="2" shapeId="0" xr:uid="{00000000-0006-0000-0400-000044020000}">
      <text>
        <r>
          <rPr>
            <b/>
            <sz val="9"/>
            <color indexed="81"/>
            <rFont val="游ゴシック"/>
            <family val="3"/>
            <charset val="128"/>
          </rPr>
          <t>原則、有効数字３桁以上で記入してください。</t>
        </r>
      </text>
    </comment>
    <comment ref="F372" authorId="2" shapeId="0" xr:uid="{00000000-0006-0000-0400-000045020000}">
      <text>
        <r>
          <rPr>
            <b/>
            <sz val="10"/>
            <color indexed="81"/>
            <rFont val="游ゴシック"/>
            <family val="3"/>
            <charset val="128"/>
          </rPr>
          <t>右側太枠内に電力事業者名、排出係数、買電量を入力してください。</t>
        </r>
      </text>
    </comment>
    <comment ref="P372" authorId="2" shapeId="0" xr:uid="{00000000-0006-0000-0400-000046020000}">
      <text>
        <r>
          <rPr>
            <b/>
            <sz val="8"/>
            <color indexed="81"/>
            <rFont val="游ゴシック"/>
            <family val="3"/>
            <charset val="128"/>
          </rPr>
          <t>電力事業者名を入力してください。詳しくは①基本情報の３を確認してください。</t>
        </r>
      </text>
    </comment>
    <comment ref="R372" authorId="2" shapeId="0" xr:uid="{00000000-0006-0000-0400-000047020000}">
      <text>
        <r>
          <rPr>
            <b/>
            <sz val="9"/>
            <color indexed="81"/>
            <rFont val="游ゴシック"/>
            <family val="3"/>
            <charset val="128"/>
          </rPr>
          <t>基礎排出係数を入力してください。詳しくは①基本情報の３を確認してください。</t>
        </r>
      </text>
    </comment>
    <comment ref="T372" authorId="2" shapeId="0" xr:uid="{00000000-0006-0000-0400-000048020000}">
      <text>
        <r>
          <rPr>
            <b/>
            <sz val="9"/>
            <color indexed="81"/>
            <rFont val="游ゴシック"/>
            <family val="3"/>
            <charset val="128"/>
          </rPr>
          <t>原則、有効数字３桁以上で記入してください。</t>
        </r>
      </text>
    </comment>
    <comment ref="U372" authorId="2" shapeId="0" xr:uid="{00000000-0006-0000-0400-000049020000}">
      <text>
        <r>
          <rPr>
            <b/>
            <sz val="9"/>
            <color indexed="81"/>
            <rFont val="游ゴシック"/>
            <family val="3"/>
            <charset val="128"/>
          </rPr>
          <t>原則、有効数字３桁以上で記入してください。</t>
        </r>
      </text>
    </comment>
    <comment ref="P373" authorId="2" shapeId="0" xr:uid="{00000000-0006-0000-0400-00004A020000}">
      <text>
        <r>
          <rPr>
            <b/>
            <sz val="8"/>
            <color indexed="81"/>
            <rFont val="游ゴシック"/>
            <family val="3"/>
            <charset val="128"/>
          </rPr>
          <t>電力事業者名を入力してください。詳しくは①基本情報の３を確認してください。</t>
        </r>
      </text>
    </comment>
    <comment ref="R373" authorId="2" shapeId="0" xr:uid="{00000000-0006-0000-0400-00004B020000}">
      <text>
        <r>
          <rPr>
            <b/>
            <sz val="9"/>
            <color indexed="81"/>
            <rFont val="游ゴシック"/>
            <family val="3"/>
            <charset val="128"/>
          </rPr>
          <t>基礎排出係数を入力してください。詳しくは①基本情報の３を確認してください。</t>
        </r>
      </text>
    </comment>
    <comment ref="T373" authorId="2" shapeId="0" xr:uid="{00000000-0006-0000-0400-00004C020000}">
      <text>
        <r>
          <rPr>
            <b/>
            <sz val="9"/>
            <color indexed="81"/>
            <rFont val="游ゴシック"/>
            <family val="3"/>
            <charset val="128"/>
          </rPr>
          <t>原則、有効数字３桁以上で記入してください。</t>
        </r>
      </text>
    </comment>
    <comment ref="U373" authorId="2" shapeId="0" xr:uid="{00000000-0006-0000-0400-00004D020000}">
      <text>
        <r>
          <rPr>
            <b/>
            <sz val="9"/>
            <color indexed="81"/>
            <rFont val="游ゴシック"/>
            <family val="3"/>
            <charset val="128"/>
          </rPr>
          <t>原則、有効数字３桁以上で記入してください。</t>
        </r>
      </text>
    </comment>
    <comment ref="F374" authorId="2" shapeId="0" xr:uid="{00000000-0006-0000-0400-00004E020000}">
      <text>
        <r>
          <rPr>
            <b/>
            <sz val="10"/>
            <color indexed="81"/>
            <rFont val="游ゴシック"/>
            <family val="3"/>
            <charset val="128"/>
          </rPr>
          <t>右側太枠内に電力事業者名、排出係数、買電量を入力してください。</t>
        </r>
      </text>
    </comment>
    <comment ref="P374" authorId="2" shapeId="0" xr:uid="{00000000-0006-0000-0400-00004F020000}">
      <text>
        <r>
          <rPr>
            <b/>
            <sz val="8"/>
            <color indexed="81"/>
            <rFont val="游ゴシック"/>
            <family val="3"/>
            <charset val="128"/>
          </rPr>
          <t>電力事業者名を入力してください。詳しくは①基本情報の３を確認してください。</t>
        </r>
      </text>
    </comment>
    <comment ref="R374" authorId="2" shapeId="0" xr:uid="{00000000-0006-0000-0400-000050020000}">
      <text>
        <r>
          <rPr>
            <b/>
            <sz val="9"/>
            <color indexed="81"/>
            <rFont val="游ゴシック"/>
            <family val="3"/>
            <charset val="128"/>
          </rPr>
          <t>基礎排出係数を入力してください。詳しくは①基本情報の３を確認してください。</t>
        </r>
      </text>
    </comment>
    <comment ref="T374" authorId="2" shapeId="0" xr:uid="{00000000-0006-0000-0400-000051020000}">
      <text>
        <r>
          <rPr>
            <b/>
            <sz val="9"/>
            <color indexed="81"/>
            <rFont val="游ゴシック"/>
            <family val="3"/>
            <charset val="128"/>
          </rPr>
          <t>原則、有効数字３桁以上で記入してください。</t>
        </r>
      </text>
    </comment>
    <comment ref="U374" authorId="2" shapeId="0" xr:uid="{00000000-0006-0000-0400-000052020000}">
      <text>
        <r>
          <rPr>
            <b/>
            <sz val="9"/>
            <color indexed="81"/>
            <rFont val="游ゴシック"/>
            <family val="3"/>
            <charset val="128"/>
          </rPr>
          <t>原則、有効数字３桁以上で記入してください。</t>
        </r>
      </text>
    </comment>
    <comment ref="F376" authorId="0" shapeId="0" xr:uid="{00000000-0006-0000-0400-000053020000}">
      <text>
        <r>
          <rPr>
            <b/>
            <sz val="11"/>
            <color indexed="81"/>
            <rFont val="游ゴシック"/>
            <family val="3"/>
            <charset val="128"/>
          </rPr>
          <t>原則、排出係数の有効桁数以上の有効桁数で入力してください。また、排出係数を入力してください（右側）。</t>
        </r>
      </text>
    </comment>
    <comment ref="S376" authorId="0" shapeId="0" xr:uid="{00000000-0006-0000-0400-000054020000}">
      <text>
        <r>
          <rPr>
            <b/>
            <sz val="9"/>
            <color indexed="81"/>
            <rFont val="游ゴシック"/>
            <family val="3"/>
            <charset val="128"/>
          </rPr>
          <t>上記以外の買電がある場合は、その排出係数を入力してください。</t>
        </r>
      </text>
    </comment>
    <comment ref="F377" authorId="0" shapeId="0" xr:uid="{00000000-0006-0000-0400-000055020000}">
      <text>
        <r>
          <rPr>
            <b/>
            <sz val="11"/>
            <color indexed="81"/>
            <rFont val="游ゴシック"/>
            <family val="3"/>
            <charset val="128"/>
          </rPr>
          <t>原則、排出係数の有効桁数以上の有効桁数で入力してください。</t>
        </r>
      </text>
    </comment>
    <comment ref="I377" authorId="0" shapeId="0" xr:uid="{00000000-0006-0000-0400-000056020000}">
      <text>
        <r>
          <rPr>
            <b/>
            <sz val="11"/>
            <color indexed="81"/>
            <rFont val="游ゴシック"/>
            <family val="3"/>
            <charset val="128"/>
          </rPr>
          <t>原則、排出係数の有効桁数以上の有効桁数で入力してください。また、排出係数を入力してください。</t>
        </r>
      </text>
    </comment>
    <comment ref="S377" authorId="0" shapeId="0" xr:uid="{00000000-0006-0000-0400-000057020000}">
      <text>
        <r>
          <rPr>
            <b/>
            <sz val="9"/>
            <color indexed="81"/>
            <rFont val="游ゴシック"/>
            <family val="3"/>
            <charset val="128"/>
          </rPr>
          <t>自家発電の電気で販売した量がある場合は、その排出係数を入力してください。</t>
        </r>
      </text>
    </comment>
    <comment ref="B382" authorId="0" shapeId="0" xr:uid="{00000000-0006-0000-0400-000058020000}">
      <text>
        <r>
          <rPr>
            <b/>
            <sz val="9"/>
            <color indexed="81"/>
            <rFont val="游ゴシック"/>
            <family val="3"/>
            <charset val="128"/>
          </rPr>
          <t>計算に用いた単位発熱量・排出係数を右表から変更した場合など、何の数値を用いたかを記載してください。</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C14-1498</author>
    <author>SG17213のC20-3041</author>
    <author>Chihiro Morimoto</author>
  </authors>
  <commentList>
    <comment ref="F8" authorId="0" shapeId="0" xr:uid="{00000000-0006-0000-0500-000001000000}">
      <text>
        <r>
          <rPr>
            <b/>
            <sz val="9"/>
            <color indexed="81"/>
            <rFont val="游ゴシック"/>
            <family val="3"/>
            <charset val="128"/>
          </rPr>
          <t>原則、有効数字３桁以上で入力してください。</t>
        </r>
      </text>
    </comment>
    <comment ref="I8" authorId="0" shapeId="0" xr:uid="{00000000-0006-0000-0500-000002000000}">
      <text>
        <r>
          <rPr>
            <b/>
            <sz val="9"/>
            <color indexed="81"/>
            <rFont val="游ゴシック"/>
            <family val="3"/>
            <charset val="128"/>
          </rPr>
          <t>原則、有効数字３桁以上で入力してください。</t>
        </r>
      </text>
    </comment>
    <comment ref="F9" authorId="0" shapeId="0" xr:uid="{00000000-0006-0000-0500-000003000000}">
      <text>
        <r>
          <rPr>
            <b/>
            <sz val="9"/>
            <color indexed="81"/>
            <rFont val="游ゴシック"/>
            <family val="3"/>
            <charset val="128"/>
          </rPr>
          <t>原則、有効数字３桁以上で入力してください。</t>
        </r>
      </text>
    </comment>
    <comment ref="I9" authorId="0" shapeId="0" xr:uid="{00000000-0006-0000-0500-000004000000}">
      <text>
        <r>
          <rPr>
            <b/>
            <sz val="9"/>
            <color indexed="81"/>
            <rFont val="游ゴシック"/>
            <family val="3"/>
            <charset val="128"/>
          </rPr>
          <t>原則、有効数字３桁以上で入力してください。</t>
        </r>
      </text>
    </comment>
    <comment ref="F10" authorId="0" shapeId="0" xr:uid="{00000000-0006-0000-0500-000005000000}">
      <text>
        <r>
          <rPr>
            <b/>
            <sz val="9"/>
            <color indexed="81"/>
            <rFont val="游ゴシック"/>
            <family val="3"/>
            <charset val="128"/>
          </rPr>
          <t>原則、有効数字３桁以上で入力してください。</t>
        </r>
      </text>
    </comment>
    <comment ref="I10" authorId="0" shapeId="0" xr:uid="{00000000-0006-0000-0500-000006000000}">
      <text>
        <r>
          <rPr>
            <b/>
            <sz val="9"/>
            <color indexed="81"/>
            <rFont val="游ゴシック"/>
            <family val="3"/>
            <charset val="128"/>
          </rPr>
          <t>原則、有効数字３桁以上で入力してください。</t>
        </r>
      </text>
    </comment>
    <comment ref="F11" authorId="0" shapeId="0" xr:uid="{00000000-0006-0000-0500-000007000000}">
      <text>
        <r>
          <rPr>
            <b/>
            <sz val="9"/>
            <color indexed="81"/>
            <rFont val="游ゴシック"/>
            <family val="3"/>
            <charset val="128"/>
          </rPr>
          <t>原則、有効数字３桁以上で入力してください。</t>
        </r>
      </text>
    </comment>
    <comment ref="I11" authorId="0" shapeId="0" xr:uid="{00000000-0006-0000-0500-000008000000}">
      <text>
        <r>
          <rPr>
            <b/>
            <sz val="9"/>
            <color indexed="81"/>
            <rFont val="游ゴシック"/>
            <family val="3"/>
            <charset val="128"/>
          </rPr>
          <t>原則、有効数字３桁以上で入力してください。</t>
        </r>
      </text>
    </comment>
    <comment ref="F12" authorId="0" shapeId="0" xr:uid="{00000000-0006-0000-0500-000009000000}">
      <text>
        <r>
          <rPr>
            <b/>
            <sz val="9"/>
            <color indexed="81"/>
            <rFont val="游ゴシック"/>
            <family val="3"/>
            <charset val="128"/>
          </rPr>
          <t>原則、有効数字３桁以上で入力してください。</t>
        </r>
      </text>
    </comment>
    <comment ref="I12" authorId="0" shapeId="0" xr:uid="{00000000-0006-0000-0500-00000A000000}">
      <text>
        <r>
          <rPr>
            <b/>
            <sz val="9"/>
            <color indexed="81"/>
            <rFont val="游ゴシック"/>
            <family val="3"/>
            <charset val="128"/>
          </rPr>
          <t>原則、有効数字３桁以上で入力してください。</t>
        </r>
      </text>
    </comment>
    <comment ref="F13" authorId="0" shapeId="0" xr:uid="{00000000-0006-0000-0500-00000B000000}">
      <text>
        <r>
          <rPr>
            <b/>
            <sz val="9"/>
            <color indexed="81"/>
            <rFont val="游ゴシック"/>
            <family val="3"/>
            <charset val="128"/>
          </rPr>
          <t>原則、有効数字３桁以上で入力してください。</t>
        </r>
      </text>
    </comment>
    <comment ref="I13" authorId="0" shapeId="0" xr:uid="{00000000-0006-0000-0500-00000C000000}">
      <text>
        <r>
          <rPr>
            <b/>
            <sz val="9"/>
            <color indexed="81"/>
            <rFont val="游ゴシック"/>
            <family val="3"/>
            <charset val="128"/>
          </rPr>
          <t>原則、有効数字３桁以上で入力してください。</t>
        </r>
      </text>
    </comment>
    <comment ref="F14" authorId="0" shapeId="0" xr:uid="{00000000-0006-0000-0500-00000D000000}">
      <text>
        <r>
          <rPr>
            <b/>
            <sz val="9"/>
            <color indexed="81"/>
            <rFont val="游ゴシック"/>
            <family val="3"/>
            <charset val="128"/>
          </rPr>
          <t>原則、有効数字３桁以上で入力してください。</t>
        </r>
      </text>
    </comment>
    <comment ref="I14" authorId="0" shapeId="0" xr:uid="{00000000-0006-0000-0500-00000E000000}">
      <text>
        <r>
          <rPr>
            <b/>
            <sz val="9"/>
            <color indexed="81"/>
            <rFont val="游ゴシック"/>
            <family val="3"/>
            <charset val="128"/>
          </rPr>
          <t>原則、有効数字３桁以上で入力してください。</t>
        </r>
      </text>
    </comment>
    <comment ref="F15" authorId="0" shapeId="0" xr:uid="{00000000-0006-0000-0500-00000F000000}">
      <text>
        <r>
          <rPr>
            <b/>
            <sz val="9"/>
            <color indexed="81"/>
            <rFont val="游ゴシック"/>
            <family val="3"/>
            <charset val="128"/>
          </rPr>
          <t>原則、有効数字３桁以上で入力してください。</t>
        </r>
      </text>
    </comment>
    <comment ref="I15" authorId="0" shapeId="0" xr:uid="{00000000-0006-0000-0500-000010000000}">
      <text>
        <r>
          <rPr>
            <b/>
            <sz val="9"/>
            <color indexed="81"/>
            <rFont val="游ゴシック"/>
            <family val="3"/>
            <charset val="128"/>
          </rPr>
          <t>原則、有効数字３桁以上で入力してください。</t>
        </r>
      </text>
    </comment>
    <comment ref="F16" authorId="0" shapeId="0" xr:uid="{00000000-0006-0000-0500-000011000000}">
      <text>
        <r>
          <rPr>
            <b/>
            <sz val="9"/>
            <color indexed="81"/>
            <rFont val="游ゴシック"/>
            <family val="3"/>
            <charset val="128"/>
          </rPr>
          <t>原則、有効数字３桁以上で入力してください。</t>
        </r>
      </text>
    </comment>
    <comment ref="I16" authorId="0" shapeId="0" xr:uid="{00000000-0006-0000-0500-000012000000}">
      <text>
        <r>
          <rPr>
            <b/>
            <sz val="9"/>
            <color indexed="81"/>
            <rFont val="游ゴシック"/>
            <family val="3"/>
            <charset val="128"/>
          </rPr>
          <t>原則、有効数字３桁以上で入力してください。</t>
        </r>
      </text>
    </comment>
    <comment ref="F17" authorId="0" shapeId="0" xr:uid="{00000000-0006-0000-0500-000013000000}">
      <text>
        <r>
          <rPr>
            <b/>
            <sz val="9"/>
            <color indexed="81"/>
            <rFont val="游ゴシック"/>
            <family val="3"/>
            <charset val="128"/>
          </rPr>
          <t>原則、有効数字３桁以上で入力してください。</t>
        </r>
      </text>
    </comment>
    <comment ref="I17" authorId="0" shapeId="0" xr:uid="{00000000-0006-0000-0500-000014000000}">
      <text>
        <r>
          <rPr>
            <b/>
            <sz val="9"/>
            <color indexed="81"/>
            <rFont val="游ゴシック"/>
            <family val="3"/>
            <charset val="128"/>
          </rPr>
          <t>原則、有効数字３桁以上で入力してください。</t>
        </r>
      </text>
    </comment>
    <comment ref="F18" authorId="0" shapeId="0" xr:uid="{00000000-0006-0000-0500-000015000000}">
      <text>
        <r>
          <rPr>
            <b/>
            <sz val="9"/>
            <color indexed="81"/>
            <rFont val="游ゴシック"/>
            <family val="3"/>
            <charset val="128"/>
          </rPr>
          <t>原則、有効数字３桁以上で入力してください。</t>
        </r>
      </text>
    </comment>
    <comment ref="I18" authorId="0" shapeId="0" xr:uid="{00000000-0006-0000-0500-000016000000}">
      <text>
        <r>
          <rPr>
            <b/>
            <sz val="9"/>
            <color indexed="81"/>
            <rFont val="游ゴシック"/>
            <family val="3"/>
            <charset val="128"/>
          </rPr>
          <t>原則、有効数字３桁以上で入力してください。</t>
        </r>
      </text>
    </comment>
    <comment ref="F19" authorId="0" shapeId="0" xr:uid="{00000000-0006-0000-0500-000017000000}">
      <text>
        <r>
          <rPr>
            <b/>
            <sz val="9"/>
            <color indexed="81"/>
            <rFont val="游ゴシック"/>
            <family val="3"/>
            <charset val="128"/>
          </rPr>
          <t>原則、有効数字３桁以上で入力してください。</t>
        </r>
      </text>
    </comment>
    <comment ref="I19" authorId="0" shapeId="0" xr:uid="{00000000-0006-0000-0500-000018000000}">
      <text>
        <r>
          <rPr>
            <b/>
            <sz val="9"/>
            <color indexed="81"/>
            <rFont val="游ゴシック"/>
            <family val="3"/>
            <charset val="128"/>
          </rPr>
          <t>原則、有効数字３桁以上で入力してください。</t>
        </r>
      </text>
    </comment>
    <comment ref="F20" authorId="0" shapeId="0" xr:uid="{00000000-0006-0000-0500-000019000000}">
      <text>
        <r>
          <rPr>
            <b/>
            <sz val="9"/>
            <color indexed="81"/>
            <rFont val="游ゴシック"/>
            <family val="3"/>
            <charset val="128"/>
          </rPr>
          <t>原則、有効数字３桁以上で入力してください。</t>
        </r>
      </text>
    </comment>
    <comment ref="I20" authorId="0" shapeId="0" xr:uid="{00000000-0006-0000-0500-00001A000000}">
      <text>
        <r>
          <rPr>
            <b/>
            <sz val="9"/>
            <color indexed="81"/>
            <rFont val="游ゴシック"/>
            <family val="3"/>
            <charset val="128"/>
          </rPr>
          <t>原則、有効数字３桁以上で入力してください。</t>
        </r>
      </text>
    </comment>
    <comment ref="F21" authorId="0" shapeId="0" xr:uid="{00000000-0006-0000-0500-00001B000000}">
      <text>
        <r>
          <rPr>
            <b/>
            <sz val="9"/>
            <color indexed="81"/>
            <rFont val="游ゴシック"/>
            <family val="3"/>
            <charset val="128"/>
          </rPr>
          <t>原則、有効数字３桁以上で入力してください。</t>
        </r>
      </text>
    </comment>
    <comment ref="I21" authorId="0" shapeId="0" xr:uid="{00000000-0006-0000-0500-00001C000000}">
      <text>
        <r>
          <rPr>
            <b/>
            <sz val="9"/>
            <color indexed="81"/>
            <rFont val="游ゴシック"/>
            <family val="3"/>
            <charset val="128"/>
          </rPr>
          <t>原則、有効数字３桁以上で入力してください。</t>
        </r>
      </text>
    </comment>
    <comment ref="C22" authorId="1" shapeId="0" xr:uid="{00000000-0006-0000-0500-00001D000000}">
      <text>
        <r>
          <rPr>
            <b/>
            <sz val="9"/>
            <color indexed="81"/>
            <rFont val="游ゴシック"/>
            <family val="3"/>
            <charset val="128"/>
          </rPr>
          <t>名称変更できます。その際、右側太枠内の発熱量と排出係数が一致するように、入力し直してください。当初は、輸入原料炭の発熱量と排出係数が入っています。輸入、コークス用、吹込用の複数に該当する場合は、「その他の燃料」の欄も活用してください。</t>
        </r>
      </text>
    </comment>
    <comment ref="F22" authorId="0" shapeId="0" xr:uid="{00000000-0006-0000-0500-00001E000000}">
      <text>
        <r>
          <rPr>
            <b/>
            <sz val="10"/>
            <color indexed="81"/>
            <rFont val="游ゴシック"/>
            <family val="3"/>
            <charset val="128"/>
          </rPr>
          <t>原則、有効数字３桁以上で入力してください。</t>
        </r>
      </text>
    </comment>
    <comment ref="I22" authorId="0" shapeId="0" xr:uid="{00000000-0006-0000-0500-00001F000000}">
      <text>
        <r>
          <rPr>
            <b/>
            <sz val="10"/>
            <color indexed="81"/>
            <rFont val="游ゴシック"/>
            <family val="3"/>
            <charset val="128"/>
          </rPr>
          <t>原則、有効数字３桁以上で入力してください。</t>
        </r>
      </text>
    </comment>
    <comment ref="P22" authorId="1" shapeId="0" xr:uid="{00000000-0006-0000-0500-000020000000}">
      <text>
        <r>
          <rPr>
            <b/>
            <sz val="9"/>
            <color indexed="81"/>
            <rFont val="游ゴシック"/>
            <family val="3"/>
            <charset val="128"/>
          </rPr>
          <t>輸入原料炭の発熱量を入力しています。
コークス原料炭は28.9、吹込用原料炭は28.3になります。</t>
        </r>
      </text>
    </comment>
    <comment ref="S22" authorId="1" shapeId="0" xr:uid="{00000000-0006-0000-0500-000021000000}">
      <text>
        <r>
          <rPr>
            <b/>
            <sz val="9"/>
            <color indexed="81"/>
            <rFont val="游ゴシック"/>
            <family val="3"/>
            <charset val="128"/>
          </rPr>
          <t>輸入原料炭の排出係数を入力しています。コークス用原料炭は0.0245、吹込用原料炭は0.0251になります。</t>
        </r>
      </text>
    </comment>
    <comment ref="C23" authorId="1" shapeId="0" xr:uid="{00000000-0006-0000-0500-000022000000}">
      <text>
        <r>
          <rPr>
            <b/>
            <sz val="9"/>
            <color indexed="81"/>
            <rFont val="游ゴシック"/>
            <family val="3"/>
            <charset val="128"/>
          </rPr>
          <t>名称変更できます。その際、右側太枠内の発熱量と排出係数が一致するように、入力し直してください。当初は、輸入一般炭の発熱量と排出係数が入っています。輸入、国産の複数に該当する場合は、「その他の燃料」の欄も活用してください。</t>
        </r>
      </text>
    </comment>
    <comment ref="F23" authorId="0" shapeId="0" xr:uid="{00000000-0006-0000-0500-000023000000}">
      <text>
        <r>
          <rPr>
            <b/>
            <sz val="10"/>
            <color indexed="81"/>
            <rFont val="游ゴシック"/>
            <family val="3"/>
            <charset val="128"/>
          </rPr>
          <t>原則、有効数字３桁以上で入力してください。</t>
        </r>
      </text>
    </comment>
    <comment ref="I23" authorId="0" shapeId="0" xr:uid="{00000000-0006-0000-0500-000024000000}">
      <text>
        <r>
          <rPr>
            <b/>
            <sz val="10"/>
            <color indexed="81"/>
            <rFont val="游ゴシック"/>
            <family val="3"/>
            <charset val="128"/>
          </rPr>
          <t>原則、有効数字３桁以上で入力してください。</t>
        </r>
      </text>
    </comment>
    <comment ref="P23" authorId="1" shapeId="0" xr:uid="{00000000-0006-0000-0500-000025000000}">
      <text>
        <r>
          <rPr>
            <b/>
            <sz val="9"/>
            <color indexed="81"/>
            <rFont val="游ゴシック"/>
            <family val="3"/>
            <charset val="128"/>
          </rPr>
          <t>輸入一般炭の発熱量を入力しています。国産一般炭は、24.2になります。</t>
        </r>
      </text>
    </comment>
    <comment ref="S23" authorId="1" shapeId="0" xr:uid="{00000000-0006-0000-0500-000026000000}">
      <text>
        <r>
          <rPr>
            <b/>
            <sz val="9"/>
            <color indexed="81"/>
            <rFont val="游ゴシック"/>
            <family val="3"/>
            <charset val="128"/>
          </rPr>
          <t>輸入一般炭の排出係数を入力しています。国産一般炭は、0.0242になります。</t>
        </r>
      </text>
    </comment>
    <comment ref="F24" authorId="0" shapeId="0" xr:uid="{00000000-0006-0000-0500-000027000000}">
      <text>
        <r>
          <rPr>
            <b/>
            <sz val="10"/>
            <color indexed="81"/>
            <rFont val="游ゴシック"/>
            <family val="3"/>
            <charset val="128"/>
          </rPr>
          <t>原則、有効数字３桁以上で入力してください。</t>
        </r>
      </text>
    </comment>
    <comment ref="I24" authorId="0" shapeId="0" xr:uid="{00000000-0006-0000-0500-000028000000}">
      <text>
        <r>
          <rPr>
            <b/>
            <sz val="10"/>
            <color indexed="81"/>
            <rFont val="游ゴシック"/>
            <family val="3"/>
            <charset val="128"/>
          </rPr>
          <t>原則、有効数字３桁以上で入力してください。</t>
        </r>
      </text>
    </comment>
    <comment ref="F25" authorId="0" shapeId="0" xr:uid="{00000000-0006-0000-0500-000029000000}">
      <text>
        <r>
          <rPr>
            <b/>
            <sz val="9"/>
            <color indexed="81"/>
            <rFont val="游ゴシック"/>
            <family val="3"/>
            <charset val="128"/>
          </rPr>
          <t>原則、有効数字３桁以上で入力してください。</t>
        </r>
      </text>
    </comment>
    <comment ref="I25" authorId="0" shapeId="0" xr:uid="{00000000-0006-0000-0500-00002A000000}">
      <text>
        <r>
          <rPr>
            <b/>
            <sz val="9"/>
            <color indexed="81"/>
            <rFont val="游ゴシック"/>
            <family val="3"/>
            <charset val="128"/>
          </rPr>
          <t>原則、有効数字３桁以上で入力してください。</t>
        </r>
      </text>
    </comment>
    <comment ref="F26" authorId="0" shapeId="0" xr:uid="{00000000-0006-0000-0500-00002B000000}">
      <text>
        <r>
          <rPr>
            <b/>
            <sz val="9"/>
            <color indexed="81"/>
            <rFont val="游ゴシック"/>
            <family val="3"/>
            <charset val="128"/>
          </rPr>
          <t>原則、有効数字３桁以上で入力してください。</t>
        </r>
      </text>
    </comment>
    <comment ref="I26" authorId="0" shapeId="0" xr:uid="{00000000-0006-0000-0500-00002C000000}">
      <text>
        <r>
          <rPr>
            <b/>
            <sz val="9"/>
            <color indexed="81"/>
            <rFont val="游ゴシック"/>
            <family val="3"/>
            <charset val="128"/>
          </rPr>
          <t>原則、有効数字３桁以上で入力してください。</t>
        </r>
      </text>
    </comment>
    <comment ref="F27" authorId="0" shapeId="0" xr:uid="{00000000-0006-0000-0500-00002D000000}">
      <text>
        <r>
          <rPr>
            <b/>
            <sz val="9"/>
            <color indexed="81"/>
            <rFont val="游ゴシック"/>
            <family val="3"/>
            <charset val="128"/>
          </rPr>
          <t>原則、有効数字３桁以上で入力してください。</t>
        </r>
      </text>
    </comment>
    <comment ref="I27" authorId="0" shapeId="0" xr:uid="{00000000-0006-0000-0500-00002E000000}">
      <text>
        <r>
          <rPr>
            <b/>
            <sz val="9"/>
            <color indexed="81"/>
            <rFont val="游ゴシック"/>
            <family val="3"/>
            <charset val="128"/>
          </rPr>
          <t>原則、有効数字３桁以上で入力してください。</t>
        </r>
      </text>
    </comment>
    <comment ref="F28" authorId="0" shapeId="0" xr:uid="{00000000-0006-0000-0500-00002F000000}">
      <text>
        <r>
          <rPr>
            <b/>
            <sz val="9"/>
            <color indexed="81"/>
            <rFont val="游ゴシック"/>
            <family val="3"/>
            <charset val="128"/>
          </rPr>
          <t>原則、有効数字３桁以上で入力してください。</t>
        </r>
      </text>
    </comment>
    <comment ref="I28" authorId="0" shapeId="0" xr:uid="{00000000-0006-0000-0500-000030000000}">
      <text>
        <r>
          <rPr>
            <b/>
            <sz val="9"/>
            <color indexed="81"/>
            <rFont val="游ゴシック"/>
            <family val="3"/>
            <charset val="128"/>
          </rPr>
          <t>原則、有効数字３桁以上で入力してください。</t>
        </r>
      </text>
    </comment>
    <comment ref="F29" authorId="0" shapeId="0" xr:uid="{00000000-0006-0000-0500-000031000000}">
      <text>
        <r>
          <rPr>
            <b/>
            <sz val="9"/>
            <color indexed="81"/>
            <rFont val="游ゴシック"/>
            <family val="3"/>
            <charset val="128"/>
          </rPr>
          <t>原則、有効数字３桁以上で入力してください。</t>
        </r>
      </text>
    </comment>
    <comment ref="I29" authorId="0" shapeId="0" xr:uid="{00000000-0006-0000-0500-000032000000}">
      <text>
        <r>
          <rPr>
            <b/>
            <sz val="9"/>
            <color indexed="81"/>
            <rFont val="游ゴシック"/>
            <family val="3"/>
            <charset val="128"/>
          </rPr>
          <t>原則、有効数字３桁以上で入力してください。</t>
        </r>
      </text>
    </comment>
    <comment ref="F30" authorId="0" shapeId="0" xr:uid="{00000000-0006-0000-0500-000033000000}">
      <text>
        <r>
          <rPr>
            <b/>
            <sz val="10"/>
            <color indexed="81"/>
            <rFont val="游ゴシック"/>
            <family val="3"/>
            <charset val="128"/>
          </rPr>
          <t>原則、有効数字３桁以上で入力してください。</t>
        </r>
      </text>
    </comment>
    <comment ref="I30" authorId="0" shapeId="0" xr:uid="{00000000-0006-0000-0500-000034000000}">
      <text>
        <r>
          <rPr>
            <b/>
            <sz val="10"/>
            <color indexed="81"/>
            <rFont val="游ゴシック"/>
            <family val="3"/>
            <charset val="128"/>
          </rPr>
          <t>原則、有効数字３桁以上で入力してください。</t>
        </r>
      </text>
    </comment>
    <comment ref="F31" authorId="0" shapeId="0" xr:uid="{00000000-0006-0000-0500-000035000000}">
      <text>
        <r>
          <rPr>
            <b/>
            <sz val="10"/>
            <color indexed="81"/>
            <rFont val="游ゴシック"/>
            <family val="3"/>
            <charset val="128"/>
          </rPr>
          <t>原則、有効数字３桁以上で入力してください。</t>
        </r>
      </text>
    </comment>
    <comment ref="I31" authorId="0" shapeId="0" xr:uid="{00000000-0006-0000-0500-000036000000}">
      <text>
        <r>
          <rPr>
            <b/>
            <sz val="10"/>
            <color indexed="81"/>
            <rFont val="游ゴシック"/>
            <family val="3"/>
            <charset val="128"/>
          </rPr>
          <t>原則、有効数字３桁以上で入力してください。</t>
        </r>
      </text>
    </comment>
    <comment ref="F32" authorId="0" shapeId="0" xr:uid="{00000000-0006-0000-0500-000037000000}">
      <text>
        <r>
          <rPr>
            <b/>
            <sz val="10"/>
            <color indexed="81"/>
            <rFont val="游ゴシック"/>
            <family val="3"/>
            <charset val="128"/>
          </rPr>
          <t>原則、有効数字３桁以上で入力してください。</t>
        </r>
      </text>
    </comment>
    <comment ref="I32" authorId="0" shapeId="0" xr:uid="{00000000-0006-0000-0500-000038000000}">
      <text>
        <r>
          <rPr>
            <b/>
            <sz val="10"/>
            <color indexed="81"/>
            <rFont val="游ゴシック"/>
            <family val="3"/>
            <charset val="128"/>
          </rPr>
          <t>原則、有効数字３桁以上で入力してください。</t>
        </r>
      </text>
    </comment>
    <comment ref="F33" authorId="0" shapeId="0" xr:uid="{00000000-0006-0000-0500-000039000000}">
      <text>
        <r>
          <rPr>
            <b/>
            <sz val="10"/>
            <color indexed="81"/>
            <rFont val="游ゴシック"/>
            <family val="3"/>
            <charset val="128"/>
          </rPr>
          <t>原則、有効数字３桁以上で入力してください。</t>
        </r>
      </text>
    </comment>
    <comment ref="I33" authorId="0" shapeId="0" xr:uid="{00000000-0006-0000-0500-00003A000000}">
      <text>
        <r>
          <rPr>
            <b/>
            <sz val="10"/>
            <color indexed="81"/>
            <rFont val="游ゴシック"/>
            <family val="3"/>
            <charset val="128"/>
          </rPr>
          <t>原則、有効数字３桁以上で入力してください。</t>
        </r>
      </text>
    </comment>
    <comment ref="F34" authorId="0" shapeId="0" xr:uid="{00000000-0006-0000-0500-00003B000000}">
      <text>
        <r>
          <rPr>
            <b/>
            <sz val="10"/>
            <color indexed="81"/>
            <rFont val="游ゴシック"/>
            <family val="3"/>
            <charset val="128"/>
          </rPr>
          <t>原則、有効数字３桁以上で入力してください。</t>
        </r>
      </text>
    </comment>
    <comment ref="I34" authorId="0" shapeId="0" xr:uid="{00000000-0006-0000-0500-00003C000000}">
      <text>
        <r>
          <rPr>
            <b/>
            <sz val="10"/>
            <color indexed="81"/>
            <rFont val="游ゴシック"/>
            <family val="3"/>
            <charset val="128"/>
          </rPr>
          <t>原則、有効数字３桁以上で入力してください。</t>
        </r>
      </text>
    </comment>
    <comment ref="U38" authorId="2" shapeId="0" xr:uid="{00000000-0006-0000-0500-00003D000000}">
      <text>
        <r>
          <rPr>
            <b/>
            <sz val="9"/>
            <color indexed="81"/>
            <rFont val="游ゴシック"/>
            <family val="3"/>
            <charset val="128"/>
          </rPr>
          <t>ガス事業者名を入力してください。</t>
        </r>
      </text>
    </comment>
    <comment ref="F39" authorId="0" shapeId="0" xr:uid="{00000000-0006-0000-0500-00003E000000}">
      <text>
        <r>
          <rPr>
            <b/>
            <sz val="10"/>
            <color indexed="81"/>
            <rFont val="游ゴシック"/>
            <family val="3"/>
            <charset val="128"/>
          </rPr>
          <t>右側太枠内に、排出係数を入力してください。数値は、原則、有効数字３桁以上で入力してください。</t>
        </r>
      </text>
    </comment>
    <comment ref="I39" authorId="0" shapeId="0" xr:uid="{00000000-0006-0000-0500-00003F000000}">
      <text>
        <r>
          <rPr>
            <b/>
            <sz val="10"/>
            <color indexed="81"/>
            <rFont val="游ゴシック"/>
            <family val="3"/>
            <charset val="128"/>
          </rPr>
          <t>原則、有効数字３桁以上で入力してください。</t>
        </r>
      </text>
    </comment>
    <comment ref="S39" authorId="1" shapeId="0" xr:uid="{00000000-0006-0000-0500-000040000000}">
      <text>
        <r>
          <rPr>
            <b/>
            <sz val="9"/>
            <color indexed="81"/>
            <rFont val="游ゴシック"/>
            <family val="3"/>
            <charset val="128"/>
          </rPr>
          <t>ガス事業者が公表する基礎排出係数を入力してください。</t>
        </r>
      </text>
    </comment>
    <comment ref="F44" authorId="0" shapeId="0" xr:uid="{00000000-0006-0000-0500-000041000000}">
      <text>
        <r>
          <rPr>
            <b/>
            <sz val="10"/>
            <color indexed="81"/>
            <rFont val="游ゴシック"/>
            <family val="3"/>
            <charset val="128"/>
          </rPr>
          <t>原則、有効数字３桁以上で入力してください。</t>
        </r>
      </text>
    </comment>
    <comment ref="I44" authorId="0" shapeId="0" xr:uid="{00000000-0006-0000-0500-000042000000}">
      <text>
        <r>
          <rPr>
            <b/>
            <sz val="10"/>
            <color indexed="81"/>
            <rFont val="游ゴシック"/>
            <family val="3"/>
            <charset val="128"/>
          </rPr>
          <t>原則、有効数字３桁以上で入力してください。</t>
        </r>
      </text>
    </comment>
    <comment ref="F45" authorId="0" shapeId="0" xr:uid="{00000000-0006-0000-0500-000043000000}">
      <text>
        <r>
          <rPr>
            <b/>
            <sz val="10"/>
            <color indexed="81"/>
            <rFont val="游ゴシック"/>
            <family val="3"/>
            <charset val="128"/>
          </rPr>
          <t>右側太枠内に、排出係数を入力してください。数値は、原則、有効数字３桁以上で入力してください。</t>
        </r>
      </text>
    </comment>
    <comment ref="I45" authorId="0" shapeId="0" xr:uid="{00000000-0006-0000-0500-000044000000}">
      <text>
        <r>
          <rPr>
            <b/>
            <sz val="10"/>
            <color indexed="81"/>
            <rFont val="游ゴシック"/>
            <family val="3"/>
            <charset val="128"/>
          </rPr>
          <t>原則、有効数字３桁以上で入力してください。</t>
        </r>
      </text>
    </comment>
    <comment ref="S45" authorId="1" shapeId="0" xr:uid="{00000000-0006-0000-0500-000045000000}">
      <text>
        <r>
          <rPr>
            <b/>
            <sz val="9"/>
            <color indexed="81"/>
            <rFont val="游ゴシック"/>
            <family val="3"/>
            <charset val="128"/>
          </rPr>
          <t>基礎排出係数を入力して下さい。</t>
        </r>
      </text>
    </comment>
    <comment ref="F46" authorId="0" shapeId="0" xr:uid="{00000000-0006-0000-0500-000046000000}">
      <text>
        <r>
          <rPr>
            <b/>
            <sz val="10"/>
            <color indexed="81"/>
            <rFont val="游ゴシック"/>
            <family val="3"/>
            <charset val="128"/>
          </rPr>
          <t>右側太枠内に、排出係数を入力してください。数値は、原則、有効数字３桁以上で入力してください。</t>
        </r>
      </text>
    </comment>
    <comment ref="I46" authorId="0" shapeId="0" xr:uid="{00000000-0006-0000-0500-000047000000}">
      <text>
        <r>
          <rPr>
            <b/>
            <sz val="10"/>
            <color indexed="81"/>
            <rFont val="游ゴシック"/>
            <family val="3"/>
            <charset val="128"/>
          </rPr>
          <t>原則、有効数字３桁以上で入力してください。</t>
        </r>
      </text>
    </comment>
    <comment ref="S46" authorId="1" shapeId="0" xr:uid="{00000000-0006-0000-0500-000048000000}">
      <text>
        <r>
          <rPr>
            <b/>
            <sz val="9"/>
            <color indexed="81"/>
            <rFont val="游ゴシック"/>
            <family val="3"/>
            <charset val="128"/>
          </rPr>
          <t>基礎排出係数を入力して下さい。</t>
        </r>
      </text>
    </comment>
    <comment ref="F47" authorId="0" shapeId="0" xr:uid="{00000000-0006-0000-0500-000049000000}">
      <text>
        <r>
          <rPr>
            <b/>
            <sz val="10"/>
            <color indexed="81"/>
            <rFont val="游ゴシック"/>
            <family val="3"/>
            <charset val="128"/>
          </rPr>
          <t>右側太枠内に、排出係数を入力してください。数値は、原則、有効数字３桁以上で入力してください。</t>
        </r>
      </text>
    </comment>
    <comment ref="I47" authorId="0" shapeId="0" xr:uid="{00000000-0006-0000-0500-00004A000000}">
      <text>
        <r>
          <rPr>
            <b/>
            <sz val="10"/>
            <color indexed="81"/>
            <rFont val="游ゴシック"/>
            <family val="3"/>
            <charset val="128"/>
          </rPr>
          <t>原則、有効数字３桁以上で入力してください。</t>
        </r>
      </text>
    </comment>
    <comment ref="S47" authorId="1" shapeId="0" xr:uid="{00000000-0006-0000-0500-00004B000000}">
      <text>
        <r>
          <rPr>
            <b/>
            <sz val="9"/>
            <color indexed="81"/>
            <rFont val="游ゴシック"/>
            <family val="3"/>
            <charset val="128"/>
          </rPr>
          <t>基礎排出係数を入力して下さい。</t>
        </r>
      </text>
    </comment>
    <comment ref="O49" authorId="2" shapeId="0" xr:uid="{00000000-0006-0000-0500-00004C000000}">
      <text>
        <r>
          <rPr>
            <b/>
            <sz val="11"/>
            <color indexed="10"/>
            <rFont val="メイリオ"/>
            <family val="3"/>
            <charset val="128"/>
          </rPr>
          <t>電気事業者名、排出係数、買電量をこの表の太枠内に上から順に入力してください！</t>
        </r>
      </text>
    </comment>
    <comment ref="P51" authorId="2" shapeId="0" xr:uid="{00000000-0006-0000-0500-00004D000000}">
      <text>
        <r>
          <rPr>
            <b/>
            <sz val="8"/>
            <color indexed="81"/>
            <rFont val="游ゴシック"/>
            <family val="3"/>
            <charset val="128"/>
          </rPr>
          <t>電力事業者名を入力してください。詳しくは①基本情報の３を確認してください。</t>
        </r>
      </text>
    </comment>
    <comment ref="R51" authorId="2" shapeId="0" xr:uid="{00000000-0006-0000-0500-00004E000000}">
      <text>
        <r>
          <rPr>
            <b/>
            <sz val="9"/>
            <color indexed="81"/>
            <rFont val="游ゴシック"/>
            <family val="3"/>
            <charset val="128"/>
          </rPr>
          <t>基礎排出係数を入力してください。詳しくは①基本情報の３を確認してください。</t>
        </r>
      </text>
    </comment>
    <comment ref="T51" authorId="2" shapeId="0" xr:uid="{00000000-0006-0000-0500-00004F000000}">
      <text>
        <r>
          <rPr>
            <b/>
            <sz val="9"/>
            <color indexed="81"/>
            <rFont val="游ゴシック"/>
            <family val="3"/>
            <charset val="128"/>
          </rPr>
          <t>原則、有効数字３桁以上で記入してください。</t>
        </r>
      </text>
    </comment>
    <comment ref="U51" authorId="2" shapeId="0" xr:uid="{00000000-0006-0000-0500-000050000000}">
      <text>
        <r>
          <rPr>
            <b/>
            <sz val="9"/>
            <color indexed="81"/>
            <rFont val="游ゴシック"/>
            <family val="3"/>
            <charset val="128"/>
          </rPr>
          <t>原則、有効数字３桁以上で記入してください。</t>
        </r>
      </text>
    </comment>
    <comment ref="F52" authorId="2" shapeId="0" xr:uid="{00000000-0006-0000-0500-000051000000}">
      <text>
        <r>
          <rPr>
            <b/>
            <sz val="10"/>
            <color indexed="81"/>
            <rFont val="游ゴシック"/>
            <family val="3"/>
            <charset val="128"/>
          </rPr>
          <t>右側太枠内に電力事業者名、排出係数、買電量を入力してください。</t>
        </r>
      </text>
    </comment>
    <comment ref="P52" authorId="2" shapeId="0" xr:uid="{00000000-0006-0000-0500-000052000000}">
      <text>
        <r>
          <rPr>
            <b/>
            <sz val="8"/>
            <color indexed="81"/>
            <rFont val="游ゴシック"/>
            <family val="3"/>
            <charset val="128"/>
          </rPr>
          <t>電力事業者名を入力してください。詳しくは①基本情報の３を確認してください。</t>
        </r>
      </text>
    </comment>
    <comment ref="R52" authorId="2" shapeId="0" xr:uid="{00000000-0006-0000-0500-000053000000}">
      <text>
        <r>
          <rPr>
            <b/>
            <sz val="9"/>
            <color indexed="81"/>
            <rFont val="游ゴシック"/>
            <family val="3"/>
            <charset val="128"/>
          </rPr>
          <t>基礎排出係数を入力してください。詳しくは①基本情報の３を確認してください。</t>
        </r>
      </text>
    </comment>
    <comment ref="T52" authorId="2" shapeId="0" xr:uid="{00000000-0006-0000-0500-000054000000}">
      <text>
        <r>
          <rPr>
            <b/>
            <sz val="9"/>
            <color indexed="81"/>
            <rFont val="游ゴシック"/>
            <family val="3"/>
            <charset val="128"/>
          </rPr>
          <t>原則、有効数字３桁以上で記入してください。</t>
        </r>
      </text>
    </comment>
    <comment ref="U52" authorId="2" shapeId="0" xr:uid="{00000000-0006-0000-0500-000055000000}">
      <text>
        <r>
          <rPr>
            <b/>
            <sz val="9"/>
            <color indexed="81"/>
            <rFont val="游ゴシック"/>
            <family val="3"/>
            <charset val="128"/>
          </rPr>
          <t>原則、有効数字３桁以上で記入してください。</t>
        </r>
      </text>
    </comment>
    <comment ref="P53" authorId="2" shapeId="0" xr:uid="{00000000-0006-0000-0500-000056000000}">
      <text>
        <r>
          <rPr>
            <b/>
            <sz val="8"/>
            <color indexed="81"/>
            <rFont val="游ゴシック"/>
            <family val="3"/>
            <charset val="128"/>
          </rPr>
          <t>電力事業者名を入力してください。詳しくは①基本情報の３を確認してください。</t>
        </r>
      </text>
    </comment>
    <comment ref="R53" authorId="2" shapeId="0" xr:uid="{00000000-0006-0000-0500-000057000000}">
      <text>
        <r>
          <rPr>
            <b/>
            <sz val="9"/>
            <color indexed="81"/>
            <rFont val="游ゴシック"/>
            <family val="3"/>
            <charset val="128"/>
          </rPr>
          <t>基礎排出係数を入力してください。詳しくは①基本情報の３を確認してください。</t>
        </r>
      </text>
    </comment>
    <comment ref="T53" authorId="2" shapeId="0" xr:uid="{00000000-0006-0000-0500-000058000000}">
      <text>
        <r>
          <rPr>
            <b/>
            <sz val="9"/>
            <color indexed="81"/>
            <rFont val="游ゴシック"/>
            <family val="3"/>
            <charset val="128"/>
          </rPr>
          <t>原則、有効数字３桁以上で記入してください。</t>
        </r>
      </text>
    </comment>
    <comment ref="U53" authorId="2" shapeId="0" xr:uid="{00000000-0006-0000-0500-000059000000}">
      <text>
        <r>
          <rPr>
            <b/>
            <sz val="9"/>
            <color indexed="81"/>
            <rFont val="游ゴシック"/>
            <family val="3"/>
            <charset val="128"/>
          </rPr>
          <t>原則、有効数字３桁以上で記入してください。</t>
        </r>
      </text>
    </comment>
    <comment ref="F54" authorId="2" shapeId="0" xr:uid="{00000000-0006-0000-0500-00005A000000}">
      <text>
        <r>
          <rPr>
            <b/>
            <sz val="10"/>
            <color indexed="81"/>
            <rFont val="游ゴシック"/>
            <family val="3"/>
            <charset val="128"/>
          </rPr>
          <t>右側太枠内に電力事業者名、排出係数、買電量を入力してください。</t>
        </r>
      </text>
    </comment>
    <comment ref="P54" authorId="2" shapeId="0" xr:uid="{00000000-0006-0000-0500-00005B000000}">
      <text>
        <r>
          <rPr>
            <b/>
            <sz val="8"/>
            <color indexed="81"/>
            <rFont val="游ゴシック"/>
            <family val="3"/>
            <charset val="128"/>
          </rPr>
          <t>電力事業者名を入力してください。詳しくは①基本情報の３を確認してください。</t>
        </r>
      </text>
    </comment>
    <comment ref="R54" authorId="2" shapeId="0" xr:uid="{00000000-0006-0000-0500-00005C000000}">
      <text>
        <r>
          <rPr>
            <b/>
            <sz val="9"/>
            <color indexed="81"/>
            <rFont val="游ゴシック"/>
            <family val="3"/>
            <charset val="128"/>
          </rPr>
          <t>基礎排出係数を入力してください。詳しくは①基本情報の３を確認してください。</t>
        </r>
      </text>
    </comment>
    <comment ref="T54" authorId="2" shapeId="0" xr:uid="{00000000-0006-0000-0500-00005D000000}">
      <text>
        <r>
          <rPr>
            <b/>
            <sz val="9"/>
            <color indexed="81"/>
            <rFont val="游ゴシック"/>
            <family val="3"/>
            <charset val="128"/>
          </rPr>
          <t>原則、有効数字３桁以上で記入してください。</t>
        </r>
      </text>
    </comment>
    <comment ref="U54" authorId="2" shapeId="0" xr:uid="{00000000-0006-0000-0500-00005E000000}">
      <text>
        <r>
          <rPr>
            <b/>
            <sz val="9"/>
            <color indexed="81"/>
            <rFont val="游ゴシック"/>
            <family val="3"/>
            <charset val="128"/>
          </rPr>
          <t>原則、有効数字３桁以上で記入してください。</t>
        </r>
      </text>
    </comment>
    <comment ref="F56" authorId="0" shapeId="0" xr:uid="{00000000-0006-0000-0500-00005F000000}">
      <text>
        <r>
          <rPr>
            <b/>
            <sz val="11"/>
            <color indexed="81"/>
            <rFont val="游ゴシック"/>
            <family val="3"/>
            <charset val="128"/>
          </rPr>
          <t>原則、排出係数の有効桁数以上の有効桁数で入力してください。また、排出係数を入力してください（右側）。</t>
        </r>
      </text>
    </comment>
    <comment ref="S56" authorId="0" shapeId="0" xr:uid="{00000000-0006-0000-0500-000060000000}">
      <text>
        <r>
          <rPr>
            <b/>
            <sz val="9"/>
            <color indexed="81"/>
            <rFont val="游ゴシック"/>
            <family val="3"/>
            <charset val="128"/>
          </rPr>
          <t>上記以外の買電がある場合は、その排出係数を入力してください。</t>
        </r>
      </text>
    </comment>
    <comment ref="F57" authorId="0" shapeId="0" xr:uid="{00000000-0006-0000-0500-000061000000}">
      <text>
        <r>
          <rPr>
            <b/>
            <sz val="11"/>
            <color indexed="81"/>
            <rFont val="游ゴシック"/>
            <family val="3"/>
            <charset val="128"/>
          </rPr>
          <t>原則、排出係数の有効桁数以上の有効桁数で入力してください。</t>
        </r>
      </text>
    </comment>
    <comment ref="I57" authorId="0" shapeId="0" xr:uid="{00000000-0006-0000-0500-000062000000}">
      <text>
        <r>
          <rPr>
            <b/>
            <sz val="11"/>
            <color indexed="81"/>
            <rFont val="游ゴシック"/>
            <family val="3"/>
            <charset val="128"/>
          </rPr>
          <t>原則、排出係数の有効桁数以上の有効桁数で入力してください。また、排出係数を入力してください。</t>
        </r>
      </text>
    </comment>
    <comment ref="S57" authorId="0" shapeId="0" xr:uid="{00000000-0006-0000-0500-000063000000}">
      <text>
        <r>
          <rPr>
            <b/>
            <sz val="9"/>
            <color indexed="81"/>
            <rFont val="游ゴシック"/>
            <family val="3"/>
            <charset val="128"/>
          </rPr>
          <t>自家発電の電気で販売した量がある場合は、その排出係数を入力してください。</t>
        </r>
      </text>
    </comment>
    <comment ref="B62" authorId="0" shapeId="0" xr:uid="{00000000-0006-0000-0500-000064000000}">
      <text>
        <r>
          <rPr>
            <b/>
            <sz val="9"/>
            <color indexed="81"/>
            <rFont val="游ゴシック"/>
            <family val="3"/>
            <charset val="128"/>
          </rPr>
          <t>計算に用いた単位発熱量・排出係数を右表から変更した場合など、何の数値を用いたかを記載してください。</t>
        </r>
      </text>
    </comment>
    <comment ref="F72" authorId="0" shapeId="0" xr:uid="{00000000-0006-0000-0500-000065000000}">
      <text>
        <r>
          <rPr>
            <b/>
            <sz val="9"/>
            <color indexed="81"/>
            <rFont val="游ゴシック"/>
            <family val="3"/>
            <charset val="128"/>
          </rPr>
          <t>原則、有効数字３桁以上で入力してください。</t>
        </r>
      </text>
    </comment>
    <comment ref="I72" authorId="0" shapeId="0" xr:uid="{00000000-0006-0000-0500-000066000000}">
      <text>
        <r>
          <rPr>
            <b/>
            <sz val="9"/>
            <color indexed="81"/>
            <rFont val="游ゴシック"/>
            <family val="3"/>
            <charset val="128"/>
          </rPr>
          <t>原則、有効数字３桁以上で入力してください。</t>
        </r>
      </text>
    </comment>
    <comment ref="F73" authorId="0" shapeId="0" xr:uid="{00000000-0006-0000-0500-000067000000}">
      <text>
        <r>
          <rPr>
            <b/>
            <sz val="9"/>
            <color indexed="81"/>
            <rFont val="游ゴシック"/>
            <family val="3"/>
            <charset val="128"/>
          </rPr>
          <t>原則、有効数字３桁以上で入力してください。</t>
        </r>
      </text>
    </comment>
    <comment ref="I73" authorId="0" shapeId="0" xr:uid="{00000000-0006-0000-0500-000068000000}">
      <text>
        <r>
          <rPr>
            <b/>
            <sz val="9"/>
            <color indexed="81"/>
            <rFont val="游ゴシック"/>
            <family val="3"/>
            <charset val="128"/>
          </rPr>
          <t>原則、有効数字３桁以上で入力してください。</t>
        </r>
      </text>
    </comment>
    <comment ref="F74" authorId="0" shapeId="0" xr:uid="{00000000-0006-0000-0500-000069000000}">
      <text>
        <r>
          <rPr>
            <b/>
            <sz val="9"/>
            <color indexed="81"/>
            <rFont val="游ゴシック"/>
            <family val="3"/>
            <charset val="128"/>
          </rPr>
          <t>原則、有効数字３桁以上で入力してください。</t>
        </r>
      </text>
    </comment>
    <comment ref="I74" authorId="0" shapeId="0" xr:uid="{00000000-0006-0000-0500-00006A000000}">
      <text>
        <r>
          <rPr>
            <b/>
            <sz val="9"/>
            <color indexed="81"/>
            <rFont val="游ゴシック"/>
            <family val="3"/>
            <charset val="128"/>
          </rPr>
          <t>原則、有効数字３桁以上で入力してください。</t>
        </r>
      </text>
    </comment>
    <comment ref="F75" authorId="0" shapeId="0" xr:uid="{00000000-0006-0000-0500-00006B000000}">
      <text>
        <r>
          <rPr>
            <b/>
            <sz val="9"/>
            <color indexed="81"/>
            <rFont val="游ゴシック"/>
            <family val="3"/>
            <charset val="128"/>
          </rPr>
          <t>原則、有効数字３桁以上で入力してください。</t>
        </r>
      </text>
    </comment>
    <comment ref="I75" authorId="0" shapeId="0" xr:uid="{00000000-0006-0000-0500-00006C000000}">
      <text>
        <r>
          <rPr>
            <b/>
            <sz val="9"/>
            <color indexed="81"/>
            <rFont val="游ゴシック"/>
            <family val="3"/>
            <charset val="128"/>
          </rPr>
          <t>原則、有効数字３桁以上で入力してください。</t>
        </r>
      </text>
    </comment>
    <comment ref="F76" authorId="0" shapeId="0" xr:uid="{00000000-0006-0000-0500-00006D000000}">
      <text>
        <r>
          <rPr>
            <b/>
            <sz val="9"/>
            <color indexed="81"/>
            <rFont val="游ゴシック"/>
            <family val="3"/>
            <charset val="128"/>
          </rPr>
          <t>原則、有効数字３桁以上で入力してください。</t>
        </r>
      </text>
    </comment>
    <comment ref="I76" authorId="0" shapeId="0" xr:uid="{00000000-0006-0000-0500-00006E000000}">
      <text>
        <r>
          <rPr>
            <b/>
            <sz val="9"/>
            <color indexed="81"/>
            <rFont val="游ゴシック"/>
            <family val="3"/>
            <charset val="128"/>
          </rPr>
          <t>原則、有効数字３桁以上で入力してください。</t>
        </r>
      </text>
    </comment>
    <comment ref="F77" authorId="0" shapeId="0" xr:uid="{00000000-0006-0000-0500-00006F000000}">
      <text>
        <r>
          <rPr>
            <b/>
            <sz val="9"/>
            <color indexed="81"/>
            <rFont val="游ゴシック"/>
            <family val="3"/>
            <charset val="128"/>
          </rPr>
          <t>原則、有効数字３桁以上で入力してください。</t>
        </r>
      </text>
    </comment>
    <comment ref="I77" authorId="0" shapeId="0" xr:uid="{00000000-0006-0000-0500-000070000000}">
      <text>
        <r>
          <rPr>
            <b/>
            <sz val="9"/>
            <color indexed="81"/>
            <rFont val="游ゴシック"/>
            <family val="3"/>
            <charset val="128"/>
          </rPr>
          <t>原則、有効数字３桁以上で入力してください。</t>
        </r>
      </text>
    </comment>
    <comment ref="F78" authorId="0" shapeId="0" xr:uid="{00000000-0006-0000-0500-000071000000}">
      <text>
        <r>
          <rPr>
            <b/>
            <sz val="9"/>
            <color indexed="81"/>
            <rFont val="游ゴシック"/>
            <family val="3"/>
            <charset val="128"/>
          </rPr>
          <t>原則、有効数字３桁以上で入力してください。</t>
        </r>
      </text>
    </comment>
    <comment ref="I78" authorId="0" shapeId="0" xr:uid="{00000000-0006-0000-0500-000072000000}">
      <text>
        <r>
          <rPr>
            <b/>
            <sz val="9"/>
            <color indexed="81"/>
            <rFont val="游ゴシック"/>
            <family val="3"/>
            <charset val="128"/>
          </rPr>
          <t>原則、有効数字３桁以上で入力してください。</t>
        </r>
      </text>
    </comment>
    <comment ref="F79" authorId="0" shapeId="0" xr:uid="{00000000-0006-0000-0500-000073000000}">
      <text>
        <r>
          <rPr>
            <b/>
            <sz val="9"/>
            <color indexed="81"/>
            <rFont val="游ゴシック"/>
            <family val="3"/>
            <charset val="128"/>
          </rPr>
          <t>原則、有効数字３桁以上で入力してください。</t>
        </r>
      </text>
    </comment>
    <comment ref="I79" authorId="0" shapeId="0" xr:uid="{00000000-0006-0000-0500-000074000000}">
      <text>
        <r>
          <rPr>
            <b/>
            <sz val="9"/>
            <color indexed="81"/>
            <rFont val="游ゴシック"/>
            <family val="3"/>
            <charset val="128"/>
          </rPr>
          <t>原則、有効数字３桁以上で入力してください。</t>
        </r>
      </text>
    </comment>
    <comment ref="F80" authorId="0" shapeId="0" xr:uid="{00000000-0006-0000-0500-000075000000}">
      <text>
        <r>
          <rPr>
            <b/>
            <sz val="9"/>
            <color indexed="81"/>
            <rFont val="游ゴシック"/>
            <family val="3"/>
            <charset val="128"/>
          </rPr>
          <t>原則、有効数字３桁以上で入力してください。</t>
        </r>
      </text>
    </comment>
    <comment ref="I80" authorId="0" shapeId="0" xr:uid="{00000000-0006-0000-0500-000076000000}">
      <text>
        <r>
          <rPr>
            <b/>
            <sz val="9"/>
            <color indexed="81"/>
            <rFont val="游ゴシック"/>
            <family val="3"/>
            <charset val="128"/>
          </rPr>
          <t>原則、有効数字３桁以上で入力してください。</t>
        </r>
      </text>
    </comment>
    <comment ref="F81" authorId="0" shapeId="0" xr:uid="{00000000-0006-0000-0500-000077000000}">
      <text>
        <r>
          <rPr>
            <b/>
            <sz val="9"/>
            <color indexed="81"/>
            <rFont val="游ゴシック"/>
            <family val="3"/>
            <charset val="128"/>
          </rPr>
          <t>原則、有効数字３桁以上で入力してください。</t>
        </r>
      </text>
    </comment>
    <comment ref="I81" authorId="0" shapeId="0" xr:uid="{00000000-0006-0000-0500-000078000000}">
      <text>
        <r>
          <rPr>
            <b/>
            <sz val="9"/>
            <color indexed="81"/>
            <rFont val="游ゴシック"/>
            <family val="3"/>
            <charset val="128"/>
          </rPr>
          <t>原則、有効数字３桁以上で入力してください。</t>
        </r>
      </text>
    </comment>
    <comment ref="F82" authorId="0" shapeId="0" xr:uid="{00000000-0006-0000-0500-000079000000}">
      <text>
        <r>
          <rPr>
            <b/>
            <sz val="9"/>
            <color indexed="81"/>
            <rFont val="游ゴシック"/>
            <family val="3"/>
            <charset val="128"/>
          </rPr>
          <t>原則、有効数字３桁以上で入力してください。</t>
        </r>
      </text>
    </comment>
    <comment ref="I82" authorId="0" shapeId="0" xr:uid="{00000000-0006-0000-0500-00007A000000}">
      <text>
        <r>
          <rPr>
            <b/>
            <sz val="9"/>
            <color indexed="81"/>
            <rFont val="游ゴシック"/>
            <family val="3"/>
            <charset val="128"/>
          </rPr>
          <t>原則、有効数字３桁以上で入力してください。</t>
        </r>
      </text>
    </comment>
    <comment ref="F83" authorId="0" shapeId="0" xr:uid="{00000000-0006-0000-0500-00007B000000}">
      <text>
        <r>
          <rPr>
            <b/>
            <sz val="9"/>
            <color indexed="81"/>
            <rFont val="游ゴシック"/>
            <family val="3"/>
            <charset val="128"/>
          </rPr>
          <t>原則、有効数字３桁以上で入力してください。</t>
        </r>
      </text>
    </comment>
    <comment ref="I83" authorId="0" shapeId="0" xr:uid="{00000000-0006-0000-0500-00007C000000}">
      <text>
        <r>
          <rPr>
            <b/>
            <sz val="9"/>
            <color indexed="81"/>
            <rFont val="游ゴシック"/>
            <family val="3"/>
            <charset val="128"/>
          </rPr>
          <t>原則、有効数字３桁以上で入力してください。</t>
        </r>
      </text>
    </comment>
    <comment ref="F84" authorId="0" shapeId="0" xr:uid="{00000000-0006-0000-0500-00007D000000}">
      <text>
        <r>
          <rPr>
            <b/>
            <sz val="9"/>
            <color indexed="81"/>
            <rFont val="游ゴシック"/>
            <family val="3"/>
            <charset val="128"/>
          </rPr>
          <t>原則、有効数字３桁以上で入力してください。</t>
        </r>
      </text>
    </comment>
    <comment ref="I84" authorId="0" shapeId="0" xr:uid="{00000000-0006-0000-0500-00007E000000}">
      <text>
        <r>
          <rPr>
            <b/>
            <sz val="9"/>
            <color indexed="81"/>
            <rFont val="游ゴシック"/>
            <family val="3"/>
            <charset val="128"/>
          </rPr>
          <t>原則、有効数字３桁以上で入力してください。</t>
        </r>
      </text>
    </comment>
    <comment ref="F85" authorId="0" shapeId="0" xr:uid="{00000000-0006-0000-0500-00007F000000}">
      <text>
        <r>
          <rPr>
            <b/>
            <sz val="9"/>
            <color indexed="81"/>
            <rFont val="游ゴシック"/>
            <family val="3"/>
            <charset val="128"/>
          </rPr>
          <t>原則、有効数字３桁以上で入力してください。</t>
        </r>
      </text>
    </comment>
    <comment ref="I85" authorId="0" shapeId="0" xr:uid="{00000000-0006-0000-0500-000080000000}">
      <text>
        <r>
          <rPr>
            <b/>
            <sz val="9"/>
            <color indexed="81"/>
            <rFont val="游ゴシック"/>
            <family val="3"/>
            <charset val="128"/>
          </rPr>
          <t>原則、有効数字３桁以上で入力してください。</t>
        </r>
      </text>
    </comment>
    <comment ref="C86" authorId="1" shapeId="0" xr:uid="{00000000-0006-0000-0500-000081000000}">
      <text>
        <r>
          <rPr>
            <b/>
            <sz val="9"/>
            <color indexed="81"/>
            <rFont val="游ゴシック"/>
            <family val="3"/>
            <charset val="128"/>
          </rPr>
          <t>名称変更できます。その際、右側太枠内の発熱量と排出係数が一致するように、入力し直してください。当初は、輸入原料炭の発熱量と排出係数が入っています。輸入、コークス用、吹込用の複数に該当する場合は、「その他の燃料」の欄も活用してください。</t>
        </r>
      </text>
    </comment>
    <comment ref="F86" authorId="0" shapeId="0" xr:uid="{00000000-0006-0000-0500-000082000000}">
      <text>
        <r>
          <rPr>
            <b/>
            <sz val="9"/>
            <color indexed="81"/>
            <rFont val="游ゴシック"/>
            <family val="3"/>
            <charset val="128"/>
          </rPr>
          <t>原則、有効数字３桁以上で入力してください。</t>
        </r>
      </text>
    </comment>
    <comment ref="I86" authorId="0" shapeId="0" xr:uid="{00000000-0006-0000-0500-000083000000}">
      <text>
        <r>
          <rPr>
            <b/>
            <sz val="9"/>
            <color indexed="81"/>
            <rFont val="游ゴシック"/>
            <family val="3"/>
            <charset val="128"/>
          </rPr>
          <t>原則、有効数字３桁以上で入力してください。</t>
        </r>
      </text>
    </comment>
    <comment ref="P86" authorId="1" shapeId="0" xr:uid="{00000000-0006-0000-0500-000084000000}">
      <text>
        <r>
          <rPr>
            <b/>
            <sz val="9"/>
            <color indexed="81"/>
            <rFont val="游ゴシック"/>
            <family val="3"/>
            <charset val="128"/>
          </rPr>
          <t>輸入原料炭の発熱量を入力しています。
コークス原料炭は28.9、吹込用原料炭は28.3になります。</t>
        </r>
      </text>
    </comment>
    <comment ref="S86" authorId="1" shapeId="0" xr:uid="{00000000-0006-0000-0500-000085000000}">
      <text>
        <r>
          <rPr>
            <b/>
            <sz val="9"/>
            <color indexed="81"/>
            <rFont val="游ゴシック"/>
            <family val="3"/>
            <charset val="128"/>
          </rPr>
          <t>輸入原料炭の排出係数を入力しています。コークス用原料炭は0.0245、吹込用原料炭は0.0251になります。</t>
        </r>
      </text>
    </comment>
    <comment ref="C87" authorId="1" shapeId="0" xr:uid="{00000000-0006-0000-0500-000086000000}">
      <text>
        <r>
          <rPr>
            <b/>
            <sz val="9"/>
            <color indexed="81"/>
            <rFont val="游ゴシック"/>
            <family val="3"/>
            <charset val="128"/>
          </rPr>
          <t>名称変更できます。その際、右側太枠内の発熱量と排出係数が一致するように、入力し直してください。当初は、輸入一般炭の発熱量と排出係数が入っています。輸入、国産の複数に該当する場合は、「その他の燃料」の欄も活用してください。</t>
        </r>
      </text>
    </comment>
    <comment ref="F87" authorId="0" shapeId="0" xr:uid="{00000000-0006-0000-0500-000087000000}">
      <text>
        <r>
          <rPr>
            <b/>
            <sz val="9"/>
            <color indexed="81"/>
            <rFont val="游ゴシック"/>
            <family val="3"/>
            <charset val="128"/>
          </rPr>
          <t>原則、有効数字３桁以上で入力してください。</t>
        </r>
      </text>
    </comment>
    <comment ref="I87" authorId="0" shapeId="0" xr:uid="{00000000-0006-0000-0500-000088000000}">
      <text>
        <r>
          <rPr>
            <b/>
            <sz val="9"/>
            <color indexed="81"/>
            <rFont val="游ゴシック"/>
            <family val="3"/>
            <charset val="128"/>
          </rPr>
          <t>原則、有効数字３桁以上で入力してください。</t>
        </r>
      </text>
    </comment>
    <comment ref="P87" authorId="1" shapeId="0" xr:uid="{00000000-0006-0000-0500-000089000000}">
      <text>
        <r>
          <rPr>
            <b/>
            <sz val="9"/>
            <color indexed="81"/>
            <rFont val="游ゴシック"/>
            <family val="3"/>
            <charset val="128"/>
          </rPr>
          <t>輸入一般炭の発熱量を入力しています。国産一般炭は、24.2になります。</t>
        </r>
      </text>
    </comment>
    <comment ref="S87" authorId="1" shapeId="0" xr:uid="{00000000-0006-0000-0500-00008A000000}">
      <text>
        <r>
          <rPr>
            <b/>
            <sz val="9"/>
            <color indexed="81"/>
            <rFont val="游ゴシック"/>
            <family val="3"/>
            <charset val="128"/>
          </rPr>
          <t>輸入一般炭の排出係数を入力しています。国産一般炭は、0.0242になります。</t>
        </r>
      </text>
    </comment>
    <comment ref="F88" authorId="0" shapeId="0" xr:uid="{00000000-0006-0000-0500-00008B000000}">
      <text>
        <r>
          <rPr>
            <b/>
            <sz val="9"/>
            <color indexed="81"/>
            <rFont val="游ゴシック"/>
            <family val="3"/>
            <charset val="128"/>
          </rPr>
          <t>原則、有効数字３桁以上で入力してください。</t>
        </r>
      </text>
    </comment>
    <comment ref="I88" authorId="0" shapeId="0" xr:uid="{00000000-0006-0000-0500-00008C000000}">
      <text>
        <r>
          <rPr>
            <b/>
            <sz val="9"/>
            <color indexed="81"/>
            <rFont val="游ゴシック"/>
            <family val="3"/>
            <charset val="128"/>
          </rPr>
          <t>原則、有効数字３桁以上で入力してください。</t>
        </r>
      </text>
    </comment>
    <comment ref="F89" authorId="0" shapeId="0" xr:uid="{00000000-0006-0000-0500-00008D000000}">
      <text>
        <r>
          <rPr>
            <b/>
            <sz val="9"/>
            <color indexed="81"/>
            <rFont val="游ゴシック"/>
            <family val="3"/>
            <charset val="128"/>
          </rPr>
          <t>原則、有効数字３桁以上で入力してください。</t>
        </r>
      </text>
    </comment>
    <comment ref="I89" authorId="0" shapeId="0" xr:uid="{00000000-0006-0000-0500-00008E000000}">
      <text>
        <r>
          <rPr>
            <b/>
            <sz val="9"/>
            <color indexed="81"/>
            <rFont val="游ゴシック"/>
            <family val="3"/>
            <charset val="128"/>
          </rPr>
          <t>原則、有効数字３桁以上で入力してください。</t>
        </r>
      </text>
    </comment>
    <comment ref="F90" authorId="0" shapeId="0" xr:uid="{00000000-0006-0000-0500-00008F000000}">
      <text>
        <r>
          <rPr>
            <b/>
            <sz val="9"/>
            <color indexed="81"/>
            <rFont val="游ゴシック"/>
            <family val="3"/>
            <charset val="128"/>
          </rPr>
          <t>原則、有効数字３桁以上で入力してください。</t>
        </r>
      </text>
    </comment>
    <comment ref="I90" authorId="0" shapeId="0" xr:uid="{00000000-0006-0000-0500-000090000000}">
      <text>
        <r>
          <rPr>
            <b/>
            <sz val="9"/>
            <color indexed="81"/>
            <rFont val="游ゴシック"/>
            <family val="3"/>
            <charset val="128"/>
          </rPr>
          <t>原則、有効数字３桁以上で入力してください。</t>
        </r>
      </text>
    </comment>
    <comment ref="F91" authorId="0" shapeId="0" xr:uid="{00000000-0006-0000-0500-000091000000}">
      <text>
        <r>
          <rPr>
            <b/>
            <sz val="9"/>
            <color indexed="81"/>
            <rFont val="游ゴシック"/>
            <family val="3"/>
            <charset val="128"/>
          </rPr>
          <t>原則、有効数字３桁以上で入力してください。</t>
        </r>
      </text>
    </comment>
    <comment ref="I91" authorId="0" shapeId="0" xr:uid="{00000000-0006-0000-0500-000092000000}">
      <text>
        <r>
          <rPr>
            <b/>
            <sz val="9"/>
            <color indexed="81"/>
            <rFont val="游ゴシック"/>
            <family val="3"/>
            <charset val="128"/>
          </rPr>
          <t>原則、有効数字３桁以上で入力してください。</t>
        </r>
      </text>
    </comment>
    <comment ref="F92" authorId="0" shapeId="0" xr:uid="{00000000-0006-0000-0500-000093000000}">
      <text>
        <r>
          <rPr>
            <b/>
            <sz val="9"/>
            <color indexed="81"/>
            <rFont val="游ゴシック"/>
            <family val="3"/>
            <charset val="128"/>
          </rPr>
          <t>原則、有効数字３桁以上で入力してください。</t>
        </r>
      </text>
    </comment>
    <comment ref="I92" authorId="0" shapeId="0" xr:uid="{00000000-0006-0000-0500-000094000000}">
      <text>
        <r>
          <rPr>
            <b/>
            <sz val="9"/>
            <color indexed="81"/>
            <rFont val="游ゴシック"/>
            <family val="3"/>
            <charset val="128"/>
          </rPr>
          <t>原則、有効数字３桁以上で入力してください。</t>
        </r>
      </text>
    </comment>
    <comment ref="F93" authorId="0" shapeId="0" xr:uid="{00000000-0006-0000-0500-000095000000}">
      <text>
        <r>
          <rPr>
            <b/>
            <sz val="9"/>
            <color indexed="81"/>
            <rFont val="游ゴシック"/>
            <family val="3"/>
            <charset val="128"/>
          </rPr>
          <t>原則、有効数字３桁以上で入力してください。</t>
        </r>
      </text>
    </comment>
    <comment ref="I93" authorId="0" shapeId="0" xr:uid="{00000000-0006-0000-0500-000096000000}">
      <text>
        <r>
          <rPr>
            <b/>
            <sz val="9"/>
            <color indexed="81"/>
            <rFont val="游ゴシック"/>
            <family val="3"/>
            <charset val="128"/>
          </rPr>
          <t>原則、有効数字３桁以上で入力してください。</t>
        </r>
      </text>
    </comment>
    <comment ref="F94" authorId="0" shapeId="0" xr:uid="{00000000-0006-0000-0500-000097000000}">
      <text>
        <r>
          <rPr>
            <b/>
            <sz val="10"/>
            <color indexed="81"/>
            <rFont val="游ゴシック"/>
            <family val="3"/>
            <charset val="128"/>
          </rPr>
          <t>原則、有効数字３桁以上で入力してください。</t>
        </r>
      </text>
    </comment>
    <comment ref="I94" authorId="0" shapeId="0" xr:uid="{00000000-0006-0000-0500-000098000000}">
      <text>
        <r>
          <rPr>
            <b/>
            <sz val="10"/>
            <color indexed="81"/>
            <rFont val="游ゴシック"/>
            <family val="3"/>
            <charset val="128"/>
          </rPr>
          <t>原則、有効数字３桁以上で入力してください。</t>
        </r>
      </text>
    </comment>
    <comment ref="F95" authorId="0" shapeId="0" xr:uid="{00000000-0006-0000-0500-000099000000}">
      <text>
        <r>
          <rPr>
            <b/>
            <sz val="10"/>
            <color indexed="81"/>
            <rFont val="游ゴシック"/>
            <family val="3"/>
            <charset val="128"/>
          </rPr>
          <t>原則、有効数字３桁以上で入力してください。</t>
        </r>
      </text>
    </comment>
    <comment ref="I95" authorId="0" shapeId="0" xr:uid="{00000000-0006-0000-0500-00009A000000}">
      <text>
        <r>
          <rPr>
            <b/>
            <sz val="10"/>
            <color indexed="81"/>
            <rFont val="游ゴシック"/>
            <family val="3"/>
            <charset val="128"/>
          </rPr>
          <t>原則、有効数字３桁以上で入力してください。</t>
        </r>
      </text>
    </comment>
    <comment ref="F96" authorId="0" shapeId="0" xr:uid="{00000000-0006-0000-0500-00009B000000}">
      <text>
        <r>
          <rPr>
            <b/>
            <sz val="10"/>
            <color indexed="81"/>
            <rFont val="游ゴシック"/>
            <family val="3"/>
            <charset val="128"/>
          </rPr>
          <t>原則、有効数字３桁以上で入力してください。</t>
        </r>
      </text>
    </comment>
    <comment ref="I96" authorId="0" shapeId="0" xr:uid="{00000000-0006-0000-0500-00009C000000}">
      <text>
        <r>
          <rPr>
            <b/>
            <sz val="10"/>
            <color indexed="81"/>
            <rFont val="游ゴシック"/>
            <family val="3"/>
            <charset val="128"/>
          </rPr>
          <t>原則、有効数字３桁以上で入力してください。</t>
        </r>
      </text>
    </comment>
    <comment ref="F97" authorId="0" shapeId="0" xr:uid="{00000000-0006-0000-0500-00009D000000}">
      <text>
        <r>
          <rPr>
            <b/>
            <sz val="10"/>
            <color indexed="81"/>
            <rFont val="游ゴシック"/>
            <family val="3"/>
            <charset val="128"/>
          </rPr>
          <t>原則、有効数字３桁以上で入力してください。</t>
        </r>
      </text>
    </comment>
    <comment ref="I97" authorId="0" shapeId="0" xr:uid="{00000000-0006-0000-0500-00009E000000}">
      <text>
        <r>
          <rPr>
            <b/>
            <sz val="10"/>
            <color indexed="81"/>
            <rFont val="游ゴシック"/>
            <family val="3"/>
            <charset val="128"/>
          </rPr>
          <t>原則、有効数字３桁以上で入力してください。</t>
        </r>
      </text>
    </comment>
    <comment ref="F98" authorId="0" shapeId="0" xr:uid="{00000000-0006-0000-0500-00009F000000}">
      <text>
        <r>
          <rPr>
            <b/>
            <sz val="10"/>
            <color indexed="81"/>
            <rFont val="游ゴシック"/>
            <family val="3"/>
            <charset val="128"/>
          </rPr>
          <t>原則、有効数字３桁以上で入力してください。</t>
        </r>
      </text>
    </comment>
    <comment ref="I98" authorId="0" shapeId="0" xr:uid="{00000000-0006-0000-0500-0000A0000000}">
      <text>
        <r>
          <rPr>
            <b/>
            <sz val="10"/>
            <color indexed="81"/>
            <rFont val="游ゴシック"/>
            <family val="3"/>
            <charset val="128"/>
          </rPr>
          <t>原則、有効数字３桁以上で入力してください。</t>
        </r>
      </text>
    </comment>
    <comment ref="U102" authorId="2" shapeId="0" xr:uid="{00000000-0006-0000-0500-0000A1000000}">
      <text>
        <r>
          <rPr>
            <b/>
            <sz val="9"/>
            <color indexed="81"/>
            <rFont val="游ゴシック"/>
            <family val="3"/>
            <charset val="128"/>
          </rPr>
          <t>ガス事業者名を入力してください。</t>
        </r>
      </text>
    </comment>
    <comment ref="F103" authorId="0" shapeId="0" xr:uid="{00000000-0006-0000-0500-0000A2000000}">
      <text>
        <r>
          <rPr>
            <b/>
            <sz val="10"/>
            <color indexed="81"/>
            <rFont val="游ゴシック"/>
            <family val="3"/>
            <charset val="128"/>
          </rPr>
          <t>右側太枠内に、排出係数を入力してください。数値は、原則、有効数字３桁以上で入力してください。</t>
        </r>
      </text>
    </comment>
    <comment ref="I103" authorId="0" shapeId="0" xr:uid="{00000000-0006-0000-0500-0000A3000000}">
      <text>
        <r>
          <rPr>
            <b/>
            <sz val="10"/>
            <color indexed="81"/>
            <rFont val="游ゴシック"/>
            <family val="3"/>
            <charset val="128"/>
          </rPr>
          <t>原則、有効数字３桁以上で入力してください。</t>
        </r>
      </text>
    </comment>
    <comment ref="S103" authorId="1" shapeId="0" xr:uid="{00000000-0006-0000-0500-0000A4000000}">
      <text>
        <r>
          <rPr>
            <b/>
            <sz val="9"/>
            <color indexed="81"/>
            <rFont val="游ゴシック"/>
            <family val="3"/>
            <charset val="128"/>
          </rPr>
          <t>ガス事業者が公表する基礎排出係数を入力してください。</t>
        </r>
      </text>
    </comment>
    <comment ref="F108" authorId="0" shapeId="0" xr:uid="{00000000-0006-0000-0500-0000A5000000}">
      <text>
        <r>
          <rPr>
            <b/>
            <sz val="10"/>
            <color indexed="81"/>
            <rFont val="游ゴシック"/>
            <family val="3"/>
            <charset val="128"/>
          </rPr>
          <t>原則、有効数字３桁以上で入力してください。</t>
        </r>
      </text>
    </comment>
    <comment ref="I108" authorId="0" shapeId="0" xr:uid="{00000000-0006-0000-0500-0000A6000000}">
      <text>
        <r>
          <rPr>
            <b/>
            <sz val="10"/>
            <color indexed="81"/>
            <rFont val="游ゴシック"/>
            <family val="3"/>
            <charset val="128"/>
          </rPr>
          <t>原則、有効数字３桁以上で入力してください。</t>
        </r>
      </text>
    </comment>
    <comment ref="F109" authorId="0" shapeId="0" xr:uid="{00000000-0006-0000-0500-0000A7000000}">
      <text>
        <r>
          <rPr>
            <b/>
            <sz val="10"/>
            <color indexed="81"/>
            <rFont val="游ゴシック"/>
            <family val="3"/>
            <charset val="128"/>
          </rPr>
          <t>右側太枠内に、排出係数を入力してください。数値は、原則、有効数字３桁以上で入力してください。</t>
        </r>
      </text>
    </comment>
    <comment ref="I109" authorId="0" shapeId="0" xr:uid="{00000000-0006-0000-0500-0000A8000000}">
      <text>
        <r>
          <rPr>
            <b/>
            <sz val="10"/>
            <color indexed="81"/>
            <rFont val="游ゴシック"/>
            <family val="3"/>
            <charset val="128"/>
          </rPr>
          <t>原則、有効数字３桁以上で入力してください。</t>
        </r>
      </text>
    </comment>
    <comment ref="S109" authorId="1" shapeId="0" xr:uid="{00000000-0006-0000-0500-0000A9000000}">
      <text>
        <r>
          <rPr>
            <b/>
            <sz val="9"/>
            <color indexed="81"/>
            <rFont val="游ゴシック"/>
            <family val="3"/>
            <charset val="128"/>
          </rPr>
          <t>基礎排出係数を入力して下さい。</t>
        </r>
      </text>
    </comment>
    <comment ref="F110" authorId="0" shapeId="0" xr:uid="{00000000-0006-0000-0500-0000AA000000}">
      <text>
        <r>
          <rPr>
            <b/>
            <sz val="10"/>
            <color indexed="81"/>
            <rFont val="游ゴシック"/>
            <family val="3"/>
            <charset val="128"/>
          </rPr>
          <t>右側太枠内に、排出係数を入力してください。数値は、原則、有効数字３桁以上で入力してください。</t>
        </r>
      </text>
    </comment>
    <comment ref="I110" authorId="0" shapeId="0" xr:uid="{00000000-0006-0000-0500-0000AB000000}">
      <text>
        <r>
          <rPr>
            <b/>
            <sz val="10"/>
            <color indexed="81"/>
            <rFont val="游ゴシック"/>
            <family val="3"/>
            <charset val="128"/>
          </rPr>
          <t>原則、有効数字３桁以上で入力してください。</t>
        </r>
      </text>
    </comment>
    <comment ref="S110" authorId="1" shapeId="0" xr:uid="{00000000-0006-0000-0500-0000AC000000}">
      <text>
        <r>
          <rPr>
            <b/>
            <sz val="9"/>
            <color indexed="81"/>
            <rFont val="游ゴシック"/>
            <family val="3"/>
            <charset val="128"/>
          </rPr>
          <t>基礎排出係数を入力して下さい。</t>
        </r>
      </text>
    </comment>
    <comment ref="F111" authorId="0" shapeId="0" xr:uid="{00000000-0006-0000-0500-0000AD000000}">
      <text>
        <r>
          <rPr>
            <b/>
            <sz val="10"/>
            <color indexed="81"/>
            <rFont val="游ゴシック"/>
            <family val="3"/>
            <charset val="128"/>
          </rPr>
          <t>右側太枠内に、排出係数を入力してください。数値は、原則、有効数字３桁以上で入力してください。</t>
        </r>
      </text>
    </comment>
    <comment ref="I111" authorId="0" shapeId="0" xr:uid="{00000000-0006-0000-0500-0000AE000000}">
      <text>
        <r>
          <rPr>
            <b/>
            <sz val="10"/>
            <color indexed="81"/>
            <rFont val="游ゴシック"/>
            <family val="3"/>
            <charset val="128"/>
          </rPr>
          <t>原則、有効数字３桁以上で入力してください。</t>
        </r>
      </text>
    </comment>
    <comment ref="S111" authorId="1" shapeId="0" xr:uid="{00000000-0006-0000-0500-0000AF000000}">
      <text>
        <r>
          <rPr>
            <b/>
            <sz val="9"/>
            <color indexed="81"/>
            <rFont val="游ゴシック"/>
            <family val="3"/>
            <charset val="128"/>
          </rPr>
          <t>基礎排出係数を入力して下さい。</t>
        </r>
      </text>
    </comment>
    <comment ref="O113" authorId="2" shapeId="0" xr:uid="{00000000-0006-0000-0500-0000B0000000}">
      <text>
        <r>
          <rPr>
            <b/>
            <sz val="11"/>
            <color indexed="10"/>
            <rFont val="メイリオ"/>
            <family val="3"/>
            <charset val="128"/>
          </rPr>
          <t>電気事業者名、排出係数、買電量をこの表の太枠内に上から順に入力してください！</t>
        </r>
      </text>
    </comment>
    <comment ref="P115" authorId="2" shapeId="0" xr:uid="{00000000-0006-0000-0500-0000B1000000}">
      <text>
        <r>
          <rPr>
            <b/>
            <sz val="8"/>
            <color indexed="81"/>
            <rFont val="游ゴシック"/>
            <family val="3"/>
            <charset val="128"/>
          </rPr>
          <t>電力事業者名を入力してください。詳しくは①基本情報の３を確認してください。</t>
        </r>
      </text>
    </comment>
    <comment ref="R115" authorId="2" shapeId="0" xr:uid="{00000000-0006-0000-0500-0000B2000000}">
      <text>
        <r>
          <rPr>
            <b/>
            <sz val="9"/>
            <color indexed="81"/>
            <rFont val="游ゴシック"/>
            <family val="3"/>
            <charset val="128"/>
          </rPr>
          <t>基礎排出係数を入力してください。詳しくは①基本情報の３を確認してください。</t>
        </r>
      </text>
    </comment>
    <comment ref="T115" authorId="2" shapeId="0" xr:uid="{00000000-0006-0000-0500-0000B3000000}">
      <text>
        <r>
          <rPr>
            <b/>
            <sz val="9"/>
            <color indexed="81"/>
            <rFont val="游ゴシック"/>
            <family val="3"/>
            <charset val="128"/>
          </rPr>
          <t>原則、有効数字３桁以上で記入してください。</t>
        </r>
      </text>
    </comment>
    <comment ref="U115" authorId="2" shapeId="0" xr:uid="{00000000-0006-0000-0500-0000B4000000}">
      <text>
        <r>
          <rPr>
            <b/>
            <sz val="9"/>
            <color indexed="81"/>
            <rFont val="游ゴシック"/>
            <family val="3"/>
            <charset val="128"/>
          </rPr>
          <t>原則、有効数字３桁以上で記入してください。</t>
        </r>
      </text>
    </comment>
    <comment ref="F116" authorId="2" shapeId="0" xr:uid="{00000000-0006-0000-0500-0000B5000000}">
      <text>
        <r>
          <rPr>
            <b/>
            <sz val="10"/>
            <color indexed="81"/>
            <rFont val="游ゴシック"/>
            <family val="3"/>
            <charset val="128"/>
          </rPr>
          <t>右側太枠内に電力事業者名、排出係数、買電量を入力してください。</t>
        </r>
      </text>
    </comment>
    <comment ref="P116" authorId="2" shapeId="0" xr:uid="{00000000-0006-0000-0500-0000B6000000}">
      <text>
        <r>
          <rPr>
            <b/>
            <sz val="8"/>
            <color indexed="81"/>
            <rFont val="游ゴシック"/>
            <family val="3"/>
            <charset val="128"/>
          </rPr>
          <t>電力事業者名を入力してください。詳しくは①基本情報の３を確認してください。</t>
        </r>
      </text>
    </comment>
    <comment ref="R116" authorId="2" shapeId="0" xr:uid="{00000000-0006-0000-0500-0000B7000000}">
      <text>
        <r>
          <rPr>
            <b/>
            <sz val="9"/>
            <color indexed="81"/>
            <rFont val="游ゴシック"/>
            <family val="3"/>
            <charset val="128"/>
          </rPr>
          <t>基礎排出係数を入力してください。詳しくは①基本情報の３を確認してください。</t>
        </r>
      </text>
    </comment>
    <comment ref="T116" authorId="2" shapeId="0" xr:uid="{00000000-0006-0000-0500-0000B8000000}">
      <text>
        <r>
          <rPr>
            <b/>
            <sz val="9"/>
            <color indexed="81"/>
            <rFont val="游ゴシック"/>
            <family val="3"/>
            <charset val="128"/>
          </rPr>
          <t>原則、有効数字３桁以上で記入してください。</t>
        </r>
      </text>
    </comment>
    <comment ref="U116" authorId="2" shapeId="0" xr:uid="{00000000-0006-0000-0500-0000B9000000}">
      <text>
        <r>
          <rPr>
            <b/>
            <sz val="9"/>
            <color indexed="81"/>
            <rFont val="游ゴシック"/>
            <family val="3"/>
            <charset val="128"/>
          </rPr>
          <t>原則、有効数字３桁以上で記入してください。</t>
        </r>
      </text>
    </comment>
    <comment ref="P117" authorId="2" shapeId="0" xr:uid="{00000000-0006-0000-0500-0000BA000000}">
      <text>
        <r>
          <rPr>
            <b/>
            <sz val="8"/>
            <color indexed="81"/>
            <rFont val="游ゴシック"/>
            <family val="3"/>
            <charset val="128"/>
          </rPr>
          <t>電力事業者名を入力してください。詳しくは①基本情報の３を確認してください。</t>
        </r>
      </text>
    </comment>
    <comment ref="R117" authorId="2" shapeId="0" xr:uid="{00000000-0006-0000-0500-0000BB000000}">
      <text>
        <r>
          <rPr>
            <b/>
            <sz val="9"/>
            <color indexed="81"/>
            <rFont val="游ゴシック"/>
            <family val="3"/>
            <charset val="128"/>
          </rPr>
          <t>基礎排出係数を入力してください。詳しくは①基本情報の３を確認してください。</t>
        </r>
      </text>
    </comment>
    <comment ref="T117" authorId="2" shapeId="0" xr:uid="{00000000-0006-0000-0500-0000BC000000}">
      <text>
        <r>
          <rPr>
            <b/>
            <sz val="9"/>
            <color indexed="81"/>
            <rFont val="游ゴシック"/>
            <family val="3"/>
            <charset val="128"/>
          </rPr>
          <t>原則、有効数字３桁以上で記入してください。</t>
        </r>
      </text>
    </comment>
    <comment ref="U117" authorId="2" shapeId="0" xr:uid="{00000000-0006-0000-0500-0000BD000000}">
      <text>
        <r>
          <rPr>
            <b/>
            <sz val="9"/>
            <color indexed="81"/>
            <rFont val="游ゴシック"/>
            <family val="3"/>
            <charset val="128"/>
          </rPr>
          <t>原則、有効数字３桁以上で記入してください。</t>
        </r>
      </text>
    </comment>
    <comment ref="F118" authorId="2" shapeId="0" xr:uid="{00000000-0006-0000-0500-0000BE000000}">
      <text>
        <r>
          <rPr>
            <b/>
            <sz val="10"/>
            <color indexed="81"/>
            <rFont val="游ゴシック"/>
            <family val="3"/>
            <charset val="128"/>
          </rPr>
          <t>右側太枠内に電力事業者名、排出係数、買電量を入力してください。</t>
        </r>
      </text>
    </comment>
    <comment ref="P118" authorId="2" shapeId="0" xr:uid="{00000000-0006-0000-0500-0000BF000000}">
      <text>
        <r>
          <rPr>
            <b/>
            <sz val="8"/>
            <color indexed="81"/>
            <rFont val="游ゴシック"/>
            <family val="3"/>
            <charset val="128"/>
          </rPr>
          <t>電力事業者名を入力してください。詳しくは①基本情報の３を確認してください。</t>
        </r>
      </text>
    </comment>
    <comment ref="R118" authorId="2" shapeId="0" xr:uid="{00000000-0006-0000-0500-0000C0000000}">
      <text>
        <r>
          <rPr>
            <b/>
            <sz val="9"/>
            <color indexed="81"/>
            <rFont val="游ゴシック"/>
            <family val="3"/>
            <charset val="128"/>
          </rPr>
          <t>基礎排出係数を入力してください。詳しくは①基本情報の３を確認してください。</t>
        </r>
      </text>
    </comment>
    <comment ref="T118" authorId="2" shapeId="0" xr:uid="{00000000-0006-0000-0500-0000C1000000}">
      <text>
        <r>
          <rPr>
            <b/>
            <sz val="9"/>
            <color indexed="81"/>
            <rFont val="游ゴシック"/>
            <family val="3"/>
            <charset val="128"/>
          </rPr>
          <t>原則、有効数字３桁以上で記入してください。</t>
        </r>
      </text>
    </comment>
    <comment ref="U118" authorId="2" shapeId="0" xr:uid="{00000000-0006-0000-0500-0000C2000000}">
      <text>
        <r>
          <rPr>
            <b/>
            <sz val="9"/>
            <color indexed="81"/>
            <rFont val="游ゴシック"/>
            <family val="3"/>
            <charset val="128"/>
          </rPr>
          <t>原則、有効数字３桁以上で記入してください。</t>
        </r>
      </text>
    </comment>
    <comment ref="F120" authorId="0" shapeId="0" xr:uid="{00000000-0006-0000-0500-0000C3000000}">
      <text>
        <r>
          <rPr>
            <b/>
            <sz val="11"/>
            <color indexed="81"/>
            <rFont val="游ゴシック"/>
            <family val="3"/>
            <charset val="128"/>
          </rPr>
          <t>原則、排出係数の有効桁数以上の有効桁数で入力してください。また、排出係数を入力してください（右側）。</t>
        </r>
      </text>
    </comment>
    <comment ref="S120" authorId="0" shapeId="0" xr:uid="{00000000-0006-0000-0500-0000C4000000}">
      <text>
        <r>
          <rPr>
            <b/>
            <sz val="9"/>
            <color indexed="81"/>
            <rFont val="游ゴシック"/>
            <family val="3"/>
            <charset val="128"/>
          </rPr>
          <t>上記以外の買電がある場合は、その排出係数を入力してください。</t>
        </r>
      </text>
    </comment>
    <comment ref="F121" authorId="0" shapeId="0" xr:uid="{00000000-0006-0000-0500-0000C5000000}">
      <text>
        <r>
          <rPr>
            <b/>
            <sz val="11"/>
            <color indexed="81"/>
            <rFont val="游ゴシック"/>
            <family val="3"/>
            <charset val="128"/>
          </rPr>
          <t>原則、排出係数の有効桁数以上の有効桁数で入力してください。</t>
        </r>
      </text>
    </comment>
    <comment ref="I121" authorId="0" shapeId="0" xr:uid="{00000000-0006-0000-0500-0000C6000000}">
      <text>
        <r>
          <rPr>
            <b/>
            <sz val="11"/>
            <color indexed="81"/>
            <rFont val="游ゴシック"/>
            <family val="3"/>
            <charset val="128"/>
          </rPr>
          <t>原則、排出係数の有効桁数以上の有効桁数で入力してください。また、排出係数を入力してください。</t>
        </r>
      </text>
    </comment>
    <comment ref="S121" authorId="0" shapeId="0" xr:uid="{00000000-0006-0000-0500-0000C7000000}">
      <text>
        <r>
          <rPr>
            <b/>
            <sz val="9"/>
            <color indexed="81"/>
            <rFont val="游ゴシック"/>
            <family val="3"/>
            <charset val="128"/>
          </rPr>
          <t>自家発電の電気で販売した量がある場合は、その排出係数を入力してください。</t>
        </r>
      </text>
    </comment>
    <comment ref="B126" authorId="0" shapeId="0" xr:uid="{00000000-0006-0000-0500-0000C8000000}">
      <text>
        <r>
          <rPr>
            <b/>
            <sz val="9"/>
            <color indexed="81"/>
            <rFont val="游ゴシック"/>
            <family val="3"/>
            <charset val="128"/>
          </rPr>
          <t>計算に用いた単位発熱量・排出係数を右表から変更した場合など、何の数値を用いたかを記載してください。</t>
        </r>
      </text>
    </comment>
    <comment ref="F136" authorId="0" shapeId="0" xr:uid="{00000000-0006-0000-0500-0000C9000000}">
      <text>
        <r>
          <rPr>
            <b/>
            <sz val="9"/>
            <color indexed="81"/>
            <rFont val="游ゴシック"/>
            <family val="3"/>
            <charset val="128"/>
          </rPr>
          <t>原則、有効数字３桁以上で入力してください。</t>
        </r>
      </text>
    </comment>
    <comment ref="I136" authorId="0" shapeId="0" xr:uid="{00000000-0006-0000-0500-0000CA000000}">
      <text>
        <r>
          <rPr>
            <b/>
            <sz val="9"/>
            <color indexed="81"/>
            <rFont val="游ゴシック"/>
            <family val="3"/>
            <charset val="128"/>
          </rPr>
          <t>原則、有効数字３桁以上で入力してください。</t>
        </r>
      </text>
    </comment>
    <comment ref="F137" authorId="0" shapeId="0" xr:uid="{00000000-0006-0000-0500-0000CB000000}">
      <text>
        <r>
          <rPr>
            <b/>
            <sz val="9"/>
            <color indexed="81"/>
            <rFont val="游ゴシック"/>
            <family val="3"/>
            <charset val="128"/>
          </rPr>
          <t>原則、有効数字３桁以上で入力してください。</t>
        </r>
      </text>
    </comment>
    <comment ref="I137" authorId="0" shapeId="0" xr:uid="{00000000-0006-0000-0500-0000CC000000}">
      <text>
        <r>
          <rPr>
            <b/>
            <sz val="9"/>
            <color indexed="81"/>
            <rFont val="游ゴシック"/>
            <family val="3"/>
            <charset val="128"/>
          </rPr>
          <t>原則、有効数字３桁以上で入力してください。</t>
        </r>
      </text>
    </comment>
    <comment ref="F138" authorId="0" shapeId="0" xr:uid="{00000000-0006-0000-0500-0000CD000000}">
      <text>
        <r>
          <rPr>
            <b/>
            <sz val="9"/>
            <color indexed="81"/>
            <rFont val="游ゴシック"/>
            <family val="3"/>
            <charset val="128"/>
          </rPr>
          <t>原則、有効数字３桁以上で入力してください。</t>
        </r>
      </text>
    </comment>
    <comment ref="I138" authorId="0" shapeId="0" xr:uid="{00000000-0006-0000-0500-0000CE000000}">
      <text>
        <r>
          <rPr>
            <b/>
            <sz val="9"/>
            <color indexed="81"/>
            <rFont val="游ゴシック"/>
            <family val="3"/>
            <charset val="128"/>
          </rPr>
          <t>原則、有効数字３桁以上で入力してください。</t>
        </r>
      </text>
    </comment>
    <comment ref="F139" authorId="0" shapeId="0" xr:uid="{00000000-0006-0000-0500-0000CF000000}">
      <text>
        <r>
          <rPr>
            <b/>
            <sz val="9"/>
            <color indexed="81"/>
            <rFont val="游ゴシック"/>
            <family val="3"/>
            <charset val="128"/>
          </rPr>
          <t>原則、有効数字３桁以上で入力してください。</t>
        </r>
      </text>
    </comment>
    <comment ref="I139" authorId="0" shapeId="0" xr:uid="{00000000-0006-0000-0500-0000D0000000}">
      <text>
        <r>
          <rPr>
            <b/>
            <sz val="9"/>
            <color indexed="81"/>
            <rFont val="游ゴシック"/>
            <family val="3"/>
            <charset val="128"/>
          </rPr>
          <t>原則、有効数字３桁以上で入力してください。</t>
        </r>
      </text>
    </comment>
    <comment ref="F140" authorId="0" shapeId="0" xr:uid="{00000000-0006-0000-0500-0000D1000000}">
      <text>
        <r>
          <rPr>
            <b/>
            <sz val="9"/>
            <color indexed="81"/>
            <rFont val="游ゴシック"/>
            <family val="3"/>
            <charset val="128"/>
          </rPr>
          <t>原則、有効数字３桁以上で入力してください。</t>
        </r>
      </text>
    </comment>
    <comment ref="I140" authorId="0" shapeId="0" xr:uid="{00000000-0006-0000-0500-0000D2000000}">
      <text>
        <r>
          <rPr>
            <b/>
            <sz val="9"/>
            <color indexed="81"/>
            <rFont val="游ゴシック"/>
            <family val="3"/>
            <charset val="128"/>
          </rPr>
          <t>原則、有効数字３桁以上で入力してください。</t>
        </r>
      </text>
    </comment>
    <comment ref="F141" authorId="0" shapeId="0" xr:uid="{00000000-0006-0000-0500-0000D3000000}">
      <text>
        <r>
          <rPr>
            <b/>
            <sz val="9"/>
            <color indexed="81"/>
            <rFont val="游ゴシック"/>
            <family val="3"/>
            <charset val="128"/>
          </rPr>
          <t>原則、有効数字３桁以上で入力してください。</t>
        </r>
      </text>
    </comment>
    <comment ref="I141" authorId="0" shapeId="0" xr:uid="{00000000-0006-0000-0500-0000D4000000}">
      <text>
        <r>
          <rPr>
            <b/>
            <sz val="9"/>
            <color indexed="81"/>
            <rFont val="游ゴシック"/>
            <family val="3"/>
            <charset val="128"/>
          </rPr>
          <t>原則、有効数字３桁以上で入力してください。</t>
        </r>
      </text>
    </comment>
    <comment ref="F142" authorId="0" shapeId="0" xr:uid="{00000000-0006-0000-0500-0000D5000000}">
      <text>
        <r>
          <rPr>
            <b/>
            <sz val="9"/>
            <color indexed="81"/>
            <rFont val="游ゴシック"/>
            <family val="3"/>
            <charset val="128"/>
          </rPr>
          <t>原則、有効数字３桁以上で入力してください。</t>
        </r>
      </text>
    </comment>
    <comment ref="I142" authorId="0" shapeId="0" xr:uid="{00000000-0006-0000-0500-0000D6000000}">
      <text>
        <r>
          <rPr>
            <b/>
            <sz val="9"/>
            <color indexed="81"/>
            <rFont val="游ゴシック"/>
            <family val="3"/>
            <charset val="128"/>
          </rPr>
          <t>原則、有効数字３桁以上で入力してください。</t>
        </r>
      </text>
    </comment>
    <comment ref="F143" authorId="0" shapeId="0" xr:uid="{00000000-0006-0000-0500-0000D7000000}">
      <text>
        <r>
          <rPr>
            <b/>
            <sz val="9"/>
            <color indexed="81"/>
            <rFont val="游ゴシック"/>
            <family val="3"/>
            <charset val="128"/>
          </rPr>
          <t>原則、有効数字３桁以上で入力してください。</t>
        </r>
      </text>
    </comment>
    <comment ref="I143" authorId="0" shapeId="0" xr:uid="{00000000-0006-0000-0500-0000D8000000}">
      <text>
        <r>
          <rPr>
            <b/>
            <sz val="9"/>
            <color indexed="81"/>
            <rFont val="游ゴシック"/>
            <family val="3"/>
            <charset val="128"/>
          </rPr>
          <t>原則、有効数字３桁以上で入力してください。</t>
        </r>
      </text>
    </comment>
    <comment ref="F144" authorId="0" shapeId="0" xr:uid="{00000000-0006-0000-0500-0000D9000000}">
      <text>
        <r>
          <rPr>
            <b/>
            <sz val="9"/>
            <color indexed="81"/>
            <rFont val="游ゴシック"/>
            <family val="3"/>
            <charset val="128"/>
          </rPr>
          <t>原則、有効数字３桁以上で入力してください。</t>
        </r>
      </text>
    </comment>
    <comment ref="I144" authorId="0" shapeId="0" xr:uid="{00000000-0006-0000-0500-0000DA000000}">
      <text>
        <r>
          <rPr>
            <b/>
            <sz val="9"/>
            <color indexed="81"/>
            <rFont val="游ゴシック"/>
            <family val="3"/>
            <charset val="128"/>
          </rPr>
          <t>原則、有効数字３桁以上で入力してください。</t>
        </r>
      </text>
    </comment>
    <comment ref="F145" authorId="0" shapeId="0" xr:uid="{00000000-0006-0000-0500-0000DB000000}">
      <text>
        <r>
          <rPr>
            <b/>
            <sz val="9"/>
            <color indexed="81"/>
            <rFont val="游ゴシック"/>
            <family val="3"/>
            <charset val="128"/>
          </rPr>
          <t>原則、有効数字３桁以上で入力してください。</t>
        </r>
      </text>
    </comment>
    <comment ref="I145" authorId="0" shapeId="0" xr:uid="{00000000-0006-0000-0500-0000DC000000}">
      <text>
        <r>
          <rPr>
            <b/>
            <sz val="9"/>
            <color indexed="81"/>
            <rFont val="游ゴシック"/>
            <family val="3"/>
            <charset val="128"/>
          </rPr>
          <t>原則、有効数字３桁以上で入力してください。</t>
        </r>
      </text>
    </comment>
    <comment ref="F146" authorId="0" shapeId="0" xr:uid="{00000000-0006-0000-0500-0000DD000000}">
      <text>
        <r>
          <rPr>
            <b/>
            <sz val="9"/>
            <color indexed="81"/>
            <rFont val="游ゴシック"/>
            <family val="3"/>
            <charset val="128"/>
          </rPr>
          <t>原則、有効数字３桁以上で入力してください。</t>
        </r>
      </text>
    </comment>
    <comment ref="I146" authorId="0" shapeId="0" xr:uid="{00000000-0006-0000-0500-0000DE000000}">
      <text>
        <r>
          <rPr>
            <b/>
            <sz val="9"/>
            <color indexed="81"/>
            <rFont val="游ゴシック"/>
            <family val="3"/>
            <charset val="128"/>
          </rPr>
          <t>原則、有効数字３桁以上で入力してください。</t>
        </r>
      </text>
    </comment>
    <comment ref="F147" authorId="0" shapeId="0" xr:uid="{00000000-0006-0000-0500-0000DF000000}">
      <text>
        <r>
          <rPr>
            <b/>
            <sz val="9"/>
            <color indexed="81"/>
            <rFont val="游ゴシック"/>
            <family val="3"/>
            <charset val="128"/>
          </rPr>
          <t>原則、有効数字３桁以上で入力してください。</t>
        </r>
      </text>
    </comment>
    <comment ref="I147" authorId="0" shapeId="0" xr:uid="{00000000-0006-0000-0500-0000E0000000}">
      <text>
        <r>
          <rPr>
            <b/>
            <sz val="9"/>
            <color indexed="81"/>
            <rFont val="游ゴシック"/>
            <family val="3"/>
            <charset val="128"/>
          </rPr>
          <t>原則、有効数字３桁以上で入力してください。</t>
        </r>
      </text>
    </comment>
    <comment ref="F148" authorId="0" shapeId="0" xr:uid="{00000000-0006-0000-0500-0000E1000000}">
      <text>
        <r>
          <rPr>
            <b/>
            <sz val="9"/>
            <color indexed="81"/>
            <rFont val="游ゴシック"/>
            <family val="3"/>
            <charset val="128"/>
          </rPr>
          <t>原則、有効数字３桁以上で入力してください。</t>
        </r>
      </text>
    </comment>
    <comment ref="I148" authorId="0" shapeId="0" xr:uid="{00000000-0006-0000-0500-0000E2000000}">
      <text>
        <r>
          <rPr>
            <b/>
            <sz val="9"/>
            <color indexed="81"/>
            <rFont val="游ゴシック"/>
            <family val="3"/>
            <charset val="128"/>
          </rPr>
          <t>原則、有効数字３桁以上で入力してください。</t>
        </r>
      </text>
    </comment>
    <comment ref="F149" authorId="0" shapeId="0" xr:uid="{00000000-0006-0000-0500-0000E3000000}">
      <text>
        <r>
          <rPr>
            <b/>
            <sz val="9"/>
            <color indexed="81"/>
            <rFont val="游ゴシック"/>
            <family val="3"/>
            <charset val="128"/>
          </rPr>
          <t>原則、有効数字３桁以上で入力してください。</t>
        </r>
      </text>
    </comment>
    <comment ref="I149" authorId="0" shapeId="0" xr:uid="{00000000-0006-0000-0500-0000E4000000}">
      <text>
        <r>
          <rPr>
            <b/>
            <sz val="9"/>
            <color indexed="81"/>
            <rFont val="游ゴシック"/>
            <family val="3"/>
            <charset val="128"/>
          </rPr>
          <t>原則、有効数字３桁以上で入力してください。</t>
        </r>
      </text>
    </comment>
    <comment ref="C150" authorId="1" shapeId="0" xr:uid="{00000000-0006-0000-0500-0000E5000000}">
      <text>
        <r>
          <rPr>
            <b/>
            <sz val="9"/>
            <color indexed="81"/>
            <rFont val="游ゴシック"/>
            <family val="3"/>
            <charset val="128"/>
          </rPr>
          <t>名称変更できます。その際、右側太枠内の発熱量と排出係数が一致するように、入力し直してください。当初は、輸入原料炭の発熱量と排出係数が入っています。輸入、コークス用、吹込用の複数に該当する場合は、「その他の燃料」の欄も活用してください。</t>
        </r>
      </text>
    </comment>
    <comment ref="F150" authorId="0" shapeId="0" xr:uid="{00000000-0006-0000-0500-0000E6000000}">
      <text>
        <r>
          <rPr>
            <b/>
            <sz val="9"/>
            <color indexed="81"/>
            <rFont val="游ゴシック"/>
            <family val="3"/>
            <charset val="128"/>
          </rPr>
          <t>原則、有効数字３桁以上で入力してください。</t>
        </r>
      </text>
    </comment>
    <comment ref="I150" authorId="0" shapeId="0" xr:uid="{00000000-0006-0000-0500-0000E7000000}">
      <text>
        <r>
          <rPr>
            <b/>
            <sz val="9"/>
            <color indexed="81"/>
            <rFont val="游ゴシック"/>
            <family val="3"/>
            <charset val="128"/>
          </rPr>
          <t>原則、有効数字３桁以上で入力してください。</t>
        </r>
      </text>
    </comment>
    <comment ref="P150" authorId="1" shapeId="0" xr:uid="{00000000-0006-0000-0500-0000E8000000}">
      <text>
        <r>
          <rPr>
            <b/>
            <sz val="9"/>
            <color indexed="81"/>
            <rFont val="游ゴシック"/>
            <family val="3"/>
            <charset val="128"/>
          </rPr>
          <t>輸入原料炭の発熱量を入力しています。
コークス原料炭は28.9、吹込用原料炭は28.3になります。</t>
        </r>
      </text>
    </comment>
    <comment ref="S150" authorId="1" shapeId="0" xr:uid="{00000000-0006-0000-0500-0000E9000000}">
      <text>
        <r>
          <rPr>
            <b/>
            <sz val="9"/>
            <color indexed="81"/>
            <rFont val="游ゴシック"/>
            <family val="3"/>
            <charset val="128"/>
          </rPr>
          <t>輸入原料炭の排出係数を入力しています。コークス用原料炭は0.0245、吹込用原料炭は0.0251になります。</t>
        </r>
      </text>
    </comment>
    <comment ref="C151" authorId="1" shapeId="0" xr:uid="{00000000-0006-0000-0500-0000EA000000}">
      <text>
        <r>
          <rPr>
            <b/>
            <sz val="9"/>
            <color indexed="81"/>
            <rFont val="游ゴシック"/>
            <family val="3"/>
            <charset val="128"/>
          </rPr>
          <t>名称変更できます。その際、右側太枠内の発熱量と排出係数が一致するように、入力し直してください。当初は、輸入一般炭の発熱量と排出係数が入っています。輸入、国産の複数に該当する場合は、「その他の燃料」の欄も活用してください。</t>
        </r>
      </text>
    </comment>
    <comment ref="F151" authorId="0" shapeId="0" xr:uid="{00000000-0006-0000-0500-0000EB000000}">
      <text>
        <r>
          <rPr>
            <b/>
            <sz val="9"/>
            <color indexed="81"/>
            <rFont val="游ゴシック"/>
            <family val="3"/>
            <charset val="128"/>
          </rPr>
          <t>原則、有効数字３桁以上で入力してください。</t>
        </r>
      </text>
    </comment>
    <comment ref="I151" authorId="0" shapeId="0" xr:uid="{00000000-0006-0000-0500-0000EC000000}">
      <text>
        <r>
          <rPr>
            <b/>
            <sz val="9"/>
            <color indexed="81"/>
            <rFont val="游ゴシック"/>
            <family val="3"/>
            <charset val="128"/>
          </rPr>
          <t>原則、有効数字３桁以上で入力してください。</t>
        </r>
      </text>
    </comment>
    <comment ref="P151" authorId="1" shapeId="0" xr:uid="{00000000-0006-0000-0500-0000ED000000}">
      <text>
        <r>
          <rPr>
            <b/>
            <sz val="9"/>
            <color indexed="81"/>
            <rFont val="游ゴシック"/>
            <family val="3"/>
            <charset val="128"/>
          </rPr>
          <t>輸入一般炭の発熱量を入力しています。国産一般炭は、24.2になります。</t>
        </r>
      </text>
    </comment>
    <comment ref="S151" authorId="1" shapeId="0" xr:uid="{00000000-0006-0000-0500-0000EE000000}">
      <text>
        <r>
          <rPr>
            <b/>
            <sz val="9"/>
            <color indexed="81"/>
            <rFont val="游ゴシック"/>
            <family val="3"/>
            <charset val="128"/>
          </rPr>
          <t>輸入一般炭の排出係数を入力しています。国産一般炭は、0.0242になります。</t>
        </r>
      </text>
    </comment>
    <comment ref="F152" authorId="0" shapeId="0" xr:uid="{00000000-0006-0000-0500-0000EF000000}">
      <text>
        <r>
          <rPr>
            <b/>
            <sz val="9"/>
            <color indexed="81"/>
            <rFont val="游ゴシック"/>
            <family val="3"/>
            <charset val="128"/>
          </rPr>
          <t>原則、有効数字３桁以上で入力してください。</t>
        </r>
      </text>
    </comment>
    <comment ref="I152" authorId="0" shapeId="0" xr:uid="{00000000-0006-0000-0500-0000F0000000}">
      <text>
        <r>
          <rPr>
            <b/>
            <sz val="9"/>
            <color indexed="81"/>
            <rFont val="游ゴシック"/>
            <family val="3"/>
            <charset val="128"/>
          </rPr>
          <t>原則、有効数字３桁以上で入力してください。</t>
        </r>
      </text>
    </comment>
    <comment ref="F153" authorId="0" shapeId="0" xr:uid="{00000000-0006-0000-0500-0000F1000000}">
      <text>
        <r>
          <rPr>
            <b/>
            <sz val="9"/>
            <color indexed="81"/>
            <rFont val="游ゴシック"/>
            <family val="3"/>
            <charset val="128"/>
          </rPr>
          <t>原則、有効数字３桁以上で入力してください。</t>
        </r>
      </text>
    </comment>
    <comment ref="I153" authorId="0" shapeId="0" xr:uid="{00000000-0006-0000-0500-0000F2000000}">
      <text>
        <r>
          <rPr>
            <b/>
            <sz val="9"/>
            <color indexed="81"/>
            <rFont val="游ゴシック"/>
            <family val="3"/>
            <charset val="128"/>
          </rPr>
          <t>原則、有効数字３桁以上で入力してください。</t>
        </r>
      </text>
    </comment>
    <comment ref="F154" authorId="0" shapeId="0" xr:uid="{00000000-0006-0000-0500-0000F3000000}">
      <text>
        <r>
          <rPr>
            <b/>
            <sz val="9"/>
            <color indexed="81"/>
            <rFont val="游ゴシック"/>
            <family val="3"/>
            <charset val="128"/>
          </rPr>
          <t>原則、有効数字３桁以上で入力してください。</t>
        </r>
      </text>
    </comment>
    <comment ref="I154" authorId="0" shapeId="0" xr:uid="{00000000-0006-0000-0500-0000F4000000}">
      <text>
        <r>
          <rPr>
            <b/>
            <sz val="9"/>
            <color indexed="81"/>
            <rFont val="游ゴシック"/>
            <family val="3"/>
            <charset val="128"/>
          </rPr>
          <t>原則、有効数字３桁以上で入力してください。</t>
        </r>
      </text>
    </comment>
    <comment ref="F155" authorId="0" shapeId="0" xr:uid="{00000000-0006-0000-0500-0000F5000000}">
      <text>
        <r>
          <rPr>
            <b/>
            <sz val="9"/>
            <color indexed="81"/>
            <rFont val="游ゴシック"/>
            <family val="3"/>
            <charset val="128"/>
          </rPr>
          <t>原則、有効数字３桁以上で入力してください。</t>
        </r>
      </text>
    </comment>
    <comment ref="I155" authorId="0" shapeId="0" xr:uid="{00000000-0006-0000-0500-0000F6000000}">
      <text>
        <r>
          <rPr>
            <b/>
            <sz val="9"/>
            <color indexed="81"/>
            <rFont val="游ゴシック"/>
            <family val="3"/>
            <charset val="128"/>
          </rPr>
          <t>原則、有効数字３桁以上で入力してください。</t>
        </r>
      </text>
    </comment>
    <comment ref="F156" authorId="0" shapeId="0" xr:uid="{00000000-0006-0000-0500-0000F7000000}">
      <text>
        <r>
          <rPr>
            <b/>
            <sz val="9"/>
            <color indexed="81"/>
            <rFont val="游ゴシック"/>
            <family val="3"/>
            <charset val="128"/>
          </rPr>
          <t>原則、有効数字３桁以上で入力してください。</t>
        </r>
      </text>
    </comment>
    <comment ref="I156" authorId="0" shapeId="0" xr:uid="{00000000-0006-0000-0500-0000F8000000}">
      <text>
        <r>
          <rPr>
            <b/>
            <sz val="9"/>
            <color indexed="81"/>
            <rFont val="游ゴシック"/>
            <family val="3"/>
            <charset val="128"/>
          </rPr>
          <t>原則、有効数字３桁以上で入力してください。</t>
        </r>
      </text>
    </comment>
    <comment ref="F157" authorId="0" shapeId="0" xr:uid="{00000000-0006-0000-0500-0000F9000000}">
      <text>
        <r>
          <rPr>
            <b/>
            <sz val="9"/>
            <color indexed="81"/>
            <rFont val="游ゴシック"/>
            <family val="3"/>
            <charset val="128"/>
          </rPr>
          <t>原則、有効数字３桁以上で入力してください。</t>
        </r>
      </text>
    </comment>
    <comment ref="I157" authorId="0" shapeId="0" xr:uid="{00000000-0006-0000-0500-0000FA000000}">
      <text>
        <r>
          <rPr>
            <b/>
            <sz val="9"/>
            <color indexed="81"/>
            <rFont val="游ゴシック"/>
            <family val="3"/>
            <charset val="128"/>
          </rPr>
          <t>原則、有効数字３桁以上で入力してください。</t>
        </r>
      </text>
    </comment>
    <comment ref="F158" authorId="0" shapeId="0" xr:uid="{00000000-0006-0000-0500-0000FB000000}">
      <text>
        <r>
          <rPr>
            <b/>
            <sz val="10"/>
            <color indexed="81"/>
            <rFont val="游ゴシック"/>
            <family val="3"/>
            <charset val="128"/>
          </rPr>
          <t>原則、有効数字３桁以上で入力してください。</t>
        </r>
      </text>
    </comment>
    <comment ref="I158" authorId="0" shapeId="0" xr:uid="{00000000-0006-0000-0500-0000FC000000}">
      <text>
        <r>
          <rPr>
            <b/>
            <sz val="10"/>
            <color indexed="81"/>
            <rFont val="游ゴシック"/>
            <family val="3"/>
            <charset val="128"/>
          </rPr>
          <t>原則、有効数字３桁以上で入力してください。</t>
        </r>
      </text>
    </comment>
    <comment ref="F159" authorId="0" shapeId="0" xr:uid="{00000000-0006-0000-0500-0000FD000000}">
      <text>
        <r>
          <rPr>
            <b/>
            <sz val="10"/>
            <color indexed="81"/>
            <rFont val="游ゴシック"/>
            <family val="3"/>
            <charset val="128"/>
          </rPr>
          <t>原則、有効数字３桁以上で入力してください。</t>
        </r>
      </text>
    </comment>
    <comment ref="I159" authorId="0" shapeId="0" xr:uid="{00000000-0006-0000-0500-0000FE000000}">
      <text>
        <r>
          <rPr>
            <b/>
            <sz val="10"/>
            <color indexed="81"/>
            <rFont val="游ゴシック"/>
            <family val="3"/>
            <charset val="128"/>
          </rPr>
          <t>原則、有効数字３桁以上で入力してください。</t>
        </r>
      </text>
    </comment>
    <comment ref="F160" authorId="0" shapeId="0" xr:uid="{00000000-0006-0000-0500-0000FF000000}">
      <text>
        <r>
          <rPr>
            <b/>
            <sz val="10"/>
            <color indexed="81"/>
            <rFont val="游ゴシック"/>
            <family val="3"/>
            <charset val="128"/>
          </rPr>
          <t>原則、有効数字３桁以上で入力してください。</t>
        </r>
      </text>
    </comment>
    <comment ref="I160" authorId="0" shapeId="0" xr:uid="{00000000-0006-0000-0500-000000010000}">
      <text>
        <r>
          <rPr>
            <b/>
            <sz val="10"/>
            <color indexed="81"/>
            <rFont val="游ゴシック"/>
            <family val="3"/>
            <charset val="128"/>
          </rPr>
          <t>原則、有効数字３桁以上で入力してください。</t>
        </r>
      </text>
    </comment>
    <comment ref="F161" authorId="0" shapeId="0" xr:uid="{00000000-0006-0000-0500-000001010000}">
      <text>
        <r>
          <rPr>
            <b/>
            <sz val="10"/>
            <color indexed="81"/>
            <rFont val="游ゴシック"/>
            <family val="3"/>
            <charset val="128"/>
          </rPr>
          <t>原則、有効数字３桁以上で入力してください。</t>
        </r>
      </text>
    </comment>
    <comment ref="I161" authorId="0" shapeId="0" xr:uid="{00000000-0006-0000-0500-000002010000}">
      <text>
        <r>
          <rPr>
            <b/>
            <sz val="10"/>
            <color indexed="81"/>
            <rFont val="游ゴシック"/>
            <family val="3"/>
            <charset val="128"/>
          </rPr>
          <t>原則、有効数字３桁以上で入力してください。</t>
        </r>
      </text>
    </comment>
    <comment ref="F162" authorId="0" shapeId="0" xr:uid="{00000000-0006-0000-0500-000003010000}">
      <text>
        <r>
          <rPr>
            <b/>
            <sz val="10"/>
            <color indexed="81"/>
            <rFont val="游ゴシック"/>
            <family val="3"/>
            <charset val="128"/>
          </rPr>
          <t>原則、有効数字３桁以上で入力してください。</t>
        </r>
      </text>
    </comment>
    <comment ref="I162" authorId="0" shapeId="0" xr:uid="{00000000-0006-0000-0500-000004010000}">
      <text>
        <r>
          <rPr>
            <b/>
            <sz val="10"/>
            <color indexed="81"/>
            <rFont val="游ゴシック"/>
            <family val="3"/>
            <charset val="128"/>
          </rPr>
          <t>原則、有効数字３桁以上で入力してください。</t>
        </r>
      </text>
    </comment>
    <comment ref="U166" authorId="2" shapeId="0" xr:uid="{00000000-0006-0000-0500-000005010000}">
      <text>
        <r>
          <rPr>
            <b/>
            <sz val="9"/>
            <color indexed="81"/>
            <rFont val="游ゴシック"/>
            <family val="3"/>
            <charset val="128"/>
          </rPr>
          <t>ガス事業者名を入力してください。</t>
        </r>
      </text>
    </comment>
    <comment ref="F167" authorId="0" shapeId="0" xr:uid="{00000000-0006-0000-0500-000006010000}">
      <text>
        <r>
          <rPr>
            <b/>
            <sz val="10"/>
            <color indexed="81"/>
            <rFont val="游ゴシック"/>
            <family val="3"/>
            <charset val="128"/>
          </rPr>
          <t>右側太枠内に、排出係数を入力してください。数値は、原則、有効数字３桁以上で入力してください。</t>
        </r>
      </text>
    </comment>
    <comment ref="I167" authorId="0" shapeId="0" xr:uid="{00000000-0006-0000-0500-000007010000}">
      <text>
        <r>
          <rPr>
            <b/>
            <sz val="10"/>
            <color indexed="81"/>
            <rFont val="游ゴシック"/>
            <family val="3"/>
            <charset val="128"/>
          </rPr>
          <t>原則、有効数字３桁以上で入力してください。</t>
        </r>
      </text>
    </comment>
    <comment ref="S167" authorId="1" shapeId="0" xr:uid="{00000000-0006-0000-0500-000008010000}">
      <text>
        <r>
          <rPr>
            <b/>
            <sz val="9"/>
            <color indexed="81"/>
            <rFont val="游ゴシック"/>
            <family val="3"/>
            <charset val="128"/>
          </rPr>
          <t>ガス事業者が公表する基礎排出係数を入力してください。</t>
        </r>
      </text>
    </comment>
    <comment ref="F172" authorId="0" shapeId="0" xr:uid="{00000000-0006-0000-0500-000009010000}">
      <text>
        <r>
          <rPr>
            <b/>
            <sz val="10"/>
            <color indexed="81"/>
            <rFont val="游ゴシック"/>
            <family val="3"/>
            <charset val="128"/>
          </rPr>
          <t>原則、有効数字３桁以上で入力してください。</t>
        </r>
      </text>
    </comment>
    <comment ref="I172" authorId="0" shapeId="0" xr:uid="{00000000-0006-0000-0500-00000A010000}">
      <text>
        <r>
          <rPr>
            <b/>
            <sz val="10"/>
            <color indexed="81"/>
            <rFont val="游ゴシック"/>
            <family val="3"/>
            <charset val="128"/>
          </rPr>
          <t>原則、有効数字３桁以上で入力してください。</t>
        </r>
      </text>
    </comment>
    <comment ref="F173" authorId="0" shapeId="0" xr:uid="{00000000-0006-0000-0500-00000B010000}">
      <text>
        <r>
          <rPr>
            <b/>
            <sz val="10"/>
            <color indexed="81"/>
            <rFont val="游ゴシック"/>
            <family val="3"/>
            <charset val="128"/>
          </rPr>
          <t>右側太枠内に、排出係数を入力してください。数値は、原則、有効数字３桁以上で入力してください。</t>
        </r>
      </text>
    </comment>
    <comment ref="I173" authorId="0" shapeId="0" xr:uid="{00000000-0006-0000-0500-00000C010000}">
      <text>
        <r>
          <rPr>
            <b/>
            <sz val="10"/>
            <color indexed="81"/>
            <rFont val="游ゴシック"/>
            <family val="3"/>
            <charset val="128"/>
          </rPr>
          <t>原則、有効数字３桁以上で入力してください。</t>
        </r>
      </text>
    </comment>
    <comment ref="S173" authorId="1" shapeId="0" xr:uid="{00000000-0006-0000-0500-00000D010000}">
      <text>
        <r>
          <rPr>
            <b/>
            <sz val="9"/>
            <color indexed="81"/>
            <rFont val="游ゴシック"/>
            <family val="3"/>
            <charset val="128"/>
          </rPr>
          <t>基礎排出係数を入力して下さい。</t>
        </r>
      </text>
    </comment>
    <comment ref="F174" authorId="0" shapeId="0" xr:uid="{00000000-0006-0000-0500-00000E010000}">
      <text>
        <r>
          <rPr>
            <b/>
            <sz val="10"/>
            <color indexed="81"/>
            <rFont val="游ゴシック"/>
            <family val="3"/>
            <charset val="128"/>
          </rPr>
          <t>右側太枠内に、排出係数を入力してください。数値は、原則、有効数字３桁以上で入力してください。</t>
        </r>
      </text>
    </comment>
    <comment ref="I174" authorId="0" shapeId="0" xr:uid="{00000000-0006-0000-0500-00000F010000}">
      <text>
        <r>
          <rPr>
            <b/>
            <sz val="10"/>
            <color indexed="81"/>
            <rFont val="游ゴシック"/>
            <family val="3"/>
            <charset val="128"/>
          </rPr>
          <t>原則、有効数字３桁以上で入力してください。</t>
        </r>
      </text>
    </comment>
    <comment ref="S174" authorId="1" shapeId="0" xr:uid="{00000000-0006-0000-0500-000010010000}">
      <text>
        <r>
          <rPr>
            <b/>
            <sz val="9"/>
            <color indexed="81"/>
            <rFont val="游ゴシック"/>
            <family val="3"/>
            <charset val="128"/>
          </rPr>
          <t>基礎排出係数を入力して下さい。</t>
        </r>
      </text>
    </comment>
    <comment ref="F175" authorId="0" shapeId="0" xr:uid="{00000000-0006-0000-0500-000011010000}">
      <text>
        <r>
          <rPr>
            <b/>
            <sz val="10"/>
            <color indexed="81"/>
            <rFont val="游ゴシック"/>
            <family val="3"/>
            <charset val="128"/>
          </rPr>
          <t>右側太枠内に、排出係数を入力してください。数値は、原則、有効数字３桁以上で入力してください。</t>
        </r>
      </text>
    </comment>
    <comment ref="I175" authorId="0" shapeId="0" xr:uid="{00000000-0006-0000-0500-000012010000}">
      <text>
        <r>
          <rPr>
            <b/>
            <sz val="10"/>
            <color indexed="81"/>
            <rFont val="游ゴシック"/>
            <family val="3"/>
            <charset val="128"/>
          </rPr>
          <t>原則、有効数字３桁以上で入力してください。</t>
        </r>
      </text>
    </comment>
    <comment ref="S175" authorId="1" shapeId="0" xr:uid="{00000000-0006-0000-0500-000013010000}">
      <text>
        <r>
          <rPr>
            <b/>
            <sz val="9"/>
            <color indexed="81"/>
            <rFont val="游ゴシック"/>
            <family val="3"/>
            <charset val="128"/>
          </rPr>
          <t>基礎排出係数を入力して下さい。</t>
        </r>
      </text>
    </comment>
    <comment ref="O177" authorId="2" shapeId="0" xr:uid="{00000000-0006-0000-0500-000014010000}">
      <text>
        <r>
          <rPr>
            <b/>
            <sz val="11"/>
            <color indexed="10"/>
            <rFont val="メイリオ"/>
            <family val="3"/>
            <charset val="128"/>
          </rPr>
          <t>電気事業者名、排出係数、買電量をこの表の太枠内に上から順に入力してください！</t>
        </r>
      </text>
    </comment>
    <comment ref="P179" authorId="2" shapeId="0" xr:uid="{00000000-0006-0000-0500-000015010000}">
      <text>
        <r>
          <rPr>
            <b/>
            <sz val="8"/>
            <color indexed="81"/>
            <rFont val="游ゴシック"/>
            <family val="3"/>
            <charset val="128"/>
          </rPr>
          <t>電力事業者名を入力してください。詳しくは①基本情報の３を確認してください。</t>
        </r>
      </text>
    </comment>
    <comment ref="R179" authorId="2" shapeId="0" xr:uid="{00000000-0006-0000-0500-000016010000}">
      <text>
        <r>
          <rPr>
            <b/>
            <sz val="9"/>
            <color indexed="81"/>
            <rFont val="游ゴシック"/>
            <family val="3"/>
            <charset val="128"/>
          </rPr>
          <t>基礎排出係数を入力してください。詳しくは①基本情報の３を確認してください。</t>
        </r>
      </text>
    </comment>
    <comment ref="T179" authorId="2" shapeId="0" xr:uid="{00000000-0006-0000-0500-000017010000}">
      <text>
        <r>
          <rPr>
            <b/>
            <sz val="9"/>
            <color indexed="81"/>
            <rFont val="游ゴシック"/>
            <family val="3"/>
            <charset val="128"/>
          </rPr>
          <t>原則、有効数字３桁以上で記入してください。</t>
        </r>
      </text>
    </comment>
    <comment ref="U179" authorId="2" shapeId="0" xr:uid="{00000000-0006-0000-0500-000018010000}">
      <text>
        <r>
          <rPr>
            <b/>
            <sz val="9"/>
            <color indexed="81"/>
            <rFont val="游ゴシック"/>
            <family val="3"/>
            <charset val="128"/>
          </rPr>
          <t>原則、有効数字３桁以上で記入してください。</t>
        </r>
      </text>
    </comment>
    <comment ref="F180" authorId="2" shapeId="0" xr:uid="{00000000-0006-0000-0500-000019010000}">
      <text>
        <r>
          <rPr>
            <b/>
            <sz val="10"/>
            <color indexed="81"/>
            <rFont val="游ゴシック"/>
            <family val="3"/>
            <charset val="128"/>
          </rPr>
          <t>右側太枠内に電力事業者名、排出係数、買電量を入力してください。</t>
        </r>
      </text>
    </comment>
    <comment ref="P180" authorId="2" shapeId="0" xr:uid="{00000000-0006-0000-0500-00001A010000}">
      <text>
        <r>
          <rPr>
            <b/>
            <sz val="8"/>
            <color indexed="81"/>
            <rFont val="游ゴシック"/>
            <family val="3"/>
            <charset val="128"/>
          </rPr>
          <t>電力事業者名を入力してください。詳しくは①基本情報の３を確認してください。</t>
        </r>
      </text>
    </comment>
    <comment ref="R180" authorId="2" shapeId="0" xr:uid="{00000000-0006-0000-0500-00001B010000}">
      <text>
        <r>
          <rPr>
            <b/>
            <sz val="9"/>
            <color indexed="81"/>
            <rFont val="游ゴシック"/>
            <family val="3"/>
            <charset val="128"/>
          </rPr>
          <t>基礎排出係数を入力してください。詳しくは①基本情報の３を確認してください。</t>
        </r>
      </text>
    </comment>
    <comment ref="T180" authorId="2" shapeId="0" xr:uid="{00000000-0006-0000-0500-00001C010000}">
      <text>
        <r>
          <rPr>
            <b/>
            <sz val="9"/>
            <color indexed="81"/>
            <rFont val="游ゴシック"/>
            <family val="3"/>
            <charset val="128"/>
          </rPr>
          <t>原則、有効数字３桁以上で記入してください。</t>
        </r>
      </text>
    </comment>
    <comment ref="U180" authorId="2" shapeId="0" xr:uid="{00000000-0006-0000-0500-00001D010000}">
      <text>
        <r>
          <rPr>
            <b/>
            <sz val="9"/>
            <color indexed="81"/>
            <rFont val="游ゴシック"/>
            <family val="3"/>
            <charset val="128"/>
          </rPr>
          <t>原則、有効数字３桁以上で記入してください。</t>
        </r>
      </text>
    </comment>
    <comment ref="P181" authorId="2" shapeId="0" xr:uid="{00000000-0006-0000-0500-00001E010000}">
      <text>
        <r>
          <rPr>
            <b/>
            <sz val="8"/>
            <color indexed="81"/>
            <rFont val="游ゴシック"/>
            <family val="3"/>
            <charset val="128"/>
          </rPr>
          <t>電力事業者名を入力してください。詳しくは①基本情報の３を確認してください。</t>
        </r>
      </text>
    </comment>
    <comment ref="R181" authorId="2" shapeId="0" xr:uid="{00000000-0006-0000-0500-00001F010000}">
      <text>
        <r>
          <rPr>
            <b/>
            <sz val="9"/>
            <color indexed="81"/>
            <rFont val="游ゴシック"/>
            <family val="3"/>
            <charset val="128"/>
          </rPr>
          <t>基礎排出係数を入力してください。詳しくは①基本情報の３を確認してください。</t>
        </r>
      </text>
    </comment>
    <comment ref="T181" authorId="2" shapeId="0" xr:uid="{00000000-0006-0000-0500-000020010000}">
      <text>
        <r>
          <rPr>
            <b/>
            <sz val="9"/>
            <color indexed="81"/>
            <rFont val="游ゴシック"/>
            <family val="3"/>
            <charset val="128"/>
          </rPr>
          <t>原則、有効数字３桁以上で記入してください。</t>
        </r>
      </text>
    </comment>
    <comment ref="U181" authorId="2" shapeId="0" xr:uid="{00000000-0006-0000-0500-000021010000}">
      <text>
        <r>
          <rPr>
            <b/>
            <sz val="9"/>
            <color indexed="81"/>
            <rFont val="游ゴシック"/>
            <family val="3"/>
            <charset val="128"/>
          </rPr>
          <t>原則、有効数字３桁以上で記入してください。</t>
        </r>
      </text>
    </comment>
    <comment ref="F182" authorId="2" shapeId="0" xr:uid="{00000000-0006-0000-0500-000022010000}">
      <text>
        <r>
          <rPr>
            <b/>
            <sz val="10"/>
            <color indexed="81"/>
            <rFont val="游ゴシック"/>
            <family val="3"/>
            <charset val="128"/>
          </rPr>
          <t>右側太枠内に電力事業者名、排出係数、買電量を入力してください。</t>
        </r>
      </text>
    </comment>
    <comment ref="P182" authorId="2" shapeId="0" xr:uid="{00000000-0006-0000-0500-000023010000}">
      <text>
        <r>
          <rPr>
            <b/>
            <sz val="8"/>
            <color indexed="81"/>
            <rFont val="游ゴシック"/>
            <family val="3"/>
            <charset val="128"/>
          </rPr>
          <t>電力事業者名を入力してください。詳しくは①基本情報の３を確認してください。</t>
        </r>
      </text>
    </comment>
    <comment ref="R182" authorId="2" shapeId="0" xr:uid="{00000000-0006-0000-0500-000024010000}">
      <text>
        <r>
          <rPr>
            <b/>
            <sz val="9"/>
            <color indexed="81"/>
            <rFont val="游ゴシック"/>
            <family val="3"/>
            <charset val="128"/>
          </rPr>
          <t>基礎排出係数を入力してください。詳しくは①基本情報の３を確認してください。</t>
        </r>
      </text>
    </comment>
    <comment ref="T182" authorId="2" shapeId="0" xr:uid="{00000000-0006-0000-0500-000025010000}">
      <text>
        <r>
          <rPr>
            <b/>
            <sz val="9"/>
            <color indexed="81"/>
            <rFont val="游ゴシック"/>
            <family val="3"/>
            <charset val="128"/>
          </rPr>
          <t>原則、有効数字３桁以上で記入してください。</t>
        </r>
      </text>
    </comment>
    <comment ref="U182" authorId="2" shapeId="0" xr:uid="{00000000-0006-0000-0500-000026010000}">
      <text>
        <r>
          <rPr>
            <b/>
            <sz val="9"/>
            <color indexed="81"/>
            <rFont val="游ゴシック"/>
            <family val="3"/>
            <charset val="128"/>
          </rPr>
          <t>原則、有効数字３桁以上で記入してください。</t>
        </r>
      </text>
    </comment>
    <comment ref="F184" authorId="0" shapeId="0" xr:uid="{00000000-0006-0000-0500-000027010000}">
      <text>
        <r>
          <rPr>
            <b/>
            <sz val="11"/>
            <color indexed="81"/>
            <rFont val="游ゴシック"/>
            <family val="3"/>
            <charset val="128"/>
          </rPr>
          <t>原則、排出係数の有効桁数以上の有効桁数で入力してください。また、排出係数を入力してください（右側）。</t>
        </r>
      </text>
    </comment>
    <comment ref="S184" authorId="0" shapeId="0" xr:uid="{00000000-0006-0000-0500-000028010000}">
      <text>
        <r>
          <rPr>
            <b/>
            <sz val="9"/>
            <color indexed="81"/>
            <rFont val="游ゴシック"/>
            <family val="3"/>
            <charset val="128"/>
          </rPr>
          <t>上記以外の買電がある場合は、その排出係数を入力してください。</t>
        </r>
      </text>
    </comment>
    <comment ref="F185" authorId="0" shapeId="0" xr:uid="{00000000-0006-0000-0500-000029010000}">
      <text>
        <r>
          <rPr>
            <b/>
            <sz val="11"/>
            <color indexed="81"/>
            <rFont val="游ゴシック"/>
            <family val="3"/>
            <charset val="128"/>
          </rPr>
          <t>原則、排出係数の有効桁数以上の有効桁数で入力してください。</t>
        </r>
      </text>
    </comment>
    <comment ref="I185" authorId="0" shapeId="0" xr:uid="{00000000-0006-0000-0500-00002A010000}">
      <text>
        <r>
          <rPr>
            <b/>
            <sz val="11"/>
            <color indexed="81"/>
            <rFont val="游ゴシック"/>
            <family val="3"/>
            <charset val="128"/>
          </rPr>
          <t>原則、排出係数の有効桁数以上の有効桁数で入力してください。また、排出係数を入力してください。</t>
        </r>
      </text>
    </comment>
    <comment ref="S185" authorId="0" shapeId="0" xr:uid="{00000000-0006-0000-0500-00002B010000}">
      <text>
        <r>
          <rPr>
            <b/>
            <sz val="9"/>
            <color indexed="81"/>
            <rFont val="游ゴシック"/>
            <family val="3"/>
            <charset val="128"/>
          </rPr>
          <t>自家発電の電気で販売した量がある場合は、その排出係数を入力してください。</t>
        </r>
      </text>
    </comment>
    <comment ref="B190" authorId="0" shapeId="0" xr:uid="{00000000-0006-0000-0500-00002C010000}">
      <text>
        <r>
          <rPr>
            <b/>
            <sz val="9"/>
            <color indexed="81"/>
            <rFont val="游ゴシック"/>
            <family val="3"/>
            <charset val="128"/>
          </rPr>
          <t>計算に用いた単位発熱量・排出係数を右表から変更した場合など、何の数値を用いたかを記載してください。</t>
        </r>
      </text>
    </comment>
    <comment ref="F200" authorId="0" shapeId="0" xr:uid="{00000000-0006-0000-0500-00002D010000}">
      <text>
        <r>
          <rPr>
            <b/>
            <sz val="9"/>
            <color indexed="81"/>
            <rFont val="游ゴシック"/>
            <family val="3"/>
            <charset val="128"/>
          </rPr>
          <t>原則、有効数字３桁以上で入力してください。</t>
        </r>
      </text>
    </comment>
    <comment ref="I200" authorId="0" shapeId="0" xr:uid="{00000000-0006-0000-0500-00002E010000}">
      <text>
        <r>
          <rPr>
            <b/>
            <sz val="9"/>
            <color indexed="81"/>
            <rFont val="游ゴシック"/>
            <family val="3"/>
            <charset val="128"/>
          </rPr>
          <t>原則、有効数字３桁以上で入力してください。</t>
        </r>
      </text>
    </comment>
    <comment ref="F201" authorId="0" shapeId="0" xr:uid="{00000000-0006-0000-0500-00002F010000}">
      <text>
        <r>
          <rPr>
            <b/>
            <sz val="9"/>
            <color indexed="81"/>
            <rFont val="游ゴシック"/>
            <family val="3"/>
            <charset val="128"/>
          </rPr>
          <t>原則、有効数字３桁以上で入力してください。</t>
        </r>
      </text>
    </comment>
    <comment ref="I201" authorId="0" shapeId="0" xr:uid="{00000000-0006-0000-0500-000030010000}">
      <text>
        <r>
          <rPr>
            <b/>
            <sz val="9"/>
            <color indexed="81"/>
            <rFont val="游ゴシック"/>
            <family val="3"/>
            <charset val="128"/>
          </rPr>
          <t>原則、有効数字３桁以上で入力してください。</t>
        </r>
      </text>
    </comment>
    <comment ref="F202" authorId="0" shapeId="0" xr:uid="{00000000-0006-0000-0500-000031010000}">
      <text>
        <r>
          <rPr>
            <b/>
            <sz val="9"/>
            <color indexed="81"/>
            <rFont val="游ゴシック"/>
            <family val="3"/>
            <charset val="128"/>
          </rPr>
          <t>原則、有効数字３桁以上で入力してください。</t>
        </r>
      </text>
    </comment>
    <comment ref="I202" authorId="0" shapeId="0" xr:uid="{00000000-0006-0000-0500-000032010000}">
      <text>
        <r>
          <rPr>
            <b/>
            <sz val="9"/>
            <color indexed="81"/>
            <rFont val="游ゴシック"/>
            <family val="3"/>
            <charset val="128"/>
          </rPr>
          <t>原則、有効数字３桁以上で入力してください。</t>
        </r>
      </text>
    </comment>
    <comment ref="F203" authorId="0" shapeId="0" xr:uid="{00000000-0006-0000-0500-000033010000}">
      <text>
        <r>
          <rPr>
            <b/>
            <sz val="9"/>
            <color indexed="81"/>
            <rFont val="游ゴシック"/>
            <family val="3"/>
            <charset val="128"/>
          </rPr>
          <t>原則、有効数字３桁以上で入力してください。</t>
        </r>
      </text>
    </comment>
    <comment ref="I203" authorId="0" shapeId="0" xr:uid="{00000000-0006-0000-0500-000034010000}">
      <text>
        <r>
          <rPr>
            <b/>
            <sz val="9"/>
            <color indexed="81"/>
            <rFont val="游ゴシック"/>
            <family val="3"/>
            <charset val="128"/>
          </rPr>
          <t>原則、有効数字３桁以上で入力してください。</t>
        </r>
      </text>
    </comment>
    <comment ref="F204" authorId="0" shapeId="0" xr:uid="{00000000-0006-0000-0500-000035010000}">
      <text>
        <r>
          <rPr>
            <b/>
            <sz val="9"/>
            <color indexed="81"/>
            <rFont val="游ゴシック"/>
            <family val="3"/>
            <charset val="128"/>
          </rPr>
          <t>原則、有効数字３桁以上で入力してください。</t>
        </r>
      </text>
    </comment>
    <comment ref="I204" authorId="0" shapeId="0" xr:uid="{00000000-0006-0000-0500-000036010000}">
      <text>
        <r>
          <rPr>
            <b/>
            <sz val="9"/>
            <color indexed="81"/>
            <rFont val="游ゴシック"/>
            <family val="3"/>
            <charset val="128"/>
          </rPr>
          <t>原則、有効数字３桁以上で入力してください。</t>
        </r>
      </text>
    </comment>
    <comment ref="F205" authorId="0" shapeId="0" xr:uid="{00000000-0006-0000-0500-000037010000}">
      <text>
        <r>
          <rPr>
            <b/>
            <sz val="9"/>
            <color indexed="81"/>
            <rFont val="游ゴシック"/>
            <family val="3"/>
            <charset val="128"/>
          </rPr>
          <t>原則、有効数字３桁以上で入力してください。</t>
        </r>
      </text>
    </comment>
    <comment ref="I205" authorId="0" shapeId="0" xr:uid="{00000000-0006-0000-0500-000038010000}">
      <text>
        <r>
          <rPr>
            <b/>
            <sz val="9"/>
            <color indexed="81"/>
            <rFont val="游ゴシック"/>
            <family val="3"/>
            <charset val="128"/>
          </rPr>
          <t>原則、有効数字３桁以上で入力してください。</t>
        </r>
      </text>
    </comment>
    <comment ref="F206" authorId="0" shapeId="0" xr:uid="{00000000-0006-0000-0500-000039010000}">
      <text>
        <r>
          <rPr>
            <b/>
            <sz val="9"/>
            <color indexed="81"/>
            <rFont val="游ゴシック"/>
            <family val="3"/>
            <charset val="128"/>
          </rPr>
          <t>原則、有効数字３桁以上で入力してください。</t>
        </r>
      </text>
    </comment>
    <comment ref="I206" authorId="0" shapeId="0" xr:uid="{00000000-0006-0000-0500-00003A010000}">
      <text>
        <r>
          <rPr>
            <b/>
            <sz val="9"/>
            <color indexed="81"/>
            <rFont val="游ゴシック"/>
            <family val="3"/>
            <charset val="128"/>
          </rPr>
          <t>原則、有効数字３桁以上で入力してください。</t>
        </r>
      </text>
    </comment>
    <comment ref="F207" authorId="0" shapeId="0" xr:uid="{00000000-0006-0000-0500-00003B010000}">
      <text>
        <r>
          <rPr>
            <b/>
            <sz val="9"/>
            <color indexed="81"/>
            <rFont val="游ゴシック"/>
            <family val="3"/>
            <charset val="128"/>
          </rPr>
          <t>原則、有効数字３桁以上で入力してください。</t>
        </r>
      </text>
    </comment>
    <comment ref="I207" authorId="0" shapeId="0" xr:uid="{00000000-0006-0000-0500-00003C010000}">
      <text>
        <r>
          <rPr>
            <b/>
            <sz val="9"/>
            <color indexed="81"/>
            <rFont val="游ゴシック"/>
            <family val="3"/>
            <charset val="128"/>
          </rPr>
          <t>原則、有効数字３桁以上で入力してください。</t>
        </r>
      </text>
    </comment>
    <comment ref="F208" authorId="0" shapeId="0" xr:uid="{00000000-0006-0000-0500-00003D010000}">
      <text>
        <r>
          <rPr>
            <b/>
            <sz val="9"/>
            <color indexed="81"/>
            <rFont val="游ゴシック"/>
            <family val="3"/>
            <charset val="128"/>
          </rPr>
          <t>原則、有効数字３桁以上で入力してください。</t>
        </r>
      </text>
    </comment>
    <comment ref="I208" authorId="0" shapeId="0" xr:uid="{00000000-0006-0000-0500-00003E010000}">
      <text>
        <r>
          <rPr>
            <b/>
            <sz val="9"/>
            <color indexed="81"/>
            <rFont val="游ゴシック"/>
            <family val="3"/>
            <charset val="128"/>
          </rPr>
          <t>原則、有効数字３桁以上で入力してください。</t>
        </r>
      </text>
    </comment>
    <comment ref="F209" authorId="0" shapeId="0" xr:uid="{00000000-0006-0000-0500-00003F010000}">
      <text>
        <r>
          <rPr>
            <b/>
            <sz val="9"/>
            <color indexed="81"/>
            <rFont val="游ゴシック"/>
            <family val="3"/>
            <charset val="128"/>
          </rPr>
          <t>原則、有効数字３桁以上で入力してください。</t>
        </r>
      </text>
    </comment>
    <comment ref="I209" authorId="0" shapeId="0" xr:uid="{00000000-0006-0000-0500-000040010000}">
      <text>
        <r>
          <rPr>
            <b/>
            <sz val="9"/>
            <color indexed="81"/>
            <rFont val="游ゴシック"/>
            <family val="3"/>
            <charset val="128"/>
          </rPr>
          <t>原則、有効数字３桁以上で入力してください。</t>
        </r>
      </text>
    </comment>
    <comment ref="F210" authorId="0" shapeId="0" xr:uid="{00000000-0006-0000-0500-000041010000}">
      <text>
        <r>
          <rPr>
            <b/>
            <sz val="9"/>
            <color indexed="81"/>
            <rFont val="游ゴシック"/>
            <family val="3"/>
            <charset val="128"/>
          </rPr>
          <t>原則、有効数字３桁以上で入力してください。</t>
        </r>
      </text>
    </comment>
    <comment ref="I210" authorId="0" shapeId="0" xr:uid="{00000000-0006-0000-0500-000042010000}">
      <text>
        <r>
          <rPr>
            <b/>
            <sz val="9"/>
            <color indexed="81"/>
            <rFont val="游ゴシック"/>
            <family val="3"/>
            <charset val="128"/>
          </rPr>
          <t>原則、有効数字３桁以上で入力してください。</t>
        </r>
      </text>
    </comment>
    <comment ref="F211" authorId="0" shapeId="0" xr:uid="{00000000-0006-0000-0500-000043010000}">
      <text>
        <r>
          <rPr>
            <b/>
            <sz val="9"/>
            <color indexed="81"/>
            <rFont val="游ゴシック"/>
            <family val="3"/>
            <charset val="128"/>
          </rPr>
          <t>原則、有効数字３桁以上で入力してください。</t>
        </r>
      </text>
    </comment>
    <comment ref="I211" authorId="0" shapeId="0" xr:uid="{00000000-0006-0000-0500-000044010000}">
      <text>
        <r>
          <rPr>
            <b/>
            <sz val="9"/>
            <color indexed="81"/>
            <rFont val="游ゴシック"/>
            <family val="3"/>
            <charset val="128"/>
          </rPr>
          <t>原則、有効数字３桁以上で入力してください。</t>
        </r>
      </text>
    </comment>
    <comment ref="F212" authorId="0" shapeId="0" xr:uid="{00000000-0006-0000-0500-000045010000}">
      <text>
        <r>
          <rPr>
            <b/>
            <sz val="9"/>
            <color indexed="81"/>
            <rFont val="游ゴシック"/>
            <family val="3"/>
            <charset val="128"/>
          </rPr>
          <t>原則、有効数字３桁以上で入力してください。</t>
        </r>
      </text>
    </comment>
    <comment ref="I212" authorId="0" shapeId="0" xr:uid="{00000000-0006-0000-0500-000046010000}">
      <text>
        <r>
          <rPr>
            <b/>
            <sz val="9"/>
            <color indexed="81"/>
            <rFont val="游ゴシック"/>
            <family val="3"/>
            <charset val="128"/>
          </rPr>
          <t>原則、有効数字３桁以上で入力してください。</t>
        </r>
      </text>
    </comment>
    <comment ref="F213" authorId="0" shapeId="0" xr:uid="{00000000-0006-0000-0500-000047010000}">
      <text>
        <r>
          <rPr>
            <b/>
            <sz val="9"/>
            <color indexed="81"/>
            <rFont val="游ゴシック"/>
            <family val="3"/>
            <charset val="128"/>
          </rPr>
          <t>原則、有効数字３桁以上で入力してください。</t>
        </r>
      </text>
    </comment>
    <comment ref="I213" authorId="0" shapeId="0" xr:uid="{00000000-0006-0000-0500-000048010000}">
      <text>
        <r>
          <rPr>
            <b/>
            <sz val="9"/>
            <color indexed="81"/>
            <rFont val="游ゴシック"/>
            <family val="3"/>
            <charset val="128"/>
          </rPr>
          <t>原則、有効数字３桁以上で入力してください。</t>
        </r>
      </text>
    </comment>
    <comment ref="C214" authorId="1" shapeId="0" xr:uid="{00000000-0006-0000-0500-000049010000}">
      <text>
        <r>
          <rPr>
            <b/>
            <sz val="9"/>
            <color indexed="81"/>
            <rFont val="游ゴシック"/>
            <family val="3"/>
            <charset val="128"/>
          </rPr>
          <t>名称変更できます。その際、右側太枠内の発熱量と排出係数が一致するように、入力し直してください。当初は、輸入原料炭の発熱量と排出係数が入っています。輸入、コークス用、吹込用の複数に該当する場合は、「その他の燃料」の欄も活用してください。</t>
        </r>
      </text>
    </comment>
    <comment ref="F214" authorId="0" shapeId="0" xr:uid="{00000000-0006-0000-0500-00004A010000}">
      <text>
        <r>
          <rPr>
            <b/>
            <sz val="9"/>
            <color indexed="81"/>
            <rFont val="游ゴシック"/>
            <family val="3"/>
            <charset val="128"/>
          </rPr>
          <t>原則、有効数字３桁以上で入力してください。</t>
        </r>
      </text>
    </comment>
    <comment ref="I214" authorId="0" shapeId="0" xr:uid="{00000000-0006-0000-0500-00004B010000}">
      <text>
        <r>
          <rPr>
            <b/>
            <sz val="9"/>
            <color indexed="81"/>
            <rFont val="游ゴシック"/>
            <family val="3"/>
            <charset val="128"/>
          </rPr>
          <t>原則、有効数字３桁以上で入力してください。</t>
        </r>
      </text>
    </comment>
    <comment ref="P214" authorId="1" shapeId="0" xr:uid="{00000000-0006-0000-0500-00004C010000}">
      <text>
        <r>
          <rPr>
            <b/>
            <sz val="9"/>
            <color indexed="81"/>
            <rFont val="游ゴシック"/>
            <family val="3"/>
            <charset val="128"/>
          </rPr>
          <t>輸入原料炭の発熱量を入力しています。
コークス原料炭は28.9、吹込用原料炭は28.3になります。</t>
        </r>
      </text>
    </comment>
    <comment ref="S214" authorId="1" shapeId="0" xr:uid="{00000000-0006-0000-0500-00004D010000}">
      <text>
        <r>
          <rPr>
            <b/>
            <sz val="9"/>
            <color indexed="81"/>
            <rFont val="游ゴシック"/>
            <family val="3"/>
            <charset val="128"/>
          </rPr>
          <t>輸入原料炭の排出係数を入力しています。コークス用原料炭は0.0245、吹込用原料炭は0.0251になります。</t>
        </r>
      </text>
    </comment>
    <comment ref="C215" authorId="1" shapeId="0" xr:uid="{00000000-0006-0000-0500-00004E010000}">
      <text>
        <r>
          <rPr>
            <b/>
            <sz val="9"/>
            <color indexed="81"/>
            <rFont val="游ゴシック"/>
            <family val="3"/>
            <charset val="128"/>
          </rPr>
          <t>名称変更できます。その際、右側太枠内の発熱量と排出係数が一致するように、入力し直してください。当初は、輸入一般炭の発熱量と排出係数が入っています。輸入、国産の複数に該当する場合は、「その他の燃料」の欄も活用してください。</t>
        </r>
      </text>
    </comment>
    <comment ref="F215" authorId="0" shapeId="0" xr:uid="{00000000-0006-0000-0500-00004F010000}">
      <text>
        <r>
          <rPr>
            <b/>
            <sz val="9"/>
            <color indexed="81"/>
            <rFont val="游ゴシック"/>
            <family val="3"/>
            <charset val="128"/>
          </rPr>
          <t>原則、有効数字３桁以上で入力してください。</t>
        </r>
      </text>
    </comment>
    <comment ref="I215" authorId="0" shapeId="0" xr:uid="{00000000-0006-0000-0500-000050010000}">
      <text>
        <r>
          <rPr>
            <b/>
            <sz val="9"/>
            <color indexed="81"/>
            <rFont val="游ゴシック"/>
            <family val="3"/>
            <charset val="128"/>
          </rPr>
          <t>原則、有効数字３桁以上で入力してください。</t>
        </r>
      </text>
    </comment>
    <comment ref="P215" authorId="1" shapeId="0" xr:uid="{00000000-0006-0000-0500-000051010000}">
      <text>
        <r>
          <rPr>
            <b/>
            <sz val="9"/>
            <color indexed="81"/>
            <rFont val="游ゴシック"/>
            <family val="3"/>
            <charset val="128"/>
          </rPr>
          <t>輸入一般炭の発熱量を入力しています。国産一般炭は、24.2になります。</t>
        </r>
      </text>
    </comment>
    <comment ref="S215" authorId="1" shapeId="0" xr:uid="{00000000-0006-0000-0500-000052010000}">
      <text>
        <r>
          <rPr>
            <b/>
            <sz val="9"/>
            <color indexed="81"/>
            <rFont val="游ゴシック"/>
            <family val="3"/>
            <charset val="128"/>
          </rPr>
          <t>輸入一般炭の排出係数を入力しています。国産一般炭は、0.0242になります。</t>
        </r>
      </text>
    </comment>
    <comment ref="F216" authorId="0" shapeId="0" xr:uid="{00000000-0006-0000-0500-000053010000}">
      <text>
        <r>
          <rPr>
            <b/>
            <sz val="9"/>
            <color indexed="81"/>
            <rFont val="游ゴシック"/>
            <family val="3"/>
            <charset val="128"/>
          </rPr>
          <t>原則、有効数字３桁以上で入力してください。</t>
        </r>
      </text>
    </comment>
    <comment ref="I216" authorId="0" shapeId="0" xr:uid="{00000000-0006-0000-0500-000054010000}">
      <text>
        <r>
          <rPr>
            <b/>
            <sz val="9"/>
            <color indexed="81"/>
            <rFont val="游ゴシック"/>
            <family val="3"/>
            <charset val="128"/>
          </rPr>
          <t>原則、有効数字３桁以上で入力してください。</t>
        </r>
      </text>
    </comment>
    <comment ref="F217" authorId="0" shapeId="0" xr:uid="{00000000-0006-0000-0500-000055010000}">
      <text>
        <r>
          <rPr>
            <b/>
            <sz val="9"/>
            <color indexed="81"/>
            <rFont val="游ゴシック"/>
            <family val="3"/>
            <charset val="128"/>
          </rPr>
          <t>原則、有効数字３桁以上で入力してください。</t>
        </r>
      </text>
    </comment>
    <comment ref="I217" authorId="0" shapeId="0" xr:uid="{00000000-0006-0000-0500-000056010000}">
      <text>
        <r>
          <rPr>
            <b/>
            <sz val="9"/>
            <color indexed="81"/>
            <rFont val="游ゴシック"/>
            <family val="3"/>
            <charset val="128"/>
          </rPr>
          <t>原則、有効数字３桁以上で入力してください。</t>
        </r>
      </text>
    </comment>
    <comment ref="F218" authorId="0" shapeId="0" xr:uid="{00000000-0006-0000-0500-000057010000}">
      <text>
        <r>
          <rPr>
            <b/>
            <sz val="9"/>
            <color indexed="81"/>
            <rFont val="游ゴシック"/>
            <family val="3"/>
            <charset val="128"/>
          </rPr>
          <t>原則、有効数字３桁以上で入力してください。</t>
        </r>
      </text>
    </comment>
    <comment ref="I218" authorId="0" shapeId="0" xr:uid="{00000000-0006-0000-0500-000058010000}">
      <text>
        <r>
          <rPr>
            <b/>
            <sz val="9"/>
            <color indexed="81"/>
            <rFont val="游ゴシック"/>
            <family val="3"/>
            <charset val="128"/>
          </rPr>
          <t>原則、有効数字３桁以上で入力してください。</t>
        </r>
      </text>
    </comment>
    <comment ref="F219" authorId="0" shapeId="0" xr:uid="{00000000-0006-0000-0500-000059010000}">
      <text>
        <r>
          <rPr>
            <b/>
            <sz val="9"/>
            <color indexed="81"/>
            <rFont val="游ゴシック"/>
            <family val="3"/>
            <charset val="128"/>
          </rPr>
          <t>原則、有効数字３桁以上で入力してください。</t>
        </r>
      </text>
    </comment>
    <comment ref="I219" authorId="0" shapeId="0" xr:uid="{00000000-0006-0000-0500-00005A010000}">
      <text>
        <r>
          <rPr>
            <b/>
            <sz val="9"/>
            <color indexed="81"/>
            <rFont val="游ゴシック"/>
            <family val="3"/>
            <charset val="128"/>
          </rPr>
          <t>原則、有効数字３桁以上で入力してください。</t>
        </r>
      </text>
    </comment>
    <comment ref="F220" authorId="0" shapeId="0" xr:uid="{00000000-0006-0000-0500-00005B010000}">
      <text>
        <r>
          <rPr>
            <b/>
            <sz val="9"/>
            <color indexed="81"/>
            <rFont val="游ゴシック"/>
            <family val="3"/>
            <charset val="128"/>
          </rPr>
          <t>原則、有効数字３桁以上で入力してください。</t>
        </r>
      </text>
    </comment>
    <comment ref="I220" authorId="0" shapeId="0" xr:uid="{00000000-0006-0000-0500-00005C010000}">
      <text>
        <r>
          <rPr>
            <b/>
            <sz val="9"/>
            <color indexed="81"/>
            <rFont val="游ゴシック"/>
            <family val="3"/>
            <charset val="128"/>
          </rPr>
          <t>原則、有効数字３桁以上で入力してください。</t>
        </r>
      </text>
    </comment>
    <comment ref="F221" authorId="0" shapeId="0" xr:uid="{00000000-0006-0000-0500-00005D010000}">
      <text>
        <r>
          <rPr>
            <b/>
            <sz val="9"/>
            <color indexed="81"/>
            <rFont val="游ゴシック"/>
            <family val="3"/>
            <charset val="128"/>
          </rPr>
          <t>原則、有効数字３桁以上で入力してください。</t>
        </r>
      </text>
    </comment>
    <comment ref="I221" authorId="0" shapeId="0" xr:uid="{00000000-0006-0000-0500-00005E010000}">
      <text>
        <r>
          <rPr>
            <b/>
            <sz val="9"/>
            <color indexed="81"/>
            <rFont val="游ゴシック"/>
            <family val="3"/>
            <charset val="128"/>
          </rPr>
          <t>原則、有効数字３桁以上で入力してください。</t>
        </r>
      </text>
    </comment>
    <comment ref="F222" authorId="0" shapeId="0" xr:uid="{00000000-0006-0000-0500-00005F010000}">
      <text>
        <r>
          <rPr>
            <b/>
            <sz val="10"/>
            <color indexed="81"/>
            <rFont val="游ゴシック"/>
            <family val="3"/>
            <charset val="128"/>
          </rPr>
          <t>原則、有効数字３桁以上で入力してください。</t>
        </r>
      </text>
    </comment>
    <comment ref="I222" authorId="0" shapeId="0" xr:uid="{00000000-0006-0000-0500-000060010000}">
      <text>
        <r>
          <rPr>
            <b/>
            <sz val="10"/>
            <color indexed="81"/>
            <rFont val="游ゴシック"/>
            <family val="3"/>
            <charset val="128"/>
          </rPr>
          <t>原則、有効数字３桁以上で入力してください。</t>
        </r>
      </text>
    </comment>
    <comment ref="F223" authorId="0" shapeId="0" xr:uid="{00000000-0006-0000-0500-000061010000}">
      <text>
        <r>
          <rPr>
            <b/>
            <sz val="10"/>
            <color indexed="81"/>
            <rFont val="游ゴシック"/>
            <family val="3"/>
            <charset val="128"/>
          </rPr>
          <t>原則、有効数字３桁以上で入力してください。</t>
        </r>
      </text>
    </comment>
    <comment ref="I223" authorId="0" shapeId="0" xr:uid="{00000000-0006-0000-0500-000062010000}">
      <text>
        <r>
          <rPr>
            <b/>
            <sz val="10"/>
            <color indexed="81"/>
            <rFont val="游ゴシック"/>
            <family val="3"/>
            <charset val="128"/>
          </rPr>
          <t>原則、有効数字３桁以上で入力してください。</t>
        </r>
      </text>
    </comment>
    <comment ref="F224" authorId="0" shapeId="0" xr:uid="{00000000-0006-0000-0500-000063010000}">
      <text>
        <r>
          <rPr>
            <b/>
            <sz val="10"/>
            <color indexed="81"/>
            <rFont val="游ゴシック"/>
            <family val="3"/>
            <charset val="128"/>
          </rPr>
          <t>原則、有効数字３桁以上で入力してください。</t>
        </r>
      </text>
    </comment>
    <comment ref="I224" authorId="0" shapeId="0" xr:uid="{00000000-0006-0000-0500-000064010000}">
      <text>
        <r>
          <rPr>
            <b/>
            <sz val="10"/>
            <color indexed="81"/>
            <rFont val="游ゴシック"/>
            <family val="3"/>
            <charset val="128"/>
          </rPr>
          <t>原則、有効数字３桁以上で入力してください。</t>
        </r>
      </text>
    </comment>
    <comment ref="F225" authorId="0" shapeId="0" xr:uid="{00000000-0006-0000-0500-000065010000}">
      <text>
        <r>
          <rPr>
            <b/>
            <sz val="10"/>
            <color indexed="81"/>
            <rFont val="游ゴシック"/>
            <family val="3"/>
            <charset val="128"/>
          </rPr>
          <t>原則、有効数字３桁以上で入力してください。</t>
        </r>
      </text>
    </comment>
    <comment ref="I225" authorId="0" shapeId="0" xr:uid="{00000000-0006-0000-0500-000066010000}">
      <text>
        <r>
          <rPr>
            <b/>
            <sz val="10"/>
            <color indexed="81"/>
            <rFont val="游ゴシック"/>
            <family val="3"/>
            <charset val="128"/>
          </rPr>
          <t>原則、有効数字３桁以上で入力してください。</t>
        </r>
      </text>
    </comment>
    <comment ref="F226" authorId="0" shapeId="0" xr:uid="{00000000-0006-0000-0500-000067010000}">
      <text>
        <r>
          <rPr>
            <b/>
            <sz val="10"/>
            <color indexed="81"/>
            <rFont val="游ゴシック"/>
            <family val="3"/>
            <charset val="128"/>
          </rPr>
          <t>原則、有効数字３桁以上で入力してください。</t>
        </r>
      </text>
    </comment>
    <comment ref="I226" authorId="0" shapeId="0" xr:uid="{00000000-0006-0000-0500-000068010000}">
      <text>
        <r>
          <rPr>
            <b/>
            <sz val="10"/>
            <color indexed="81"/>
            <rFont val="游ゴシック"/>
            <family val="3"/>
            <charset val="128"/>
          </rPr>
          <t>原則、有効数字３桁以上で入力してください。</t>
        </r>
      </text>
    </comment>
    <comment ref="U230" authorId="2" shapeId="0" xr:uid="{00000000-0006-0000-0500-000069010000}">
      <text>
        <r>
          <rPr>
            <b/>
            <sz val="9"/>
            <color indexed="81"/>
            <rFont val="游ゴシック"/>
            <family val="3"/>
            <charset val="128"/>
          </rPr>
          <t>ガス事業者名を入力してください。</t>
        </r>
      </text>
    </comment>
    <comment ref="F231" authorId="0" shapeId="0" xr:uid="{00000000-0006-0000-0500-00006A010000}">
      <text>
        <r>
          <rPr>
            <b/>
            <sz val="10"/>
            <color indexed="81"/>
            <rFont val="游ゴシック"/>
            <family val="3"/>
            <charset val="128"/>
          </rPr>
          <t>右側太枠内に、排出係数を入力してください。数値は、原則、有効数字３桁以上で入力してください。</t>
        </r>
      </text>
    </comment>
    <comment ref="I231" authorId="0" shapeId="0" xr:uid="{00000000-0006-0000-0500-00006B010000}">
      <text>
        <r>
          <rPr>
            <b/>
            <sz val="10"/>
            <color indexed="81"/>
            <rFont val="游ゴシック"/>
            <family val="3"/>
            <charset val="128"/>
          </rPr>
          <t>原則、有効数字３桁以上で入力してください。</t>
        </r>
      </text>
    </comment>
    <comment ref="S231" authorId="1" shapeId="0" xr:uid="{00000000-0006-0000-0500-00006C010000}">
      <text>
        <r>
          <rPr>
            <b/>
            <sz val="9"/>
            <color indexed="81"/>
            <rFont val="游ゴシック"/>
            <family val="3"/>
            <charset val="128"/>
          </rPr>
          <t>ガス事業者が公表する基礎排出係数を入力してください。</t>
        </r>
      </text>
    </comment>
    <comment ref="F236" authorId="0" shapeId="0" xr:uid="{00000000-0006-0000-0500-00006D010000}">
      <text>
        <r>
          <rPr>
            <b/>
            <sz val="10"/>
            <color indexed="81"/>
            <rFont val="游ゴシック"/>
            <family val="3"/>
            <charset val="128"/>
          </rPr>
          <t>原則、有効数字３桁以上で入力してください。</t>
        </r>
      </text>
    </comment>
    <comment ref="I236" authorId="0" shapeId="0" xr:uid="{00000000-0006-0000-0500-00006E010000}">
      <text>
        <r>
          <rPr>
            <b/>
            <sz val="10"/>
            <color indexed="81"/>
            <rFont val="游ゴシック"/>
            <family val="3"/>
            <charset val="128"/>
          </rPr>
          <t>原則、有効数字３桁以上で入力してください。</t>
        </r>
      </text>
    </comment>
    <comment ref="F237" authorId="0" shapeId="0" xr:uid="{00000000-0006-0000-0500-00006F010000}">
      <text>
        <r>
          <rPr>
            <b/>
            <sz val="10"/>
            <color indexed="81"/>
            <rFont val="游ゴシック"/>
            <family val="3"/>
            <charset val="128"/>
          </rPr>
          <t>右側太枠内に、排出係数を入力してください。数値は、原則、有効数字３桁以上で入力してください。</t>
        </r>
      </text>
    </comment>
    <comment ref="I237" authorId="0" shapeId="0" xr:uid="{00000000-0006-0000-0500-000070010000}">
      <text>
        <r>
          <rPr>
            <b/>
            <sz val="10"/>
            <color indexed="81"/>
            <rFont val="游ゴシック"/>
            <family val="3"/>
            <charset val="128"/>
          </rPr>
          <t>原則、有効数字３桁以上で入力してください。</t>
        </r>
      </text>
    </comment>
    <comment ref="S237" authorId="1" shapeId="0" xr:uid="{00000000-0006-0000-0500-000071010000}">
      <text>
        <r>
          <rPr>
            <b/>
            <sz val="9"/>
            <color indexed="81"/>
            <rFont val="游ゴシック"/>
            <family val="3"/>
            <charset val="128"/>
          </rPr>
          <t>基礎排出係数を入力して下さい。</t>
        </r>
      </text>
    </comment>
    <comment ref="F238" authorId="0" shapeId="0" xr:uid="{00000000-0006-0000-0500-000072010000}">
      <text>
        <r>
          <rPr>
            <b/>
            <sz val="10"/>
            <color indexed="81"/>
            <rFont val="游ゴシック"/>
            <family val="3"/>
            <charset val="128"/>
          </rPr>
          <t>右側太枠内に、排出係数を入力してください。数値は、原則、有効数字３桁以上で入力してください。</t>
        </r>
      </text>
    </comment>
    <comment ref="I238" authorId="0" shapeId="0" xr:uid="{00000000-0006-0000-0500-000073010000}">
      <text>
        <r>
          <rPr>
            <b/>
            <sz val="10"/>
            <color indexed="81"/>
            <rFont val="游ゴシック"/>
            <family val="3"/>
            <charset val="128"/>
          </rPr>
          <t>原則、有効数字３桁以上で入力してください。</t>
        </r>
      </text>
    </comment>
    <comment ref="S238" authorId="1" shapeId="0" xr:uid="{00000000-0006-0000-0500-000074010000}">
      <text>
        <r>
          <rPr>
            <b/>
            <sz val="9"/>
            <color indexed="81"/>
            <rFont val="游ゴシック"/>
            <family val="3"/>
            <charset val="128"/>
          </rPr>
          <t>基礎排出係数を入力して下さい。</t>
        </r>
      </text>
    </comment>
    <comment ref="F239" authorId="0" shapeId="0" xr:uid="{00000000-0006-0000-0500-000075010000}">
      <text>
        <r>
          <rPr>
            <b/>
            <sz val="10"/>
            <color indexed="81"/>
            <rFont val="游ゴシック"/>
            <family val="3"/>
            <charset val="128"/>
          </rPr>
          <t>右側太枠内に、排出係数を入力してください。数値は、原則、有効数字３桁以上で入力してください。</t>
        </r>
      </text>
    </comment>
    <comment ref="I239" authorId="0" shapeId="0" xr:uid="{00000000-0006-0000-0500-000076010000}">
      <text>
        <r>
          <rPr>
            <b/>
            <sz val="10"/>
            <color indexed="81"/>
            <rFont val="游ゴシック"/>
            <family val="3"/>
            <charset val="128"/>
          </rPr>
          <t>原則、有効数字３桁以上で入力してください。</t>
        </r>
      </text>
    </comment>
    <comment ref="S239" authorId="1" shapeId="0" xr:uid="{00000000-0006-0000-0500-000077010000}">
      <text>
        <r>
          <rPr>
            <b/>
            <sz val="9"/>
            <color indexed="81"/>
            <rFont val="游ゴシック"/>
            <family val="3"/>
            <charset val="128"/>
          </rPr>
          <t>基礎排出係数を入力して下さい。</t>
        </r>
      </text>
    </comment>
    <comment ref="O241" authorId="2" shapeId="0" xr:uid="{00000000-0006-0000-0500-000078010000}">
      <text>
        <r>
          <rPr>
            <b/>
            <sz val="11"/>
            <color indexed="10"/>
            <rFont val="メイリオ"/>
            <family val="3"/>
            <charset val="128"/>
          </rPr>
          <t>電気事業者名、排出係数、買電量をこの表の太枠内に上から順に入力してください！</t>
        </r>
      </text>
    </comment>
    <comment ref="P243" authorId="2" shapeId="0" xr:uid="{00000000-0006-0000-0500-000079010000}">
      <text>
        <r>
          <rPr>
            <b/>
            <sz val="8"/>
            <color indexed="81"/>
            <rFont val="游ゴシック"/>
            <family val="3"/>
            <charset val="128"/>
          </rPr>
          <t>電力事業者名を入力してください。詳しくは①基本情報の３を確認してください。</t>
        </r>
      </text>
    </comment>
    <comment ref="R243" authorId="2" shapeId="0" xr:uid="{00000000-0006-0000-0500-00007A010000}">
      <text>
        <r>
          <rPr>
            <b/>
            <sz val="9"/>
            <color indexed="81"/>
            <rFont val="游ゴシック"/>
            <family val="3"/>
            <charset val="128"/>
          </rPr>
          <t>基礎排出係数を入力してください。詳しくは①基本情報の３を確認してください。</t>
        </r>
      </text>
    </comment>
    <comment ref="T243" authorId="2" shapeId="0" xr:uid="{00000000-0006-0000-0500-00007B010000}">
      <text>
        <r>
          <rPr>
            <b/>
            <sz val="9"/>
            <color indexed="81"/>
            <rFont val="游ゴシック"/>
            <family val="3"/>
            <charset val="128"/>
          </rPr>
          <t>原則、有効数字３桁以上で記入してください。</t>
        </r>
      </text>
    </comment>
    <comment ref="U243" authorId="2" shapeId="0" xr:uid="{00000000-0006-0000-0500-00007C010000}">
      <text>
        <r>
          <rPr>
            <b/>
            <sz val="9"/>
            <color indexed="81"/>
            <rFont val="游ゴシック"/>
            <family val="3"/>
            <charset val="128"/>
          </rPr>
          <t>原則、有効数字３桁以上で記入してください。</t>
        </r>
      </text>
    </comment>
    <comment ref="F244" authorId="2" shapeId="0" xr:uid="{00000000-0006-0000-0500-00007D010000}">
      <text>
        <r>
          <rPr>
            <b/>
            <sz val="10"/>
            <color indexed="81"/>
            <rFont val="游ゴシック"/>
            <family val="3"/>
            <charset val="128"/>
          </rPr>
          <t>右側太枠内に電力事業者名、排出係数、買電量を入力してください。</t>
        </r>
      </text>
    </comment>
    <comment ref="P244" authorId="2" shapeId="0" xr:uid="{00000000-0006-0000-0500-00007E010000}">
      <text>
        <r>
          <rPr>
            <b/>
            <sz val="8"/>
            <color indexed="81"/>
            <rFont val="游ゴシック"/>
            <family val="3"/>
            <charset val="128"/>
          </rPr>
          <t>電力事業者名を入力してください。詳しくは①基本情報の３を確認してください。</t>
        </r>
      </text>
    </comment>
    <comment ref="R244" authorId="2" shapeId="0" xr:uid="{00000000-0006-0000-0500-00007F010000}">
      <text>
        <r>
          <rPr>
            <b/>
            <sz val="9"/>
            <color indexed="81"/>
            <rFont val="游ゴシック"/>
            <family val="3"/>
            <charset val="128"/>
          </rPr>
          <t>基礎排出係数を入力してください。詳しくは①基本情報の３を確認してください。</t>
        </r>
      </text>
    </comment>
    <comment ref="T244" authorId="2" shapeId="0" xr:uid="{00000000-0006-0000-0500-000080010000}">
      <text>
        <r>
          <rPr>
            <b/>
            <sz val="9"/>
            <color indexed="81"/>
            <rFont val="游ゴシック"/>
            <family val="3"/>
            <charset val="128"/>
          </rPr>
          <t>原則、有効数字３桁以上で記入してください。</t>
        </r>
      </text>
    </comment>
    <comment ref="U244" authorId="2" shapeId="0" xr:uid="{00000000-0006-0000-0500-000081010000}">
      <text>
        <r>
          <rPr>
            <b/>
            <sz val="9"/>
            <color indexed="81"/>
            <rFont val="游ゴシック"/>
            <family val="3"/>
            <charset val="128"/>
          </rPr>
          <t>原則、有効数字３桁以上で記入してください。</t>
        </r>
      </text>
    </comment>
    <comment ref="P245" authorId="2" shapeId="0" xr:uid="{00000000-0006-0000-0500-000082010000}">
      <text>
        <r>
          <rPr>
            <b/>
            <sz val="8"/>
            <color indexed="81"/>
            <rFont val="游ゴシック"/>
            <family val="3"/>
            <charset val="128"/>
          </rPr>
          <t>電力事業者名を入力してください。詳しくは①基本情報の３を確認してください。</t>
        </r>
      </text>
    </comment>
    <comment ref="R245" authorId="2" shapeId="0" xr:uid="{00000000-0006-0000-0500-000083010000}">
      <text>
        <r>
          <rPr>
            <b/>
            <sz val="9"/>
            <color indexed="81"/>
            <rFont val="游ゴシック"/>
            <family val="3"/>
            <charset val="128"/>
          </rPr>
          <t>基礎排出係数を入力してください。詳しくは①基本情報の３を確認してください。</t>
        </r>
      </text>
    </comment>
    <comment ref="T245" authorId="2" shapeId="0" xr:uid="{00000000-0006-0000-0500-000084010000}">
      <text>
        <r>
          <rPr>
            <b/>
            <sz val="9"/>
            <color indexed="81"/>
            <rFont val="游ゴシック"/>
            <family val="3"/>
            <charset val="128"/>
          </rPr>
          <t>原則、有効数字３桁以上で記入してください。</t>
        </r>
      </text>
    </comment>
    <comment ref="U245" authorId="2" shapeId="0" xr:uid="{00000000-0006-0000-0500-000085010000}">
      <text>
        <r>
          <rPr>
            <b/>
            <sz val="9"/>
            <color indexed="81"/>
            <rFont val="游ゴシック"/>
            <family val="3"/>
            <charset val="128"/>
          </rPr>
          <t>原則、有効数字３桁以上で記入してください。</t>
        </r>
      </text>
    </comment>
    <comment ref="F246" authorId="2" shapeId="0" xr:uid="{00000000-0006-0000-0500-000086010000}">
      <text>
        <r>
          <rPr>
            <b/>
            <sz val="10"/>
            <color indexed="81"/>
            <rFont val="游ゴシック"/>
            <family val="3"/>
            <charset val="128"/>
          </rPr>
          <t>右側太枠内に電力事業者名、排出係数、買電量を入力してください。</t>
        </r>
      </text>
    </comment>
    <comment ref="P246" authorId="2" shapeId="0" xr:uid="{00000000-0006-0000-0500-000087010000}">
      <text>
        <r>
          <rPr>
            <b/>
            <sz val="8"/>
            <color indexed="81"/>
            <rFont val="游ゴシック"/>
            <family val="3"/>
            <charset val="128"/>
          </rPr>
          <t>電力事業者名を入力してください。詳しくは①基本情報の３を確認してください。</t>
        </r>
      </text>
    </comment>
    <comment ref="R246" authorId="2" shapeId="0" xr:uid="{00000000-0006-0000-0500-000088010000}">
      <text>
        <r>
          <rPr>
            <b/>
            <sz val="9"/>
            <color indexed="81"/>
            <rFont val="游ゴシック"/>
            <family val="3"/>
            <charset val="128"/>
          </rPr>
          <t>基礎排出係数を入力してください。詳しくは①基本情報の３を確認してください。</t>
        </r>
      </text>
    </comment>
    <comment ref="T246" authorId="2" shapeId="0" xr:uid="{00000000-0006-0000-0500-000089010000}">
      <text>
        <r>
          <rPr>
            <b/>
            <sz val="9"/>
            <color indexed="81"/>
            <rFont val="游ゴシック"/>
            <family val="3"/>
            <charset val="128"/>
          </rPr>
          <t>原則、有効数字３桁以上で記入してください。</t>
        </r>
      </text>
    </comment>
    <comment ref="U246" authorId="2" shapeId="0" xr:uid="{00000000-0006-0000-0500-00008A010000}">
      <text>
        <r>
          <rPr>
            <b/>
            <sz val="9"/>
            <color indexed="81"/>
            <rFont val="游ゴシック"/>
            <family val="3"/>
            <charset val="128"/>
          </rPr>
          <t>原則、有効数字３桁以上で記入してください。</t>
        </r>
      </text>
    </comment>
    <comment ref="F248" authorId="0" shapeId="0" xr:uid="{00000000-0006-0000-0500-00008B010000}">
      <text>
        <r>
          <rPr>
            <b/>
            <sz val="11"/>
            <color indexed="81"/>
            <rFont val="游ゴシック"/>
            <family val="3"/>
            <charset val="128"/>
          </rPr>
          <t>原則、排出係数の有効桁数以上の有効桁数で入力してください。また、排出係数を入力してください（右側）。</t>
        </r>
      </text>
    </comment>
    <comment ref="S248" authorId="0" shapeId="0" xr:uid="{00000000-0006-0000-0500-00008C010000}">
      <text>
        <r>
          <rPr>
            <b/>
            <sz val="9"/>
            <color indexed="81"/>
            <rFont val="游ゴシック"/>
            <family val="3"/>
            <charset val="128"/>
          </rPr>
          <t>上記以外の買電がある場合は、その排出係数を入力してください。</t>
        </r>
      </text>
    </comment>
    <comment ref="F249" authorId="0" shapeId="0" xr:uid="{00000000-0006-0000-0500-00008D010000}">
      <text>
        <r>
          <rPr>
            <b/>
            <sz val="11"/>
            <color indexed="81"/>
            <rFont val="游ゴシック"/>
            <family val="3"/>
            <charset val="128"/>
          </rPr>
          <t>原則、排出係数の有効桁数以上の有効桁数で入力してください。</t>
        </r>
      </text>
    </comment>
    <comment ref="I249" authorId="0" shapeId="0" xr:uid="{00000000-0006-0000-0500-00008E010000}">
      <text>
        <r>
          <rPr>
            <b/>
            <sz val="11"/>
            <color indexed="81"/>
            <rFont val="游ゴシック"/>
            <family val="3"/>
            <charset val="128"/>
          </rPr>
          <t>原則、排出係数の有効桁数以上の有効桁数で入力してください。また、排出係数を入力してください。</t>
        </r>
      </text>
    </comment>
    <comment ref="S249" authorId="0" shapeId="0" xr:uid="{00000000-0006-0000-0500-00008F010000}">
      <text>
        <r>
          <rPr>
            <b/>
            <sz val="9"/>
            <color indexed="81"/>
            <rFont val="游ゴシック"/>
            <family val="3"/>
            <charset val="128"/>
          </rPr>
          <t>自家発電の電気で販売した量がある場合は、その排出係数を入力してください。</t>
        </r>
      </text>
    </comment>
    <comment ref="B254" authorId="0" shapeId="0" xr:uid="{00000000-0006-0000-0500-000090010000}">
      <text>
        <r>
          <rPr>
            <b/>
            <sz val="9"/>
            <color indexed="81"/>
            <rFont val="游ゴシック"/>
            <family val="3"/>
            <charset val="128"/>
          </rPr>
          <t>計算に用いた単位発熱量・排出係数を右表から変更した場合など、何の数値を用いたかを記載してください。</t>
        </r>
      </text>
    </comment>
    <comment ref="F264" authorId="0" shapeId="0" xr:uid="{00000000-0006-0000-0500-000091010000}">
      <text>
        <r>
          <rPr>
            <b/>
            <sz val="9"/>
            <color indexed="81"/>
            <rFont val="游ゴシック"/>
            <family val="3"/>
            <charset val="128"/>
          </rPr>
          <t>原則、有効数字３桁以上で入力してください。</t>
        </r>
      </text>
    </comment>
    <comment ref="I264" authorId="0" shapeId="0" xr:uid="{00000000-0006-0000-0500-000092010000}">
      <text>
        <r>
          <rPr>
            <b/>
            <sz val="9"/>
            <color indexed="81"/>
            <rFont val="游ゴシック"/>
            <family val="3"/>
            <charset val="128"/>
          </rPr>
          <t>原則、有効数字３桁以上で入力してください。</t>
        </r>
      </text>
    </comment>
    <comment ref="F265" authorId="0" shapeId="0" xr:uid="{00000000-0006-0000-0500-000093010000}">
      <text>
        <r>
          <rPr>
            <b/>
            <sz val="9"/>
            <color indexed="81"/>
            <rFont val="游ゴシック"/>
            <family val="3"/>
            <charset val="128"/>
          </rPr>
          <t>原則、有効数字３桁以上で入力してください。</t>
        </r>
      </text>
    </comment>
    <comment ref="I265" authorId="0" shapeId="0" xr:uid="{00000000-0006-0000-0500-000094010000}">
      <text>
        <r>
          <rPr>
            <b/>
            <sz val="9"/>
            <color indexed="81"/>
            <rFont val="游ゴシック"/>
            <family val="3"/>
            <charset val="128"/>
          </rPr>
          <t>原則、有効数字３桁以上で入力してください。</t>
        </r>
      </text>
    </comment>
    <comment ref="F266" authorId="0" shapeId="0" xr:uid="{00000000-0006-0000-0500-000095010000}">
      <text>
        <r>
          <rPr>
            <b/>
            <sz val="9"/>
            <color indexed="81"/>
            <rFont val="游ゴシック"/>
            <family val="3"/>
            <charset val="128"/>
          </rPr>
          <t>原則、有効数字３桁以上で入力してください。</t>
        </r>
      </text>
    </comment>
    <comment ref="I266" authorId="0" shapeId="0" xr:uid="{00000000-0006-0000-0500-000096010000}">
      <text>
        <r>
          <rPr>
            <b/>
            <sz val="9"/>
            <color indexed="81"/>
            <rFont val="游ゴシック"/>
            <family val="3"/>
            <charset val="128"/>
          </rPr>
          <t>原則、有効数字３桁以上で入力してください。</t>
        </r>
      </text>
    </comment>
    <comment ref="F267" authorId="0" shapeId="0" xr:uid="{00000000-0006-0000-0500-000097010000}">
      <text>
        <r>
          <rPr>
            <b/>
            <sz val="9"/>
            <color indexed="81"/>
            <rFont val="游ゴシック"/>
            <family val="3"/>
            <charset val="128"/>
          </rPr>
          <t>原則、有効数字３桁以上で入力してください。</t>
        </r>
      </text>
    </comment>
    <comment ref="I267" authorId="0" shapeId="0" xr:uid="{00000000-0006-0000-0500-000098010000}">
      <text>
        <r>
          <rPr>
            <b/>
            <sz val="9"/>
            <color indexed="81"/>
            <rFont val="游ゴシック"/>
            <family val="3"/>
            <charset val="128"/>
          </rPr>
          <t>原則、有効数字３桁以上で入力してください。</t>
        </r>
      </text>
    </comment>
    <comment ref="F268" authorId="0" shapeId="0" xr:uid="{00000000-0006-0000-0500-000099010000}">
      <text>
        <r>
          <rPr>
            <b/>
            <sz val="9"/>
            <color indexed="81"/>
            <rFont val="游ゴシック"/>
            <family val="3"/>
            <charset val="128"/>
          </rPr>
          <t>原則、有効数字３桁以上で入力してください。</t>
        </r>
      </text>
    </comment>
    <comment ref="I268" authorId="0" shapeId="0" xr:uid="{00000000-0006-0000-0500-00009A010000}">
      <text>
        <r>
          <rPr>
            <b/>
            <sz val="9"/>
            <color indexed="81"/>
            <rFont val="游ゴシック"/>
            <family val="3"/>
            <charset val="128"/>
          </rPr>
          <t>原則、有効数字３桁以上で入力してください。</t>
        </r>
      </text>
    </comment>
    <comment ref="F269" authorId="0" shapeId="0" xr:uid="{00000000-0006-0000-0500-00009B010000}">
      <text>
        <r>
          <rPr>
            <b/>
            <sz val="9"/>
            <color indexed="81"/>
            <rFont val="游ゴシック"/>
            <family val="3"/>
            <charset val="128"/>
          </rPr>
          <t>原則、有効数字３桁以上で入力してください。</t>
        </r>
      </text>
    </comment>
    <comment ref="I269" authorId="0" shapeId="0" xr:uid="{00000000-0006-0000-0500-00009C010000}">
      <text>
        <r>
          <rPr>
            <b/>
            <sz val="9"/>
            <color indexed="81"/>
            <rFont val="游ゴシック"/>
            <family val="3"/>
            <charset val="128"/>
          </rPr>
          <t>原則、有効数字３桁以上で入力してください。</t>
        </r>
      </text>
    </comment>
    <comment ref="F270" authorId="0" shapeId="0" xr:uid="{00000000-0006-0000-0500-00009D010000}">
      <text>
        <r>
          <rPr>
            <b/>
            <sz val="9"/>
            <color indexed="81"/>
            <rFont val="游ゴシック"/>
            <family val="3"/>
            <charset val="128"/>
          </rPr>
          <t>原則、有効数字３桁以上で入力してください。</t>
        </r>
      </text>
    </comment>
    <comment ref="I270" authorId="0" shapeId="0" xr:uid="{00000000-0006-0000-0500-00009E010000}">
      <text>
        <r>
          <rPr>
            <b/>
            <sz val="9"/>
            <color indexed="81"/>
            <rFont val="游ゴシック"/>
            <family val="3"/>
            <charset val="128"/>
          </rPr>
          <t>原則、有効数字３桁以上で入力してください。</t>
        </r>
      </text>
    </comment>
    <comment ref="F271" authorId="0" shapeId="0" xr:uid="{00000000-0006-0000-0500-00009F010000}">
      <text>
        <r>
          <rPr>
            <b/>
            <sz val="9"/>
            <color indexed="81"/>
            <rFont val="游ゴシック"/>
            <family val="3"/>
            <charset val="128"/>
          </rPr>
          <t>原則、有効数字３桁以上で入力してください。</t>
        </r>
      </text>
    </comment>
    <comment ref="I271" authorId="0" shapeId="0" xr:uid="{00000000-0006-0000-0500-0000A0010000}">
      <text>
        <r>
          <rPr>
            <b/>
            <sz val="9"/>
            <color indexed="81"/>
            <rFont val="游ゴシック"/>
            <family val="3"/>
            <charset val="128"/>
          </rPr>
          <t>原則、有効数字３桁以上で入力してください。</t>
        </r>
      </text>
    </comment>
    <comment ref="F272" authorId="0" shapeId="0" xr:uid="{00000000-0006-0000-0500-0000A1010000}">
      <text>
        <r>
          <rPr>
            <b/>
            <sz val="9"/>
            <color indexed="81"/>
            <rFont val="游ゴシック"/>
            <family val="3"/>
            <charset val="128"/>
          </rPr>
          <t>原則、有効数字３桁以上で入力してください。</t>
        </r>
      </text>
    </comment>
    <comment ref="I272" authorId="0" shapeId="0" xr:uid="{00000000-0006-0000-0500-0000A2010000}">
      <text>
        <r>
          <rPr>
            <b/>
            <sz val="9"/>
            <color indexed="81"/>
            <rFont val="游ゴシック"/>
            <family val="3"/>
            <charset val="128"/>
          </rPr>
          <t>原則、有効数字３桁以上で入力してください。</t>
        </r>
      </text>
    </comment>
    <comment ref="F273" authorId="0" shapeId="0" xr:uid="{00000000-0006-0000-0500-0000A3010000}">
      <text>
        <r>
          <rPr>
            <b/>
            <sz val="9"/>
            <color indexed="81"/>
            <rFont val="游ゴシック"/>
            <family val="3"/>
            <charset val="128"/>
          </rPr>
          <t>原則、有効数字３桁以上で入力してください。</t>
        </r>
      </text>
    </comment>
    <comment ref="I273" authorId="0" shapeId="0" xr:uid="{00000000-0006-0000-0500-0000A4010000}">
      <text>
        <r>
          <rPr>
            <b/>
            <sz val="9"/>
            <color indexed="81"/>
            <rFont val="游ゴシック"/>
            <family val="3"/>
            <charset val="128"/>
          </rPr>
          <t>原則、有効数字３桁以上で入力してください。</t>
        </r>
      </text>
    </comment>
    <comment ref="F274" authorId="0" shapeId="0" xr:uid="{00000000-0006-0000-0500-0000A5010000}">
      <text>
        <r>
          <rPr>
            <b/>
            <sz val="9"/>
            <color indexed="81"/>
            <rFont val="游ゴシック"/>
            <family val="3"/>
            <charset val="128"/>
          </rPr>
          <t>原則、有効数字３桁以上で入力してください。</t>
        </r>
      </text>
    </comment>
    <comment ref="I274" authorId="0" shapeId="0" xr:uid="{00000000-0006-0000-0500-0000A6010000}">
      <text>
        <r>
          <rPr>
            <b/>
            <sz val="9"/>
            <color indexed="81"/>
            <rFont val="游ゴシック"/>
            <family val="3"/>
            <charset val="128"/>
          </rPr>
          <t>原則、有効数字３桁以上で入力してください。</t>
        </r>
      </text>
    </comment>
    <comment ref="F275" authorId="0" shapeId="0" xr:uid="{00000000-0006-0000-0500-0000A7010000}">
      <text>
        <r>
          <rPr>
            <b/>
            <sz val="9"/>
            <color indexed="81"/>
            <rFont val="游ゴシック"/>
            <family val="3"/>
            <charset val="128"/>
          </rPr>
          <t>原則、有効数字３桁以上で入力してください。</t>
        </r>
      </text>
    </comment>
    <comment ref="I275" authorId="0" shapeId="0" xr:uid="{00000000-0006-0000-0500-0000A8010000}">
      <text>
        <r>
          <rPr>
            <b/>
            <sz val="9"/>
            <color indexed="81"/>
            <rFont val="游ゴシック"/>
            <family val="3"/>
            <charset val="128"/>
          </rPr>
          <t>原則、有効数字３桁以上で入力してください。</t>
        </r>
      </text>
    </comment>
    <comment ref="F276" authorId="0" shapeId="0" xr:uid="{00000000-0006-0000-0500-0000A9010000}">
      <text>
        <r>
          <rPr>
            <b/>
            <sz val="9"/>
            <color indexed="81"/>
            <rFont val="游ゴシック"/>
            <family val="3"/>
            <charset val="128"/>
          </rPr>
          <t>原則、有効数字３桁以上で入力してください。</t>
        </r>
      </text>
    </comment>
    <comment ref="I276" authorId="0" shapeId="0" xr:uid="{00000000-0006-0000-0500-0000AA010000}">
      <text>
        <r>
          <rPr>
            <b/>
            <sz val="9"/>
            <color indexed="81"/>
            <rFont val="游ゴシック"/>
            <family val="3"/>
            <charset val="128"/>
          </rPr>
          <t>原則、有効数字３桁以上で入力してください。</t>
        </r>
      </text>
    </comment>
    <comment ref="F277" authorId="0" shapeId="0" xr:uid="{00000000-0006-0000-0500-0000AB010000}">
      <text>
        <r>
          <rPr>
            <b/>
            <sz val="9"/>
            <color indexed="81"/>
            <rFont val="游ゴシック"/>
            <family val="3"/>
            <charset val="128"/>
          </rPr>
          <t>原則、有効数字３桁以上で入力してください。</t>
        </r>
      </text>
    </comment>
    <comment ref="I277" authorId="0" shapeId="0" xr:uid="{00000000-0006-0000-0500-0000AC010000}">
      <text>
        <r>
          <rPr>
            <b/>
            <sz val="9"/>
            <color indexed="81"/>
            <rFont val="游ゴシック"/>
            <family val="3"/>
            <charset val="128"/>
          </rPr>
          <t>原則、有効数字３桁以上で入力してください。</t>
        </r>
      </text>
    </comment>
    <comment ref="C278" authorId="1" shapeId="0" xr:uid="{00000000-0006-0000-0500-0000AD010000}">
      <text>
        <r>
          <rPr>
            <b/>
            <sz val="9"/>
            <color indexed="81"/>
            <rFont val="游ゴシック"/>
            <family val="3"/>
            <charset val="128"/>
          </rPr>
          <t>名称変更できます。その際、右側太枠内の発熱量と排出係数が一致するように、入力し直してください。当初は、輸入原料炭の発熱量と排出係数が入っています。輸入、コークス用、吹込用の複数に該当する場合は、「その他の燃料」の欄も活用してください。</t>
        </r>
      </text>
    </comment>
    <comment ref="F278" authorId="0" shapeId="0" xr:uid="{00000000-0006-0000-0500-0000AE010000}">
      <text>
        <r>
          <rPr>
            <b/>
            <sz val="9"/>
            <color indexed="81"/>
            <rFont val="游ゴシック"/>
            <family val="3"/>
            <charset val="128"/>
          </rPr>
          <t>原則、有効数字３桁以上で入力してください。</t>
        </r>
      </text>
    </comment>
    <comment ref="I278" authorId="0" shapeId="0" xr:uid="{00000000-0006-0000-0500-0000AF010000}">
      <text>
        <r>
          <rPr>
            <b/>
            <sz val="9"/>
            <color indexed="81"/>
            <rFont val="游ゴシック"/>
            <family val="3"/>
            <charset val="128"/>
          </rPr>
          <t>原則、有効数字３桁以上で入力してください。</t>
        </r>
      </text>
    </comment>
    <comment ref="P278" authorId="1" shapeId="0" xr:uid="{00000000-0006-0000-0500-0000B0010000}">
      <text>
        <r>
          <rPr>
            <b/>
            <sz val="9"/>
            <color indexed="81"/>
            <rFont val="游ゴシック"/>
            <family val="3"/>
            <charset val="128"/>
          </rPr>
          <t>輸入原料炭の発熱量を入力しています。
コークス原料炭は28.9、吹込用原料炭は28.3になります。</t>
        </r>
      </text>
    </comment>
    <comment ref="S278" authorId="1" shapeId="0" xr:uid="{00000000-0006-0000-0500-0000B1010000}">
      <text>
        <r>
          <rPr>
            <b/>
            <sz val="9"/>
            <color indexed="81"/>
            <rFont val="游ゴシック"/>
            <family val="3"/>
            <charset val="128"/>
          </rPr>
          <t>輸入原料炭の排出係数を入力しています。コークス用原料炭は0.0245、吹込用原料炭は0.0251になります。</t>
        </r>
      </text>
    </comment>
    <comment ref="C279" authorId="1" shapeId="0" xr:uid="{00000000-0006-0000-0500-0000B2010000}">
      <text>
        <r>
          <rPr>
            <b/>
            <sz val="9"/>
            <color indexed="81"/>
            <rFont val="游ゴシック"/>
            <family val="3"/>
            <charset val="128"/>
          </rPr>
          <t>名称変更できます。その際、右側太枠内の発熱量と排出係数が一致するように、入力し直してください。当初は、輸入一般炭の発熱量と排出係数が入っています。輸入、国産の複数に該当する場合は、「その他の燃料」の欄も活用してください。</t>
        </r>
      </text>
    </comment>
    <comment ref="F279" authorId="0" shapeId="0" xr:uid="{00000000-0006-0000-0500-0000B3010000}">
      <text>
        <r>
          <rPr>
            <b/>
            <sz val="9"/>
            <color indexed="81"/>
            <rFont val="游ゴシック"/>
            <family val="3"/>
            <charset val="128"/>
          </rPr>
          <t>原則、有効数字３桁以上で入力してください。</t>
        </r>
      </text>
    </comment>
    <comment ref="I279" authorId="0" shapeId="0" xr:uid="{00000000-0006-0000-0500-0000B4010000}">
      <text>
        <r>
          <rPr>
            <b/>
            <sz val="9"/>
            <color indexed="81"/>
            <rFont val="游ゴシック"/>
            <family val="3"/>
            <charset val="128"/>
          </rPr>
          <t>原則、有効数字３桁以上で入力してください。</t>
        </r>
      </text>
    </comment>
    <comment ref="P279" authorId="1" shapeId="0" xr:uid="{00000000-0006-0000-0500-0000B5010000}">
      <text>
        <r>
          <rPr>
            <b/>
            <sz val="9"/>
            <color indexed="81"/>
            <rFont val="游ゴシック"/>
            <family val="3"/>
            <charset val="128"/>
          </rPr>
          <t>輸入一般炭の発熱量を入力しています。国産一般炭は、24.2になります。</t>
        </r>
      </text>
    </comment>
    <comment ref="S279" authorId="1" shapeId="0" xr:uid="{00000000-0006-0000-0500-0000B6010000}">
      <text>
        <r>
          <rPr>
            <b/>
            <sz val="9"/>
            <color indexed="81"/>
            <rFont val="游ゴシック"/>
            <family val="3"/>
            <charset val="128"/>
          </rPr>
          <t>輸入一般炭の排出係数を入力しています。国産一般炭は、0.0242になります。</t>
        </r>
      </text>
    </comment>
    <comment ref="F280" authorId="0" shapeId="0" xr:uid="{00000000-0006-0000-0500-0000B7010000}">
      <text>
        <r>
          <rPr>
            <b/>
            <sz val="9"/>
            <color indexed="81"/>
            <rFont val="游ゴシック"/>
            <family val="3"/>
            <charset val="128"/>
          </rPr>
          <t>原則、有効数字３桁以上で入力してください。</t>
        </r>
      </text>
    </comment>
    <comment ref="I280" authorId="0" shapeId="0" xr:uid="{00000000-0006-0000-0500-0000B8010000}">
      <text>
        <r>
          <rPr>
            <b/>
            <sz val="9"/>
            <color indexed="81"/>
            <rFont val="游ゴシック"/>
            <family val="3"/>
            <charset val="128"/>
          </rPr>
          <t>原則、有効数字３桁以上で入力してください。</t>
        </r>
      </text>
    </comment>
    <comment ref="F281" authorId="0" shapeId="0" xr:uid="{00000000-0006-0000-0500-0000B9010000}">
      <text>
        <r>
          <rPr>
            <b/>
            <sz val="9"/>
            <color indexed="81"/>
            <rFont val="游ゴシック"/>
            <family val="3"/>
            <charset val="128"/>
          </rPr>
          <t>原則、有効数字３桁以上で入力してください。</t>
        </r>
      </text>
    </comment>
    <comment ref="I281" authorId="0" shapeId="0" xr:uid="{00000000-0006-0000-0500-0000BA010000}">
      <text>
        <r>
          <rPr>
            <b/>
            <sz val="9"/>
            <color indexed="81"/>
            <rFont val="游ゴシック"/>
            <family val="3"/>
            <charset val="128"/>
          </rPr>
          <t>原則、有効数字３桁以上で入力してください。</t>
        </r>
      </text>
    </comment>
    <comment ref="F282" authorId="0" shapeId="0" xr:uid="{00000000-0006-0000-0500-0000BB010000}">
      <text>
        <r>
          <rPr>
            <b/>
            <sz val="9"/>
            <color indexed="81"/>
            <rFont val="游ゴシック"/>
            <family val="3"/>
            <charset val="128"/>
          </rPr>
          <t>原則、有効数字３桁以上で入力してください。</t>
        </r>
      </text>
    </comment>
    <comment ref="I282" authorId="0" shapeId="0" xr:uid="{00000000-0006-0000-0500-0000BC010000}">
      <text>
        <r>
          <rPr>
            <b/>
            <sz val="9"/>
            <color indexed="81"/>
            <rFont val="游ゴシック"/>
            <family val="3"/>
            <charset val="128"/>
          </rPr>
          <t>原則、有効数字３桁以上で入力してください。</t>
        </r>
      </text>
    </comment>
    <comment ref="F283" authorId="0" shapeId="0" xr:uid="{00000000-0006-0000-0500-0000BD010000}">
      <text>
        <r>
          <rPr>
            <b/>
            <sz val="9"/>
            <color indexed="81"/>
            <rFont val="游ゴシック"/>
            <family val="3"/>
            <charset val="128"/>
          </rPr>
          <t>原則、有効数字３桁以上で入力してください。</t>
        </r>
      </text>
    </comment>
    <comment ref="I283" authorId="0" shapeId="0" xr:uid="{00000000-0006-0000-0500-0000BE010000}">
      <text>
        <r>
          <rPr>
            <b/>
            <sz val="9"/>
            <color indexed="81"/>
            <rFont val="游ゴシック"/>
            <family val="3"/>
            <charset val="128"/>
          </rPr>
          <t>原則、有効数字３桁以上で入力してください。</t>
        </r>
      </text>
    </comment>
    <comment ref="F284" authorId="0" shapeId="0" xr:uid="{00000000-0006-0000-0500-0000BF010000}">
      <text>
        <r>
          <rPr>
            <b/>
            <sz val="9"/>
            <color indexed="81"/>
            <rFont val="游ゴシック"/>
            <family val="3"/>
            <charset val="128"/>
          </rPr>
          <t>原則、有効数字３桁以上で入力してください。</t>
        </r>
      </text>
    </comment>
    <comment ref="I284" authorId="0" shapeId="0" xr:uid="{00000000-0006-0000-0500-0000C0010000}">
      <text>
        <r>
          <rPr>
            <b/>
            <sz val="9"/>
            <color indexed="81"/>
            <rFont val="游ゴシック"/>
            <family val="3"/>
            <charset val="128"/>
          </rPr>
          <t>原則、有効数字３桁以上で入力してください。</t>
        </r>
      </text>
    </comment>
    <comment ref="F285" authorId="0" shapeId="0" xr:uid="{00000000-0006-0000-0500-0000C1010000}">
      <text>
        <r>
          <rPr>
            <b/>
            <sz val="9"/>
            <color indexed="81"/>
            <rFont val="游ゴシック"/>
            <family val="3"/>
            <charset val="128"/>
          </rPr>
          <t>原則、有効数字３桁以上で入力してください。</t>
        </r>
      </text>
    </comment>
    <comment ref="I285" authorId="0" shapeId="0" xr:uid="{00000000-0006-0000-0500-0000C2010000}">
      <text>
        <r>
          <rPr>
            <b/>
            <sz val="9"/>
            <color indexed="81"/>
            <rFont val="游ゴシック"/>
            <family val="3"/>
            <charset val="128"/>
          </rPr>
          <t>原則、有効数字３桁以上で入力してください。</t>
        </r>
      </text>
    </comment>
    <comment ref="F286" authorId="0" shapeId="0" xr:uid="{00000000-0006-0000-0500-0000C3010000}">
      <text>
        <r>
          <rPr>
            <b/>
            <sz val="10"/>
            <color indexed="81"/>
            <rFont val="游ゴシック"/>
            <family val="3"/>
            <charset val="128"/>
          </rPr>
          <t>原則、有効数字３桁以上で入力してください。</t>
        </r>
      </text>
    </comment>
    <comment ref="I286" authorId="0" shapeId="0" xr:uid="{00000000-0006-0000-0500-0000C4010000}">
      <text>
        <r>
          <rPr>
            <b/>
            <sz val="10"/>
            <color indexed="81"/>
            <rFont val="游ゴシック"/>
            <family val="3"/>
            <charset val="128"/>
          </rPr>
          <t>原則、有効数字３桁以上で入力してください。</t>
        </r>
      </text>
    </comment>
    <comment ref="F287" authorId="0" shapeId="0" xr:uid="{00000000-0006-0000-0500-0000C5010000}">
      <text>
        <r>
          <rPr>
            <b/>
            <sz val="10"/>
            <color indexed="81"/>
            <rFont val="游ゴシック"/>
            <family val="3"/>
            <charset val="128"/>
          </rPr>
          <t>原則、有効数字３桁以上で入力してください。</t>
        </r>
      </text>
    </comment>
    <comment ref="I287" authorId="0" shapeId="0" xr:uid="{00000000-0006-0000-0500-0000C6010000}">
      <text>
        <r>
          <rPr>
            <b/>
            <sz val="10"/>
            <color indexed="81"/>
            <rFont val="游ゴシック"/>
            <family val="3"/>
            <charset val="128"/>
          </rPr>
          <t>原則、有効数字３桁以上で入力してください。</t>
        </r>
      </text>
    </comment>
    <comment ref="F288" authorId="0" shapeId="0" xr:uid="{00000000-0006-0000-0500-0000C7010000}">
      <text>
        <r>
          <rPr>
            <b/>
            <sz val="10"/>
            <color indexed="81"/>
            <rFont val="游ゴシック"/>
            <family val="3"/>
            <charset val="128"/>
          </rPr>
          <t>原則、有効数字３桁以上で入力してください。</t>
        </r>
      </text>
    </comment>
    <comment ref="I288" authorId="0" shapeId="0" xr:uid="{00000000-0006-0000-0500-0000C8010000}">
      <text>
        <r>
          <rPr>
            <b/>
            <sz val="10"/>
            <color indexed="81"/>
            <rFont val="游ゴシック"/>
            <family val="3"/>
            <charset val="128"/>
          </rPr>
          <t>原則、有効数字３桁以上で入力してください。</t>
        </r>
      </text>
    </comment>
    <comment ref="F289" authorId="0" shapeId="0" xr:uid="{00000000-0006-0000-0500-0000C9010000}">
      <text>
        <r>
          <rPr>
            <b/>
            <sz val="10"/>
            <color indexed="81"/>
            <rFont val="游ゴシック"/>
            <family val="3"/>
            <charset val="128"/>
          </rPr>
          <t>原則、有効数字３桁以上で入力してください。</t>
        </r>
      </text>
    </comment>
    <comment ref="I289" authorId="0" shapeId="0" xr:uid="{00000000-0006-0000-0500-0000CA010000}">
      <text>
        <r>
          <rPr>
            <b/>
            <sz val="10"/>
            <color indexed="81"/>
            <rFont val="游ゴシック"/>
            <family val="3"/>
            <charset val="128"/>
          </rPr>
          <t>原則、有効数字３桁以上で入力してください。</t>
        </r>
      </text>
    </comment>
    <comment ref="F290" authorId="0" shapeId="0" xr:uid="{00000000-0006-0000-0500-0000CB010000}">
      <text>
        <r>
          <rPr>
            <b/>
            <sz val="10"/>
            <color indexed="81"/>
            <rFont val="游ゴシック"/>
            <family val="3"/>
            <charset val="128"/>
          </rPr>
          <t>原則、有効数字３桁以上で入力してください。</t>
        </r>
      </text>
    </comment>
    <comment ref="I290" authorId="0" shapeId="0" xr:uid="{00000000-0006-0000-0500-0000CC010000}">
      <text>
        <r>
          <rPr>
            <b/>
            <sz val="10"/>
            <color indexed="81"/>
            <rFont val="游ゴシック"/>
            <family val="3"/>
            <charset val="128"/>
          </rPr>
          <t>原則、有効数字３桁以上で入力してください。</t>
        </r>
      </text>
    </comment>
    <comment ref="U294" authorId="2" shapeId="0" xr:uid="{00000000-0006-0000-0500-0000CD010000}">
      <text>
        <r>
          <rPr>
            <b/>
            <sz val="9"/>
            <color indexed="81"/>
            <rFont val="游ゴシック"/>
            <family val="3"/>
            <charset val="128"/>
          </rPr>
          <t>ガス事業者名を入力してください。</t>
        </r>
      </text>
    </comment>
    <comment ref="F295" authorId="0" shapeId="0" xr:uid="{00000000-0006-0000-0500-0000CE010000}">
      <text>
        <r>
          <rPr>
            <b/>
            <sz val="10"/>
            <color indexed="81"/>
            <rFont val="游ゴシック"/>
            <family val="3"/>
            <charset val="128"/>
          </rPr>
          <t>右側太枠内に、排出係数を入力してください。数値は、原則、有効数字３桁以上で入力してください。</t>
        </r>
      </text>
    </comment>
    <comment ref="I295" authorId="0" shapeId="0" xr:uid="{00000000-0006-0000-0500-0000CF010000}">
      <text>
        <r>
          <rPr>
            <b/>
            <sz val="10"/>
            <color indexed="81"/>
            <rFont val="游ゴシック"/>
            <family val="3"/>
            <charset val="128"/>
          </rPr>
          <t>原則、有効数字３桁以上で入力してください。</t>
        </r>
      </text>
    </comment>
    <comment ref="S295" authorId="1" shapeId="0" xr:uid="{00000000-0006-0000-0500-0000D0010000}">
      <text>
        <r>
          <rPr>
            <b/>
            <sz val="9"/>
            <color indexed="81"/>
            <rFont val="游ゴシック"/>
            <family val="3"/>
            <charset val="128"/>
          </rPr>
          <t>ガス事業者が公表する基礎排出係数を入力してください。</t>
        </r>
      </text>
    </comment>
    <comment ref="F300" authorId="0" shapeId="0" xr:uid="{00000000-0006-0000-0500-0000D1010000}">
      <text>
        <r>
          <rPr>
            <b/>
            <sz val="10"/>
            <color indexed="81"/>
            <rFont val="游ゴシック"/>
            <family val="3"/>
            <charset val="128"/>
          </rPr>
          <t>原則、有効数字３桁以上で入力してください。</t>
        </r>
      </text>
    </comment>
    <comment ref="I300" authorId="0" shapeId="0" xr:uid="{00000000-0006-0000-0500-0000D2010000}">
      <text>
        <r>
          <rPr>
            <b/>
            <sz val="10"/>
            <color indexed="81"/>
            <rFont val="游ゴシック"/>
            <family val="3"/>
            <charset val="128"/>
          </rPr>
          <t>原則、有効数字３桁以上で入力してください。</t>
        </r>
      </text>
    </comment>
    <comment ref="F301" authorId="0" shapeId="0" xr:uid="{00000000-0006-0000-0500-0000D3010000}">
      <text>
        <r>
          <rPr>
            <b/>
            <sz val="10"/>
            <color indexed="81"/>
            <rFont val="游ゴシック"/>
            <family val="3"/>
            <charset val="128"/>
          </rPr>
          <t>右側太枠内に、排出係数を入力してください。数値は、原則、有効数字３桁以上で入力してください。</t>
        </r>
      </text>
    </comment>
    <comment ref="I301" authorId="0" shapeId="0" xr:uid="{00000000-0006-0000-0500-0000D4010000}">
      <text>
        <r>
          <rPr>
            <b/>
            <sz val="10"/>
            <color indexed="81"/>
            <rFont val="游ゴシック"/>
            <family val="3"/>
            <charset val="128"/>
          </rPr>
          <t>原則、有効数字３桁以上で入力してください。</t>
        </r>
      </text>
    </comment>
    <comment ref="S301" authorId="1" shapeId="0" xr:uid="{00000000-0006-0000-0500-0000D5010000}">
      <text>
        <r>
          <rPr>
            <b/>
            <sz val="9"/>
            <color indexed="81"/>
            <rFont val="游ゴシック"/>
            <family val="3"/>
            <charset val="128"/>
          </rPr>
          <t>基礎排出係数を入力して下さい。</t>
        </r>
      </text>
    </comment>
    <comment ref="F302" authorId="0" shapeId="0" xr:uid="{00000000-0006-0000-0500-0000D6010000}">
      <text>
        <r>
          <rPr>
            <b/>
            <sz val="10"/>
            <color indexed="81"/>
            <rFont val="游ゴシック"/>
            <family val="3"/>
            <charset val="128"/>
          </rPr>
          <t>右側太枠内に、排出係数を入力してください。数値は、原則、有効数字３桁以上で入力してください。</t>
        </r>
      </text>
    </comment>
    <comment ref="I302" authorId="0" shapeId="0" xr:uid="{00000000-0006-0000-0500-0000D7010000}">
      <text>
        <r>
          <rPr>
            <b/>
            <sz val="10"/>
            <color indexed="81"/>
            <rFont val="游ゴシック"/>
            <family val="3"/>
            <charset val="128"/>
          </rPr>
          <t>原則、有効数字３桁以上で入力してください。</t>
        </r>
      </text>
    </comment>
    <comment ref="S302" authorId="1" shapeId="0" xr:uid="{00000000-0006-0000-0500-0000D8010000}">
      <text>
        <r>
          <rPr>
            <b/>
            <sz val="9"/>
            <color indexed="81"/>
            <rFont val="游ゴシック"/>
            <family val="3"/>
            <charset val="128"/>
          </rPr>
          <t>基礎排出係数を入力して下さい。</t>
        </r>
      </text>
    </comment>
    <comment ref="F303" authorId="0" shapeId="0" xr:uid="{00000000-0006-0000-0500-0000D9010000}">
      <text>
        <r>
          <rPr>
            <b/>
            <sz val="10"/>
            <color indexed="81"/>
            <rFont val="游ゴシック"/>
            <family val="3"/>
            <charset val="128"/>
          </rPr>
          <t>右側太枠内に、排出係数を入力してください。数値は、原則、有効数字３桁以上で入力してください。</t>
        </r>
      </text>
    </comment>
    <comment ref="I303" authorId="0" shapeId="0" xr:uid="{00000000-0006-0000-0500-0000DA010000}">
      <text>
        <r>
          <rPr>
            <b/>
            <sz val="10"/>
            <color indexed="81"/>
            <rFont val="游ゴシック"/>
            <family val="3"/>
            <charset val="128"/>
          </rPr>
          <t>原則、有効数字３桁以上で入力してください。</t>
        </r>
      </text>
    </comment>
    <comment ref="S303" authorId="1" shapeId="0" xr:uid="{00000000-0006-0000-0500-0000DB010000}">
      <text>
        <r>
          <rPr>
            <b/>
            <sz val="9"/>
            <color indexed="81"/>
            <rFont val="游ゴシック"/>
            <family val="3"/>
            <charset val="128"/>
          </rPr>
          <t>基礎排出係数を入力して下さい。</t>
        </r>
      </text>
    </comment>
    <comment ref="O305" authorId="2" shapeId="0" xr:uid="{00000000-0006-0000-0500-0000DC010000}">
      <text>
        <r>
          <rPr>
            <b/>
            <sz val="11"/>
            <color indexed="10"/>
            <rFont val="メイリオ"/>
            <family val="3"/>
            <charset val="128"/>
          </rPr>
          <t>電気事業者名、排出係数、買電量をこの表の太枠内に上から順に入力してください！</t>
        </r>
      </text>
    </comment>
    <comment ref="P307" authorId="2" shapeId="0" xr:uid="{00000000-0006-0000-0500-0000DD010000}">
      <text>
        <r>
          <rPr>
            <b/>
            <sz val="8"/>
            <color indexed="81"/>
            <rFont val="游ゴシック"/>
            <family val="3"/>
            <charset val="128"/>
          </rPr>
          <t>電力事業者名を入力してください。詳しくは①基本情報の３を確認してください。</t>
        </r>
      </text>
    </comment>
    <comment ref="R307" authorId="2" shapeId="0" xr:uid="{00000000-0006-0000-0500-0000DE010000}">
      <text>
        <r>
          <rPr>
            <b/>
            <sz val="9"/>
            <color indexed="81"/>
            <rFont val="游ゴシック"/>
            <family val="3"/>
            <charset val="128"/>
          </rPr>
          <t>基礎排出係数を入力してください。詳しくは①基本情報の３を確認してください。</t>
        </r>
      </text>
    </comment>
    <comment ref="T307" authorId="2" shapeId="0" xr:uid="{00000000-0006-0000-0500-0000DF010000}">
      <text>
        <r>
          <rPr>
            <b/>
            <sz val="9"/>
            <color indexed="81"/>
            <rFont val="游ゴシック"/>
            <family val="3"/>
            <charset val="128"/>
          </rPr>
          <t>原則、有効数字３桁以上で記入してください。</t>
        </r>
      </text>
    </comment>
    <comment ref="U307" authorId="2" shapeId="0" xr:uid="{00000000-0006-0000-0500-0000E0010000}">
      <text>
        <r>
          <rPr>
            <b/>
            <sz val="9"/>
            <color indexed="81"/>
            <rFont val="游ゴシック"/>
            <family val="3"/>
            <charset val="128"/>
          </rPr>
          <t>原則、有効数字３桁以上で記入してください。</t>
        </r>
      </text>
    </comment>
    <comment ref="F308" authorId="2" shapeId="0" xr:uid="{00000000-0006-0000-0500-0000E1010000}">
      <text>
        <r>
          <rPr>
            <b/>
            <sz val="10"/>
            <color indexed="81"/>
            <rFont val="游ゴシック"/>
            <family val="3"/>
            <charset val="128"/>
          </rPr>
          <t>右側太枠内に電力事業者名、排出係数、買電量を入力してください。</t>
        </r>
      </text>
    </comment>
    <comment ref="P308" authorId="2" shapeId="0" xr:uid="{00000000-0006-0000-0500-0000E2010000}">
      <text>
        <r>
          <rPr>
            <b/>
            <sz val="8"/>
            <color indexed="81"/>
            <rFont val="游ゴシック"/>
            <family val="3"/>
            <charset val="128"/>
          </rPr>
          <t>電力事業者名を入力してください。詳しくは①基本情報の３を確認してください。</t>
        </r>
      </text>
    </comment>
    <comment ref="R308" authorId="2" shapeId="0" xr:uid="{00000000-0006-0000-0500-0000E3010000}">
      <text>
        <r>
          <rPr>
            <b/>
            <sz val="9"/>
            <color indexed="81"/>
            <rFont val="游ゴシック"/>
            <family val="3"/>
            <charset val="128"/>
          </rPr>
          <t>基礎排出係数を入力してください。詳しくは①基本情報の３を確認してください。</t>
        </r>
      </text>
    </comment>
    <comment ref="T308" authorId="2" shapeId="0" xr:uid="{00000000-0006-0000-0500-0000E4010000}">
      <text>
        <r>
          <rPr>
            <b/>
            <sz val="9"/>
            <color indexed="81"/>
            <rFont val="游ゴシック"/>
            <family val="3"/>
            <charset val="128"/>
          </rPr>
          <t>原則、有効数字３桁以上で記入してください。</t>
        </r>
      </text>
    </comment>
    <comment ref="U308" authorId="2" shapeId="0" xr:uid="{00000000-0006-0000-0500-0000E5010000}">
      <text>
        <r>
          <rPr>
            <b/>
            <sz val="9"/>
            <color indexed="81"/>
            <rFont val="游ゴシック"/>
            <family val="3"/>
            <charset val="128"/>
          </rPr>
          <t>原則、有効数字３桁以上で記入してください。</t>
        </r>
      </text>
    </comment>
    <comment ref="P309" authorId="2" shapeId="0" xr:uid="{00000000-0006-0000-0500-0000E6010000}">
      <text>
        <r>
          <rPr>
            <b/>
            <sz val="8"/>
            <color indexed="81"/>
            <rFont val="游ゴシック"/>
            <family val="3"/>
            <charset val="128"/>
          </rPr>
          <t>電力事業者名を入力してください。詳しくは①基本情報の３を確認してください。</t>
        </r>
      </text>
    </comment>
    <comment ref="R309" authorId="2" shapeId="0" xr:uid="{00000000-0006-0000-0500-0000E7010000}">
      <text>
        <r>
          <rPr>
            <b/>
            <sz val="9"/>
            <color indexed="81"/>
            <rFont val="游ゴシック"/>
            <family val="3"/>
            <charset val="128"/>
          </rPr>
          <t>基礎排出係数を入力してください。詳しくは①基本情報の３を確認してください。</t>
        </r>
      </text>
    </comment>
    <comment ref="T309" authorId="2" shapeId="0" xr:uid="{00000000-0006-0000-0500-0000E8010000}">
      <text>
        <r>
          <rPr>
            <b/>
            <sz val="9"/>
            <color indexed="81"/>
            <rFont val="游ゴシック"/>
            <family val="3"/>
            <charset val="128"/>
          </rPr>
          <t>原則、有効数字３桁以上で記入してください。</t>
        </r>
      </text>
    </comment>
    <comment ref="U309" authorId="2" shapeId="0" xr:uid="{00000000-0006-0000-0500-0000E9010000}">
      <text>
        <r>
          <rPr>
            <b/>
            <sz val="9"/>
            <color indexed="81"/>
            <rFont val="游ゴシック"/>
            <family val="3"/>
            <charset val="128"/>
          </rPr>
          <t>原則、有効数字３桁以上で記入してください。</t>
        </r>
      </text>
    </comment>
    <comment ref="F310" authorId="2" shapeId="0" xr:uid="{00000000-0006-0000-0500-0000EA010000}">
      <text>
        <r>
          <rPr>
            <b/>
            <sz val="10"/>
            <color indexed="81"/>
            <rFont val="游ゴシック"/>
            <family val="3"/>
            <charset val="128"/>
          </rPr>
          <t>右側太枠内に電力事業者名、排出係数、買電量を入力してください。</t>
        </r>
      </text>
    </comment>
    <comment ref="P310" authorId="2" shapeId="0" xr:uid="{00000000-0006-0000-0500-0000EB010000}">
      <text>
        <r>
          <rPr>
            <b/>
            <sz val="8"/>
            <color indexed="81"/>
            <rFont val="游ゴシック"/>
            <family val="3"/>
            <charset val="128"/>
          </rPr>
          <t>電力事業者名を入力してください。詳しくは①基本情報の３を確認してください。</t>
        </r>
      </text>
    </comment>
    <comment ref="R310" authorId="2" shapeId="0" xr:uid="{00000000-0006-0000-0500-0000EC010000}">
      <text>
        <r>
          <rPr>
            <b/>
            <sz val="9"/>
            <color indexed="81"/>
            <rFont val="游ゴシック"/>
            <family val="3"/>
            <charset val="128"/>
          </rPr>
          <t>基礎排出係数を入力してください。詳しくは①基本情報の３を確認してください。</t>
        </r>
      </text>
    </comment>
    <comment ref="T310" authorId="2" shapeId="0" xr:uid="{00000000-0006-0000-0500-0000ED010000}">
      <text>
        <r>
          <rPr>
            <b/>
            <sz val="9"/>
            <color indexed="81"/>
            <rFont val="游ゴシック"/>
            <family val="3"/>
            <charset val="128"/>
          </rPr>
          <t>原則、有効数字３桁以上で記入してください。</t>
        </r>
      </text>
    </comment>
    <comment ref="U310" authorId="2" shapeId="0" xr:uid="{00000000-0006-0000-0500-0000EE010000}">
      <text>
        <r>
          <rPr>
            <b/>
            <sz val="9"/>
            <color indexed="81"/>
            <rFont val="游ゴシック"/>
            <family val="3"/>
            <charset val="128"/>
          </rPr>
          <t>原則、有効数字３桁以上で記入してください。</t>
        </r>
      </text>
    </comment>
    <comment ref="F312" authorId="0" shapeId="0" xr:uid="{00000000-0006-0000-0500-0000EF010000}">
      <text>
        <r>
          <rPr>
            <b/>
            <sz val="11"/>
            <color indexed="81"/>
            <rFont val="游ゴシック"/>
            <family val="3"/>
            <charset val="128"/>
          </rPr>
          <t>原則、排出係数の有効桁数以上の有効桁数で入力してください。また、排出係数を入力してください（右側）。</t>
        </r>
      </text>
    </comment>
    <comment ref="S312" authorId="0" shapeId="0" xr:uid="{00000000-0006-0000-0500-0000F0010000}">
      <text>
        <r>
          <rPr>
            <b/>
            <sz val="9"/>
            <color indexed="81"/>
            <rFont val="游ゴシック"/>
            <family val="3"/>
            <charset val="128"/>
          </rPr>
          <t>上記以外の買電がある場合は、その排出係数を入力してください。</t>
        </r>
      </text>
    </comment>
    <comment ref="F313" authorId="0" shapeId="0" xr:uid="{00000000-0006-0000-0500-0000F1010000}">
      <text>
        <r>
          <rPr>
            <b/>
            <sz val="11"/>
            <color indexed="81"/>
            <rFont val="游ゴシック"/>
            <family val="3"/>
            <charset val="128"/>
          </rPr>
          <t>原則、排出係数の有効桁数以上の有効桁数で入力してください。</t>
        </r>
      </text>
    </comment>
    <comment ref="I313" authorId="0" shapeId="0" xr:uid="{00000000-0006-0000-0500-0000F2010000}">
      <text>
        <r>
          <rPr>
            <b/>
            <sz val="11"/>
            <color indexed="81"/>
            <rFont val="游ゴシック"/>
            <family val="3"/>
            <charset val="128"/>
          </rPr>
          <t>原則、排出係数の有効桁数以上の有効桁数で入力してください。また、排出係数を入力してください。</t>
        </r>
      </text>
    </comment>
    <comment ref="S313" authorId="0" shapeId="0" xr:uid="{00000000-0006-0000-0500-0000F3010000}">
      <text>
        <r>
          <rPr>
            <b/>
            <sz val="9"/>
            <color indexed="81"/>
            <rFont val="游ゴシック"/>
            <family val="3"/>
            <charset val="128"/>
          </rPr>
          <t>自家発電の電気で販売した量がある場合は、その排出係数を入力してください。</t>
        </r>
      </text>
    </comment>
    <comment ref="B318" authorId="0" shapeId="0" xr:uid="{00000000-0006-0000-0500-0000F4010000}">
      <text>
        <r>
          <rPr>
            <b/>
            <sz val="9"/>
            <color indexed="81"/>
            <rFont val="游ゴシック"/>
            <family val="3"/>
            <charset val="128"/>
          </rPr>
          <t>計算に用いた単位発熱量・排出係数を右表から変更した場合など、何の数値を用いたかを記載してください。</t>
        </r>
      </text>
    </comment>
    <comment ref="F328" authorId="0" shapeId="0" xr:uid="{00000000-0006-0000-0500-0000F5010000}">
      <text>
        <r>
          <rPr>
            <b/>
            <sz val="9"/>
            <color indexed="81"/>
            <rFont val="游ゴシック"/>
            <family val="3"/>
            <charset val="128"/>
          </rPr>
          <t>原則、有効数字３桁以上で入力してください。</t>
        </r>
      </text>
    </comment>
    <comment ref="I328" authorId="0" shapeId="0" xr:uid="{00000000-0006-0000-0500-0000F6010000}">
      <text>
        <r>
          <rPr>
            <b/>
            <sz val="9"/>
            <color indexed="81"/>
            <rFont val="游ゴシック"/>
            <family val="3"/>
            <charset val="128"/>
          </rPr>
          <t>原則、有効数字３桁以上で入力してください。</t>
        </r>
      </text>
    </comment>
    <comment ref="F329" authorId="0" shapeId="0" xr:uid="{00000000-0006-0000-0500-0000F7010000}">
      <text>
        <r>
          <rPr>
            <b/>
            <sz val="9"/>
            <color indexed="81"/>
            <rFont val="游ゴシック"/>
            <family val="3"/>
            <charset val="128"/>
          </rPr>
          <t>原則、有効数字３桁以上で入力してください。</t>
        </r>
      </text>
    </comment>
    <comment ref="I329" authorId="0" shapeId="0" xr:uid="{00000000-0006-0000-0500-0000F8010000}">
      <text>
        <r>
          <rPr>
            <b/>
            <sz val="9"/>
            <color indexed="81"/>
            <rFont val="游ゴシック"/>
            <family val="3"/>
            <charset val="128"/>
          </rPr>
          <t>原則、有効数字３桁以上で入力してください。</t>
        </r>
      </text>
    </comment>
    <comment ref="F330" authorId="0" shapeId="0" xr:uid="{00000000-0006-0000-0500-0000F9010000}">
      <text>
        <r>
          <rPr>
            <b/>
            <sz val="9"/>
            <color indexed="81"/>
            <rFont val="游ゴシック"/>
            <family val="3"/>
            <charset val="128"/>
          </rPr>
          <t>原則、有効数字３桁以上で入力してください。</t>
        </r>
      </text>
    </comment>
    <comment ref="I330" authorId="0" shapeId="0" xr:uid="{00000000-0006-0000-0500-0000FA010000}">
      <text>
        <r>
          <rPr>
            <b/>
            <sz val="9"/>
            <color indexed="81"/>
            <rFont val="游ゴシック"/>
            <family val="3"/>
            <charset val="128"/>
          </rPr>
          <t>原則、有効数字３桁以上で入力してください。</t>
        </r>
      </text>
    </comment>
    <comment ref="F331" authorId="0" shapeId="0" xr:uid="{00000000-0006-0000-0500-0000FB010000}">
      <text>
        <r>
          <rPr>
            <b/>
            <sz val="9"/>
            <color indexed="81"/>
            <rFont val="游ゴシック"/>
            <family val="3"/>
            <charset val="128"/>
          </rPr>
          <t>原則、有効数字３桁以上で入力してください。</t>
        </r>
      </text>
    </comment>
    <comment ref="I331" authorId="0" shapeId="0" xr:uid="{00000000-0006-0000-0500-0000FC010000}">
      <text>
        <r>
          <rPr>
            <b/>
            <sz val="9"/>
            <color indexed="81"/>
            <rFont val="游ゴシック"/>
            <family val="3"/>
            <charset val="128"/>
          </rPr>
          <t>原則、有効数字３桁以上で入力してください。</t>
        </r>
      </text>
    </comment>
    <comment ref="F332" authorId="0" shapeId="0" xr:uid="{00000000-0006-0000-0500-0000FD010000}">
      <text>
        <r>
          <rPr>
            <b/>
            <sz val="9"/>
            <color indexed="81"/>
            <rFont val="游ゴシック"/>
            <family val="3"/>
            <charset val="128"/>
          </rPr>
          <t>原則、有効数字３桁以上で入力してください。</t>
        </r>
      </text>
    </comment>
    <comment ref="I332" authorId="0" shapeId="0" xr:uid="{00000000-0006-0000-0500-0000FE010000}">
      <text>
        <r>
          <rPr>
            <b/>
            <sz val="9"/>
            <color indexed="81"/>
            <rFont val="游ゴシック"/>
            <family val="3"/>
            <charset val="128"/>
          </rPr>
          <t>原則、有効数字３桁以上で入力してください。</t>
        </r>
      </text>
    </comment>
    <comment ref="F333" authorId="0" shapeId="0" xr:uid="{00000000-0006-0000-0500-0000FF010000}">
      <text>
        <r>
          <rPr>
            <b/>
            <sz val="9"/>
            <color indexed="81"/>
            <rFont val="游ゴシック"/>
            <family val="3"/>
            <charset val="128"/>
          </rPr>
          <t>原則、有効数字３桁以上で入力してください。</t>
        </r>
      </text>
    </comment>
    <comment ref="I333" authorId="0" shapeId="0" xr:uid="{00000000-0006-0000-0500-000000020000}">
      <text>
        <r>
          <rPr>
            <b/>
            <sz val="9"/>
            <color indexed="81"/>
            <rFont val="游ゴシック"/>
            <family val="3"/>
            <charset val="128"/>
          </rPr>
          <t>原則、有効数字３桁以上で入力してください。</t>
        </r>
      </text>
    </comment>
    <comment ref="F334" authorId="0" shapeId="0" xr:uid="{00000000-0006-0000-0500-000001020000}">
      <text>
        <r>
          <rPr>
            <b/>
            <sz val="9"/>
            <color indexed="81"/>
            <rFont val="游ゴシック"/>
            <family val="3"/>
            <charset val="128"/>
          </rPr>
          <t>原則、有効数字３桁以上で入力してください。</t>
        </r>
      </text>
    </comment>
    <comment ref="I334" authorId="0" shapeId="0" xr:uid="{00000000-0006-0000-0500-000002020000}">
      <text>
        <r>
          <rPr>
            <b/>
            <sz val="9"/>
            <color indexed="81"/>
            <rFont val="游ゴシック"/>
            <family val="3"/>
            <charset val="128"/>
          </rPr>
          <t>原則、有効数字３桁以上で入力してください。</t>
        </r>
      </text>
    </comment>
    <comment ref="F335" authorId="0" shapeId="0" xr:uid="{00000000-0006-0000-0500-000003020000}">
      <text>
        <r>
          <rPr>
            <b/>
            <sz val="9"/>
            <color indexed="81"/>
            <rFont val="游ゴシック"/>
            <family val="3"/>
            <charset val="128"/>
          </rPr>
          <t>原則、有効数字３桁以上で入力してください。</t>
        </r>
      </text>
    </comment>
    <comment ref="I335" authorId="0" shapeId="0" xr:uid="{00000000-0006-0000-0500-000004020000}">
      <text>
        <r>
          <rPr>
            <b/>
            <sz val="9"/>
            <color indexed="81"/>
            <rFont val="游ゴシック"/>
            <family val="3"/>
            <charset val="128"/>
          </rPr>
          <t>原則、有効数字３桁以上で入力してください。</t>
        </r>
      </text>
    </comment>
    <comment ref="F336" authorId="0" shapeId="0" xr:uid="{00000000-0006-0000-0500-000005020000}">
      <text>
        <r>
          <rPr>
            <b/>
            <sz val="9"/>
            <color indexed="81"/>
            <rFont val="游ゴシック"/>
            <family val="3"/>
            <charset val="128"/>
          </rPr>
          <t>原則、有効数字３桁以上で入力してください。</t>
        </r>
      </text>
    </comment>
    <comment ref="I336" authorId="0" shapeId="0" xr:uid="{00000000-0006-0000-0500-000006020000}">
      <text>
        <r>
          <rPr>
            <b/>
            <sz val="9"/>
            <color indexed="81"/>
            <rFont val="游ゴシック"/>
            <family val="3"/>
            <charset val="128"/>
          </rPr>
          <t>原則、有効数字３桁以上で入力してください。</t>
        </r>
      </text>
    </comment>
    <comment ref="F337" authorId="0" shapeId="0" xr:uid="{00000000-0006-0000-0500-000007020000}">
      <text>
        <r>
          <rPr>
            <b/>
            <sz val="9"/>
            <color indexed="81"/>
            <rFont val="游ゴシック"/>
            <family val="3"/>
            <charset val="128"/>
          </rPr>
          <t>原則、有効数字３桁以上で入力してください。</t>
        </r>
      </text>
    </comment>
    <comment ref="I337" authorId="0" shapeId="0" xr:uid="{00000000-0006-0000-0500-000008020000}">
      <text>
        <r>
          <rPr>
            <b/>
            <sz val="9"/>
            <color indexed="81"/>
            <rFont val="游ゴシック"/>
            <family val="3"/>
            <charset val="128"/>
          </rPr>
          <t>原則、有効数字３桁以上で入力してください。</t>
        </r>
      </text>
    </comment>
    <comment ref="F338" authorId="0" shapeId="0" xr:uid="{00000000-0006-0000-0500-000009020000}">
      <text>
        <r>
          <rPr>
            <b/>
            <sz val="9"/>
            <color indexed="81"/>
            <rFont val="游ゴシック"/>
            <family val="3"/>
            <charset val="128"/>
          </rPr>
          <t>原則、有効数字３桁以上で入力してください。</t>
        </r>
      </text>
    </comment>
    <comment ref="I338" authorId="0" shapeId="0" xr:uid="{00000000-0006-0000-0500-00000A020000}">
      <text>
        <r>
          <rPr>
            <b/>
            <sz val="9"/>
            <color indexed="81"/>
            <rFont val="游ゴシック"/>
            <family val="3"/>
            <charset val="128"/>
          </rPr>
          <t>原則、有効数字３桁以上で入力してください。</t>
        </r>
      </text>
    </comment>
    <comment ref="F339" authorId="0" shapeId="0" xr:uid="{00000000-0006-0000-0500-00000B020000}">
      <text>
        <r>
          <rPr>
            <b/>
            <sz val="9"/>
            <color indexed="81"/>
            <rFont val="游ゴシック"/>
            <family val="3"/>
            <charset val="128"/>
          </rPr>
          <t>原則、有効数字３桁以上で入力してください。</t>
        </r>
      </text>
    </comment>
    <comment ref="I339" authorId="0" shapeId="0" xr:uid="{00000000-0006-0000-0500-00000C020000}">
      <text>
        <r>
          <rPr>
            <b/>
            <sz val="9"/>
            <color indexed="81"/>
            <rFont val="游ゴシック"/>
            <family val="3"/>
            <charset val="128"/>
          </rPr>
          <t>原則、有効数字３桁以上で入力してください。</t>
        </r>
      </text>
    </comment>
    <comment ref="F340" authorId="0" shapeId="0" xr:uid="{00000000-0006-0000-0500-00000D020000}">
      <text>
        <r>
          <rPr>
            <b/>
            <sz val="9"/>
            <color indexed="81"/>
            <rFont val="游ゴシック"/>
            <family val="3"/>
            <charset val="128"/>
          </rPr>
          <t>原則、有効数字３桁以上で入力してください。</t>
        </r>
      </text>
    </comment>
    <comment ref="I340" authorId="0" shapeId="0" xr:uid="{00000000-0006-0000-0500-00000E020000}">
      <text>
        <r>
          <rPr>
            <b/>
            <sz val="9"/>
            <color indexed="81"/>
            <rFont val="游ゴシック"/>
            <family val="3"/>
            <charset val="128"/>
          </rPr>
          <t>原則、有効数字３桁以上で入力してください。</t>
        </r>
      </text>
    </comment>
    <comment ref="F341" authorId="0" shapeId="0" xr:uid="{00000000-0006-0000-0500-00000F020000}">
      <text>
        <r>
          <rPr>
            <b/>
            <sz val="9"/>
            <color indexed="81"/>
            <rFont val="游ゴシック"/>
            <family val="3"/>
            <charset val="128"/>
          </rPr>
          <t>原則、有効数字３桁以上で入力してください。</t>
        </r>
      </text>
    </comment>
    <comment ref="I341" authorId="0" shapeId="0" xr:uid="{00000000-0006-0000-0500-000010020000}">
      <text>
        <r>
          <rPr>
            <b/>
            <sz val="9"/>
            <color indexed="81"/>
            <rFont val="游ゴシック"/>
            <family val="3"/>
            <charset val="128"/>
          </rPr>
          <t>原則、有効数字３桁以上で入力してください。</t>
        </r>
      </text>
    </comment>
    <comment ref="C342" authorId="1" shapeId="0" xr:uid="{00000000-0006-0000-0500-000011020000}">
      <text>
        <r>
          <rPr>
            <b/>
            <sz val="9"/>
            <color indexed="81"/>
            <rFont val="游ゴシック"/>
            <family val="3"/>
            <charset val="128"/>
          </rPr>
          <t>名称変更できます。その際、右側太枠内の発熱量と排出係数が一致するように、入力し直してください。当初は、輸入原料炭の発熱量と排出係数が入っています。輸入、コークス用、吹込用の複数に該当する場合は、「その他の燃料」の欄も活用してください。</t>
        </r>
      </text>
    </comment>
    <comment ref="F342" authorId="0" shapeId="0" xr:uid="{00000000-0006-0000-0500-000012020000}">
      <text>
        <r>
          <rPr>
            <b/>
            <sz val="9"/>
            <color indexed="81"/>
            <rFont val="游ゴシック"/>
            <family val="3"/>
            <charset val="128"/>
          </rPr>
          <t>原則、有効数字３桁以上で入力してください。</t>
        </r>
      </text>
    </comment>
    <comment ref="I342" authorId="0" shapeId="0" xr:uid="{00000000-0006-0000-0500-000013020000}">
      <text>
        <r>
          <rPr>
            <b/>
            <sz val="9"/>
            <color indexed="81"/>
            <rFont val="游ゴシック"/>
            <family val="3"/>
            <charset val="128"/>
          </rPr>
          <t>原則、有効数字３桁以上で入力してください。</t>
        </r>
      </text>
    </comment>
    <comment ref="P342" authorId="1" shapeId="0" xr:uid="{00000000-0006-0000-0500-000014020000}">
      <text>
        <r>
          <rPr>
            <b/>
            <sz val="9"/>
            <color indexed="81"/>
            <rFont val="游ゴシック"/>
            <family val="3"/>
            <charset val="128"/>
          </rPr>
          <t>輸入原料炭の発熱量を入力しています。
コークス原料炭は28.9、吹込用原料炭は28.3になります。</t>
        </r>
      </text>
    </comment>
    <comment ref="S342" authorId="1" shapeId="0" xr:uid="{00000000-0006-0000-0500-000015020000}">
      <text>
        <r>
          <rPr>
            <b/>
            <sz val="9"/>
            <color indexed="81"/>
            <rFont val="游ゴシック"/>
            <family val="3"/>
            <charset val="128"/>
          </rPr>
          <t>輸入原料炭の排出係数を入力しています。コークス用原料炭は0.0245、吹込用原料炭は0.0251になります。</t>
        </r>
      </text>
    </comment>
    <comment ref="C343" authorId="1" shapeId="0" xr:uid="{00000000-0006-0000-0500-000016020000}">
      <text>
        <r>
          <rPr>
            <b/>
            <sz val="9"/>
            <color indexed="81"/>
            <rFont val="游ゴシック"/>
            <family val="3"/>
            <charset val="128"/>
          </rPr>
          <t>名称変更できます。その際、右側太枠内の発熱量と排出係数が一致するように、入力し直してください。当初は、輸入一般炭の発熱量と排出係数が入っています。輸入、国産の複数に該当する場合は、「その他の燃料」の欄も活用してください。</t>
        </r>
      </text>
    </comment>
    <comment ref="F343" authorId="0" shapeId="0" xr:uid="{00000000-0006-0000-0500-000017020000}">
      <text>
        <r>
          <rPr>
            <b/>
            <sz val="9"/>
            <color indexed="81"/>
            <rFont val="游ゴシック"/>
            <family val="3"/>
            <charset val="128"/>
          </rPr>
          <t>原則、有効数字３桁以上で入力してください。</t>
        </r>
      </text>
    </comment>
    <comment ref="I343" authorId="0" shapeId="0" xr:uid="{00000000-0006-0000-0500-000018020000}">
      <text>
        <r>
          <rPr>
            <b/>
            <sz val="9"/>
            <color indexed="81"/>
            <rFont val="游ゴシック"/>
            <family val="3"/>
            <charset val="128"/>
          </rPr>
          <t>原則、有効数字３桁以上で入力してください。</t>
        </r>
      </text>
    </comment>
    <comment ref="P343" authorId="1" shapeId="0" xr:uid="{00000000-0006-0000-0500-000019020000}">
      <text>
        <r>
          <rPr>
            <b/>
            <sz val="9"/>
            <color indexed="81"/>
            <rFont val="游ゴシック"/>
            <family val="3"/>
            <charset val="128"/>
          </rPr>
          <t>輸入一般炭の発熱量を入力しています。国産一般炭は、24.2になります。</t>
        </r>
      </text>
    </comment>
    <comment ref="S343" authorId="1" shapeId="0" xr:uid="{00000000-0006-0000-0500-00001A020000}">
      <text>
        <r>
          <rPr>
            <b/>
            <sz val="9"/>
            <color indexed="81"/>
            <rFont val="游ゴシック"/>
            <family val="3"/>
            <charset val="128"/>
          </rPr>
          <t>輸入一般炭の排出係数を入力しています。国産一般炭は、0.0242になります。</t>
        </r>
      </text>
    </comment>
    <comment ref="F344" authorId="0" shapeId="0" xr:uid="{00000000-0006-0000-0500-00001B020000}">
      <text>
        <r>
          <rPr>
            <b/>
            <sz val="9"/>
            <color indexed="81"/>
            <rFont val="游ゴシック"/>
            <family val="3"/>
            <charset val="128"/>
          </rPr>
          <t>原則、有効数字３桁以上で入力してください。</t>
        </r>
      </text>
    </comment>
    <comment ref="I344" authorId="0" shapeId="0" xr:uid="{00000000-0006-0000-0500-00001C020000}">
      <text>
        <r>
          <rPr>
            <b/>
            <sz val="9"/>
            <color indexed="81"/>
            <rFont val="游ゴシック"/>
            <family val="3"/>
            <charset val="128"/>
          </rPr>
          <t>原則、有効数字３桁以上で入力してください。</t>
        </r>
      </text>
    </comment>
    <comment ref="F345" authorId="0" shapeId="0" xr:uid="{00000000-0006-0000-0500-00001D020000}">
      <text>
        <r>
          <rPr>
            <b/>
            <sz val="9"/>
            <color indexed="81"/>
            <rFont val="游ゴシック"/>
            <family val="3"/>
            <charset val="128"/>
          </rPr>
          <t>原則、有効数字３桁以上で入力してください。</t>
        </r>
      </text>
    </comment>
    <comment ref="I345" authorId="0" shapeId="0" xr:uid="{00000000-0006-0000-0500-00001E020000}">
      <text>
        <r>
          <rPr>
            <b/>
            <sz val="9"/>
            <color indexed="81"/>
            <rFont val="游ゴシック"/>
            <family val="3"/>
            <charset val="128"/>
          </rPr>
          <t>原則、有効数字３桁以上で入力してください。</t>
        </r>
      </text>
    </comment>
    <comment ref="F346" authorId="0" shapeId="0" xr:uid="{00000000-0006-0000-0500-00001F020000}">
      <text>
        <r>
          <rPr>
            <b/>
            <sz val="9"/>
            <color indexed="81"/>
            <rFont val="游ゴシック"/>
            <family val="3"/>
            <charset val="128"/>
          </rPr>
          <t>原則、有効数字３桁以上で入力してください。</t>
        </r>
      </text>
    </comment>
    <comment ref="I346" authorId="0" shapeId="0" xr:uid="{00000000-0006-0000-0500-000020020000}">
      <text>
        <r>
          <rPr>
            <b/>
            <sz val="9"/>
            <color indexed="81"/>
            <rFont val="游ゴシック"/>
            <family val="3"/>
            <charset val="128"/>
          </rPr>
          <t>原則、有効数字３桁以上で入力してください。</t>
        </r>
      </text>
    </comment>
    <comment ref="F347" authorId="0" shapeId="0" xr:uid="{00000000-0006-0000-0500-000021020000}">
      <text>
        <r>
          <rPr>
            <b/>
            <sz val="9"/>
            <color indexed="81"/>
            <rFont val="游ゴシック"/>
            <family val="3"/>
            <charset val="128"/>
          </rPr>
          <t>原則、有効数字３桁以上で入力してください。</t>
        </r>
      </text>
    </comment>
    <comment ref="I347" authorId="0" shapeId="0" xr:uid="{00000000-0006-0000-0500-000022020000}">
      <text>
        <r>
          <rPr>
            <b/>
            <sz val="9"/>
            <color indexed="81"/>
            <rFont val="游ゴシック"/>
            <family val="3"/>
            <charset val="128"/>
          </rPr>
          <t>原則、有効数字３桁以上で入力してください。</t>
        </r>
      </text>
    </comment>
    <comment ref="F348" authorId="0" shapeId="0" xr:uid="{00000000-0006-0000-0500-000023020000}">
      <text>
        <r>
          <rPr>
            <b/>
            <sz val="9"/>
            <color indexed="81"/>
            <rFont val="游ゴシック"/>
            <family val="3"/>
            <charset val="128"/>
          </rPr>
          <t>原則、有効数字３桁以上で入力してください。</t>
        </r>
      </text>
    </comment>
    <comment ref="I348" authorId="0" shapeId="0" xr:uid="{00000000-0006-0000-0500-000024020000}">
      <text>
        <r>
          <rPr>
            <b/>
            <sz val="9"/>
            <color indexed="81"/>
            <rFont val="游ゴシック"/>
            <family val="3"/>
            <charset val="128"/>
          </rPr>
          <t>原則、有効数字３桁以上で入力してください。</t>
        </r>
      </text>
    </comment>
    <comment ref="F349" authorId="0" shapeId="0" xr:uid="{00000000-0006-0000-0500-000025020000}">
      <text>
        <r>
          <rPr>
            <b/>
            <sz val="9"/>
            <color indexed="81"/>
            <rFont val="游ゴシック"/>
            <family val="3"/>
            <charset val="128"/>
          </rPr>
          <t>原則、有効数字３桁以上で入力してください。</t>
        </r>
      </text>
    </comment>
    <comment ref="I349" authorId="0" shapeId="0" xr:uid="{00000000-0006-0000-0500-000026020000}">
      <text>
        <r>
          <rPr>
            <b/>
            <sz val="9"/>
            <color indexed="81"/>
            <rFont val="游ゴシック"/>
            <family val="3"/>
            <charset val="128"/>
          </rPr>
          <t>原則、有効数字３桁以上で入力してください。</t>
        </r>
      </text>
    </comment>
    <comment ref="F350" authorId="0" shapeId="0" xr:uid="{00000000-0006-0000-0500-000027020000}">
      <text>
        <r>
          <rPr>
            <b/>
            <sz val="10"/>
            <color indexed="81"/>
            <rFont val="游ゴシック"/>
            <family val="3"/>
            <charset val="128"/>
          </rPr>
          <t>原則、有効数字３桁以上で入力してください。</t>
        </r>
      </text>
    </comment>
    <comment ref="I350" authorId="0" shapeId="0" xr:uid="{00000000-0006-0000-0500-000028020000}">
      <text>
        <r>
          <rPr>
            <b/>
            <sz val="10"/>
            <color indexed="81"/>
            <rFont val="游ゴシック"/>
            <family val="3"/>
            <charset val="128"/>
          </rPr>
          <t>原則、有効数字３桁以上で入力してください。</t>
        </r>
      </text>
    </comment>
    <comment ref="F351" authorId="0" shapeId="0" xr:uid="{00000000-0006-0000-0500-000029020000}">
      <text>
        <r>
          <rPr>
            <b/>
            <sz val="10"/>
            <color indexed="81"/>
            <rFont val="游ゴシック"/>
            <family val="3"/>
            <charset val="128"/>
          </rPr>
          <t>原則、有効数字３桁以上で入力してください。</t>
        </r>
      </text>
    </comment>
    <comment ref="I351" authorId="0" shapeId="0" xr:uid="{00000000-0006-0000-0500-00002A020000}">
      <text>
        <r>
          <rPr>
            <b/>
            <sz val="10"/>
            <color indexed="81"/>
            <rFont val="游ゴシック"/>
            <family val="3"/>
            <charset val="128"/>
          </rPr>
          <t>原則、有効数字３桁以上で入力してください。</t>
        </r>
      </text>
    </comment>
    <comment ref="F352" authorId="0" shapeId="0" xr:uid="{00000000-0006-0000-0500-00002B020000}">
      <text>
        <r>
          <rPr>
            <b/>
            <sz val="10"/>
            <color indexed="81"/>
            <rFont val="游ゴシック"/>
            <family val="3"/>
            <charset val="128"/>
          </rPr>
          <t>原則、有効数字３桁以上で入力してください。</t>
        </r>
      </text>
    </comment>
    <comment ref="I352" authorId="0" shapeId="0" xr:uid="{00000000-0006-0000-0500-00002C020000}">
      <text>
        <r>
          <rPr>
            <b/>
            <sz val="10"/>
            <color indexed="81"/>
            <rFont val="游ゴシック"/>
            <family val="3"/>
            <charset val="128"/>
          </rPr>
          <t>原則、有効数字３桁以上で入力してください。</t>
        </r>
      </text>
    </comment>
    <comment ref="F353" authorId="0" shapeId="0" xr:uid="{00000000-0006-0000-0500-00002D020000}">
      <text>
        <r>
          <rPr>
            <b/>
            <sz val="10"/>
            <color indexed="81"/>
            <rFont val="游ゴシック"/>
            <family val="3"/>
            <charset val="128"/>
          </rPr>
          <t>原則、有効数字３桁以上で入力してください。</t>
        </r>
      </text>
    </comment>
    <comment ref="I353" authorId="0" shapeId="0" xr:uid="{00000000-0006-0000-0500-00002E020000}">
      <text>
        <r>
          <rPr>
            <b/>
            <sz val="10"/>
            <color indexed="81"/>
            <rFont val="游ゴシック"/>
            <family val="3"/>
            <charset val="128"/>
          </rPr>
          <t>原則、有効数字３桁以上で入力してください。</t>
        </r>
      </text>
    </comment>
    <comment ref="F354" authorId="0" shapeId="0" xr:uid="{00000000-0006-0000-0500-00002F020000}">
      <text>
        <r>
          <rPr>
            <b/>
            <sz val="10"/>
            <color indexed="81"/>
            <rFont val="游ゴシック"/>
            <family val="3"/>
            <charset val="128"/>
          </rPr>
          <t>原則、有効数字３桁以上で入力してください。</t>
        </r>
      </text>
    </comment>
    <comment ref="I354" authorId="0" shapeId="0" xr:uid="{00000000-0006-0000-0500-000030020000}">
      <text>
        <r>
          <rPr>
            <b/>
            <sz val="10"/>
            <color indexed="81"/>
            <rFont val="游ゴシック"/>
            <family val="3"/>
            <charset val="128"/>
          </rPr>
          <t>原則、有効数字３桁以上で入力してください。</t>
        </r>
      </text>
    </comment>
    <comment ref="U358" authorId="2" shapeId="0" xr:uid="{00000000-0006-0000-0500-000031020000}">
      <text>
        <r>
          <rPr>
            <b/>
            <sz val="9"/>
            <color indexed="81"/>
            <rFont val="游ゴシック"/>
            <family val="3"/>
            <charset val="128"/>
          </rPr>
          <t>ガス事業者名を入力してください。</t>
        </r>
      </text>
    </comment>
    <comment ref="F359" authorId="0" shapeId="0" xr:uid="{00000000-0006-0000-0500-000032020000}">
      <text>
        <r>
          <rPr>
            <b/>
            <sz val="10"/>
            <color indexed="81"/>
            <rFont val="游ゴシック"/>
            <family val="3"/>
            <charset val="128"/>
          </rPr>
          <t>右側太枠内に、排出係数を入力してください。数値は、原則、有効数字３桁以上で入力してください。</t>
        </r>
      </text>
    </comment>
    <comment ref="I359" authorId="0" shapeId="0" xr:uid="{00000000-0006-0000-0500-000033020000}">
      <text>
        <r>
          <rPr>
            <b/>
            <sz val="10"/>
            <color indexed="81"/>
            <rFont val="游ゴシック"/>
            <family val="3"/>
            <charset val="128"/>
          </rPr>
          <t>原則、有効数字３桁以上で入力してください。</t>
        </r>
      </text>
    </comment>
    <comment ref="S359" authorId="1" shapeId="0" xr:uid="{00000000-0006-0000-0500-000034020000}">
      <text>
        <r>
          <rPr>
            <b/>
            <sz val="9"/>
            <color indexed="81"/>
            <rFont val="游ゴシック"/>
            <family val="3"/>
            <charset val="128"/>
          </rPr>
          <t>ガス事業者が公表する基礎排出係数を入力してください。</t>
        </r>
      </text>
    </comment>
    <comment ref="F364" authorId="0" shapeId="0" xr:uid="{00000000-0006-0000-0500-000035020000}">
      <text>
        <r>
          <rPr>
            <b/>
            <sz val="10"/>
            <color indexed="81"/>
            <rFont val="游ゴシック"/>
            <family val="3"/>
            <charset val="128"/>
          </rPr>
          <t>原則、有効数字３桁以上で入力してください。</t>
        </r>
      </text>
    </comment>
    <comment ref="I364" authorId="0" shapeId="0" xr:uid="{00000000-0006-0000-0500-000036020000}">
      <text>
        <r>
          <rPr>
            <b/>
            <sz val="10"/>
            <color indexed="81"/>
            <rFont val="游ゴシック"/>
            <family val="3"/>
            <charset val="128"/>
          </rPr>
          <t>原則、有効数字３桁以上で入力してください。</t>
        </r>
      </text>
    </comment>
    <comment ref="F365" authorId="0" shapeId="0" xr:uid="{00000000-0006-0000-0500-000037020000}">
      <text>
        <r>
          <rPr>
            <b/>
            <sz val="10"/>
            <color indexed="81"/>
            <rFont val="游ゴシック"/>
            <family val="3"/>
            <charset val="128"/>
          </rPr>
          <t>右側太枠内に、排出係数を入力してください。数値は、原則、有効数字３桁以上で入力してください。</t>
        </r>
      </text>
    </comment>
    <comment ref="I365" authorId="0" shapeId="0" xr:uid="{00000000-0006-0000-0500-000038020000}">
      <text>
        <r>
          <rPr>
            <b/>
            <sz val="10"/>
            <color indexed="81"/>
            <rFont val="游ゴシック"/>
            <family val="3"/>
            <charset val="128"/>
          </rPr>
          <t>原則、有効数字３桁以上で入力してください。</t>
        </r>
      </text>
    </comment>
    <comment ref="S365" authorId="1" shapeId="0" xr:uid="{00000000-0006-0000-0500-000039020000}">
      <text>
        <r>
          <rPr>
            <b/>
            <sz val="9"/>
            <color indexed="81"/>
            <rFont val="游ゴシック"/>
            <family val="3"/>
            <charset val="128"/>
          </rPr>
          <t>基礎排出係数を入力して下さい。</t>
        </r>
      </text>
    </comment>
    <comment ref="F366" authorId="0" shapeId="0" xr:uid="{00000000-0006-0000-0500-00003A020000}">
      <text>
        <r>
          <rPr>
            <b/>
            <sz val="10"/>
            <color indexed="81"/>
            <rFont val="游ゴシック"/>
            <family val="3"/>
            <charset val="128"/>
          </rPr>
          <t>右側太枠内に、排出係数を入力してください。数値は、原則、有効数字３桁以上で入力してください。</t>
        </r>
      </text>
    </comment>
    <comment ref="I366" authorId="0" shapeId="0" xr:uid="{00000000-0006-0000-0500-00003B020000}">
      <text>
        <r>
          <rPr>
            <b/>
            <sz val="10"/>
            <color indexed="81"/>
            <rFont val="游ゴシック"/>
            <family val="3"/>
            <charset val="128"/>
          </rPr>
          <t>原則、有効数字３桁以上で入力してください。</t>
        </r>
      </text>
    </comment>
    <comment ref="S366" authorId="1" shapeId="0" xr:uid="{00000000-0006-0000-0500-00003C020000}">
      <text>
        <r>
          <rPr>
            <b/>
            <sz val="9"/>
            <color indexed="81"/>
            <rFont val="游ゴシック"/>
            <family val="3"/>
            <charset val="128"/>
          </rPr>
          <t>基礎排出係数を入力して下さい。</t>
        </r>
      </text>
    </comment>
    <comment ref="F367" authorId="0" shapeId="0" xr:uid="{00000000-0006-0000-0500-00003D020000}">
      <text>
        <r>
          <rPr>
            <b/>
            <sz val="10"/>
            <color indexed="81"/>
            <rFont val="游ゴシック"/>
            <family val="3"/>
            <charset val="128"/>
          </rPr>
          <t>右側太枠内に、排出係数を入力してください。数値は、原則、有効数字３桁以上で入力してください。</t>
        </r>
      </text>
    </comment>
    <comment ref="I367" authorId="0" shapeId="0" xr:uid="{00000000-0006-0000-0500-00003E020000}">
      <text>
        <r>
          <rPr>
            <b/>
            <sz val="10"/>
            <color indexed="81"/>
            <rFont val="游ゴシック"/>
            <family val="3"/>
            <charset val="128"/>
          </rPr>
          <t>原則、有効数字３桁以上で入力してください。</t>
        </r>
      </text>
    </comment>
    <comment ref="S367" authorId="1" shapeId="0" xr:uid="{00000000-0006-0000-0500-00003F020000}">
      <text>
        <r>
          <rPr>
            <b/>
            <sz val="9"/>
            <color indexed="81"/>
            <rFont val="游ゴシック"/>
            <family val="3"/>
            <charset val="128"/>
          </rPr>
          <t>基礎排出係数を入力して下さい。</t>
        </r>
      </text>
    </comment>
    <comment ref="O369" authorId="2" shapeId="0" xr:uid="{00000000-0006-0000-0500-000040020000}">
      <text>
        <r>
          <rPr>
            <b/>
            <sz val="11"/>
            <color indexed="10"/>
            <rFont val="メイリオ"/>
            <family val="3"/>
            <charset val="128"/>
          </rPr>
          <t>電気事業者名、排出係数、買電量をこの表の太枠内に上から順に入力してください！</t>
        </r>
      </text>
    </comment>
    <comment ref="P371" authorId="2" shapeId="0" xr:uid="{00000000-0006-0000-0500-000041020000}">
      <text>
        <r>
          <rPr>
            <b/>
            <sz val="8"/>
            <color indexed="81"/>
            <rFont val="游ゴシック"/>
            <family val="3"/>
            <charset val="128"/>
          </rPr>
          <t>電力事業者名を入力してください。詳しくは①基本情報の３を確認してください。</t>
        </r>
      </text>
    </comment>
    <comment ref="R371" authorId="2" shapeId="0" xr:uid="{00000000-0006-0000-0500-000042020000}">
      <text>
        <r>
          <rPr>
            <b/>
            <sz val="9"/>
            <color indexed="81"/>
            <rFont val="游ゴシック"/>
            <family val="3"/>
            <charset val="128"/>
          </rPr>
          <t>基礎排出係数を入力してください。詳しくは①基本情報の３を確認してください。</t>
        </r>
      </text>
    </comment>
    <comment ref="T371" authorId="2" shapeId="0" xr:uid="{00000000-0006-0000-0500-000043020000}">
      <text>
        <r>
          <rPr>
            <b/>
            <sz val="9"/>
            <color indexed="81"/>
            <rFont val="游ゴシック"/>
            <family val="3"/>
            <charset val="128"/>
          </rPr>
          <t>原則、有効数字３桁以上で記入してください。</t>
        </r>
      </text>
    </comment>
    <comment ref="U371" authorId="2" shapeId="0" xr:uid="{00000000-0006-0000-0500-000044020000}">
      <text>
        <r>
          <rPr>
            <b/>
            <sz val="9"/>
            <color indexed="81"/>
            <rFont val="游ゴシック"/>
            <family val="3"/>
            <charset val="128"/>
          </rPr>
          <t>原則、有効数字３桁以上で記入してください。</t>
        </r>
      </text>
    </comment>
    <comment ref="F372" authorId="2" shapeId="0" xr:uid="{00000000-0006-0000-0500-000045020000}">
      <text>
        <r>
          <rPr>
            <b/>
            <sz val="10"/>
            <color indexed="81"/>
            <rFont val="游ゴシック"/>
            <family val="3"/>
            <charset val="128"/>
          </rPr>
          <t>右側太枠内に電力事業者名、排出係数、買電量を入力してください。</t>
        </r>
      </text>
    </comment>
    <comment ref="P372" authorId="2" shapeId="0" xr:uid="{00000000-0006-0000-0500-000046020000}">
      <text>
        <r>
          <rPr>
            <b/>
            <sz val="8"/>
            <color indexed="81"/>
            <rFont val="游ゴシック"/>
            <family val="3"/>
            <charset val="128"/>
          </rPr>
          <t>電力事業者名を入力してください。詳しくは①基本情報の３を確認してください。</t>
        </r>
      </text>
    </comment>
    <comment ref="R372" authorId="2" shapeId="0" xr:uid="{00000000-0006-0000-0500-000047020000}">
      <text>
        <r>
          <rPr>
            <b/>
            <sz val="9"/>
            <color indexed="81"/>
            <rFont val="游ゴシック"/>
            <family val="3"/>
            <charset val="128"/>
          </rPr>
          <t>基礎排出係数を入力してください。詳しくは①基本情報の３を確認してください。</t>
        </r>
      </text>
    </comment>
    <comment ref="T372" authorId="2" shapeId="0" xr:uid="{00000000-0006-0000-0500-000048020000}">
      <text>
        <r>
          <rPr>
            <b/>
            <sz val="9"/>
            <color indexed="81"/>
            <rFont val="游ゴシック"/>
            <family val="3"/>
            <charset val="128"/>
          </rPr>
          <t>原則、有効数字３桁以上で記入してください。</t>
        </r>
      </text>
    </comment>
    <comment ref="U372" authorId="2" shapeId="0" xr:uid="{00000000-0006-0000-0500-000049020000}">
      <text>
        <r>
          <rPr>
            <b/>
            <sz val="9"/>
            <color indexed="81"/>
            <rFont val="游ゴシック"/>
            <family val="3"/>
            <charset val="128"/>
          </rPr>
          <t>原則、有効数字３桁以上で記入してください。</t>
        </r>
      </text>
    </comment>
    <comment ref="P373" authorId="2" shapeId="0" xr:uid="{00000000-0006-0000-0500-00004A020000}">
      <text>
        <r>
          <rPr>
            <b/>
            <sz val="8"/>
            <color indexed="81"/>
            <rFont val="游ゴシック"/>
            <family val="3"/>
            <charset val="128"/>
          </rPr>
          <t>電力事業者名を入力してください。詳しくは①基本情報の３を確認してください。</t>
        </r>
      </text>
    </comment>
    <comment ref="R373" authorId="2" shapeId="0" xr:uid="{00000000-0006-0000-0500-00004B020000}">
      <text>
        <r>
          <rPr>
            <b/>
            <sz val="9"/>
            <color indexed="81"/>
            <rFont val="游ゴシック"/>
            <family val="3"/>
            <charset val="128"/>
          </rPr>
          <t>基礎排出係数を入力してください。詳しくは①基本情報の３を確認してください。</t>
        </r>
      </text>
    </comment>
    <comment ref="T373" authorId="2" shapeId="0" xr:uid="{00000000-0006-0000-0500-00004C020000}">
      <text>
        <r>
          <rPr>
            <b/>
            <sz val="9"/>
            <color indexed="81"/>
            <rFont val="游ゴシック"/>
            <family val="3"/>
            <charset val="128"/>
          </rPr>
          <t>原則、有効数字３桁以上で記入してください。</t>
        </r>
      </text>
    </comment>
    <comment ref="U373" authorId="2" shapeId="0" xr:uid="{00000000-0006-0000-0500-00004D020000}">
      <text>
        <r>
          <rPr>
            <b/>
            <sz val="9"/>
            <color indexed="81"/>
            <rFont val="游ゴシック"/>
            <family val="3"/>
            <charset val="128"/>
          </rPr>
          <t>原則、有効数字３桁以上で記入してください。</t>
        </r>
      </text>
    </comment>
    <comment ref="F374" authorId="2" shapeId="0" xr:uid="{00000000-0006-0000-0500-00004E020000}">
      <text>
        <r>
          <rPr>
            <b/>
            <sz val="10"/>
            <color indexed="81"/>
            <rFont val="游ゴシック"/>
            <family val="3"/>
            <charset val="128"/>
          </rPr>
          <t>右側太枠内に電力事業者名、排出係数、買電量を入力してください。</t>
        </r>
      </text>
    </comment>
    <comment ref="P374" authorId="2" shapeId="0" xr:uid="{00000000-0006-0000-0500-00004F020000}">
      <text>
        <r>
          <rPr>
            <b/>
            <sz val="8"/>
            <color indexed="81"/>
            <rFont val="游ゴシック"/>
            <family val="3"/>
            <charset val="128"/>
          </rPr>
          <t>電力事業者名を入力してください。詳しくは①基本情報の３を確認してください。</t>
        </r>
      </text>
    </comment>
    <comment ref="R374" authorId="2" shapeId="0" xr:uid="{00000000-0006-0000-0500-000050020000}">
      <text>
        <r>
          <rPr>
            <b/>
            <sz val="9"/>
            <color indexed="81"/>
            <rFont val="游ゴシック"/>
            <family val="3"/>
            <charset val="128"/>
          </rPr>
          <t>基礎排出係数を入力してください。詳しくは①基本情報の３を確認してください。</t>
        </r>
      </text>
    </comment>
    <comment ref="T374" authorId="2" shapeId="0" xr:uid="{00000000-0006-0000-0500-000051020000}">
      <text>
        <r>
          <rPr>
            <b/>
            <sz val="9"/>
            <color indexed="81"/>
            <rFont val="游ゴシック"/>
            <family val="3"/>
            <charset val="128"/>
          </rPr>
          <t>原則、有効数字３桁以上で記入してください。</t>
        </r>
      </text>
    </comment>
    <comment ref="U374" authorId="2" shapeId="0" xr:uid="{00000000-0006-0000-0500-000052020000}">
      <text>
        <r>
          <rPr>
            <b/>
            <sz val="9"/>
            <color indexed="81"/>
            <rFont val="游ゴシック"/>
            <family val="3"/>
            <charset val="128"/>
          </rPr>
          <t>原則、有効数字３桁以上で記入してください。</t>
        </r>
      </text>
    </comment>
    <comment ref="F376" authorId="0" shapeId="0" xr:uid="{00000000-0006-0000-0500-000053020000}">
      <text>
        <r>
          <rPr>
            <b/>
            <sz val="11"/>
            <color indexed="81"/>
            <rFont val="游ゴシック"/>
            <family val="3"/>
            <charset val="128"/>
          </rPr>
          <t>原則、排出係数の有効桁数以上の有効桁数で入力してください。また、排出係数を入力してください（右側）。</t>
        </r>
      </text>
    </comment>
    <comment ref="S376" authorId="0" shapeId="0" xr:uid="{00000000-0006-0000-0500-000054020000}">
      <text>
        <r>
          <rPr>
            <b/>
            <sz val="9"/>
            <color indexed="81"/>
            <rFont val="游ゴシック"/>
            <family val="3"/>
            <charset val="128"/>
          </rPr>
          <t>上記以外の買電がある場合は、その排出係数を入力してください。</t>
        </r>
      </text>
    </comment>
    <comment ref="F377" authorId="0" shapeId="0" xr:uid="{00000000-0006-0000-0500-000055020000}">
      <text>
        <r>
          <rPr>
            <b/>
            <sz val="11"/>
            <color indexed="81"/>
            <rFont val="游ゴシック"/>
            <family val="3"/>
            <charset val="128"/>
          </rPr>
          <t>原則、排出係数の有効桁数以上の有効桁数で入力してください。</t>
        </r>
      </text>
    </comment>
    <comment ref="I377" authorId="0" shapeId="0" xr:uid="{00000000-0006-0000-0500-000056020000}">
      <text>
        <r>
          <rPr>
            <b/>
            <sz val="11"/>
            <color indexed="81"/>
            <rFont val="游ゴシック"/>
            <family val="3"/>
            <charset val="128"/>
          </rPr>
          <t>原則、排出係数の有効桁数以上の有効桁数で入力してください。また、排出係数を入力してください。</t>
        </r>
      </text>
    </comment>
    <comment ref="S377" authorId="0" shapeId="0" xr:uid="{00000000-0006-0000-0500-000057020000}">
      <text>
        <r>
          <rPr>
            <b/>
            <sz val="9"/>
            <color indexed="81"/>
            <rFont val="游ゴシック"/>
            <family val="3"/>
            <charset val="128"/>
          </rPr>
          <t>自家発電の電気で販売した量がある場合は、その排出係数を入力してください。</t>
        </r>
      </text>
    </comment>
    <comment ref="B382" authorId="0" shapeId="0" xr:uid="{00000000-0006-0000-0500-000058020000}">
      <text>
        <r>
          <rPr>
            <b/>
            <sz val="9"/>
            <color indexed="81"/>
            <rFont val="游ゴシック"/>
            <family val="3"/>
            <charset val="128"/>
          </rPr>
          <t>計算に用いた単位発熱量・排出係数を右表から変更した場合など、何の数値を用いたかを記載してください。</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Chihiro Morimoto</author>
    <author>C14-1498</author>
    <author>SG17213のC20-3041</author>
  </authors>
  <commentList>
    <comment ref="P4" authorId="0" shapeId="0" xr:uid="{00000000-0006-0000-0600-000001000000}">
      <text>
        <r>
          <rPr>
            <b/>
            <sz val="9"/>
            <color indexed="81"/>
            <rFont val="游ゴシック"/>
            <family val="3"/>
            <charset val="128"/>
          </rPr>
          <t>エネルギーの種類を記入してください。</t>
        </r>
      </text>
    </comment>
    <comment ref="O5" authorId="0" shapeId="0" xr:uid="{00000000-0006-0000-0600-000002000000}">
      <text>
        <r>
          <rPr>
            <b/>
            <sz val="9"/>
            <color indexed="81"/>
            <rFont val="游ゴシック"/>
            <family val="3"/>
            <charset val="128"/>
          </rPr>
          <t>単位を記入してください。</t>
        </r>
      </text>
    </comment>
    <comment ref="C10" authorId="1" shapeId="0" xr:uid="{00000000-0006-0000-0600-000003000000}">
      <text>
        <r>
          <rPr>
            <b/>
            <sz val="9"/>
            <color indexed="81"/>
            <rFont val="游ゴシック"/>
            <family val="3"/>
            <charset val="128"/>
          </rPr>
          <t>原則、有効数字３桁以上で入力してください。</t>
        </r>
      </text>
    </comment>
    <comment ref="F10" authorId="1" shapeId="0" xr:uid="{00000000-0006-0000-0600-000004000000}">
      <text>
        <r>
          <rPr>
            <b/>
            <sz val="9"/>
            <color indexed="81"/>
            <rFont val="游ゴシック"/>
            <family val="3"/>
            <charset val="128"/>
          </rPr>
          <t>原則、有効数字３桁以上で入力してください。</t>
        </r>
      </text>
    </comment>
    <comment ref="I10" authorId="1" shapeId="0" xr:uid="{00000000-0006-0000-0600-000005000000}">
      <text>
        <r>
          <rPr>
            <b/>
            <sz val="9"/>
            <color indexed="81"/>
            <rFont val="游ゴシック"/>
            <family val="3"/>
            <charset val="128"/>
          </rPr>
          <t>原則、有効数字３桁以上で入力してください。</t>
        </r>
      </text>
    </comment>
    <comment ref="L10" authorId="1" shapeId="0" xr:uid="{00000000-0006-0000-0600-000006000000}">
      <text>
        <r>
          <rPr>
            <b/>
            <sz val="9"/>
            <color indexed="81"/>
            <rFont val="游ゴシック"/>
            <family val="3"/>
            <charset val="128"/>
          </rPr>
          <t>原則、有効数字３桁以上で入力してください。</t>
        </r>
      </text>
    </comment>
    <comment ref="O10" authorId="1" shapeId="0" xr:uid="{00000000-0006-0000-0600-000007000000}">
      <text>
        <r>
          <rPr>
            <b/>
            <sz val="9"/>
            <color indexed="81"/>
            <rFont val="游ゴシック"/>
            <family val="3"/>
            <charset val="128"/>
          </rPr>
          <t>原則、有効数字３桁以上で入力してください。</t>
        </r>
      </text>
    </comment>
    <comment ref="C11" authorId="1" shapeId="0" xr:uid="{00000000-0006-0000-0600-000008000000}">
      <text>
        <r>
          <rPr>
            <b/>
            <sz val="9"/>
            <color indexed="81"/>
            <rFont val="游ゴシック"/>
            <family val="3"/>
            <charset val="128"/>
          </rPr>
          <t>原則、有効数字３桁以上で入力してください。</t>
        </r>
      </text>
    </comment>
    <comment ref="F11" authorId="1" shapeId="0" xr:uid="{00000000-0006-0000-0600-000009000000}">
      <text>
        <r>
          <rPr>
            <b/>
            <sz val="9"/>
            <color indexed="81"/>
            <rFont val="游ゴシック"/>
            <family val="3"/>
            <charset val="128"/>
          </rPr>
          <t>原則、有効数字３桁以上で入力してください。</t>
        </r>
      </text>
    </comment>
    <comment ref="I11" authorId="1" shapeId="0" xr:uid="{00000000-0006-0000-0600-00000A000000}">
      <text>
        <r>
          <rPr>
            <b/>
            <sz val="9"/>
            <color indexed="81"/>
            <rFont val="游ゴシック"/>
            <family val="3"/>
            <charset val="128"/>
          </rPr>
          <t>原則、有効数字３桁以上で入力してください。</t>
        </r>
      </text>
    </comment>
    <comment ref="L11" authorId="1" shapeId="0" xr:uid="{00000000-0006-0000-0600-00000B000000}">
      <text>
        <r>
          <rPr>
            <b/>
            <sz val="9"/>
            <color indexed="81"/>
            <rFont val="游ゴシック"/>
            <family val="3"/>
            <charset val="128"/>
          </rPr>
          <t>原則、有効数字３桁以上で入力してください。</t>
        </r>
      </text>
    </comment>
    <comment ref="O11" authorId="1" shapeId="0" xr:uid="{00000000-0006-0000-0600-00000C000000}">
      <text>
        <r>
          <rPr>
            <b/>
            <sz val="9"/>
            <color indexed="81"/>
            <rFont val="游ゴシック"/>
            <family val="3"/>
            <charset val="128"/>
          </rPr>
          <t>原則、有効数字３桁以上で入力してください。</t>
        </r>
      </text>
    </comment>
    <comment ref="C12" authorId="1" shapeId="0" xr:uid="{00000000-0006-0000-0600-00000D000000}">
      <text>
        <r>
          <rPr>
            <b/>
            <sz val="9"/>
            <color indexed="81"/>
            <rFont val="游ゴシック"/>
            <family val="3"/>
            <charset val="128"/>
          </rPr>
          <t>原則、有効数字３桁以上で入力してください。</t>
        </r>
      </text>
    </comment>
    <comment ref="F12" authorId="1" shapeId="0" xr:uid="{00000000-0006-0000-0600-00000E000000}">
      <text>
        <r>
          <rPr>
            <b/>
            <sz val="9"/>
            <color indexed="81"/>
            <rFont val="游ゴシック"/>
            <family val="3"/>
            <charset val="128"/>
          </rPr>
          <t>原則、有効数字３桁以上で入力してください。</t>
        </r>
      </text>
    </comment>
    <comment ref="I12" authorId="1" shapeId="0" xr:uid="{00000000-0006-0000-0600-00000F000000}">
      <text>
        <r>
          <rPr>
            <b/>
            <sz val="9"/>
            <color indexed="81"/>
            <rFont val="游ゴシック"/>
            <family val="3"/>
            <charset val="128"/>
          </rPr>
          <t>原則、有効数字３桁以上で入力してください。</t>
        </r>
      </text>
    </comment>
    <comment ref="L12" authorId="1" shapeId="0" xr:uid="{00000000-0006-0000-0600-000010000000}">
      <text>
        <r>
          <rPr>
            <b/>
            <sz val="9"/>
            <color indexed="81"/>
            <rFont val="游ゴシック"/>
            <family val="3"/>
            <charset val="128"/>
          </rPr>
          <t>原則、有効数字３桁以上で入力してください。</t>
        </r>
      </text>
    </comment>
    <comment ref="O12" authorId="1" shapeId="0" xr:uid="{00000000-0006-0000-0600-000011000000}">
      <text>
        <r>
          <rPr>
            <b/>
            <sz val="9"/>
            <color indexed="81"/>
            <rFont val="游ゴシック"/>
            <family val="3"/>
            <charset val="128"/>
          </rPr>
          <t>原則、有効数字３桁以上で入力してください。</t>
        </r>
      </text>
    </comment>
    <comment ref="C13" authorId="1" shapeId="0" xr:uid="{00000000-0006-0000-0600-000012000000}">
      <text>
        <r>
          <rPr>
            <b/>
            <sz val="9"/>
            <color indexed="81"/>
            <rFont val="游ゴシック"/>
            <family val="3"/>
            <charset val="128"/>
          </rPr>
          <t>原則、有効数字３桁以上で入力してください。</t>
        </r>
      </text>
    </comment>
    <comment ref="F13" authorId="1" shapeId="0" xr:uid="{00000000-0006-0000-0600-000013000000}">
      <text>
        <r>
          <rPr>
            <b/>
            <sz val="9"/>
            <color indexed="81"/>
            <rFont val="游ゴシック"/>
            <family val="3"/>
            <charset val="128"/>
          </rPr>
          <t>原則、有効数字３桁以上で入力してください。</t>
        </r>
      </text>
    </comment>
    <comment ref="I13" authorId="1" shapeId="0" xr:uid="{00000000-0006-0000-0600-000014000000}">
      <text>
        <r>
          <rPr>
            <b/>
            <sz val="9"/>
            <color indexed="81"/>
            <rFont val="游ゴシック"/>
            <family val="3"/>
            <charset val="128"/>
          </rPr>
          <t>原則、有効数字３桁以上で入力してください。</t>
        </r>
      </text>
    </comment>
    <comment ref="L13" authorId="1" shapeId="0" xr:uid="{00000000-0006-0000-0600-000015000000}">
      <text>
        <r>
          <rPr>
            <b/>
            <sz val="9"/>
            <color indexed="81"/>
            <rFont val="游ゴシック"/>
            <family val="3"/>
            <charset val="128"/>
          </rPr>
          <t>原則、有効数字３桁以上で入力してください。</t>
        </r>
      </text>
    </comment>
    <comment ref="O13" authorId="1" shapeId="0" xr:uid="{00000000-0006-0000-0600-000016000000}">
      <text>
        <r>
          <rPr>
            <b/>
            <sz val="9"/>
            <color indexed="81"/>
            <rFont val="游ゴシック"/>
            <family val="3"/>
            <charset val="128"/>
          </rPr>
          <t>原則、有効数字３桁以上で入力してください。</t>
        </r>
      </text>
    </comment>
    <comment ref="C14" authorId="1" shapeId="0" xr:uid="{00000000-0006-0000-0600-000017000000}">
      <text>
        <r>
          <rPr>
            <b/>
            <sz val="9"/>
            <color indexed="81"/>
            <rFont val="游ゴシック"/>
            <family val="3"/>
            <charset val="128"/>
          </rPr>
          <t>原則、有効数字３桁以上で入力してください。</t>
        </r>
      </text>
    </comment>
    <comment ref="F14" authorId="1" shapeId="0" xr:uid="{00000000-0006-0000-0600-000018000000}">
      <text>
        <r>
          <rPr>
            <b/>
            <sz val="9"/>
            <color indexed="81"/>
            <rFont val="游ゴシック"/>
            <family val="3"/>
            <charset val="128"/>
          </rPr>
          <t>原則、有効数字３桁以上で入力してください。</t>
        </r>
      </text>
    </comment>
    <comment ref="I14" authorId="1" shapeId="0" xr:uid="{00000000-0006-0000-0600-000019000000}">
      <text>
        <r>
          <rPr>
            <b/>
            <sz val="9"/>
            <color indexed="81"/>
            <rFont val="游ゴシック"/>
            <family val="3"/>
            <charset val="128"/>
          </rPr>
          <t>原則、有効数字３桁以上で入力してください。</t>
        </r>
      </text>
    </comment>
    <comment ref="L14" authorId="1" shapeId="0" xr:uid="{00000000-0006-0000-0600-00001A000000}">
      <text>
        <r>
          <rPr>
            <b/>
            <sz val="9"/>
            <color indexed="81"/>
            <rFont val="游ゴシック"/>
            <family val="3"/>
            <charset val="128"/>
          </rPr>
          <t>原則、有効数字３桁以上で入力してください。</t>
        </r>
      </text>
    </comment>
    <comment ref="O14" authorId="1" shapeId="0" xr:uid="{00000000-0006-0000-0600-00001B000000}">
      <text>
        <r>
          <rPr>
            <b/>
            <sz val="9"/>
            <color indexed="81"/>
            <rFont val="游ゴシック"/>
            <family val="3"/>
            <charset val="128"/>
          </rPr>
          <t>原則、有効数字３桁以上で入力してください。</t>
        </r>
      </text>
    </comment>
    <comment ref="C15" authorId="1" shapeId="0" xr:uid="{00000000-0006-0000-0600-00001C000000}">
      <text>
        <r>
          <rPr>
            <b/>
            <sz val="9"/>
            <color indexed="81"/>
            <rFont val="游ゴシック"/>
            <family val="3"/>
            <charset val="128"/>
          </rPr>
          <t>原則、有効数字３桁以上で入力してください。</t>
        </r>
      </text>
    </comment>
    <comment ref="F15" authorId="1" shapeId="0" xr:uid="{00000000-0006-0000-0600-00001D000000}">
      <text>
        <r>
          <rPr>
            <b/>
            <sz val="9"/>
            <color indexed="81"/>
            <rFont val="游ゴシック"/>
            <family val="3"/>
            <charset val="128"/>
          </rPr>
          <t>原則、有効数字３桁以上で入力してください。</t>
        </r>
      </text>
    </comment>
    <comment ref="I15" authorId="1" shapeId="0" xr:uid="{00000000-0006-0000-0600-00001E000000}">
      <text>
        <r>
          <rPr>
            <b/>
            <sz val="9"/>
            <color indexed="81"/>
            <rFont val="游ゴシック"/>
            <family val="3"/>
            <charset val="128"/>
          </rPr>
          <t>原則、有効数字３桁以上で入力してください。</t>
        </r>
      </text>
    </comment>
    <comment ref="L15" authorId="1" shapeId="0" xr:uid="{00000000-0006-0000-0600-00001F000000}">
      <text>
        <r>
          <rPr>
            <b/>
            <sz val="9"/>
            <color indexed="81"/>
            <rFont val="游ゴシック"/>
            <family val="3"/>
            <charset val="128"/>
          </rPr>
          <t>原則、有効数字３桁以上で入力してください。</t>
        </r>
      </text>
    </comment>
    <comment ref="O15" authorId="1" shapeId="0" xr:uid="{00000000-0006-0000-0600-000020000000}">
      <text>
        <r>
          <rPr>
            <b/>
            <sz val="9"/>
            <color indexed="81"/>
            <rFont val="游ゴシック"/>
            <family val="3"/>
            <charset val="128"/>
          </rPr>
          <t>原則、有効数字３桁以上で入力してください。</t>
        </r>
      </text>
    </comment>
    <comment ref="C16" authorId="1" shapeId="0" xr:uid="{00000000-0006-0000-0600-000021000000}">
      <text>
        <r>
          <rPr>
            <b/>
            <sz val="9"/>
            <color indexed="81"/>
            <rFont val="游ゴシック"/>
            <family val="3"/>
            <charset val="128"/>
          </rPr>
          <t>原則、有効数字３桁以上で入力してください。</t>
        </r>
      </text>
    </comment>
    <comment ref="F16" authorId="1" shapeId="0" xr:uid="{00000000-0006-0000-0600-000022000000}">
      <text>
        <r>
          <rPr>
            <b/>
            <sz val="9"/>
            <color indexed="81"/>
            <rFont val="游ゴシック"/>
            <family val="3"/>
            <charset val="128"/>
          </rPr>
          <t>原則、有効数字３桁以上で入力してください。</t>
        </r>
      </text>
    </comment>
    <comment ref="I16" authorId="1" shapeId="0" xr:uid="{00000000-0006-0000-0600-000023000000}">
      <text>
        <r>
          <rPr>
            <b/>
            <sz val="9"/>
            <color indexed="81"/>
            <rFont val="游ゴシック"/>
            <family val="3"/>
            <charset val="128"/>
          </rPr>
          <t>原則、有効数字３桁以上で入力してください。</t>
        </r>
      </text>
    </comment>
    <comment ref="L16" authorId="1" shapeId="0" xr:uid="{00000000-0006-0000-0600-000024000000}">
      <text>
        <r>
          <rPr>
            <b/>
            <sz val="9"/>
            <color indexed="81"/>
            <rFont val="游ゴシック"/>
            <family val="3"/>
            <charset val="128"/>
          </rPr>
          <t>原則、有効数字３桁以上で入力してください。</t>
        </r>
      </text>
    </comment>
    <comment ref="O16" authorId="1" shapeId="0" xr:uid="{00000000-0006-0000-0600-000025000000}">
      <text>
        <r>
          <rPr>
            <b/>
            <sz val="9"/>
            <color indexed="81"/>
            <rFont val="游ゴシック"/>
            <family val="3"/>
            <charset val="128"/>
          </rPr>
          <t>原則、有効数字３桁以上で入力してください。</t>
        </r>
      </text>
    </comment>
    <comment ref="C17" authorId="1" shapeId="0" xr:uid="{00000000-0006-0000-0600-000026000000}">
      <text>
        <r>
          <rPr>
            <b/>
            <sz val="9"/>
            <color indexed="81"/>
            <rFont val="游ゴシック"/>
            <family val="3"/>
            <charset val="128"/>
          </rPr>
          <t>原則、有効数字３桁以上で入力してください。</t>
        </r>
      </text>
    </comment>
    <comment ref="F17" authorId="1" shapeId="0" xr:uid="{00000000-0006-0000-0600-000027000000}">
      <text>
        <r>
          <rPr>
            <b/>
            <sz val="9"/>
            <color indexed="81"/>
            <rFont val="游ゴシック"/>
            <family val="3"/>
            <charset val="128"/>
          </rPr>
          <t>原則、有効数字３桁以上で入力してください。</t>
        </r>
      </text>
    </comment>
    <comment ref="I17" authorId="1" shapeId="0" xr:uid="{00000000-0006-0000-0600-000028000000}">
      <text>
        <r>
          <rPr>
            <b/>
            <sz val="9"/>
            <color indexed="81"/>
            <rFont val="游ゴシック"/>
            <family val="3"/>
            <charset val="128"/>
          </rPr>
          <t>原則、有効数字３桁以上で入力してください。</t>
        </r>
      </text>
    </comment>
    <comment ref="L17" authorId="1" shapeId="0" xr:uid="{00000000-0006-0000-0600-000029000000}">
      <text>
        <r>
          <rPr>
            <b/>
            <sz val="9"/>
            <color indexed="81"/>
            <rFont val="游ゴシック"/>
            <family val="3"/>
            <charset val="128"/>
          </rPr>
          <t>原則、有効数字３桁以上で入力してください。</t>
        </r>
      </text>
    </comment>
    <comment ref="O17" authorId="1" shapeId="0" xr:uid="{00000000-0006-0000-0600-00002A000000}">
      <text>
        <r>
          <rPr>
            <b/>
            <sz val="9"/>
            <color indexed="81"/>
            <rFont val="游ゴシック"/>
            <family val="3"/>
            <charset val="128"/>
          </rPr>
          <t>原則、有効数字３桁以上で入力してください。</t>
        </r>
      </text>
    </comment>
    <comment ref="C18" authorId="1" shapeId="0" xr:uid="{00000000-0006-0000-0600-00002B000000}">
      <text>
        <r>
          <rPr>
            <b/>
            <sz val="9"/>
            <color indexed="81"/>
            <rFont val="游ゴシック"/>
            <family val="3"/>
            <charset val="128"/>
          </rPr>
          <t>原則、有効数字３桁以上で入力してください。</t>
        </r>
      </text>
    </comment>
    <comment ref="F18" authorId="1" shapeId="0" xr:uid="{00000000-0006-0000-0600-00002C000000}">
      <text>
        <r>
          <rPr>
            <b/>
            <sz val="9"/>
            <color indexed="81"/>
            <rFont val="游ゴシック"/>
            <family val="3"/>
            <charset val="128"/>
          </rPr>
          <t>原則、有効数字３桁以上で入力してください。</t>
        </r>
      </text>
    </comment>
    <comment ref="I18" authorId="1" shapeId="0" xr:uid="{00000000-0006-0000-0600-00002D000000}">
      <text>
        <r>
          <rPr>
            <b/>
            <sz val="9"/>
            <color indexed="81"/>
            <rFont val="游ゴシック"/>
            <family val="3"/>
            <charset val="128"/>
          </rPr>
          <t>原則、有効数字３桁以上で入力してください。</t>
        </r>
      </text>
    </comment>
    <comment ref="L18" authorId="1" shapeId="0" xr:uid="{00000000-0006-0000-0600-00002E000000}">
      <text>
        <r>
          <rPr>
            <b/>
            <sz val="9"/>
            <color indexed="81"/>
            <rFont val="游ゴシック"/>
            <family val="3"/>
            <charset val="128"/>
          </rPr>
          <t>原則、有効数字３桁以上で入力してください。</t>
        </r>
      </text>
    </comment>
    <comment ref="O18" authorId="1" shapeId="0" xr:uid="{00000000-0006-0000-0600-00002F000000}">
      <text>
        <r>
          <rPr>
            <b/>
            <sz val="9"/>
            <color indexed="81"/>
            <rFont val="游ゴシック"/>
            <family val="3"/>
            <charset val="128"/>
          </rPr>
          <t>原則、有効数字３桁以上で入力してください。</t>
        </r>
      </text>
    </comment>
    <comment ref="I30" authorId="2" shapeId="0" xr:uid="{00000000-0006-0000-0600-000030000000}">
      <text>
        <r>
          <rPr>
            <b/>
            <sz val="9"/>
            <color indexed="81"/>
            <rFont val="游ゴシック"/>
            <family val="3"/>
            <charset val="128"/>
          </rPr>
          <t>最新の値を確認し、「排出係数」の数値を入力してください。</t>
        </r>
      </text>
    </comment>
    <comment ref="L31" authorId="0" shapeId="0" xr:uid="{00000000-0006-0000-0600-000031000000}">
      <text>
        <r>
          <rPr>
            <b/>
            <sz val="9"/>
            <color indexed="81"/>
            <rFont val="游ゴシック"/>
            <family val="3"/>
            <charset val="128"/>
          </rPr>
          <t>別表５においてガソリン、軽油、LPG、都市ガス（CNG）以外のエネルギーの種類を入力した場合に、二酸化炭素排出量を入力してください。</t>
        </r>
      </text>
    </comment>
    <comment ref="A36" authorId="1" shapeId="0" xr:uid="{00000000-0006-0000-0600-000032000000}">
      <text>
        <r>
          <rPr>
            <b/>
            <sz val="12"/>
            <color indexed="81"/>
            <rFont val="游ゴシック"/>
            <family val="3"/>
            <charset val="128"/>
          </rPr>
          <t>いずれかに☑チェックを入力してください。</t>
        </r>
      </text>
    </comment>
    <comment ref="B45" authorId="1" shapeId="0" xr:uid="{00000000-0006-0000-0600-000033000000}">
      <text>
        <r>
          <rPr>
            <b/>
            <sz val="9"/>
            <color indexed="81"/>
            <rFont val="游ゴシック"/>
            <family val="3"/>
            <charset val="128"/>
          </rPr>
          <t>該当するものを選択してください。</t>
        </r>
      </text>
    </comment>
    <comment ref="J45" authorId="1" shapeId="0" xr:uid="{00000000-0006-0000-0600-000034000000}">
      <text>
        <r>
          <rPr>
            <b/>
            <sz val="9"/>
            <color indexed="81"/>
            <rFont val="游ゴシック"/>
            <family val="3"/>
            <charset val="128"/>
          </rPr>
          <t>原則排出係数の有効桁数以上の有効桁数で入力してください。</t>
        </r>
      </text>
    </comment>
    <comment ref="B46" authorId="1" shapeId="0" xr:uid="{00000000-0006-0000-0600-000035000000}">
      <text>
        <r>
          <rPr>
            <b/>
            <sz val="9"/>
            <color indexed="81"/>
            <rFont val="游ゴシック"/>
            <family val="3"/>
            <charset val="128"/>
          </rPr>
          <t>該当するものを選択してください。</t>
        </r>
      </text>
    </comment>
    <comment ref="J46" authorId="1" shapeId="0" xr:uid="{00000000-0006-0000-0600-000036000000}">
      <text>
        <r>
          <rPr>
            <b/>
            <sz val="9"/>
            <color indexed="81"/>
            <rFont val="游ゴシック"/>
            <family val="3"/>
            <charset val="128"/>
          </rPr>
          <t>原則排出係数の有効桁数以上の有効桁数で入力してください。</t>
        </r>
      </text>
    </comment>
    <comment ref="B47" authorId="1" shapeId="0" xr:uid="{00000000-0006-0000-0600-000037000000}">
      <text>
        <r>
          <rPr>
            <b/>
            <sz val="9"/>
            <color indexed="81"/>
            <rFont val="游ゴシック"/>
            <family val="3"/>
            <charset val="128"/>
          </rPr>
          <t>該当するものを選択してください。</t>
        </r>
      </text>
    </comment>
    <comment ref="J47" authorId="1" shapeId="0" xr:uid="{00000000-0006-0000-0600-000038000000}">
      <text>
        <r>
          <rPr>
            <b/>
            <sz val="9"/>
            <color indexed="81"/>
            <rFont val="游ゴシック"/>
            <family val="3"/>
            <charset val="128"/>
          </rPr>
          <t>原則排出係数の有効桁数以上の有効桁数で入力してください。</t>
        </r>
      </text>
    </comment>
    <comment ref="B48" authorId="1" shapeId="0" xr:uid="{00000000-0006-0000-0600-000039000000}">
      <text>
        <r>
          <rPr>
            <b/>
            <sz val="9"/>
            <color indexed="81"/>
            <rFont val="游ゴシック"/>
            <family val="3"/>
            <charset val="128"/>
          </rPr>
          <t>該当するものを選択してください。</t>
        </r>
      </text>
    </comment>
    <comment ref="J48" authorId="1" shapeId="0" xr:uid="{00000000-0006-0000-0600-00003A000000}">
      <text>
        <r>
          <rPr>
            <b/>
            <sz val="9"/>
            <color indexed="81"/>
            <rFont val="游ゴシック"/>
            <family val="3"/>
            <charset val="128"/>
          </rPr>
          <t>原則排出係数の有効桁数以上の有効桁数で入力してください。</t>
        </r>
      </text>
    </comment>
    <comment ref="B49" authorId="1" shapeId="0" xr:uid="{00000000-0006-0000-0600-00003B000000}">
      <text>
        <r>
          <rPr>
            <b/>
            <sz val="9"/>
            <color indexed="81"/>
            <rFont val="游ゴシック"/>
            <family val="3"/>
            <charset val="128"/>
          </rPr>
          <t>該当するものを選択してください。</t>
        </r>
      </text>
    </comment>
    <comment ref="J49" authorId="1" shapeId="0" xr:uid="{00000000-0006-0000-0600-00003C000000}">
      <text>
        <r>
          <rPr>
            <b/>
            <sz val="9"/>
            <color indexed="81"/>
            <rFont val="游ゴシック"/>
            <family val="3"/>
            <charset val="128"/>
          </rPr>
          <t>原則排出係数の有効桁数以上の有効桁数で入力してください。</t>
        </r>
      </text>
    </comment>
    <comment ref="B50" authorId="1" shapeId="0" xr:uid="{00000000-0006-0000-0600-00003D000000}">
      <text>
        <r>
          <rPr>
            <b/>
            <sz val="9"/>
            <color indexed="81"/>
            <rFont val="游ゴシック"/>
            <family val="3"/>
            <charset val="128"/>
          </rPr>
          <t>該当するものを選択してください。</t>
        </r>
      </text>
    </comment>
    <comment ref="J50" authorId="1" shapeId="0" xr:uid="{00000000-0006-0000-0600-00003E000000}">
      <text>
        <r>
          <rPr>
            <b/>
            <sz val="9"/>
            <color indexed="81"/>
            <rFont val="游ゴシック"/>
            <family val="3"/>
            <charset val="128"/>
          </rPr>
          <t>原則排出係数の有効桁数以上の有効桁数で入力してください。</t>
        </r>
      </text>
    </comment>
    <comment ref="B51" authorId="1" shapeId="0" xr:uid="{00000000-0006-0000-0600-00003F000000}">
      <text>
        <r>
          <rPr>
            <b/>
            <sz val="9"/>
            <color indexed="81"/>
            <rFont val="游ゴシック"/>
            <family val="3"/>
            <charset val="128"/>
          </rPr>
          <t>該当するものを選択してください。</t>
        </r>
      </text>
    </comment>
    <comment ref="J51" authorId="1" shapeId="0" xr:uid="{00000000-0006-0000-0600-000040000000}">
      <text>
        <r>
          <rPr>
            <b/>
            <sz val="9"/>
            <color indexed="81"/>
            <rFont val="游ゴシック"/>
            <family val="3"/>
            <charset val="128"/>
          </rPr>
          <t>原則排出係数の有効桁数以上の有効桁数で入力してください。</t>
        </r>
      </text>
    </comment>
  </commentList>
</comments>
</file>

<file path=xl/sharedStrings.xml><?xml version="1.0" encoding="utf-8"?>
<sst xmlns="http://schemas.openxmlformats.org/spreadsheetml/2006/main" count="5024" uniqueCount="549">
  <si>
    <t>エネルギーの種類</t>
  </si>
  <si>
    <t>エネルギー使用量</t>
  </si>
  <si>
    <t>単位発熱量</t>
  </si>
  <si>
    <t>数値</t>
  </si>
  <si>
    <t>熱量（GJ）</t>
  </si>
  <si>
    <t>Ｃ</t>
  </si>
  <si>
    <t>燃料及び熱</t>
  </si>
  <si>
    <t>Kl</t>
  </si>
  <si>
    <t>GJ/Kl</t>
  </si>
  <si>
    <t>原油のうちコンデンセート(NGL)</t>
  </si>
  <si>
    <t>ナフサ</t>
  </si>
  <si>
    <t>灯油</t>
  </si>
  <si>
    <t>軽油</t>
  </si>
  <si>
    <t>A重油</t>
  </si>
  <si>
    <t>B･C重油</t>
  </si>
  <si>
    <t>石油アスファルト</t>
  </si>
  <si>
    <t>ｔ</t>
  </si>
  <si>
    <t>GJ/ｔ</t>
  </si>
  <si>
    <t>石油コークス</t>
  </si>
  <si>
    <t>石油ガス</t>
  </si>
  <si>
    <t>液化石油ガス(LPG)</t>
  </si>
  <si>
    <t>石油系炭化水素ガス</t>
  </si>
  <si>
    <t>液化天然ガス(LNG)</t>
  </si>
  <si>
    <t>石炭</t>
  </si>
  <si>
    <t>一般炭</t>
  </si>
  <si>
    <t>無煙炭</t>
  </si>
  <si>
    <t>石炭コークス</t>
  </si>
  <si>
    <t>コールタール</t>
  </si>
  <si>
    <t>コークス炉ガス</t>
  </si>
  <si>
    <t>高炉ガス</t>
  </si>
  <si>
    <t>転炉ガス</t>
  </si>
  <si>
    <t>都市ガス</t>
  </si>
  <si>
    <t>産業用蒸気</t>
  </si>
  <si>
    <t>GJ</t>
  </si>
  <si>
    <t>GJ/GJ</t>
  </si>
  <si>
    <t>産業用以外の蒸気</t>
  </si>
  <si>
    <t>温水</t>
  </si>
  <si>
    <t>冷水</t>
  </si>
  <si>
    <t>電気</t>
  </si>
  <si>
    <t>昼間買電</t>
  </si>
  <si>
    <t>夜間買電</t>
  </si>
  <si>
    <t>その他</t>
  </si>
  <si>
    <t>上記以外の買電</t>
  </si>
  <si>
    <t>自家発電</t>
  </si>
  <si>
    <t>合計(GJ)  ③＝①＋②</t>
  </si>
  <si>
    <t>原油換算エネルギー使用量（kl）　④＝③×0.0258</t>
    <rPh sb="0" eb="2">
      <t>ゲンユ</t>
    </rPh>
    <rPh sb="2" eb="4">
      <t>カンサン</t>
    </rPh>
    <rPh sb="9" eb="11">
      <t>シヨウ</t>
    </rPh>
    <rPh sb="11" eb="12">
      <t>リョウ</t>
    </rPh>
    <phoneticPr fontId="2"/>
  </si>
  <si>
    <t>販売されたエネルギーの量</t>
  </si>
  <si>
    <t>単位</t>
  </si>
  <si>
    <t>熱量(GJ)</t>
  </si>
  <si>
    <t>燃料</t>
  </si>
  <si>
    <t>その他可燃性天然ガス</t>
  </si>
  <si>
    <t>H=D-F</t>
  </si>
  <si>
    <t>(千kWh)</t>
  </si>
  <si>
    <t>揮発油（ガソリン）</t>
  </si>
  <si>
    <t>小計 ①</t>
    <phoneticPr fontId="2"/>
  </si>
  <si>
    <t>小計 ②</t>
    <phoneticPr fontId="2"/>
  </si>
  <si>
    <t>ｔ-C/GJ</t>
  </si>
  <si>
    <t>排出係数</t>
    <rPh sb="0" eb="2">
      <t>ハイシュツ</t>
    </rPh>
    <rPh sb="2" eb="4">
      <t>ケイスウ</t>
    </rPh>
    <phoneticPr fontId="2"/>
  </si>
  <si>
    <t>事 業 所 名</t>
  </si>
  <si>
    <t>自動車  エネルギー使用量・台数</t>
  </si>
  <si>
    <t>台数(台)</t>
  </si>
  <si>
    <t>総台数</t>
  </si>
  <si>
    <t>軽自動車除く</t>
  </si>
  <si>
    <t>合  計</t>
  </si>
  <si>
    <t>ガソリン</t>
  </si>
  <si>
    <r>
      <t>千m</t>
    </r>
    <r>
      <rPr>
        <vertAlign val="superscript"/>
        <sz val="12"/>
        <rFont val="ＭＳ 明朝"/>
        <family val="1"/>
        <charset val="128"/>
      </rPr>
      <t>3</t>
    </r>
    <phoneticPr fontId="2"/>
  </si>
  <si>
    <t>D</t>
    <phoneticPr fontId="2"/>
  </si>
  <si>
    <t>E=D×C</t>
    <phoneticPr fontId="2"/>
  </si>
  <si>
    <t>F</t>
    <phoneticPr fontId="2"/>
  </si>
  <si>
    <t>G=F×C</t>
    <phoneticPr fontId="2"/>
  </si>
  <si>
    <t>H=E-G</t>
    <phoneticPr fontId="2"/>
  </si>
  <si>
    <t>合計</t>
    <rPh sb="0" eb="2">
      <t>ゴウケイ</t>
    </rPh>
    <phoneticPr fontId="2"/>
  </si>
  <si>
    <t>二酸化炭素排出量</t>
    <phoneticPr fontId="2"/>
  </si>
  <si>
    <t xml:space="preserve">単位
</t>
    <phoneticPr fontId="2"/>
  </si>
  <si>
    <t>総台数</t>
    <phoneticPr fontId="2"/>
  </si>
  <si>
    <r>
      <t>GJ/千m</t>
    </r>
    <r>
      <rPr>
        <vertAlign val="superscript"/>
        <sz val="12"/>
        <rFont val="ＭＳ 明朝"/>
        <family val="1"/>
        <charset val="128"/>
      </rPr>
      <t>3</t>
    </r>
    <phoneticPr fontId="2"/>
  </si>
  <si>
    <t>（数値把握の方法）</t>
    <rPh sb="1" eb="3">
      <t>スウチ</t>
    </rPh>
    <rPh sb="3" eb="5">
      <t>ハアク</t>
    </rPh>
    <rPh sb="6" eb="8">
      <t>ホウホウ</t>
    </rPh>
    <phoneticPr fontId="2"/>
  </si>
  <si>
    <t>燃料法（直接、燃料使用量を把握する方法）によるもの</t>
    <rPh sb="0" eb="2">
      <t>ネンリョウ</t>
    </rPh>
    <rPh sb="2" eb="3">
      <t>ホウ</t>
    </rPh>
    <rPh sb="4" eb="6">
      <t>チョクセツ</t>
    </rPh>
    <rPh sb="7" eb="9">
      <t>ネンリョウ</t>
    </rPh>
    <rPh sb="9" eb="12">
      <t>シヨウリョウ</t>
    </rPh>
    <rPh sb="13" eb="15">
      <t>ハアク</t>
    </rPh>
    <rPh sb="17" eb="19">
      <t>ホウホウ</t>
    </rPh>
    <phoneticPr fontId="2"/>
  </si>
  <si>
    <t>燃費法（車両の燃費と走行距離により燃料使用量を把握する方法）によるもの</t>
    <rPh sb="0" eb="2">
      <t>ネンピ</t>
    </rPh>
    <rPh sb="2" eb="3">
      <t>ホウ</t>
    </rPh>
    <rPh sb="4" eb="6">
      <t>シャリョウ</t>
    </rPh>
    <rPh sb="7" eb="9">
      <t>ネンピ</t>
    </rPh>
    <rPh sb="10" eb="12">
      <t>ソウコウ</t>
    </rPh>
    <rPh sb="12" eb="14">
      <t>キョリ</t>
    </rPh>
    <rPh sb="17" eb="19">
      <t>ネンリョウ</t>
    </rPh>
    <rPh sb="19" eb="22">
      <t>シヨウリョウ</t>
    </rPh>
    <rPh sb="23" eb="25">
      <t>ハアク</t>
    </rPh>
    <rPh sb="27" eb="29">
      <t>ホウホウ</t>
    </rPh>
    <phoneticPr fontId="2"/>
  </si>
  <si>
    <t>集計表</t>
    <rPh sb="0" eb="2">
      <t>シュウケイ</t>
    </rPh>
    <rPh sb="2" eb="3">
      <t>ヒョウ</t>
    </rPh>
    <phoneticPr fontId="2"/>
  </si>
  <si>
    <t>区分</t>
    <rPh sb="0" eb="2">
      <t>クブン</t>
    </rPh>
    <phoneticPr fontId="2"/>
  </si>
  <si>
    <t>エネルギー起源二酸化炭素の排出量（別表２）</t>
    <rPh sb="5" eb="7">
      <t>キゲン</t>
    </rPh>
    <rPh sb="7" eb="10">
      <t>ニサンカ</t>
    </rPh>
    <rPh sb="10" eb="12">
      <t>タンソ</t>
    </rPh>
    <rPh sb="13" eb="15">
      <t>ハイシュツ</t>
    </rPh>
    <rPh sb="15" eb="16">
      <t>リョウ</t>
    </rPh>
    <rPh sb="17" eb="19">
      <t>ベッピョウ</t>
    </rPh>
    <phoneticPr fontId="2"/>
  </si>
  <si>
    <t>都市ガス(CNG)</t>
    <phoneticPr fontId="2"/>
  </si>
  <si>
    <t>単位</t>
    <phoneticPr fontId="2"/>
  </si>
  <si>
    <t>LPG</t>
    <phoneticPr fontId="2"/>
  </si>
  <si>
    <t>A</t>
    <phoneticPr fontId="2"/>
  </si>
  <si>
    <t>C</t>
    <phoneticPr fontId="2"/>
  </si>
  <si>
    <t>A</t>
    <phoneticPr fontId="2"/>
  </si>
  <si>
    <t>B＝A×C</t>
    <phoneticPr fontId="2"/>
  </si>
  <si>
    <t>C</t>
    <phoneticPr fontId="2"/>
  </si>
  <si>
    <t>揮発油（ガソリン）</t>
    <phoneticPr fontId="2"/>
  </si>
  <si>
    <t>GJ/t</t>
    <phoneticPr fontId="2"/>
  </si>
  <si>
    <t>GJ/t</t>
    <phoneticPr fontId="2"/>
  </si>
  <si>
    <t>その他の可燃性天然ガス</t>
    <phoneticPr fontId="2"/>
  </si>
  <si>
    <t>小計 ①</t>
    <phoneticPr fontId="2"/>
  </si>
  <si>
    <t>千kWh</t>
    <phoneticPr fontId="2"/>
  </si>
  <si>
    <t>GJ/千kWh</t>
    <phoneticPr fontId="2"/>
  </si>
  <si>
    <t>小計 ②</t>
    <phoneticPr fontId="2"/>
  </si>
  <si>
    <t>B＝A×C</t>
    <phoneticPr fontId="2"/>
  </si>
  <si>
    <t>単位</t>
    <phoneticPr fontId="2"/>
  </si>
  <si>
    <t>エネルギー起源二酸化炭素以外の温室効果ガスの排出量</t>
    <rPh sb="5" eb="7">
      <t>キゲン</t>
    </rPh>
    <rPh sb="7" eb="10">
      <t>ニサンカ</t>
    </rPh>
    <rPh sb="10" eb="12">
      <t>タンソ</t>
    </rPh>
    <rPh sb="12" eb="14">
      <t>イガイ</t>
    </rPh>
    <rPh sb="15" eb="17">
      <t>オンシツ</t>
    </rPh>
    <rPh sb="17" eb="19">
      <t>コウカ</t>
    </rPh>
    <rPh sb="22" eb="24">
      <t>ハイシュツ</t>
    </rPh>
    <rPh sb="24" eb="25">
      <t>リョウ</t>
    </rPh>
    <phoneticPr fontId="2"/>
  </si>
  <si>
    <t>【別表５】</t>
    <rPh sb="1" eb="3">
      <t>ベッピョウ</t>
    </rPh>
    <phoneticPr fontId="2"/>
  </si>
  <si>
    <t>自動車の使用に伴って発生する二酸化炭素の排出量（別表５）</t>
    <rPh sb="0" eb="3">
      <t>ジドウシャ</t>
    </rPh>
    <rPh sb="4" eb="6">
      <t>シヨウ</t>
    </rPh>
    <rPh sb="7" eb="8">
      <t>トモナ</t>
    </rPh>
    <rPh sb="10" eb="12">
      <t>ハッセイ</t>
    </rPh>
    <rPh sb="14" eb="17">
      <t>ニサンカ</t>
    </rPh>
    <rPh sb="17" eb="19">
      <t>タンソ</t>
    </rPh>
    <rPh sb="20" eb="22">
      <t>ハイシュツ</t>
    </rPh>
    <rPh sb="22" eb="23">
      <t>リョウ</t>
    </rPh>
    <rPh sb="24" eb="26">
      <t>ベッピョウ</t>
    </rPh>
    <phoneticPr fontId="2"/>
  </si>
  <si>
    <t>単位</t>
    <phoneticPr fontId="2"/>
  </si>
  <si>
    <t>(GJ)</t>
    <phoneticPr fontId="2"/>
  </si>
  <si>
    <t>小計 ③</t>
    <phoneticPr fontId="2"/>
  </si>
  <si>
    <t>原油（コンデンセートを除く）</t>
    <phoneticPr fontId="2"/>
  </si>
  <si>
    <t>灯油</t>
    <rPh sb="0" eb="2">
      <t>トウユ</t>
    </rPh>
    <phoneticPr fontId="2"/>
  </si>
  <si>
    <t>No.</t>
    <phoneticPr fontId="2"/>
  </si>
  <si>
    <t>名称</t>
    <rPh sb="0" eb="2">
      <t>メイショウ</t>
    </rPh>
    <phoneticPr fontId="2"/>
  </si>
  <si>
    <t>所在地</t>
    <rPh sb="0" eb="3">
      <t>ショザイチ</t>
    </rPh>
    <phoneticPr fontId="2"/>
  </si>
  <si>
    <t>年度）</t>
    <rPh sb="0" eb="2">
      <t>ネンド</t>
    </rPh>
    <phoneticPr fontId="2"/>
  </si>
  <si>
    <t>事業所名</t>
    <rPh sb="0" eb="2">
      <t>ジギョウ</t>
    </rPh>
    <rPh sb="2" eb="3">
      <t>ショ</t>
    </rPh>
    <rPh sb="3" eb="4">
      <t>メイ</t>
    </rPh>
    <phoneticPr fontId="2"/>
  </si>
  <si>
    <t>種類</t>
    <rPh sb="0" eb="2">
      <t>シュルイ</t>
    </rPh>
    <phoneticPr fontId="2"/>
  </si>
  <si>
    <t>第一種</t>
    <rPh sb="0" eb="3">
      <t>ダイイッシュ</t>
    </rPh>
    <phoneticPr fontId="2"/>
  </si>
  <si>
    <t>第二種</t>
    <rPh sb="0" eb="1">
      <t>ダイ</t>
    </rPh>
    <rPh sb="1" eb="2">
      <t>ニ</t>
    </rPh>
    <rPh sb="2" eb="3">
      <t>シュ</t>
    </rPh>
    <phoneticPr fontId="2"/>
  </si>
  <si>
    <t>***</t>
    <phoneticPr fontId="2"/>
  </si>
  <si>
    <t>事業所の名称及び所在地</t>
    <rPh sb="0" eb="2">
      <t>ジギョウ</t>
    </rPh>
    <rPh sb="2" eb="3">
      <t>ショ</t>
    </rPh>
    <rPh sb="4" eb="6">
      <t>メイショウ</t>
    </rPh>
    <rPh sb="6" eb="7">
      <t>オヨ</t>
    </rPh>
    <rPh sb="8" eb="11">
      <t>ショザイチ</t>
    </rPh>
    <phoneticPr fontId="2"/>
  </si>
  <si>
    <t>原油（コンデンセートを除く。）</t>
    <phoneticPr fontId="2"/>
  </si>
  <si>
    <t>変更根拠必要</t>
    <rPh sb="0" eb="2">
      <t>ヘンコウ</t>
    </rPh>
    <rPh sb="2" eb="4">
      <t>コンキョ</t>
    </rPh>
    <rPh sb="4" eb="6">
      <t>ヒツヨウ</t>
    </rPh>
    <phoneticPr fontId="2"/>
  </si>
  <si>
    <t>デフォルト値を使用</t>
    <rPh sb="5" eb="6">
      <t>チ</t>
    </rPh>
    <rPh sb="7" eb="9">
      <t>シヨウ</t>
    </rPh>
    <phoneticPr fontId="2"/>
  </si>
  <si>
    <t>四国ガスの係数を使用</t>
    <rPh sb="0" eb="2">
      <t>シコク</t>
    </rPh>
    <rPh sb="5" eb="7">
      <t>ケイスウ</t>
    </rPh>
    <rPh sb="8" eb="10">
      <t>シヨウ</t>
    </rPh>
    <phoneticPr fontId="2"/>
  </si>
  <si>
    <t>ｴﾈﾙｷﾞｰ管理指定工場等</t>
    <phoneticPr fontId="2"/>
  </si>
  <si>
    <t>GJ</t>
    <phoneticPr fontId="2"/>
  </si>
  <si>
    <t>kL</t>
    <phoneticPr fontId="2"/>
  </si>
  <si>
    <t>ｴﾈﾙｷﾞｰ使用量</t>
    <rPh sb="6" eb="9">
      <t>シヨウリョウ</t>
    </rPh>
    <phoneticPr fontId="2"/>
  </si>
  <si>
    <t>原油換算</t>
    <rPh sb="0" eb="2">
      <t>ゲンユ</t>
    </rPh>
    <rPh sb="2" eb="4">
      <t>カンサン</t>
    </rPh>
    <phoneticPr fontId="2"/>
  </si>
  <si>
    <t>）</t>
    <phoneticPr fontId="2"/>
  </si>
  <si>
    <t>エネルギー起源二酸化炭素以外の二酸化炭素</t>
    <rPh sb="5" eb="7">
      <t>キゲン</t>
    </rPh>
    <rPh sb="7" eb="10">
      <t>ニサンカ</t>
    </rPh>
    <rPh sb="10" eb="12">
      <t>タンソ</t>
    </rPh>
    <rPh sb="12" eb="14">
      <t>イガイ</t>
    </rPh>
    <rPh sb="15" eb="18">
      <t>ニサンカ</t>
    </rPh>
    <rPh sb="18" eb="20">
      <t>タンソ</t>
    </rPh>
    <phoneticPr fontId="2"/>
  </si>
  <si>
    <t>メタン</t>
    <phoneticPr fontId="2"/>
  </si>
  <si>
    <t>一酸化二窒素</t>
    <phoneticPr fontId="2"/>
  </si>
  <si>
    <t>ハイドロフルオロカーボン</t>
    <phoneticPr fontId="2"/>
  </si>
  <si>
    <t>パーフルオロカーボン</t>
    <phoneticPr fontId="2"/>
  </si>
  <si>
    <t>六ふっ化硫黄</t>
    <phoneticPr fontId="2"/>
  </si>
  <si>
    <t>三ふっ化窒素</t>
    <phoneticPr fontId="2"/>
  </si>
  <si>
    <t>年度</t>
    <rPh sb="0" eb="2">
      <t>ネンド</t>
    </rPh>
    <phoneticPr fontId="2"/>
  </si>
  <si>
    <t>事業者の主たる業種</t>
  </si>
  <si>
    <t>事業者の種類</t>
  </si>
  <si>
    <t>事業の概要</t>
  </si>
  <si>
    <t>事業所の名称及び所在地</t>
  </si>
  <si>
    <t>連絡先</t>
  </si>
  <si>
    <t>担当部署</t>
  </si>
  <si>
    <t>担当者</t>
  </si>
  <si>
    <t>電話番号</t>
  </si>
  <si>
    <t>ＦＡＸ番号</t>
  </si>
  <si>
    <t>電子メールアドレス</t>
  </si>
  <si>
    <t>年</t>
    <rPh sb="0" eb="1">
      <t>ネン</t>
    </rPh>
    <phoneticPr fontId="2"/>
  </si>
  <si>
    <t>月</t>
    <rPh sb="0" eb="1">
      <t>ガツ</t>
    </rPh>
    <phoneticPr fontId="2"/>
  </si>
  <si>
    <t>日</t>
    <rPh sb="0" eb="1">
      <t>ニチ</t>
    </rPh>
    <phoneticPr fontId="2"/>
  </si>
  <si>
    <t>99　分類不能の産業</t>
  </si>
  <si>
    <t>01　農業</t>
  </si>
  <si>
    <t>02　林業</t>
  </si>
  <si>
    <t>03　漁業（水産養殖業を除く）</t>
  </si>
  <si>
    <t>04　水産養殖業</t>
  </si>
  <si>
    <t>05　鉱業，採石業，砂利採取業</t>
  </si>
  <si>
    <t>06　総合工事業</t>
  </si>
  <si>
    <t>07　職別工事業(設備工事業を除く)</t>
  </si>
  <si>
    <t>08　設備工事業</t>
  </si>
  <si>
    <t>09　食料品製造業</t>
  </si>
  <si>
    <t>10　飲料・たばこ・飼料製造業</t>
  </si>
  <si>
    <t>11　繊維工業</t>
  </si>
  <si>
    <t>12　木材・木製品製造業（家具を除く）</t>
  </si>
  <si>
    <t>13　家具・装備品製造業</t>
  </si>
  <si>
    <t>14　パルプ・紙・紙加工品製造業</t>
  </si>
  <si>
    <t>15　印刷・同関連業</t>
  </si>
  <si>
    <t>16　化学工業</t>
  </si>
  <si>
    <t>17　石油製品・石炭製品製造業</t>
  </si>
  <si>
    <t>18　プラスチック製品製造業（別掲を除く）</t>
  </si>
  <si>
    <t>19　ゴム製品製造業</t>
  </si>
  <si>
    <t>20　なめし革・同製品・毛皮製造業</t>
  </si>
  <si>
    <t>21　窯業・土石製品製造業</t>
  </si>
  <si>
    <t>22　鉄鋼業</t>
  </si>
  <si>
    <t>23　非鉄金属製造業</t>
  </si>
  <si>
    <t>24　金属製品製造業</t>
  </si>
  <si>
    <t>25　はん用機械器具製造業</t>
  </si>
  <si>
    <t>26　生産用機械器具製造業</t>
  </si>
  <si>
    <t>27　業務用機械器具製造業</t>
  </si>
  <si>
    <t>28　電子部品・デバイス・電子回路製造業</t>
  </si>
  <si>
    <t>29　電気機械器具製造業</t>
  </si>
  <si>
    <t>30　情報通信機械器具製造業</t>
  </si>
  <si>
    <t>31　輸送用機械器具製造業</t>
  </si>
  <si>
    <t>32　その他の製造業</t>
  </si>
  <si>
    <t>33　電気業</t>
  </si>
  <si>
    <t>34　ガス業</t>
  </si>
  <si>
    <t>35　熱供給業</t>
  </si>
  <si>
    <t>36　水道業</t>
  </si>
  <si>
    <t>37　通信業</t>
  </si>
  <si>
    <t>38　放送業</t>
  </si>
  <si>
    <t>39　情報サービス業</t>
  </si>
  <si>
    <t>40　インターネット附随サービス業</t>
  </si>
  <si>
    <t>41　映像・音声・文字情報制作業</t>
  </si>
  <si>
    <t>42　鉄道業</t>
  </si>
  <si>
    <t>43　道路旅客運送業</t>
  </si>
  <si>
    <t>44　道路貨物運送業</t>
  </si>
  <si>
    <t>45　水運業</t>
  </si>
  <si>
    <t>46　航空運輸業</t>
  </si>
  <si>
    <t>47　倉庫業</t>
  </si>
  <si>
    <t>48　運輸に附帯するサービス業</t>
  </si>
  <si>
    <t>49　郵便業（信書便事業を含む）</t>
  </si>
  <si>
    <t>50　各種商品卸売業</t>
  </si>
  <si>
    <t>51　繊維・衣服等卸売業</t>
  </si>
  <si>
    <t>52　飲食料品卸売業</t>
  </si>
  <si>
    <t>53　建築材料，鉱物・金属材料等卸売業</t>
  </si>
  <si>
    <t>54　機械器具卸売業</t>
  </si>
  <si>
    <t>55　その他の卸売業</t>
  </si>
  <si>
    <t>56　各種商品小売業</t>
  </si>
  <si>
    <t>57　織物・衣服・身の回り品小売業</t>
  </si>
  <si>
    <t>58　飲食料品小売業</t>
  </si>
  <si>
    <t>59　機械器具小売業</t>
  </si>
  <si>
    <t>60　その他の小売業</t>
  </si>
  <si>
    <t>61　無店舗小売業</t>
  </si>
  <si>
    <t>62　銀行業</t>
  </si>
  <si>
    <t>63　協同組織金融業</t>
  </si>
  <si>
    <t>64　貸金業，クレジットカード業等非預金信用機関</t>
  </si>
  <si>
    <t>65　金融商品取引業，商品先物取引業</t>
  </si>
  <si>
    <t>66　補助的金融業等</t>
  </si>
  <si>
    <t>67　保険業（保険媒介代理業，保険サービス業を含む）</t>
  </si>
  <si>
    <t>68　不動産取引業</t>
  </si>
  <si>
    <t>69　不動産賃貸業・管理業</t>
  </si>
  <si>
    <t>70　物品賃貸業</t>
  </si>
  <si>
    <t>71　学術・開発研究機関</t>
  </si>
  <si>
    <t>72　専門サービス業（他に分類されないもの）</t>
  </si>
  <si>
    <t>73　広告業</t>
  </si>
  <si>
    <t>74　技術サービス業（他に分類されないもの）</t>
  </si>
  <si>
    <t>75　宿泊業</t>
  </si>
  <si>
    <t>76　飲食店</t>
  </si>
  <si>
    <t>77　持ち帰り・配達飲食サービス業</t>
  </si>
  <si>
    <t>78　洗濯・理容・美容・浴場業</t>
  </si>
  <si>
    <t>79　その他の生活関連サービス業</t>
  </si>
  <si>
    <t>80　娯楽業</t>
  </si>
  <si>
    <t>81　学校教育</t>
  </si>
  <si>
    <t>82　その他の教育，学習支援業</t>
  </si>
  <si>
    <t>83　医療業</t>
  </si>
  <si>
    <t>84　保健衛生</t>
  </si>
  <si>
    <t>85　社会保険・社会福祉・介護事業</t>
  </si>
  <si>
    <t>86　郵便局</t>
  </si>
  <si>
    <t>87　協同組合（他に分類されないもの）</t>
  </si>
  <si>
    <t>88　廃棄物処理業</t>
  </si>
  <si>
    <t>89　自動車整備業</t>
  </si>
  <si>
    <t>90　機械等修理業（別掲を除く）</t>
  </si>
  <si>
    <t>91　職業紹介・労働者派遣業</t>
  </si>
  <si>
    <t>92　その他の事業サービス業</t>
  </si>
  <si>
    <t>93　政治・経済・文化団体</t>
  </si>
  <si>
    <t>94　宗教</t>
  </si>
  <si>
    <t>95　その他のサービス業</t>
  </si>
  <si>
    <t>96　外国公務</t>
  </si>
  <si>
    <t>97　国家公務</t>
  </si>
  <si>
    <t>98　地方公務</t>
  </si>
  <si>
    <t>インターネットの利用により公表する。</t>
    <rPh sb="8" eb="10">
      <t>リヨウ</t>
    </rPh>
    <rPh sb="13" eb="15">
      <t>コウヒョウ</t>
    </rPh>
    <phoneticPr fontId="2"/>
  </si>
  <si>
    <t>事業所に備えて一般の閲覧に供する。</t>
    <rPh sb="0" eb="2">
      <t>ジギョウ</t>
    </rPh>
    <rPh sb="2" eb="3">
      <t>ショ</t>
    </rPh>
    <rPh sb="4" eb="5">
      <t>ソナ</t>
    </rPh>
    <rPh sb="7" eb="9">
      <t>イッパン</t>
    </rPh>
    <rPh sb="10" eb="12">
      <t>エツラン</t>
    </rPh>
    <rPh sb="13" eb="14">
      <t>キョウ</t>
    </rPh>
    <phoneticPr fontId="2"/>
  </si>
  <si>
    <t>日</t>
    <phoneticPr fontId="2"/>
  </si>
  <si>
    <t>　　　***</t>
    <phoneticPr fontId="2"/>
  </si>
  <si>
    <t>　　　香川県知事　殿</t>
    <phoneticPr fontId="2"/>
  </si>
  <si>
    <t>温室効果ガスの排出の抑制</t>
  </si>
  <si>
    <t>区   分</t>
  </si>
  <si>
    <t>基準年度</t>
  </si>
  <si>
    <t>温室効果ガスの吸収等</t>
  </si>
  <si>
    <t>(注)</t>
  </si>
  <si>
    <t>年度）</t>
    <phoneticPr fontId="2"/>
  </si>
  <si>
    <r>
      <t>t-CO</t>
    </r>
    <r>
      <rPr>
        <vertAlign val="subscript"/>
        <sz val="10.5"/>
        <color indexed="8"/>
        <rFont val="ＭＳ 明朝"/>
        <family val="1"/>
        <charset val="128"/>
      </rPr>
      <t>2</t>
    </r>
    <phoneticPr fontId="2"/>
  </si>
  <si>
    <r>
      <t>LPG（</t>
    </r>
    <r>
      <rPr>
        <sz val="10.5"/>
        <color indexed="8"/>
        <rFont val="ＭＳ 明朝"/>
        <family val="1"/>
        <charset val="128"/>
      </rPr>
      <t>t）</t>
    </r>
  </si>
  <si>
    <r>
      <t>(t-CO</t>
    </r>
    <r>
      <rPr>
        <vertAlign val="subscript"/>
        <sz val="10.5"/>
        <rFont val="ＭＳ 明朝"/>
        <family val="1"/>
        <charset val="128"/>
      </rPr>
      <t>2</t>
    </r>
    <r>
      <rPr>
        <sz val="10.5"/>
        <rFont val="ＭＳ 明朝"/>
        <family val="1"/>
        <charset val="128"/>
      </rPr>
      <t>)</t>
    </r>
    <phoneticPr fontId="2"/>
  </si>
  <si>
    <r>
      <t>千m</t>
    </r>
    <r>
      <rPr>
        <vertAlign val="superscript"/>
        <sz val="10.5"/>
        <rFont val="ＭＳ 明朝"/>
        <family val="1"/>
        <charset val="128"/>
      </rPr>
      <t>3</t>
    </r>
    <phoneticPr fontId="2"/>
  </si>
  <si>
    <t>その他の方法   　（</t>
    <rPh sb="2" eb="3">
      <t>タ</t>
    </rPh>
    <rPh sb="4" eb="6">
      <t>ホウホウ</t>
    </rPh>
    <phoneticPr fontId="2"/>
  </si>
  <si>
    <t>※ LPGの液体密度は、一般に0.50～0.60kg/lですが、デフォルト値として0.56kg/lを用いても構いません。</t>
    <rPh sb="6" eb="8">
      <t>エキタイ</t>
    </rPh>
    <rPh sb="8" eb="10">
      <t>ミツド</t>
    </rPh>
    <rPh sb="12" eb="14">
      <t>イッパン</t>
    </rPh>
    <rPh sb="37" eb="38">
      <t>アタイ</t>
    </rPh>
    <rPh sb="50" eb="51">
      <t>モチ</t>
    </rPh>
    <rPh sb="54" eb="55">
      <t>カマ</t>
    </rPh>
    <phoneticPr fontId="2"/>
  </si>
  <si>
    <r>
      <t>年度  (t-CO</t>
    </r>
    <r>
      <rPr>
        <vertAlign val="subscript"/>
        <sz val="10.5"/>
        <rFont val="ＭＳ 明朝"/>
        <family val="1"/>
        <charset val="128"/>
      </rPr>
      <t>2</t>
    </r>
    <r>
      <rPr>
        <sz val="10.5"/>
        <rFont val="ＭＳ 明朝"/>
        <family val="1"/>
        <charset val="128"/>
      </rPr>
      <t>)</t>
    </r>
    <phoneticPr fontId="2"/>
  </si>
  <si>
    <t>⇒原単位排出量</t>
    <rPh sb="1" eb="4">
      <t>ゲンタンイ</t>
    </rPh>
    <rPh sb="4" eb="6">
      <t>ハイシュツ</t>
    </rPh>
    <rPh sb="6" eb="7">
      <t>リョウ</t>
    </rPh>
    <phoneticPr fontId="2"/>
  </si>
  <si>
    <t>位まで</t>
    <rPh sb="0" eb="1">
      <t>イ</t>
    </rPh>
    <phoneticPr fontId="2"/>
  </si>
  <si>
    <t>小数点第</t>
    <rPh sb="0" eb="2">
      <t>ショウスウ</t>
    </rPh>
    <rPh sb="2" eb="3">
      <t>テン</t>
    </rPh>
    <rPh sb="3" eb="4">
      <t>ダイ</t>
    </rPh>
    <phoneticPr fontId="2"/>
  </si>
  <si>
    <r>
      <t>t-CO</t>
    </r>
    <r>
      <rPr>
        <vertAlign val="subscript"/>
        <sz val="10.5"/>
        <color indexed="8"/>
        <rFont val="ＭＳ 明朝"/>
        <family val="1"/>
        <charset val="128"/>
      </rPr>
      <t>2</t>
    </r>
    <phoneticPr fontId="2"/>
  </si>
  <si>
    <t>　</t>
    <phoneticPr fontId="2"/>
  </si>
  <si>
    <t>　 （書き切れない場合はシートを追加して入力してください。）</t>
    <rPh sb="3" eb="4">
      <t>カ</t>
    </rPh>
    <rPh sb="5" eb="6">
      <t>キ</t>
    </rPh>
    <rPh sb="9" eb="11">
      <t>バアイ</t>
    </rPh>
    <rPh sb="16" eb="18">
      <t>ツイカ</t>
    </rPh>
    <rPh sb="20" eb="22">
      <t>ニュウリョク</t>
    </rPh>
    <phoneticPr fontId="2"/>
  </si>
  <si>
    <t xml:space="preserve">単位発熱量及び排出係数を変更するときは、この表の数値を変更してください。
</t>
    <rPh sb="0" eb="2">
      <t>タンイ</t>
    </rPh>
    <rPh sb="2" eb="4">
      <t>ハツネツ</t>
    </rPh>
    <rPh sb="4" eb="5">
      <t>リョウ</t>
    </rPh>
    <rPh sb="5" eb="6">
      <t>オヨ</t>
    </rPh>
    <rPh sb="7" eb="9">
      <t>ハイシュツ</t>
    </rPh>
    <rPh sb="9" eb="11">
      <t>ケイスウ</t>
    </rPh>
    <rPh sb="22" eb="23">
      <t>ヒョウ</t>
    </rPh>
    <rPh sb="24" eb="26">
      <t>スウチ</t>
    </rPh>
    <phoneticPr fontId="2"/>
  </si>
  <si>
    <t>変更した根拠を別途添付してください。</t>
    <rPh sb="0" eb="2">
      <t>ヘンコウ</t>
    </rPh>
    <phoneticPr fontId="2"/>
  </si>
  <si>
    <t>数値を変更し、【変更根拠必要】欄に○が表示された場合は、</t>
    <rPh sb="0" eb="2">
      <t>スウチ</t>
    </rPh>
    <rPh sb="3" eb="5">
      <t>ヘンコウ</t>
    </rPh>
    <rPh sb="8" eb="10">
      <t>ヘンコウ</t>
    </rPh>
    <rPh sb="10" eb="12">
      <t>コンキョ</t>
    </rPh>
    <rPh sb="12" eb="14">
      <t>ヒツヨウ</t>
    </rPh>
    <rPh sb="15" eb="16">
      <t>ラン</t>
    </rPh>
    <rPh sb="19" eb="21">
      <t>ヒョウジ</t>
    </rPh>
    <rPh sb="24" eb="26">
      <t>バアイ</t>
    </rPh>
    <phoneticPr fontId="2"/>
  </si>
  <si>
    <t>二酸化炭素排出量</t>
    <phoneticPr fontId="2"/>
  </si>
  <si>
    <t>t-C/GJ</t>
  </si>
  <si>
    <t>t-C/GJ</t>
    <phoneticPr fontId="2"/>
  </si>
  <si>
    <t>香川県内のすべての事業所について入力してください。</t>
    <rPh sb="0" eb="3">
      <t>カガワケン</t>
    </rPh>
    <rPh sb="3" eb="4">
      <t>ナイ</t>
    </rPh>
    <rPh sb="9" eb="11">
      <t>ジギョウ</t>
    </rPh>
    <rPh sb="11" eb="12">
      <t>ショ</t>
    </rPh>
    <rPh sb="16" eb="18">
      <t>ニュウリョク</t>
    </rPh>
    <phoneticPr fontId="2"/>
  </si>
  <si>
    <r>
      <t>t-CO</t>
    </r>
    <r>
      <rPr>
        <vertAlign val="subscript"/>
        <sz val="10.5"/>
        <color indexed="8"/>
        <rFont val="ＭＳ 明朝"/>
        <family val="1"/>
        <charset val="128"/>
      </rPr>
      <t>2</t>
    </r>
    <phoneticPr fontId="2"/>
  </si>
  <si>
    <r>
      <t>千m</t>
    </r>
    <r>
      <rPr>
        <vertAlign val="superscript"/>
        <sz val="10.5"/>
        <rFont val="ＭＳ 明朝"/>
        <family val="1"/>
        <charset val="128"/>
      </rPr>
      <t>3</t>
    </r>
    <phoneticPr fontId="2"/>
  </si>
  <si>
    <t>エネルギー管理指定工場等</t>
    <phoneticPr fontId="2"/>
  </si>
  <si>
    <t>　　合　　計</t>
    <rPh sb="2" eb="3">
      <t>ア</t>
    </rPh>
    <rPh sb="5" eb="6">
      <t>ケイ</t>
    </rPh>
    <phoneticPr fontId="2"/>
  </si>
  <si>
    <t>二酸化炭素換算(t)</t>
    <phoneticPr fontId="2"/>
  </si>
  <si>
    <t>①</t>
    <phoneticPr fontId="2"/>
  </si>
  <si>
    <t>温室効果ガス排出量と密接な関係を持つ値  Ｂ</t>
    <phoneticPr fontId="2"/>
  </si>
  <si>
    <r>
      <t>(二酸化炭素換算(t))</t>
    </r>
    <r>
      <rPr>
        <sz val="10"/>
        <color indexed="10"/>
        <rFont val="ＭＳ 明朝"/>
        <family val="1"/>
        <charset val="128"/>
      </rPr>
      <t>②</t>
    </r>
    <phoneticPr fontId="2"/>
  </si>
  <si>
    <r>
      <t>(二酸化炭素換算(t))</t>
    </r>
    <r>
      <rPr>
        <sz val="10"/>
        <color indexed="10"/>
        <rFont val="ＭＳ 明朝"/>
        <family val="1"/>
        <charset val="128"/>
      </rPr>
      <t>③</t>
    </r>
    <phoneticPr fontId="2"/>
  </si>
  <si>
    <r>
      <t>(二酸化炭素換算(t))</t>
    </r>
    <r>
      <rPr>
        <sz val="10"/>
        <color indexed="10"/>
        <rFont val="ＭＳ 明朝"/>
        <family val="1"/>
        <charset val="128"/>
      </rPr>
      <t>③-①</t>
    </r>
    <phoneticPr fontId="2"/>
  </si>
  <si>
    <t>自動的に算定し、入力されます。</t>
    <rPh sb="0" eb="3">
      <t>ジドウテキ</t>
    </rPh>
    <rPh sb="4" eb="6">
      <t>サンテイ</t>
    </rPh>
    <rPh sb="8" eb="10">
      <t>ニュウリョク</t>
    </rPh>
    <phoneticPr fontId="2"/>
  </si>
  <si>
    <t>法人等の名称</t>
    <rPh sb="0" eb="2">
      <t>ホウジン</t>
    </rPh>
    <rPh sb="2" eb="3">
      <t>トウ</t>
    </rPh>
    <rPh sb="4" eb="6">
      <t>メイショウ</t>
    </rPh>
    <phoneticPr fontId="2"/>
  </si>
  <si>
    <t>～</t>
    <phoneticPr fontId="2"/>
  </si>
  <si>
    <t>　 　　1,500 kL以上である事業所はここに入力してください。</t>
    <rPh sb="12" eb="14">
      <t>イジョウ</t>
    </rPh>
    <rPh sb="17" eb="19">
      <t>ジギョウ</t>
    </rPh>
    <rPh sb="19" eb="20">
      <t>ショ</t>
    </rPh>
    <rPh sb="24" eb="26">
      <t>ニュウリョク</t>
    </rPh>
    <phoneticPr fontId="2"/>
  </si>
  <si>
    <t>年度)</t>
    <rPh sb="0" eb="2">
      <t>ネンド</t>
    </rPh>
    <phoneticPr fontId="2"/>
  </si>
  <si>
    <t>入力方法</t>
    <rPh sb="0" eb="2">
      <t>ニュウリョク</t>
    </rPh>
    <rPh sb="2" eb="4">
      <t>ホウホウ</t>
    </rPh>
    <phoneticPr fontId="2"/>
  </si>
  <si>
    <t>STEP１</t>
    <phoneticPr fontId="2"/>
  </si>
  <si>
    <t>STEP２</t>
    <phoneticPr fontId="2"/>
  </si>
  <si>
    <t>STEP３</t>
    <phoneticPr fontId="2"/>
  </si>
  <si>
    <t>【③（別紙）事業所一覧】に香川県内の事業所を入力する。</t>
    <rPh sb="3" eb="5">
      <t>ベッシ</t>
    </rPh>
    <rPh sb="6" eb="9">
      <t>ジギョウショ</t>
    </rPh>
    <rPh sb="9" eb="11">
      <t>イチラン</t>
    </rPh>
    <rPh sb="13" eb="16">
      <t>カガワケン</t>
    </rPh>
    <rPh sb="16" eb="17">
      <t>ナイ</t>
    </rPh>
    <rPh sb="18" eb="20">
      <t>ジギョウ</t>
    </rPh>
    <rPh sb="20" eb="21">
      <t>ショ</t>
    </rPh>
    <rPh sb="22" eb="24">
      <t>ニュウリョク</t>
    </rPh>
    <phoneticPr fontId="2"/>
  </si>
  <si>
    <t>STEP４</t>
    <phoneticPr fontId="2"/>
  </si>
  <si>
    <t>【④別表２】にエネルギー使用量（自動車使用に伴うもの以外）を入力する。</t>
    <rPh sb="2" eb="4">
      <t>ベッピョウ</t>
    </rPh>
    <rPh sb="12" eb="15">
      <t>シヨウリョウ</t>
    </rPh>
    <rPh sb="16" eb="19">
      <t>ジドウシャ</t>
    </rPh>
    <rPh sb="19" eb="21">
      <t>シヨウ</t>
    </rPh>
    <rPh sb="22" eb="23">
      <t>トモナ</t>
    </rPh>
    <rPh sb="26" eb="28">
      <t>イガイ</t>
    </rPh>
    <rPh sb="30" eb="32">
      <t>ニュウリョク</t>
    </rPh>
    <phoneticPr fontId="2"/>
  </si>
  <si>
    <t>【⑤別表５】にエネルギー使用量（自動車使用に伴うもの）を入力する。</t>
    <rPh sb="2" eb="4">
      <t>ベッピョウ</t>
    </rPh>
    <rPh sb="12" eb="15">
      <t>シヨウリョウ</t>
    </rPh>
    <rPh sb="16" eb="19">
      <t>ジドウシャ</t>
    </rPh>
    <rPh sb="19" eb="21">
      <t>シヨウ</t>
    </rPh>
    <rPh sb="22" eb="23">
      <t>トモナ</t>
    </rPh>
    <rPh sb="28" eb="30">
      <t>ニュウリョク</t>
    </rPh>
    <phoneticPr fontId="2"/>
  </si>
  <si>
    <t>STEP５</t>
    <phoneticPr fontId="2"/>
  </si>
  <si>
    <t>【⑤別表５】にエネルギー起源二酸化炭素以外の温室効果ガスの排出量を入力する。</t>
    <rPh sb="2" eb="4">
      <t>ベッピョウ</t>
    </rPh>
    <rPh sb="12" eb="14">
      <t>キゲン</t>
    </rPh>
    <rPh sb="14" eb="17">
      <t>ニサンカ</t>
    </rPh>
    <rPh sb="17" eb="19">
      <t>タンソ</t>
    </rPh>
    <rPh sb="19" eb="21">
      <t>イガイ</t>
    </rPh>
    <rPh sb="22" eb="24">
      <t>オンシツ</t>
    </rPh>
    <rPh sb="24" eb="26">
      <t>コウカ</t>
    </rPh>
    <rPh sb="29" eb="31">
      <t>ハイシュツ</t>
    </rPh>
    <rPh sb="31" eb="32">
      <t>リョウ</t>
    </rPh>
    <rPh sb="33" eb="35">
      <t>ニュウリョク</t>
    </rPh>
    <phoneticPr fontId="2"/>
  </si>
  <si>
    <t>はじめに入力してください（色付きセルのみ）。</t>
    <rPh sb="4" eb="6">
      <t>ニュウリョク</t>
    </rPh>
    <rPh sb="13" eb="15">
      <t>イロツ</t>
    </rPh>
    <phoneticPr fontId="2"/>
  </si>
  <si>
    <t>年度）</t>
    <phoneticPr fontId="2"/>
  </si>
  <si>
    <t>オフセット・クレジットの購入</t>
    <rPh sb="12" eb="14">
      <t>コウニュウ</t>
    </rPh>
    <phoneticPr fontId="2"/>
  </si>
  <si>
    <t>国内クレジットの購入</t>
    <rPh sb="8" eb="10">
      <t>コウニュウ</t>
    </rPh>
    <phoneticPr fontId="2"/>
  </si>
  <si>
    <t>Ｊ－クレジットの購入</t>
    <rPh sb="8" eb="10">
      <t>コウニュウ</t>
    </rPh>
    <phoneticPr fontId="2"/>
  </si>
  <si>
    <t>グリーン電力証書の購入</t>
    <rPh sb="4" eb="6">
      <t>デンリョク</t>
    </rPh>
    <rPh sb="6" eb="8">
      <t>ショウショ</t>
    </rPh>
    <rPh sb="9" eb="11">
      <t>コウニュウ</t>
    </rPh>
    <phoneticPr fontId="2"/>
  </si>
  <si>
    <t>グリーン熱証書の購入</t>
    <rPh sb="4" eb="5">
      <t>ネツ</t>
    </rPh>
    <rPh sb="5" eb="7">
      <t>ショウショ</t>
    </rPh>
    <rPh sb="8" eb="10">
      <t>コウニュウ</t>
    </rPh>
    <phoneticPr fontId="2"/>
  </si>
  <si>
    <r>
      <t>t-CO</t>
    </r>
    <r>
      <rPr>
        <vertAlign val="subscript"/>
        <sz val="10.5"/>
        <color indexed="8"/>
        <rFont val="ＭＳ 明朝"/>
        <family val="1"/>
        <charset val="128"/>
      </rPr>
      <t>2</t>
    </r>
    <phoneticPr fontId="2"/>
  </si>
  <si>
    <t>　 温室効果ガス
　 排出量</t>
    <phoneticPr fontId="2"/>
  </si>
  <si>
    <t>　 （事業所の名称を入力すると、【別表２（エネ管工場等）】シートに</t>
    <rPh sb="3" eb="6">
      <t>ジギョウショ</t>
    </rPh>
    <rPh sb="7" eb="9">
      <t>メイショウ</t>
    </rPh>
    <rPh sb="10" eb="12">
      <t>ニュウリョク</t>
    </rPh>
    <rPh sb="17" eb="19">
      <t>ベッピョウ</t>
    </rPh>
    <rPh sb="23" eb="24">
      <t>カン</t>
    </rPh>
    <rPh sb="24" eb="26">
      <t>コウジョウ</t>
    </rPh>
    <rPh sb="26" eb="27">
      <t>トウ</t>
    </rPh>
    <phoneticPr fontId="2"/>
  </si>
  <si>
    <t xml:space="preserve"> 　　事業所名が自動的に入力されます。）</t>
    <phoneticPr fontId="2"/>
  </si>
  <si>
    <t>【別表２】</t>
    <phoneticPr fontId="2"/>
  </si>
  <si>
    <t>エネルギー管理指定工場等以外</t>
    <rPh sb="12" eb="14">
      <t>イガイ</t>
    </rPh>
    <phoneticPr fontId="2"/>
  </si>
  <si>
    <t>（様式２）</t>
    <phoneticPr fontId="2"/>
  </si>
  <si>
    <t>地球温暖化対策計画に記載した事項の実施状況</t>
    <rPh sb="0" eb="2">
      <t>チキュウ</t>
    </rPh>
    <rPh sb="2" eb="5">
      <t>オンダンカ</t>
    </rPh>
    <rPh sb="5" eb="7">
      <t>タイサク</t>
    </rPh>
    <rPh sb="7" eb="9">
      <t>ケイカク</t>
    </rPh>
    <rPh sb="10" eb="12">
      <t>キサイ</t>
    </rPh>
    <rPh sb="14" eb="16">
      <t>ジコウ</t>
    </rPh>
    <rPh sb="17" eb="19">
      <t>ジッシ</t>
    </rPh>
    <rPh sb="19" eb="21">
      <t>ジョウキョウ</t>
    </rPh>
    <phoneticPr fontId="2"/>
  </si>
  <si>
    <t>実施期間</t>
    <rPh sb="0" eb="2">
      <t>ジッシ</t>
    </rPh>
    <rPh sb="2" eb="4">
      <t>キカン</t>
    </rPh>
    <phoneticPr fontId="2"/>
  </si>
  <si>
    <r>
      <t>(二酸化炭素換算(t))</t>
    </r>
    <r>
      <rPr>
        <sz val="10"/>
        <color indexed="10"/>
        <rFont val="ＭＳ 明朝"/>
        <family val="1"/>
        <charset val="128"/>
      </rPr>
      <t>②</t>
    </r>
    <phoneticPr fontId="2"/>
  </si>
  <si>
    <t>目標年度</t>
    <rPh sb="0" eb="2">
      <t>モクヒョウ</t>
    </rPh>
    <rPh sb="2" eb="4">
      <t>ネンド</t>
    </rPh>
    <phoneticPr fontId="2"/>
  </si>
  <si>
    <t>対基準
年度比
（％）</t>
    <rPh sb="0" eb="1">
      <t>タイ</t>
    </rPh>
    <rPh sb="1" eb="3">
      <t>キジュン</t>
    </rPh>
    <rPh sb="4" eb="6">
      <t>ネンド</t>
    </rPh>
    <rPh sb="6" eb="7">
      <t>ヒ</t>
    </rPh>
    <phoneticPr fontId="2"/>
  </si>
  <si>
    <t>対基準
年度比
（％）</t>
    <phoneticPr fontId="2"/>
  </si>
  <si>
    <t>年度</t>
    <phoneticPr fontId="2"/>
  </si>
  <si>
    <t>実施年度</t>
    <rPh sb="0" eb="2">
      <t>ジッシ</t>
    </rPh>
    <rPh sb="2" eb="4">
      <t>ネンド</t>
    </rPh>
    <phoneticPr fontId="2"/>
  </si>
  <si>
    <t>地 球 温 暖 化 対 策 実 施 状 況 報 告 書</t>
    <rPh sb="0" eb="1">
      <t>チ</t>
    </rPh>
    <rPh sb="2" eb="3">
      <t>タマ</t>
    </rPh>
    <rPh sb="4" eb="5">
      <t>オン</t>
    </rPh>
    <rPh sb="6" eb="7">
      <t>ダン</t>
    </rPh>
    <rPh sb="8" eb="9">
      <t>カ</t>
    </rPh>
    <rPh sb="10" eb="11">
      <t>タイ</t>
    </rPh>
    <rPh sb="12" eb="13">
      <t>サク</t>
    </rPh>
    <rPh sb="14" eb="15">
      <t>ジツ</t>
    </rPh>
    <rPh sb="16" eb="17">
      <t>セ</t>
    </rPh>
    <rPh sb="18" eb="19">
      <t>ジョウ</t>
    </rPh>
    <rPh sb="20" eb="21">
      <t>キョウ</t>
    </rPh>
    <rPh sb="22" eb="23">
      <t>ホウ</t>
    </rPh>
    <rPh sb="24" eb="25">
      <t>コク</t>
    </rPh>
    <rPh sb="26" eb="27">
      <t>ショ</t>
    </rPh>
    <phoneticPr fontId="2"/>
  </si>
  <si>
    <t>地球温暖化対策計画に記載した事項の実施状況</t>
    <phoneticPr fontId="2"/>
  </si>
  <si>
    <t>様式２のとおり</t>
    <rPh sb="0" eb="2">
      <t>ヨウシキ</t>
    </rPh>
    <phoneticPr fontId="2"/>
  </si>
  <si>
    <t>実施状況の公表予定年月日</t>
    <phoneticPr fontId="2"/>
  </si>
  <si>
    <t>実施状況の公表の方法</t>
    <phoneticPr fontId="2"/>
  </si>
  <si>
    <t>温室効果ガスの排出の抑制等のために実施した措置の内容</t>
    <rPh sb="12" eb="13">
      <t>トウ</t>
    </rPh>
    <rPh sb="17" eb="19">
      <t>ジッシ</t>
    </rPh>
    <rPh sb="21" eb="23">
      <t>ソチ</t>
    </rPh>
    <rPh sb="24" eb="26">
      <t>ナイヨウ</t>
    </rPh>
    <phoneticPr fontId="2"/>
  </si>
  <si>
    <t>温室効果ガスの排出の抑制の量の削減実績</t>
    <rPh sb="13" eb="14">
      <t>リョウ</t>
    </rPh>
    <rPh sb="15" eb="17">
      <t>サクゲン</t>
    </rPh>
    <rPh sb="17" eb="19">
      <t>ジッセキ</t>
    </rPh>
    <phoneticPr fontId="2"/>
  </si>
  <si>
    <t>作成する報告書</t>
    <rPh sb="0" eb="2">
      <t>サクセイ</t>
    </rPh>
    <rPh sb="4" eb="7">
      <t>ホウコクショ</t>
    </rPh>
    <phoneticPr fontId="2"/>
  </si>
  <si>
    <t>の地球温暖化対策実施状況報告書</t>
    <rPh sb="1" eb="3">
      <t>チキュウ</t>
    </rPh>
    <rPh sb="3" eb="6">
      <t>オンダンカ</t>
    </rPh>
    <rPh sb="6" eb="8">
      <t>タイサク</t>
    </rPh>
    <rPh sb="8" eb="10">
      <t>ジッシ</t>
    </rPh>
    <rPh sb="10" eb="12">
      <t>ジョウキョウ</t>
    </rPh>
    <rPh sb="12" eb="15">
      <t>ホウコクショ</t>
    </rPh>
    <phoneticPr fontId="2"/>
  </si>
  <si>
    <t>（＝実施年度）</t>
    <rPh sb="2" eb="4">
      <t>ジッシ</t>
    </rPh>
    <rPh sb="4" eb="6">
      <t>ネンド</t>
    </rPh>
    <phoneticPr fontId="2"/>
  </si>
  <si>
    <t>報告者</t>
    <rPh sb="0" eb="3">
      <t>ホウコクシャ</t>
    </rPh>
    <phoneticPr fontId="2"/>
  </si>
  <si>
    <t>年度の電力排出係数）</t>
    <rPh sb="0" eb="2">
      <t>ネンド</t>
    </rPh>
    <rPh sb="3" eb="5">
      <t>デンリョク</t>
    </rPh>
    <rPh sb="5" eb="7">
      <t>ハイシュツ</t>
    </rPh>
    <rPh sb="7" eb="9">
      <t>ケイスウ</t>
    </rPh>
    <phoneticPr fontId="2"/>
  </si>
  <si>
    <t>この係数は毎年度変更となります。</t>
    <rPh sb="2" eb="4">
      <t>ケイスウ</t>
    </rPh>
    <rPh sb="5" eb="7">
      <t>マイネン</t>
    </rPh>
    <rPh sb="7" eb="8">
      <t>ド</t>
    </rPh>
    <rPh sb="8" eb="10">
      <t>ヘンコウ</t>
    </rPh>
    <phoneticPr fontId="2"/>
  </si>
  <si>
    <t>【①基本情報】（このシート）に必要事項を入力する。</t>
    <rPh sb="2" eb="4">
      <t>キホン</t>
    </rPh>
    <rPh sb="4" eb="6">
      <t>ジョウホウ</t>
    </rPh>
    <rPh sb="15" eb="17">
      <t>ヒツヨウ</t>
    </rPh>
    <rPh sb="17" eb="19">
      <t>ジコウ</t>
    </rPh>
    <rPh sb="20" eb="22">
      <t>ニュウリョク</t>
    </rPh>
    <phoneticPr fontId="2"/>
  </si>
  <si>
    <t>【②報告書表紙】に必要事項を入力する。</t>
    <rPh sb="2" eb="5">
      <t>ホウコクショ</t>
    </rPh>
    <rPh sb="9" eb="11">
      <t>ヒツヨウ</t>
    </rPh>
    <rPh sb="11" eb="13">
      <t>ジコウ</t>
    </rPh>
    <rPh sb="14" eb="16">
      <t>ニュウリョク</t>
    </rPh>
    <phoneticPr fontId="2"/>
  </si>
  <si>
    <t>【⑥様式２】に必要事項を入力する。</t>
    <rPh sb="2" eb="4">
      <t>ヨウシキ</t>
    </rPh>
    <rPh sb="7" eb="9">
      <t>ヒツヨウ</t>
    </rPh>
    <rPh sb="9" eb="11">
      <t>ジコウ</t>
    </rPh>
    <rPh sb="12" eb="14">
      <t>ニュウリョク</t>
    </rPh>
    <phoneticPr fontId="2"/>
  </si>
  <si>
    <t>※入力の際に不都合等がありましたら、下記までご連絡ください。</t>
    <rPh sb="1" eb="3">
      <t>ニュウリョク</t>
    </rPh>
    <rPh sb="4" eb="5">
      <t>サイ</t>
    </rPh>
    <rPh sb="6" eb="9">
      <t>フツゴウ</t>
    </rPh>
    <rPh sb="9" eb="10">
      <t>トウ</t>
    </rPh>
    <rPh sb="18" eb="20">
      <t>カキ</t>
    </rPh>
    <rPh sb="23" eb="25">
      <t>レンラク</t>
    </rPh>
    <phoneticPr fontId="2"/>
  </si>
  <si>
    <t>①　省エネ法の第一種エネルギー指定管理工場等又は第二種</t>
    <rPh sb="15" eb="17">
      <t>シテイ</t>
    </rPh>
    <rPh sb="17" eb="19">
      <t>カンリ</t>
    </rPh>
    <rPh sb="19" eb="21">
      <t>コウジョウ</t>
    </rPh>
    <rPh sb="21" eb="22">
      <t>トウ</t>
    </rPh>
    <phoneticPr fontId="2"/>
  </si>
  <si>
    <t>　 エネルギー管理指定工場等に該当する香川県内の事業所の</t>
    <phoneticPr fontId="2"/>
  </si>
  <si>
    <t>　 名称及び所在地を入力してください。</t>
    <phoneticPr fontId="2"/>
  </si>
  <si>
    <t>　 ※上記に該当しない場合でも、年間原油換算エネルギー使用量が</t>
    <phoneticPr fontId="2"/>
  </si>
  <si>
    <t>　 ※鉄道事業者は①の名称の欄に「鉄道事業用車両」と記載して</t>
    <rPh sb="3" eb="5">
      <t>テツドウ</t>
    </rPh>
    <rPh sb="5" eb="7">
      <t>ジギョウ</t>
    </rPh>
    <rPh sb="7" eb="8">
      <t>シャ</t>
    </rPh>
    <rPh sb="11" eb="13">
      <t>メイショウ</t>
    </rPh>
    <rPh sb="14" eb="15">
      <t>ラン</t>
    </rPh>
    <rPh sb="17" eb="19">
      <t>テツドウ</t>
    </rPh>
    <rPh sb="19" eb="22">
      <t>ジギョウヨウ</t>
    </rPh>
    <rPh sb="22" eb="24">
      <t>シャリョウ</t>
    </rPh>
    <rPh sb="26" eb="28">
      <t>キサイ</t>
    </rPh>
    <phoneticPr fontId="2"/>
  </si>
  <si>
    <t>　　　ください。（所在地は記入しないでください）</t>
    <rPh sb="9" eb="12">
      <t>ショザイチ</t>
    </rPh>
    <rPh sb="13" eb="15">
      <t>キニュウ</t>
    </rPh>
    <phoneticPr fontId="2"/>
  </si>
  <si>
    <t>②　①以外の香川県内の事業所の名称及び所在地を</t>
    <rPh sb="3" eb="5">
      <t>イガイ</t>
    </rPh>
    <phoneticPr fontId="2"/>
  </si>
  <si>
    <t>　 入力してください。</t>
    <phoneticPr fontId="2"/>
  </si>
  <si>
    <t xml:space="preserve"> 香川県生活環境の保全に関する条例第94条第５項の規定により、地球温暖化対策計画に記載した事項の実施状況について、次のとおり報告します。</t>
    <phoneticPr fontId="2"/>
  </si>
  <si>
    <t>第28号様式（第65条関係）</t>
    <phoneticPr fontId="2"/>
  </si>
  <si>
    <t>香川県生活環境の保全に関する条例施行規則第64条第１号に該当する事業者</t>
    <phoneticPr fontId="2"/>
  </si>
  <si>
    <t>香川県生活環境の保全に関する条例施行規則第64条第２号に該当する事業者</t>
    <phoneticPr fontId="2"/>
  </si>
  <si>
    <t>①　第一種エネルギー管理指定工場等及び第二種エネルギー管理指定工場等</t>
    <rPh sb="2" eb="5">
      <t>ダイイッシュ</t>
    </rPh>
    <rPh sb="10" eb="12">
      <t>カンリ</t>
    </rPh>
    <rPh sb="12" eb="14">
      <t>シテイ</t>
    </rPh>
    <rPh sb="14" eb="16">
      <t>コウジョウ</t>
    </rPh>
    <rPh sb="16" eb="17">
      <t>トウ</t>
    </rPh>
    <rPh sb="17" eb="18">
      <t>オヨ</t>
    </rPh>
    <rPh sb="19" eb="20">
      <t>ダイ</t>
    </rPh>
    <rPh sb="20" eb="21">
      <t>ニ</t>
    </rPh>
    <rPh sb="21" eb="22">
      <t>シュ</t>
    </rPh>
    <rPh sb="27" eb="29">
      <t>カンリ</t>
    </rPh>
    <rPh sb="29" eb="31">
      <t>シテイ</t>
    </rPh>
    <rPh sb="31" eb="33">
      <t>コウジョウ</t>
    </rPh>
    <rPh sb="33" eb="34">
      <t>トウ</t>
    </rPh>
    <phoneticPr fontId="2"/>
  </si>
  <si>
    <t>②　その他の事業所</t>
  </si>
  <si>
    <t xml:space="preserve">
</t>
    <phoneticPr fontId="2"/>
  </si>
  <si>
    <t>計画書の計画期間</t>
    <rPh sb="0" eb="3">
      <t>ケイカクショ</t>
    </rPh>
    <rPh sb="4" eb="6">
      <t>ケイカク</t>
    </rPh>
    <rPh sb="6" eb="8">
      <t>キカン</t>
    </rPh>
    <phoneticPr fontId="2"/>
  </si>
  <si>
    <t>　　(基準年度＝</t>
    <rPh sb="3" eb="5">
      <t>キジュン</t>
    </rPh>
    <rPh sb="5" eb="7">
      <t>ネンド</t>
    </rPh>
    <phoneticPr fontId="2"/>
  </si>
  <si>
    <t>←小数点以下切り捨て</t>
    <rPh sb="1" eb="4">
      <t>ショウスウテン</t>
    </rPh>
    <rPh sb="4" eb="6">
      <t>イカ</t>
    </rPh>
    <rPh sb="6" eb="7">
      <t>キ</t>
    </rPh>
    <rPh sb="8" eb="9">
      <t>ス</t>
    </rPh>
    <phoneticPr fontId="2"/>
  </si>
  <si>
    <t>　***</t>
    <phoneticPr fontId="2"/>
  </si>
  <si>
    <t>←県内で創出されたものに限ります。</t>
    <rPh sb="1" eb="3">
      <t>ケンナイ</t>
    </rPh>
    <rPh sb="4" eb="6">
      <t>ソウシュツ</t>
    </rPh>
    <rPh sb="12" eb="13">
      <t>カギ</t>
    </rPh>
    <phoneticPr fontId="2"/>
  </si>
  <si>
    <t>(二酸化炭素換算(t))</t>
    <phoneticPr fontId="2"/>
  </si>
  <si>
    <t>※森林の整備等や経済的手法の活用を実施した場合は、</t>
    <rPh sb="1" eb="3">
      <t>シンリン</t>
    </rPh>
    <rPh sb="4" eb="6">
      <t>セイビ</t>
    </rPh>
    <rPh sb="6" eb="7">
      <t>トウ</t>
    </rPh>
    <rPh sb="8" eb="11">
      <t>ケイザイテキ</t>
    </rPh>
    <rPh sb="11" eb="13">
      <t>シュホウ</t>
    </rPh>
    <rPh sb="14" eb="16">
      <t>カツヨウ</t>
    </rPh>
    <rPh sb="17" eb="19">
      <t>ジッシ</t>
    </rPh>
    <rPh sb="21" eb="23">
      <t>バアイ</t>
    </rPh>
    <phoneticPr fontId="2"/>
  </si>
  <si>
    <t>　 実施の確認ができる証書の写しを添付してください。</t>
    <rPh sb="2" eb="4">
      <t>ジッシ</t>
    </rPh>
    <rPh sb="5" eb="7">
      <t>カクニン</t>
    </rPh>
    <rPh sb="11" eb="13">
      <t>ショウショ</t>
    </rPh>
    <rPh sb="14" eb="15">
      <t>ウツ</t>
    </rPh>
    <rPh sb="17" eb="19">
      <t>テンプ</t>
    </rPh>
    <phoneticPr fontId="2"/>
  </si>
  <si>
    <r>
      <t>GJ/千m</t>
    </r>
    <r>
      <rPr>
        <vertAlign val="superscript"/>
        <sz val="12"/>
        <rFont val="ＭＳ 明朝"/>
        <family val="1"/>
        <charset val="128"/>
      </rPr>
      <t>3</t>
    </r>
    <phoneticPr fontId="2"/>
  </si>
  <si>
    <r>
      <t>千m</t>
    </r>
    <r>
      <rPr>
        <vertAlign val="superscript"/>
        <sz val="12"/>
        <rFont val="ＭＳ 明朝"/>
        <family val="1"/>
        <charset val="128"/>
      </rPr>
      <t>3</t>
    </r>
    <phoneticPr fontId="2"/>
  </si>
  <si>
    <t>自動車合計（軽自動車除く）</t>
    <rPh sb="0" eb="3">
      <t>ジドウシャ</t>
    </rPh>
    <rPh sb="3" eb="5">
      <t>ゴウケイ</t>
    </rPh>
    <rPh sb="6" eb="10">
      <t>ケイジドウシャ</t>
    </rPh>
    <rPh sb="10" eb="11">
      <t>ノゾ</t>
    </rPh>
    <phoneticPr fontId="2"/>
  </si>
  <si>
    <t>↑</t>
    <phoneticPr fontId="2"/>
  </si>
  <si>
    <t>台</t>
    <rPh sb="0" eb="1">
      <t>ダイ</t>
    </rPh>
    <phoneticPr fontId="2"/>
  </si>
  <si>
    <t>★エネルギー起源二酸化炭素以外の温室効果ガスの排出量の算定は、</t>
    <rPh sb="6" eb="8">
      <t>キゲン</t>
    </rPh>
    <rPh sb="8" eb="11">
      <t>ニサンカ</t>
    </rPh>
    <rPh sb="11" eb="13">
      <t>タンソ</t>
    </rPh>
    <rPh sb="13" eb="15">
      <t>イガイ</t>
    </rPh>
    <rPh sb="16" eb="18">
      <t>オンシツ</t>
    </rPh>
    <rPh sb="18" eb="20">
      <t>コウカ</t>
    </rPh>
    <rPh sb="23" eb="25">
      <t>ハイシュツ</t>
    </rPh>
    <rPh sb="25" eb="26">
      <t>リョウ</t>
    </rPh>
    <rPh sb="27" eb="29">
      <t>サンテイ</t>
    </rPh>
    <phoneticPr fontId="2"/>
  </si>
  <si>
    <t>　 温対法に基づく温室効果ガス排出量算定・報告・公表制度のホームページに</t>
    <phoneticPr fontId="2"/>
  </si>
  <si>
    <t xml:space="preserve"> 　掲載されている「温室効果ガス排出量算定・報告マニュアル」を参考にしてください。</t>
    <phoneticPr fontId="2"/>
  </si>
  <si>
    <t>◎合計50台以上の自動車（軽自動車等を除く。）を使用している事業者は、</t>
    <phoneticPr fontId="2"/>
  </si>
  <si>
    <t>　 条例第106条の規定により、自動車排出ガスの抑制方針や低公害車の導入予定など、</t>
    <rPh sb="10" eb="12">
      <t>キテイ</t>
    </rPh>
    <phoneticPr fontId="2"/>
  </si>
  <si>
    <t xml:space="preserve"> 　事業者の自主的な取り組みについて定める「自動車排出ガス対策計画」の作成等</t>
    <phoneticPr fontId="2"/>
  </si>
  <si>
    <t>　 が義務付けられています。詳しくは香川の環境ホームページを参考にしてください。</t>
    <phoneticPr fontId="2"/>
  </si>
  <si>
    <t>別紙１のとおり</t>
    <rPh sb="0" eb="2">
      <t>ベッシ</t>
    </rPh>
    <phoneticPr fontId="2"/>
  </si>
  <si>
    <t>実施年度の温室効果ガス排出量の算定で用いる電気事業者の排出係数</t>
    <rPh sb="0" eb="2">
      <t>ジッシ</t>
    </rPh>
    <rPh sb="2" eb="4">
      <t>ネンド</t>
    </rPh>
    <rPh sb="5" eb="7">
      <t>オンシツ</t>
    </rPh>
    <rPh sb="7" eb="9">
      <t>コウカ</t>
    </rPh>
    <rPh sb="11" eb="13">
      <t>ハイシュツ</t>
    </rPh>
    <rPh sb="13" eb="14">
      <t>リョウ</t>
    </rPh>
    <rPh sb="15" eb="17">
      <t>サンテイ</t>
    </rPh>
    <rPh sb="18" eb="19">
      <t>モチ</t>
    </rPh>
    <phoneticPr fontId="2"/>
  </si>
  <si>
    <t>公表場所：</t>
    <rPh sb="0" eb="2">
      <t>コウヒョウ</t>
    </rPh>
    <rPh sb="2" eb="4">
      <t>バショ</t>
    </rPh>
    <phoneticPr fontId="2"/>
  </si>
  <si>
    <t>（別紙１）</t>
    <rPh sb="1" eb="3">
      <t>ベッシ</t>
    </rPh>
    <phoneticPr fontId="2"/>
  </si>
  <si>
    <t>一般送配電事業者が維持し、及び運用する電線路を介して供給された電気</t>
    <rPh sb="0" eb="2">
      <t>イッパン</t>
    </rPh>
    <rPh sb="2" eb="3">
      <t>ソウ</t>
    </rPh>
    <rPh sb="3" eb="5">
      <t>ハイデン</t>
    </rPh>
    <rPh sb="5" eb="8">
      <t>ジギョウシャ</t>
    </rPh>
    <rPh sb="9" eb="11">
      <t>イジ</t>
    </rPh>
    <rPh sb="13" eb="14">
      <t>オヨ</t>
    </rPh>
    <rPh sb="15" eb="17">
      <t>ウンヨウ</t>
    </rPh>
    <rPh sb="19" eb="21">
      <t>デンセン</t>
    </rPh>
    <rPh sb="21" eb="22">
      <t>ロ</t>
    </rPh>
    <rPh sb="23" eb="24">
      <t>カイ</t>
    </rPh>
    <rPh sb="26" eb="28">
      <t>キョウキュウ</t>
    </rPh>
    <rPh sb="31" eb="33">
      <t>デンキ</t>
    </rPh>
    <phoneticPr fontId="2"/>
  </si>
  <si>
    <t>電気事業者名</t>
    <rPh sb="0" eb="2">
      <t>デンキ</t>
    </rPh>
    <rPh sb="2" eb="5">
      <t>ジギョウシャ</t>
    </rPh>
    <rPh sb="5" eb="6">
      <t>メイ</t>
    </rPh>
    <phoneticPr fontId="2"/>
  </si>
  <si>
    <t>実数値（千kWh）</t>
    <rPh sb="0" eb="2">
      <t>ジッスウ</t>
    </rPh>
    <rPh sb="2" eb="3">
      <t>チ</t>
    </rPh>
    <rPh sb="4" eb="5">
      <t>セン</t>
    </rPh>
    <phoneticPr fontId="2"/>
  </si>
  <si>
    <t>排出係数</t>
    <rPh sb="0" eb="2">
      <t>ハイシュツ</t>
    </rPh>
    <rPh sb="2" eb="4">
      <t>ケイスウ</t>
    </rPh>
    <phoneticPr fontId="2"/>
  </si>
  <si>
    <t>No.</t>
    <phoneticPr fontId="2"/>
  </si>
  <si>
    <t>昼間買電</t>
    <rPh sb="0" eb="2">
      <t>ヒルマ</t>
    </rPh>
    <rPh sb="2" eb="4">
      <t>バイデン</t>
    </rPh>
    <phoneticPr fontId="2"/>
  </si>
  <si>
    <t>夜間買電</t>
    <rPh sb="0" eb="2">
      <t>ヤカン</t>
    </rPh>
    <rPh sb="2" eb="4">
      <t>バイデン</t>
    </rPh>
    <phoneticPr fontId="2"/>
  </si>
  <si>
    <t>合計</t>
    <rPh sb="0" eb="2">
      <t>ゴウケイ</t>
    </rPh>
    <phoneticPr fontId="2"/>
  </si>
  <si>
    <r>
      <t>電気事業者・排出係数(t-CO</t>
    </r>
    <r>
      <rPr>
        <vertAlign val="subscript"/>
        <sz val="10.5"/>
        <rFont val="ＭＳ 明朝"/>
        <family val="1"/>
        <charset val="128"/>
      </rPr>
      <t>2</t>
    </r>
    <r>
      <rPr>
        <sz val="10.5"/>
        <rFont val="ＭＳ 明朝"/>
        <family val="1"/>
        <charset val="128"/>
      </rPr>
      <t>/kWh)：</t>
    </r>
    <rPh sb="0" eb="2">
      <t>デンキ</t>
    </rPh>
    <rPh sb="2" eb="5">
      <t>ジギョウシャ</t>
    </rPh>
    <rPh sb="6" eb="8">
      <t>ハイシュツ</t>
    </rPh>
    <rPh sb="8" eb="10">
      <t>ケイスウ</t>
    </rPh>
    <phoneticPr fontId="2"/>
  </si>
  <si>
    <t>一般送配電事業者が維持し、及び運用する電線路を介して供給された電気</t>
    <phoneticPr fontId="2"/>
  </si>
  <si>
    <t>一般送配電事業者が維持し、及び運用する電線路を介して供給された電気</t>
    <phoneticPr fontId="2"/>
  </si>
  <si>
    <t>年提出用」のPDFファイルのうち、</t>
    <rPh sb="0" eb="1">
      <t>ネン</t>
    </rPh>
    <rPh sb="1" eb="3">
      <t>テイシュツ</t>
    </rPh>
    <rPh sb="3" eb="4">
      <t>ヨウ</t>
    </rPh>
    <phoneticPr fontId="2"/>
  </si>
  <si>
    <r>
      <t>(千m</t>
    </r>
    <r>
      <rPr>
        <vertAlign val="superscript"/>
        <sz val="10.5"/>
        <color indexed="8"/>
        <rFont val="ＭＳ 明朝"/>
        <family val="1"/>
        <charset val="128"/>
      </rPr>
      <t>3</t>
    </r>
    <r>
      <rPr>
        <sz val="10.5"/>
        <color indexed="8"/>
        <rFont val="ＭＳ 明朝"/>
        <family val="1"/>
        <charset val="128"/>
      </rPr>
      <t>)</t>
    </r>
    <phoneticPr fontId="2"/>
  </si>
  <si>
    <t>その他</t>
    <rPh sb="2" eb="3">
      <t>タ</t>
    </rPh>
    <phoneticPr fontId="2"/>
  </si>
  <si>
    <r>
      <t>二酸化炭素排出量
(t-CO</t>
    </r>
    <r>
      <rPr>
        <vertAlign val="subscript"/>
        <sz val="10.5"/>
        <rFont val="ＭＳ 明朝"/>
        <family val="1"/>
        <charset val="128"/>
      </rPr>
      <t>2</t>
    </r>
    <r>
      <rPr>
        <sz val="10.5"/>
        <rFont val="ＭＳ 明朝"/>
        <family val="1"/>
        <charset val="128"/>
      </rPr>
      <t>)</t>
    </r>
    <phoneticPr fontId="2"/>
  </si>
  <si>
    <t>可燃性
天然ガス</t>
    <phoneticPr fontId="2"/>
  </si>
  <si>
    <t>可燃性
天然ガス</t>
    <phoneticPr fontId="2"/>
  </si>
  <si>
    <t>可燃性
天然ガス</t>
    <phoneticPr fontId="2"/>
  </si>
  <si>
    <t>その他の
燃料</t>
    <rPh sb="2" eb="3">
      <t>タ</t>
    </rPh>
    <rPh sb="5" eb="7">
      <t>ネンリョウ</t>
    </rPh>
    <phoneticPr fontId="2"/>
  </si>
  <si>
    <t>←色付きセルのみ入力してください。</t>
    <rPh sb="1" eb="3">
      <t>イロツ</t>
    </rPh>
    <rPh sb="8" eb="10">
      <t>ニュウリョク</t>
    </rPh>
    <phoneticPr fontId="2"/>
  </si>
  <si>
    <t>特記事項</t>
    <rPh sb="0" eb="2">
      <t>トッキ</t>
    </rPh>
    <rPh sb="2" eb="4">
      <t>ジコウ</t>
    </rPh>
    <phoneticPr fontId="2"/>
  </si>
  <si>
    <t>排出量等の増減理由</t>
    <rPh sb="0" eb="2">
      <t>ハイシュツ</t>
    </rPh>
    <rPh sb="2" eb="3">
      <t>リョウ</t>
    </rPh>
    <rPh sb="3" eb="4">
      <t>トウ</t>
    </rPh>
    <rPh sb="5" eb="7">
      <t>ゾウゲン</t>
    </rPh>
    <rPh sb="7" eb="9">
      <t>リユウ</t>
    </rPh>
    <phoneticPr fontId="2"/>
  </si>
  <si>
    <t>令和</t>
    <rPh sb="0" eb="2">
      <t>レイワ</t>
    </rPh>
    <phoneticPr fontId="2"/>
  </si>
  <si>
    <t>令和</t>
    <rPh sb="0" eb="2">
      <t>レイワ</t>
    </rPh>
    <phoneticPr fontId="2"/>
  </si>
  <si>
    <t>(当該サイトの「令和</t>
    <rPh sb="1" eb="3">
      <t>トウガイ</t>
    </rPh>
    <rPh sb="8" eb="10">
      <t>レイワ</t>
    </rPh>
    <phoneticPr fontId="2"/>
  </si>
  <si>
    <t>実施年度（令和</t>
    <rPh sb="0" eb="2">
      <t>ジッシ</t>
    </rPh>
    <rPh sb="5" eb="7">
      <t>レイワ</t>
    </rPh>
    <phoneticPr fontId="2"/>
  </si>
  <si>
    <t>（令和</t>
    <rPh sb="1" eb="3">
      <t>レイワ</t>
    </rPh>
    <phoneticPr fontId="2"/>
  </si>
  <si>
    <t>(</t>
    <phoneticPr fontId="2"/>
  </si>
  <si>
    <t>ふりがな</t>
    <phoneticPr fontId="2"/>
  </si>
  <si>
    <t>区分</t>
    <rPh sb="0" eb="2">
      <t>クブン</t>
    </rPh>
    <phoneticPr fontId="36"/>
  </si>
  <si>
    <t>　※県記入欄</t>
    <phoneticPr fontId="36"/>
  </si>
  <si>
    <r>
      <t>※全シート共通：</t>
    </r>
    <r>
      <rPr>
        <b/>
        <u/>
        <sz val="12"/>
        <rFont val="メイリオ"/>
        <family val="3"/>
        <charset val="128"/>
      </rPr>
      <t>色付きセルのみ入力してください</t>
    </r>
    <rPh sb="1" eb="2">
      <t>ゼン</t>
    </rPh>
    <rPh sb="5" eb="7">
      <t>キョウツウ</t>
    </rPh>
    <rPh sb="8" eb="10">
      <t>イロツ</t>
    </rPh>
    <rPh sb="15" eb="17">
      <t>ニュウリョク</t>
    </rPh>
    <phoneticPr fontId="2"/>
  </si>
  <si>
    <t>↑</t>
    <phoneticPr fontId="2"/>
  </si>
  <si>
    <t>下記サイトで確認し、④別表２に入力した上で、報告書を作成してください。</t>
    <rPh sb="0" eb="2">
      <t>カキ</t>
    </rPh>
    <rPh sb="6" eb="8">
      <t>カクニン</t>
    </rPh>
    <rPh sb="11" eb="13">
      <t>ベッピョウ</t>
    </rPh>
    <rPh sb="15" eb="17">
      <t>ニュウリョク</t>
    </rPh>
    <rPh sb="19" eb="20">
      <t>ウエ</t>
    </rPh>
    <rPh sb="22" eb="25">
      <t>ホウコクショ</t>
    </rPh>
    <rPh sb="26" eb="28">
      <t>サクセイ</t>
    </rPh>
    <phoneticPr fontId="2"/>
  </si>
  <si>
    <t>県条例に基づく地球温暖化対策推進計画 ・ 実施状況報告　の電子化について</t>
    <rPh sb="0" eb="1">
      <t>ケン</t>
    </rPh>
    <rPh sb="1" eb="3">
      <t>ジョウレイ</t>
    </rPh>
    <rPh sb="4" eb="5">
      <t>モト</t>
    </rPh>
    <rPh sb="7" eb="9">
      <t>チキュウ</t>
    </rPh>
    <rPh sb="9" eb="12">
      <t>オンダンカ</t>
    </rPh>
    <rPh sb="12" eb="14">
      <t>タイサク</t>
    </rPh>
    <rPh sb="14" eb="16">
      <t>スイシン</t>
    </rPh>
    <rPh sb="16" eb="18">
      <t>ケイカク</t>
    </rPh>
    <rPh sb="21" eb="23">
      <t>ジッシ</t>
    </rPh>
    <rPh sb="23" eb="25">
      <t>ジョウキョウ</t>
    </rPh>
    <rPh sb="25" eb="27">
      <t>ホウコク</t>
    </rPh>
    <rPh sb="29" eb="32">
      <t>デンシカ</t>
    </rPh>
    <phoneticPr fontId="2"/>
  </si>
  <si>
    <t>令和３年度から、</t>
    <rPh sb="0" eb="2">
      <t>レイワ</t>
    </rPh>
    <rPh sb="3" eb="5">
      <t>ネンド</t>
    </rPh>
    <phoneticPr fontId="2"/>
  </si>
  <si>
    <t>香川県生活環境の保全に関する条例に基づく地球温暖化対策推進計画・実施状況報告　の提出は、</t>
    <rPh sb="0" eb="3">
      <t>カガワケン</t>
    </rPh>
    <rPh sb="3" eb="5">
      <t>セイカツ</t>
    </rPh>
    <rPh sb="5" eb="7">
      <t>カンキョウ</t>
    </rPh>
    <rPh sb="8" eb="10">
      <t>ホゼン</t>
    </rPh>
    <rPh sb="11" eb="12">
      <t>カン</t>
    </rPh>
    <rPh sb="14" eb="16">
      <t>ジョウレイ</t>
    </rPh>
    <rPh sb="17" eb="18">
      <t>モト</t>
    </rPh>
    <rPh sb="20" eb="22">
      <t>チキュウ</t>
    </rPh>
    <rPh sb="22" eb="25">
      <t>オンダンカ</t>
    </rPh>
    <rPh sb="25" eb="27">
      <t>タイサク</t>
    </rPh>
    <rPh sb="27" eb="29">
      <t>スイシン</t>
    </rPh>
    <rPh sb="29" eb="31">
      <t>ケイカク</t>
    </rPh>
    <rPh sb="32" eb="34">
      <t>ジッシ</t>
    </rPh>
    <rPh sb="34" eb="36">
      <t>ジョウキョウ</t>
    </rPh>
    <rPh sb="36" eb="38">
      <t>ホウコク</t>
    </rPh>
    <rPh sb="40" eb="42">
      <t>テイシュツ</t>
    </rPh>
    <phoneticPr fontId="2"/>
  </si>
  <si>
    <t>URL：</t>
    <phoneticPr fontId="2"/>
  </si>
  <si>
    <t>https://s-kantan.jp/pref-kagawa-u/offer/offerList_initDisplay.action</t>
    <phoneticPr fontId="2"/>
  </si>
  <si>
    <t>↓</t>
    <phoneticPr fontId="2"/>
  </si>
  <si>
    <r>
      <rPr>
        <b/>
        <sz val="14"/>
        <rFont val="メイリオ"/>
        <family val="3"/>
        <charset val="128"/>
      </rPr>
      <t>原則として</t>
    </r>
    <r>
      <rPr>
        <b/>
        <sz val="12"/>
        <rFont val="メイリオ"/>
        <family val="3"/>
        <charset val="128"/>
      </rPr>
      <t>、</t>
    </r>
    <r>
      <rPr>
        <b/>
        <u/>
        <sz val="14"/>
        <rFont val="メイリオ"/>
        <family val="3"/>
        <charset val="128"/>
      </rPr>
      <t/>
    </r>
    <rPh sb="0" eb="2">
      <t>ゲンソク</t>
    </rPh>
    <phoneticPr fontId="2"/>
  </si>
  <si>
    <t>　で行ってください。</t>
    <rPh sb="2" eb="3">
      <t>オコナ</t>
    </rPh>
    <phoneticPr fontId="2"/>
  </si>
  <si>
    <t>　電子メールでの提出はできません。電子メールに添付して送付された計画書・報告書は受理できません。</t>
    <rPh sb="1" eb="3">
      <t>デンシ</t>
    </rPh>
    <rPh sb="8" eb="10">
      <t>テイシュツ</t>
    </rPh>
    <rPh sb="17" eb="19">
      <t>デンシ</t>
    </rPh>
    <rPh sb="23" eb="25">
      <t>テンプ</t>
    </rPh>
    <rPh sb="27" eb="29">
      <t>ソウフ</t>
    </rPh>
    <rPh sb="32" eb="35">
      <t>ケイカクショ</t>
    </rPh>
    <rPh sb="36" eb="39">
      <t>ホウコクショ</t>
    </rPh>
    <rPh sb="40" eb="42">
      <t>ジュリ</t>
    </rPh>
    <phoneticPr fontId="2"/>
  </si>
  <si>
    <t>　必ず、香川県電子届出システムを使用して提出してください。</t>
    <rPh sb="1" eb="2">
      <t>カナラ</t>
    </rPh>
    <rPh sb="4" eb="7">
      <t>カガワケン</t>
    </rPh>
    <rPh sb="7" eb="9">
      <t>デンシ</t>
    </rPh>
    <rPh sb="9" eb="11">
      <t>トドケデ</t>
    </rPh>
    <rPh sb="16" eb="18">
      <t>シヨウ</t>
    </rPh>
    <rPh sb="20" eb="22">
      <t>テイシュツ</t>
    </rPh>
    <phoneticPr fontId="2"/>
  </si>
  <si>
    <t>　提出された計画書・報告書の修正等についても、香川県電子届出システム上で行います。</t>
    <rPh sb="1" eb="3">
      <t>テイシュツ</t>
    </rPh>
    <rPh sb="6" eb="9">
      <t>ケイカクショ</t>
    </rPh>
    <rPh sb="10" eb="13">
      <t>ホウコクショ</t>
    </rPh>
    <rPh sb="14" eb="16">
      <t>シュウセイ</t>
    </rPh>
    <rPh sb="16" eb="17">
      <t>トウ</t>
    </rPh>
    <rPh sb="23" eb="26">
      <t>カガワケン</t>
    </rPh>
    <rPh sb="26" eb="28">
      <t>デンシ</t>
    </rPh>
    <rPh sb="28" eb="30">
      <t>トドケデ</t>
    </rPh>
    <rPh sb="34" eb="35">
      <t>ジョウ</t>
    </rPh>
    <rPh sb="36" eb="37">
      <t>オコナ</t>
    </rPh>
    <phoneticPr fontId="2"/>
  </si>
  <si>
    <t>◆◇◆  ご注意ください  ◆◇◆</t>
    <rPh sb="6" eb="8">
      <t>チュウイ</t>
    </rPh>
    <phoneticPr fontId="2"/>
  </si>
  <si>
    <r>
      <t>手続き説明ページ　で　</t>
    </r>
    <r>
      <rPr>
        <b/>
        <sz val="12"/>
        <rFont val="メイリオ"/>
        <family val="3"/>
        <charset val="128"/>
      </rPr>
      <t>報告書作成ツールをダウンロード</t>
    </r>
    <r>
      <rPr>
        <sz val="11"/>
        <rFont val="メイリオ"/>
        <family val="3"/>
        <charset val="128"/>
      </rPr>
      <t>して入手する</t>
    </r>
    <rPh sb="0" eb="2">
      <t>テツヅキ</t>
    </rPh>
    <rPh sb="3" eb="5">
      <t>セツメイ</t>
    </rPh>
    <rPh sb="11" eb="14">
      <t>ホウコクショ</t>
    </rPh>
    <rPh sb="14" eb="16">
      <t>サクセイ</t>
    </rPh>
    <rPh sb="28" eb="30">
      <t>ニュウシュ</t>
    </rPh>
    <phoneticPr fontId="2"/>
  </si>
  <si>
    <r>
      <t>↓　</t>
    </r>
    <r>
      <rPr>
        <sz val="11"/>
        <rFont val="メイリオ"/>
        <family val="3"/>
        <charset val="128"/>
      </rPr>
      <t>登録したIDとパスワードでログイン</t>
    </r>
    <rPh sb="2" eb="4">
      <t>トウロク</t>
    </rPh>
    <phoneticPr fontId="2"/>
  </si>
  <si>
    <r>
      <t>↓　</t>
    </r>
    <r>
      <rPr>
        <sz val="11"/>
        <rFont val="メイリオ"/>
        <family val="3"/>
        <charset val="128"/>
      </rPr>
      <t>利用規約を読み、「同意する」を押すと次のページへ進みます</t>
    </r>
    <rPh sb="2" eb="4">
      <t>リヨウ</t>
    </rPh>
    <rPh sb="4" eb="6">
      <t>キヤク</t>
    </rPh>
    <rPh sb="7" eb="8">
      <t>ヨ</t>
    </rPh>
    <rPh sb="11" eb="13">
      <t>ドウイ</t>
    </rPh>
    <rPh sb="17" eb="18">
      <t>オ</t>
    </rPh>
    <rPh sb="20" eb="21">
      <t>ツギ</t>
    </rPh>
    <rPh sb="26" eb="27">
      <t>スス</t>
    </rPh>
    <phoneticPr fontId="2"/>
  </si>
  <si>
    <r>
      <t>↓　</t>
    </r>
    <r>
      <rPr>
        <sz val="11"/>
        <rFont val="メイリオ"/>
        <family val="3"/>
        <charset val="128"/>
      </rPr>
      <t>「確認する」を押すと次のページへ進みます</t>
    </r>
    <rPh sb="3" eb="5">
      <t>カクニン</t>
    </rPh>
    <rPh sb="9" eb="10">
      <t>オ</t>
    </rPh>
    <rPh sb="12" eb="13">
      <t>ツギ</t>
    </rPh>
    <rPh sb="18" eb="19">
      <t>スス</t>
    </rPh>
    <phoneticPr fontId="2"/>
  </si>
  <si>
    <r>
      <t>↓　</t>
    </r>
    <r>
      <rPr>
        <sz val="11"/>
        <rFont val="メイリオ"/>
        <family val="3"/>
        <charset val="128"/>
      </rPr>
      <t>「申込む」を押す</t>
    </r>
    <rPh sb="3" eb="5">
      <t>モウシコ</t>
    </rPh>
    <rPh sb="8" eb="9">
      <t>オ</t>
    </rPh>
    <phoneticPr fontId="2"/>
  </si>
  <si>
    <t>申込完了ページ</t>
    <rPh sb="0" eb="2">
      <t>モウシコミ</t>
    </rPh>
    <rPh sb="2" eb="4">
      <t>カンリョウ</t>
    </rPh>
    <phoneticPr fontId="2"/>
  </si>
  <si>
    <t>　以上で提出完了です。登録したメールアドレスに「申込完了通知」がきます。</t>
    <rPh sb="1" eb="3">
      <t>イジョウ</t>
    </rPh>
    <rPh sb="4" eb="6">
      <t>テイシュツ</t>
    </rPh>
    <rPh sb="6" eb="8">
      <t>カンリョウ</t>
    </rPh>
    <rPh sb="11" eb="13">
      <t>トウロク</t>
    </rPh>
    <rPh sb="24" eb="26">
      <t>モウシコミ</t>
    </rPh>
    <rPh sb="26" eb="28">
      <t>カンリョウ</t>
    </rPh>
    <rPh sb="28" eb="30">
      <t>ツウチ</t>
    </rPh>
    <phoneticPr fontId="2"/>
  </si>
  <si>
    <t>◆注意◆</t>
    <rPh sb="1" eb="3">
      <t>チュウイ</t>
    </rPh>
    <phoneticPr fontId="2"/>
  </si>
  <si>
    <t>　　この時点ではまだ「受理」されていません。</t>
    <rPh sb="4" eb="6">
      <t>ジテン</t>
    </rPh>
    <rPh sb="11" eb="13">
      <t>ジュリ</t>
    </rPh>
    <phoneticPr fontId="2"/>
  </si>
  <si>
    <t>　　県担当者の確認が終了し、受理した場合は「申込内容照会」の処理状況に「受理」と表示されます。</t>
    <rPh sb="2" eb="3">
      <t>ケン</t>
    </rPh>
    <rPh sb="3" eb="6">
      <t>タントウシャ</t>
    </rPh>
    <rPh sb="7" eb="9">
      <t>カクニン</t>
    </rPh>
    <rPh sb="10" eb="12">
      <t>シュウリョウ</t>
    </rPh>
    <rPh sb="14" eb="16">
      <t>ジュリ</t>
    </rPh>
    <rPh sb="18" eb="20">
      <t>バアイ</t>
    </rPh>
    <rPh sb="22" eb="24">
      <t>モウシコミ</t>
    </rPh>
    <rPh sb="24" eb="26">
      <t>ナイヨウ</t>
    </rPh>
    <rPh sb="26" eb="28">
      <t>ショウカイ</t>
    </rPh>
    <rPh sb="30" eb="32">
      <t>ショリ</t>
    </rPh>
    <rPh sb="32" eb="34">
      <t>ジョウキョウ</t>
    </rPh>
    <rPh sb="36" eb="38">
      <t>ジュリ</t>
    </rPh>
    <rPh sb="40" eb="42">
      <t>ヒョウジ</t>
    </rPh>
    <phoneticPr fontId="2"/>
  </si>
  <si>
    <t>　　提出されたファイルに修正等が必要な場合は、登録されたメールアドレスに「お知らせ」が届きます。</t>
    <rPh sb="2" eb="4">
      <t>テイシュツ</t>
    </rPh>
    <rPh sb="12" eb="14">
      <t>シュウセイ</t>
    </rPh>
    <rPh sb="14" eb="15">
      <t>トウ</t>
    </rPh>
    <rPh sb="16" eb="18">
      <t>ヒツヨウ</t>
    </rPh>
    <rPh sb="19" eb="21">
      <t>バアイ</t>
    </rPh>
    <rPh sb="23" eb="25">
      <t>トウロク</t>
    </rPh>
    <rPh sb="38" eb="39">
      <t>シ</t>
    </rPh>
    <rPh sb="43" eb="44">
      <t>トド</t>
    </rPh>
    <phoneticPr fontId="2"/>
  </si>
  <si>
    <t>　　お知らせが届きましたら、利用者ID・パスワードでシステムにログインし、「申込内容照会」の「伝達事項」を確認してください。</t>
    <rPh sb="3" eb="4">
      <t>シ</t>
    </rPh>
    <rPh sb="7" eb="8">
      <t>トド</t>
    </rPh>
    <rPh sb="14" eb="17">
      <t>リヨウシャ</t>
    </rPh>
    <rPh sb="38" eb="40">
      <t>モウシコミ</t>
    </rPh>
    <rPh sb="40" eb="42">
      <t>ナイヨウ</t>
    </rPh>
    <rPh sb="42" eb="44">
      <t>ショウカイ</t>
    </rPh>
    <rPh sb="47" eb="49">
      <t>デンタツ</t>
    </rPh>
    <rPh sb="49" eb="51">
      <t>ジコウ</t>
    </rPh>
    <rPh sb="53" eb="55">
      <t>カクニン</t>
    </rPh>
    <phoneticPr fontId="2"/>
  </si>
  <si>
    <r>
      <rPr>
        <b/>
        <sz val="12"/>
        <rFont val="メイリオ"/>
        <family val="3"/>
        <charset val="128"/>
      </rPr>
      <t>利用者登録</t>
    </r>
    <r>
      <rPr>
        <sz val="11"/>
        <rFont val="メイリオ"/>
        <family val="3"/>
        <charset val="128"/>
      </rPr>
      <t>　をする</t>
    </r>
    <rPh sb="0" eb="3">
      <t>リヨウシャ</t>
    </rPh>
    <rPh sb="3" eb="5">
      <t>トウロク</t>
    </rPh>
    <phoneticPr fontId="2"/>
  </si>
  <si>
    <t>申込ページ　で　必要事項を記入し、提出する報告書作成ツール（Excelファイル）のアップロード</t>
    <rPh sb="0" eb="2">
      <t>モウシコミ</t>
    </rPh>
    <rPh sb="8" eb="10">
      <t>ヒツヨウ</t>
    </rPh>
    <rPh sb="10" eb="12">
      <t>ジコウ</t>
    </rPh>
    <rPh sb="13" eb="15">
      <t>キニュウ</t>
    </rPh>
    <rPh sb="17" eb="19">
      <t>テイシュツ</t>
    </rPh>
    <rPh sb="21" eb="24">
      <t>ホウコクショ</t>
    </rPh>
    <rPh sb="24" eb="26">
      <t>サクセイ</t>
    </rPh>
    <phoneticPr fontId="2"/>
  </si>
  <si>
    <t>申込確認ページ　で　入力内容を再度確認する</t>
    <rPh sb="0" eb="2">
      <t>モウシコミ</t>
    </rPh>
    <rPh sb="2" eb="4">
      <t>カクニン</t>
    </rPh>
    <rPh sb="10" eb="12">
      <t>ニュウリョク</t>
    </rPh>
    <rPh sb="12" eb="14">
      <t>ナイヨウ</t>
    </rPh>
    <rPh sb="15" eb="17">
      <t>サイド</t>
    </rPh>
    <rPh sb="17" eb="19">
      <t>カクニン</t>
    </rPh>
    <phoneticPr fontId="2"/>
  </si>
  <si>
    <r>
      <t xml:space="preserve">【香川県】電子申請・届出システム </t>
    </r>
    <r>
      <rPr>
        <b/>
        <u/>
        <sz val="14"/>
        <color rgb="FFFF4B00"/>
        <rFont val="メイリオ"/>
        <family val="3"/>
        <charset val="128"/>
      </rPr>
      <t>（以下、香川県電子届出システム）</t>
    </r>
    <rPh sb="1" eb="3">
      <t>カガワ</t>
    </rPh>
    <rPh sb="3" eb="4">
      <t>ケン</t>
    </rPh>
    <rPh sb="5" eb="7">
      <t>デンシ</t>
    </rPh>
    <rPh sb="7" eb="9">
      <t>シンセイ</t>
    </rPh>
    <rPh sb="10" eb="12">
      <t>トドケデ</t>
    </rPh>
    <rPh sb="18" eb="20">
      <t>イカ</t>
    </rPh>
    <rPh sb="21" eb="24">
      <t>カガワケン</t>
    </rPh>
    <rPh sb="24" eb="26">
      <t>デンシ</t>
    </rPh>
    <rPh sb="26" eb="28">
      <t>トドケデ</t>
    </rPh>
    <phoneticPr fontId="2"/>
  </si>
  <si>
    <t>　これに伴い、これまで電子メールで行っていた作成ツール（Excelファイル）の事前確認は行いません。</t>
    <rPh sb="4" eb="5">
      <t>トモナ</t>
    </rPh>
    <rPh sb="11" eb="13">
      <t>デンシ</t>
    </rPh>
    <rPh sb="17" eb="18">
      <t>オコナ</t>
    </rPh>
    <rPh sb="22" eb="24">
      <t>サクセイ</t>
    </rPh>
    <rPh sb="39" eb="41">
      <t>ジゼン</t>
    </rPh>
    <rPh sb="41" eb="43">
      <t>カクニン</t>
    </rPh>
    <rPh sb="44" eb="45">
      <t>オコナ</t>
    </rPh>
    <phoneticPr fontId="2"/>
  </si>
  <si>
    <t>【香川県】電子申請・届出システム</t>
    <rPh sb="1" eb="4">
      <t>カガワケン</t>
    </rPh>
    <rPh sb="5" eb="7">
      <t>デンシ</t>
    </rPh>
    <rPh sb="7" eb="9">
      <t>シンセイ</t>
    </rPh>
    <rPh sb="10" eb="12">
      <t>トドケデ</t>
    </rPh>
    <phoneticPr fontId="2"/>
  </si>
  <si>
    <t>提出者は、代表者　です。</t>
    <rPh sb="0" eb="3">
      <t>テイシュツシャ</t>
    </rPh>
    <rPh sb="5" eb="8">
      <t>ダイヒョウシャ</t>
    </rPh>
    <phoneticPr fontId="2"/>
  </si>
  <si>
    <t>報告手続きを代理人に委任する場合は、</t>
    <rPh sb="0" eb="2">
      <t>ホウコク</t>
    </rPh>
    <rPh sb="2" eb="4">
      <t>テツヅ</t>
    </rPh>
    <rPh sb="6" eb="9">
      <t>ダイリニン</t>
    </rPh>
    <rPh sb="10" eb="12">
      <t>イニン</t>
    </rPh>
    <rPh sb="14" eb="16">
      <t>バアイ</t>
    </rPh>
    <phoneticPr fontId="2"/>
  </si>
  <si>
    <t>　法的責任は代表者にあります。</t>
    <rPh sb="1" eb="3">
      <t>ホウテキ</t>
    </rPh>
    <rPh sb="3" eb="5">
      <t>セキニン</t>
    </rPh>
    <rPh sb="6" eb="9">
      <t>ダイヒョウシャ</t>
    </rPh>
    <phoneticPr fontId="2"/>
  </si>
  <si>
    <t>※ 委任はあくまで報告手続に関する委任であり、</t>
    <rPh sb="2" eb="4">
      <t>イニン</t>
    </rPh>
    <rPh sb="9" eb="11">
      <t>ホウコク</t>
    </rPh>
    <rPh sb="11" eb="13">
      <t>テツヅ</t>
    </rPh>
    <rPh sb="14" eb="15">
      <t>カン</t>
    </rPh>
    <rPh sb="17" eb="19">
      <t>イニン</t>
    </rPh>
    <phoneticPr fontId="2"/>
  </si>
  <si>
    <t>委任されていることを証する書類（任意様式、押印不要）を添付してください。</t>
    <rPh sb="0" eb="2">
      <t>イニン</t>
    </rPh>
    <rPh sb="10" eb="11">
      <t>ショウ</t>
    </rPh>
    <rPh sb="13" eb="15">
      <t>ショルイ</t>
    </rPh>
    <rPh sb="16" eb="18">
      <t>ニンイ</t>
    </rPh>
    <rPh sb="18" eb="20">
      <t>ヨウシキ</t>
    </rPh>
    <rPh sb="21" eb="23">
      <t>オウイン</t>
    </rPh>
    <rPh sb="23" eb="25">
      <t>フヨウ</t>
    </rPh>
    <rPh sb="27" eb="29">
      <t>テンプ</t>
    </rPh>
    <phoneticPr fontId="2"/>
  </si>
  <si>
    <t>備考　用紙の大きさは、日本産業規格Ａ列４番とすること。</t>
    <rPh sb="13" eb="15">
      <t>サンギョウ</t>
    </rPh>
    <phoneticPr fontId="2"/>
  </si>
  <si>
    <r>
      <rPr>
        <b/>
        <sz val="12"/>
        <color indexed="8"/>
        <rFont val="メイリオ"/>
        <family val="3"/>
        <charset val="128"/>
      </rPr>
      <t>　</t>
    </r>
    <r>
      <rPr>
        <b/>
        <u/>
        <sz val="12"/>
        <color indexed="8"/>
        <rFont val="メイリオ"/>
        <family val="3"/>
        <charset val="128"/>
      </rPr>
      <t>（印刷時はセルの色は印刷されません）</t>
    </r>
    <rPh sb="2" eb="4">
      <t>インサツ</t>
    </rPh>
    <rPh sb="4" eb="5">
      <t>ジ</t>
    </rPh>
    <rPh sb="9" eb="10">
      <t>イロ</t>
    </rPh>
    <rPh sb="11" eb="13">
      <t>インサツ</t>
    </rPh>
    <phoneticPr fontId="2"/>
  </si>
  <si>
    <t>１「基準年度」欄及び「目標年度」欄には、地球温暖化対策計画書（当該計画書を変更した場合にあっては、変更後の地球温暖化対策計画書）に記入した数値を転記すること。</t>
    <phoneticPr fontId="2"/>
  </si>
  <si>
    <t>２「温室効果ガスの吸収等」欄については、これらの措置を実施したときは該当する□にレ印を記入し、「二酸化炭素換算(ｔ)」欄に値を記入すること。</t>
    <phoneticPr fontId="2"/>
  </si>
  <si>
    <t>３「増減理由」欄については、実施年度の数値が基準年度の数値よりも増加・減少した理由（計画期間の最終年度に係る報告にあっては、削減目標が達成できた・達成できなかった理由を含む。）を記入すること。</t>
    <rPh sb="2" eb="4">
      <t>ゾウゲン</t>
    </rPh>
    <rPh sb="4" eb="6">
      <t>リユウ</t>
    </rPh>
    <rPh sb="35" eb="37">
      <t>ゲンショウ</t>
    </rPh>
    <rPh sb="73" eb="75">
      <t>タッセイ</t>
    </rPh>
    <phoneticPr fontId="2"/>
  </si>
  <si>
    <t>４「特記事項」欄には、「温室効果ガスの排出の抑制等のために実施した措置の内容」欄に記入したもののほかに、地球温暖化の防止のために取り組んだこと等を記入すること。</t>
    <phoneticPr fontId="2"/>
  </si>
  <si>
    <t>t</t>
    <phoneticPr fontId="2"/>
  </si>
  <si>
    <r>
      <t>←県のCO</t>
    </r>
    <r>
      <rPr>
        <b/>
        <vertAlign val="subscript"/>
        <sz val="10.5"/>
        <rFont val="メイリオ"/>
        <family val="3"/>
        <charset val="128"/>
      </rPr>
      <t>2</t>
    </r>
    <r>
      <rPr>
        <b/>
        <sz val="10.5"/>
        <rFont val="メイリオ"/>
        <family val="3"/>
        <charset val="128"/>
      </rPr>
      <t>吸収量認証制度に基づく認証を受けたものに限ります。</t>
    </r>
    <rPh sb="1" eb="2">
      <t>ケン</t>
    </rPh>
    <rPh sb="26" eb="27">
      <t>カギ</t>
    </rPh>
    <phoneticPr fontId="2"/>
  </si>
  <si>
    <r>
      <t>実施年度の温室効果ガス排出量</t>
    </r>
    <r>
      <rPr>
        <b/>
        <sz val="10.5"/>
        <color rgb="FFFF4B00"/>
        <rFont val="メイリオ"/>
        <family val="3"/>
        <charset val="128"/>
      </rPr>
      <t>③</t>
    </r>
    <r>
      <rPr>
        <b/>
        <sz val="10.5"/>
        <rFont val="メイリオ"/>
        <family val="3"/>
        <charset val="128"/>
      </rPr>
      <t>は別表２及び別表５を入力することで</t>
    </r>
    <rPh sb="0" eb="2">
      <t>ジッシ</t>
    </rPh>
    <rPh sb="2" eb="4">
      <t>ネンド</t>
    </rPh>
    <rPh sb="5" eb="7">
      <t>オンシツ</t>
    </rPh>
    <rPh sb="7" eb="9">
      <t>コウカ</t>
    </rPh>
    <rPh sb="11" eb="13">
      <t>ハイシュツ</t>
    </rPh>
    <rPh sb="13" eb="14">
      <t>リョウ</t>
    </rPh>
    <rPh sb="16" eb="18">
      <t>ベッピョウ</t>
    </rPh>
    <rPh sb="19" eb="20">
      <t>オヨ</t>
    </rPh>
    <rPh sb="21" eb="23">
      <t>ベッピョウ</t>
    </rPh>
    <rPh sb="25" eb="27">
      <t>ニュウリョク</t>
    </rPh>
    <phoneticPr fontId="2"/>
  </si>
  <si>
    <t>kL</t>
    <phoneticPr fontId="2"/>
  </si>
  <si>
    <t>千kWh</t>
    <phoneticPr fontId="2"/>
  </si>
  <si>
    <r>
      <t>GJ/千m</t>
    </r>
    <r>
      <rPr>
        <vertAlign val="superscript"/>
        <sz val="10.5"/>
        <rFont val="メイリオ"/>
        <family val="3"/>
        <charset val="128"/>
      </rPr>
      <t>3</t>
    </r>
    <phoneticPr fontId="2"/>
  </si>
  <si>
    <r>
      <t>t-CO</t>
    </r>
    <r>
      <rPr>
        <vertAlign val="subscript"/>
        <sz val="10.5"/>
        <rFont val="メイリオ"/>
        <family val="3"/>
        <charset val="128"/>
      </rPr>
      <t>2</t>
    </r>
    <r>
      <rPr>
        <sz val="10.5"/>
        <rFont val="メイリオ"/>
        <family val="3"/>
        <charset val="128"/>
      </rPr>
      <t>/GJ</t>
    </r>
    <phoneticPr fontId="2"/>
  </si>
  <si>
    <r>
      <t>ｔ-CO</t>
    </r>
    <r>
      <rPr>
        <vertAlign val="subscript"/>
        <sz val="10.5"/>
        <rFont val="メイリオ"/>
        <family val="3"/>
        <charset val="128"/>
      </rPr>
      <t>２</t>
    </r>
    <r>
      <rPr>
        <sz val="10.5"/>
        <rFont val="メイリオ"/>
        <family val="3"/>
        <charset val="128"/>
      </rPr>
      <t>/GJ</t>
    </r>
  </si>
  <si>
    <r>
      <t>CO</t>
    </r>
    <r>
      <rPr>
        <vertAlign val="subscript"/>
        <sz val="10.5"/>
        <rFont val="メイリオ"/>
        <family val="3"/>
        <charset val="128"/>
      </rPr>
      <t>2</t>
    </r>
    <r>
      <rPr>
        <sz val="10.5"/>
        <rFont val="メイリオ"/>
        <family val="3"/>
        <charset val="128"/>
      </rPr>
      <t>排出量（t-CO</t>
    </r>
    <r>
      <rPr>
        <vertAlign val="subscript"/>
        <sz val="10.5"/>
        <rFont val="メイリオ"/>
        <family val="3"/>
        <charset val="128"/>
      </rPr>
      <t>2</t>
    </r>
    <r>
      <rPr>
        <sz val="10.5"/>
        <rFont val="メイリオ"/>
        <family val="3"/>
        <charset val="128"/>
      </rPr>
      <t>）</t>
    </r>
    <rPh sb="3" eb="5">
      <t>ハイシュツ</t>
    </rPh>
    <rPh sb="5" eb="6">
      <t>リョウ</t>
    </rPh>
    <phoneticPr fontId="2"/>
  </si>
  <si>
    <r>
      <t>(t‐CO</t>
    </r>
    <r>
      <rPr>
        <vertAlign val="subscript"/>
        <sz val="10.5"/>
        <color theme="1"/>
        <rFont val="メイリオ"/>
        <family val="3"/>
        <charset val="128"/>
      </rPr>
      <t>2</t>
    </r>
    <r>
      <rPr>
        <sz val="10.5"/>
        <color theme="1"/>
        <rFont val="メイリオ"/>
        <family val="3"/>
        <charset val="128"/>
      </rPr>
      <t>/kWh）</t>
    </r>
    <phoneticPr fontId="2"/>
  </si>
  <si>
    <r>
      <t>t-CO</t>
    </r>
    <r>
      <rPr>
        <vertAlign val="subscript"/>
        <sz val="10.5"/>
        <rFont val="メイリオ"/>
        <family val="3"/>
        <charset val="128"/>
      </rPr>
      <t>2</t>
    </r>
    <r>
      <rPr>
        <sz val="10.5"/>
        <rFont val="メイリオ"/>
        <family val="3"/>
        <charset val="128"/>
      </rPr>
      <t>/千kWh</t>
    </r>
    <phoneticPr fontId="2"/>
  </si>
  <si>
    <r>
      <t>t-CO</t>
    </r>
    <r>
      <rPr>
        <vertAlign val="subscript"/>
        <sz val="10.5"/>
        <rFont val="メイリオ"/>
        <family val="3"/>
        <charset val="128"/>
      </rPr>
      <t>2</t>
    </r>
    <phoneticPr fontId="2"/>
  </si>
  <si>
    <r>
      <t>★ハイドロフルオロカーボン（HFC）、パーフルオロカーボン（PFC）、六ふっ化硫黄（SF</t>
    </r>
    <r>
      <rPr>
        <vertAlign val="subscript"/>
        <sz val="10.5"/>
        <rFont val="メイリオ"/>
        <family val="3"/>
        <charset val="128"/>
      </rPr>
      <t>6</t>
    </r>
    <r>
      <rPr>
        <sz val="10.5"/>
        <rFont val="メイリオ"/>
        <family val="3"/>
        <charset val="128"/>
      </rPr>
      <t>）、</t>
    </r>
    <rPh sb="35" eb="36">
      <t>ロク</t>
    </rPh>
    <rPh sb="38" eb="39">
      <t>カ</t>
    </rPh>
    <rPh sb="39" eb="41">
      <t>イオウ</t>
    </rPh>
    <phoneticPr fontId="2"/>
  </si>
  <si>
    <r>
      <t>　 三ふっ化窒素（NF</t>
    </r>
    <r>
      <rPr>
        <vertAlign val="subscript"/>
        <sz val="10.5"/>
        <rFont val="メイリオ"/>
        <family val="3"/>
        <charset val="128"/>
      </rPr>
      <t>3</t>
    </r>
    <r>
      <rPr>
        <sz val="10.5"/>
        <rFont val="メイリオ"/>
        <family val="3"/>
        <charset val="128"/>
      </rPr>
      <t>）は、暦年（１月１日～12月31日）での算定値が対象となります。</t>
    </r>
    <rPh sb="2" eb="3">
      <t>サン</t>
    </rPh>
    <rPh sb="5" eb="6">
      <t>カ</t>
    </rPh>
    <rPh sb="6" eb="8">
      <t>チッソ</t>
    </rPh>
    <rPh sb="15" eb="17">
      <t>レキネン</t>
    </rPh>
    <rPh sb="19" eb="20">
      <t>ガツ</t>
    </rPh>
    <rPh sb="21" eb="22">
      <t>ニチ</t>
    </rPh>
    <rPh sb="25" eb="26">
      <t>ガツ</t>
    </rPh>
    <rPh sb="28" eb="29">
      <t>ニチ</t>
    </rPh>
    <rPh sb="32" eb="34">
      <t>サンテイ</t>
    </rPh>
    <rPh sb="34" eb="35">
      <t>チ</t>
    </rPh>
    <rPh sb="36" eb="38">
      <t>タイショウ</t>
    </rPh>
    <phoneticPr fontId="2"/>
  </si>
  <si>
    <t>軽油（kL）</t>
    <phoneticPr fontId="2"/>
  </si>
  <si>
    <t>ガソリン（kL）</t>
    <phoneticPr fontId="2"/>
  </si>
  <si>
    <t>kL</t>
    <phoneticPr fontId="2"/>
  </si>
  <si>
    <t>t</t>
    <phoneticPr fontId="2"/>
  </si>
  <si>
    <t>住所</t>
    <phoneticPr fontId="2"/>
  </si>
  <si>
    <t>氏名</t>
    <rPh sb="0" eb="2">
      <t>シメイ</t>
    </rPh>
    <phoneticPr fontId="2"/>
  </si>
  <si>
    <r>
      <t xml:space="preserve"> 該当する電気事業者及び</t>
    </r>
    <r>
      <rPr>
        <b/>
        <u/>
        <sz val="11"/>
        <color rgb="FFFF4B00"/>
        <rFont val="メイリオ"/>
        <family val="3"/>
        <charset val="128"/>
      </rPr>
      <t>基礎排出係数</t>
    </r>
    <r>
      <rPr>
        <sz val="11"/>
        <rFont val="メイリオ"/>
        <family val="3"/>
        <charset val="128"/>
      </rPr>
      <t>を④別表２に入力して作成してください。）</t>
    </r>
    <rPh sb="1" eb="3">
      <t>ガイトウ</t>
    </rPh>
    <rPh sb="5" eb="7">
      <t>デンキ</t>
    </rPh>
    <rPh sb="7" eb="10">
      <t>ジギョウシャ</t>
    </rPh>
    <rPh sb="10" eb="11">
      <t>オヨ</t>
    </rPh>
    <rPh sb="12" eb="14">
      <t>キソ</t>
    </rPh>
    <rPh sb="14" eb="16">
      <t>ハイシュツ</t>
    </rPh>
    <rPh sb="16" eb="18">
      <t>ケイスウ</t>
    </rPh>
    <rPh sb="20" eb="22">
      <t>ベッピョウ</t>
    </rPh>
    <rPh sb="24" eb="26">
      <t>ニュウリョク</t>
    </rPh>
    <rPh sb="28" eb="30">
      <t>サクセイ</t>
    </rPh>
    <phoneticPr fontId="2"/>
  </si>
  <si>
    <t xml:space="preserve"> E-mail kankyoseisaku@pref.kagawa.lg.jp</t>
    <phoneticPr fontId="2"/>
  </si>
  <si>
    <t>原料炭</t>
    <phoneticPr fontId="2"/>
  </si>
  <si>
    <t>単位</t>
    <rPh sb="0" eb="2">
      <t>タンイ</t>
    </rPh>
    <phoneticPr fontId="2"/>
  </si>
  <si>
    <r>
      <t>(千m</t>
    </r>
    <r>
      <rPr>
        <vertAlign val="superscript"/>
        <sz val="10.5"/>
        <rFont val="ＭＳ 明朝"/>
        <family val="1"/>
        <charset val="128"/>
      </rPr>
      <t>3</t>
    </r>
    <r>
      <rPr>
        <sz val="10.5"/>
        <rFont val="ＭＳ 明朝"/>
        <family val="1"/>
        <charset val="128"/>
      </rPr>
      <t>)</t>
    </r>
    <phoneticPr fontId="2"/>
  </si>
  <si>
    <r>
      <rPr>
        <u/>
        <sz val="10.5"/>
        <rFont val="メイリオ"/>
        <family val="3"/>
        <charset val="128"/>
      </rPr>
      <t>都市ガスの排出係数</t>
    </r>
    <r>
      <rPr>
        <sz val="10.5"/>
        <rFont val="メイリオ"/>
        <family val="3"/>
        <charset val="128"/>
      </rPr>
      <t>は、各自入力ください。</t>
    </r>
    <rPh sb="0" eb="2">
      <t>トシ</t>
    </rPh>
    <rPh sb="5" eb="9">
      <t>ハイシュツケイスウ</t>
    </rPh>
    <rPh sb="11" eb="13">
      <t>カクジ</t>
    </rPh>
    <rPh sb="13" eb="15">
      <t>ニュウリョク</t>
    </rPh>
    <phoneticPr fontId="2"/>
  </si>
  <si>
    <t>ガス事業者名</t>
    <rPh sb="2" eb="6">
      <t>ジギョウシャメイ</t>
    </rPh>
    <phoneticPr fontId="2"/>
  </si>
  <si>
    <t>都市ガス</t>
    <phoneticPr fontId="2"/>
  </si>
  <si>
    <r>
      <t>t-CO2/千m</t>
    </r>
    <r>
      <rPr>
        <vertAlign val="superscript"/>
        <sz val="10.5"/>
        <rFont val="メイリオ"/>
        <family val="3"/>
        <charset val="128"/>
      </rPr>
      <t>3</t>
    </r>
    <rPh sb="6" eb="7">
      <t>セン</t>
    </rPh>
    <phoneticPr fontId="2"/>
  </si>
  <si>
    <r>
      <rPr>
        <u/>
        <sz val="10.5"/>
        <rFont val="メイリオ"/>
        <family val="3"/>
        <charset val="128"/>
      </rPr>
      <t>産業用以外の蒸気、温水、冷水の排出係数</t>
    </r>
    <r>
      <rPr>
        <sz val="10.5"/>
        <rFont val="メイリオ"/>
        <family val="3"/>
        <charset val="128"/>
      </rPr>
      <t>は、各自入力ください。</t>
    </r>
    <phoneticPr fontId="2"/>
  </si>
  <si>
    <t>H=D-F</t>
    <phoneticPr fontId="2"/>
  </si>
  <si>
    <t>小計 ④</t>
    <phoneticPr fontId="2"/>
  </si>
  <si>
    <r>
      <t>合計 (t-CO</t>
    </r>
    <r>
      <rPr>
        <vertAlign val="subscript"/>
        <sz val="10.5"/>
        <rFont val="ＭＳ 明朝"/>
        <family val="1"/>
        <charset val="128"/>
      </rPr>
      <t>2</t>
    </r>
    <r>
      <rPr>
        <sz val="10.5"/>
        <rFont val="ＭＳ 明朝"/>
        <family val="1"/>
        <charset val="128"/>
      </rPr>
      <t>)  ⑤＝①＋②＋③＋④</t>
    </r>
    <phoneticPr fontId="2"/>
  </si>
  <si>
    <t>電気事業者の排出係数は毎年変更となります。</t>
    <rPh sb="0" eb="2">
      <t>デンキ</t>
    </rPh>
    <rPh sb="2" eb="4">
      <t>ジギョウ</t>
    </rPh>
    <rPh sb="4" eb="5">
      <t>シャ</t>
    </rPh>
    <rPh sb="6" eb="8">
      <t>ハイシュツ</t>
    </rPh>
    <rPh sb="8" eb="10">
      <t>ケイスウ</t>
    </rPh>
    <rPh sb="11" eb="13">
      <t>マイトシ</t>
    </rPh>
    <rPh sb="13" eb="15">
      <t>ヘンコウ</t>
    </rPh>
    <phoneticPr fontId="2"/>
  </si>
  <si>
    <t>下記サイトで、提出年ごとに公表されているので確認してください。</t>
    <rPh sb="0" eb="2">
      <t>カキ</t>
    </rPh>
    <rPh sb="7" eb="9">
      <t>テイシュツ</t>
    </rPh>
    <rPh sb="9" eb="10">
      <t>ネン</t>
    </rPh>
    <rPh sb="13" eb="15">
      <t>コウヒョウ</t>
    </rPh>
    <rPh sb="22" eb="24">
      <t>カクニン</t>
    </rPh>
    <phoneticPr fontId="2"/>
  </si>
  <si>
    <r>
      <t xml:space="preserve">該当する 電気事業者名 及び </t>
    </r>
    <r>
      <rPr>
        <u/>
        <sz val="10.5"/>
        <rFont val="メイリオ"/>
        <family val="3"/>
        <charset val="128"/>
      </rPr>
      <t xml:space="preserve">基礎排出係数 </t>
    </r>
    <r>
      <rPr>
        <sz val="10.5"/>
        <rFont val="メイリオ"/>
        <family val="3"/>
        <charset val="128"/>
      </rPr>
      <t>を上記に入力して作成してください。</t>
    </r>
    <rPh sb="0" eb="2">
      <t>ガイトウ</t>
    </rPh>
    <rPh sb="5" eb="7">
      <t>デンキ</t>
    </rPh>
    <rPh sb="7" eb="9">
      <t>ジギョウ</t>
    </rPh>
    <rPh sb="9" eb="10">
      <t>シャ</t>
    </rPh>
    <rPh sb="10" eb="11">
      <t>メイ</t>
    </rPh>
    <rPh sb="12" eb="13">
      <t>オヨ</t>
    </rPh>
    <rPh sb="15" eb="17">
      <t>キソ</t>
    </rPh>
    <rPh sb="17" eb="19">
      <t>ハイシュツ</t>
    </rPh>
    <rPh sb="19" eb="21">
      <t>ケイスウ</t>
    </rPh>
    <rPh sb="23" eb="25">
      <t>ジョウキ</t>
    </rPh>
    <rPh sb="26" eb="28">
      <t>ニュウリョク</t>
    </rPh>
    <rPh sb="30" eb="32">
      <t>サクセイ</t>
    </rPh>
    <phoneticPr fontId="2"/>
  </si>
  <si>
    <t>GJ/kL</t>
  </si>
  <si>
    <t>排出係数</t>
    <rPh sb="0" eb="4">
      <t>ハイシュツケイスウ</t>
    </rPh>
    <phoneticPr fontId="2"/>
  </si>
  <si>
    <t>数値</t>
    <phoneticPr fontId="2"/>
  </si>
  <si>
    <r>
      <t xml:space="preserve">数値
</t>
    </r>
    <r>
      <rPr>
        <sz val="8"/>
        <rFont val="メイリオ"/>
        <family val="3"/>
        <charset val="128"/>
      </rPr>
      <t>排出係数</t>
    </r>
    <rPh sb="3" eb="7">
      <t>ハイシュツケイスウ</t>
    </rPh>
    <phoneticPr fontId="2"/>
  </si>
  <si>
    <t>都市ガス(CNG)</t>
    <rPh sb="0" eb="2">
      <t>トシ</t>
    </rPh>
    <phoneticPr fontId="2"/>
  </si>
  <si>
    <r>
      <t>ｔ-CO</t>
    </r>
    <r>
      <rPr>
        <vertAlign val="superscript"/>
        <sz val="6"/>
        <rFont val="メイリオ"/>
        <family val="3"/>
        <charset val="128"/>
      </rPr>
      <t>2</t>
    </r>
    <r>
      <rPr>
        <sz val="6"/>
        <rFont val="メイリオ"/>
        <family val="3"/>
        <charset val="128"/>
      </rPr>
      <t>/千m</t>
    </r>
    <r>
      <rPr>
        <vertAlign val="superscript"/>
        <sz val="6"/>
        <rFont val="メイリオ"/>
        <family val="3"/>
        <charset val="128"/>
      </rPr>
      <t>3</t>
    </r>
    <rPh sb="6" eb="7">
      <t>セン</t>
    </rPh>
    <phoneticPr fontId="2"/>
  </si>
  <si>
    <t>←黒の太い枠のセルのみ入力してください。</t>
    <rPh sb="1" eb="2">
      <t>クロ</t>
    </rPh>
    <rPh sb="3" eb="4">
      <t>フト</t>
    </rPh>
    <rPh sb="5" eb="6">
      <t>ワク</t>
    </rPh>
    <rPh sb="11" eb="13">
      <t>ニュウリョク</t>
    </rPh>
    <phoneticPr fontId="2"/>
  </si>
  <si>
    <t>GJ/t</t>
  </si>
  <si>
    <t>○ガス事業者の排出係数は毎年変更となります。</t>
    <rPh sb="3" eb="5">
      <t>ジギョウ</t>
    </rPh>
    <rPh sb="5" eb="6">
      <t>シャ</t>
    </rPh>
    <rPh sb="7" eb="9">
      <t>ハイシュツ</t>
    </rPh>
    <rPh sb="9" eb="11">
      <t>ケイスウ</t>
    </rPh>
    <rPh sb="12" eb="14">
      <t>マイトシ</t>
    </rPh>
    <rPh sb="14" eb="16">
      <t>ヘンコウ</t>
    </rPh>
    <phoneticPr fontId="2"/>
  </si>
  <si>
    <t>　下記サイトで、提出年ごとに公表されるので確認してください。（令和６年度は６月中に公表予定。）</t>
    <rPh sb="1" eb="3">
      <t>カキ</t>
    </rPh>
    <rPh sb="8" eb="10">
      <t>テイシュツ</t>
    </rPh>
    <rPh sb="10" eb="11">
      <t>ネン</t>
    </rPh>
    <rPh sb="14" eb="16">
      <t>コウヒョウ</t>
    </rPh>
    <rPh sb="21" eb="23">
      <t>カクニン</t>
    </rPh>
    <rPh sb="31" eb="33">
      <t>レイワ</t>
    </rPh>
    <rPh sb="34" eb="36">
      <t>ネンド</t>
    </rPh>
    <rPh sb="38" eb="40">
      <t>ガツチュウ</t>
    </rPh>
    <rPh sb="41" eb="45">
      <t>コウヒョウヨテイ</t>
    </rPh>
    <phoneticPr fontId="2"/>
  </si>
  <si>
    <r>
      <t xml:space="preserve">該当する ガス事業者名 及び </t>
    </r>
    <r>
      <rPr>
        <u/>
        <sz val="10.5"/>
        <rFont val="メイリオ"/>
        <family val="3"/>
        <charset val="128"/>
      </rPr>
      <t xml:space="preserve">基礎排出係数 </t>
    </r>
    <r>
      <rPr>
        <sz val="10.5"/>
        <rFont val="メイリオ"/>
        <family val="3"/>
        <charset val="128"/>
      </rPr>
      <t>を上記に入力して作成してください。</t>
    </r>
    <rPh sb="0" eb="2">
      <t>ガイトウ</t>
    </rPh>
    <rPh sb="7" eb="9">
      <t>ジギョウ</t>
    </rPh>
    <rPh sb="9" eb="10">
      <t>シャ</t>
    </rPh>
    <rPh sb="10" eb="11">
      <t>メイ</t>
    </rPh>
    <rPh sb="12" eb="13">
      <t>オヨ</t>
    </rPh>
    <rPh sb="15" eb="17">
      <t>キソ</t>
    </rPh>
    <rPh sb="17" eb="19">
      <t>ハイシュツ</t>
    </rPh>
    <rPh sb="19" eb="21">
      <t>ケイスウ</t>
    </rPh>
    <rPh sb="23" eb="25">
      <t>ジョウキ</t>
    </rPh>
    <rPh sb="26" eb="28">
      <t>ニュウリョク</t>
    </rPh>
    <rPh sb="30" eb="32">
      <t>サクセイ</t>
    </rPh>
    <phoneticPr fontId="2"/>
  </si>
  <si>
    <t>　【エネルギー使用量算定シート】</t>
    <rPh sb="7" eb="10">
      <t>シヨウリョウ</t>
    </rPh>
    <rPh sb="10" eb="12">
      <t>サンテイ</t>
    </rPh>
    <phoneticPr fontId="2"/>
  </si>
  <si>
    <t>書面で提出する必要はありません。</t>
  </si>
  <si>
    <t>エネルギー使用量算定の参考に作成したものです。</t>
    <rPh sb="5" eb="8">
      <t>シヨウリョウ</t>
    </rPh>
    <rPh sb="8" eb="10">
      <t>サンテイ</t>
    </rPh>
    <rPh sb="11" eb="13">
      <t>サンコウ</t>
    </rPh>
    <rPh sb="14" eb="16">
      <t>サクセイ</t>
    </rPh>
    <phoneticPr fontId="2"/>
  </si>
  <si>
    <t>非化石証書の購入</t>
    <rPh sb="0" eb="3">
      <t>ヒカセキ</t>
    </rPh>
    <rPh sb="3" eb="5">
      <t>ショウショ</t>
    </rPh>
    <rPh sb="6" eb="8">
      <t>コウニュウ</t>
    </rPh>
    <phoneticPr fontId="2"/>
  </si>
  <si>
    <t>産業用以外の蒸気</t>
    <phoneticPr fontId="2"/>
  </si>
  <si>
    <t>産業用蒸気</t>
    <phoneticPr fontId="2"/>
  </si>
  <si>
    <t>都市ガス</t>
    <phoneticPr fontId="2"/>
  </si>
  <si>
    <t>転炉ガス</t>
    <phoneticPr fontId="2"/>
  </si>
  <si>
    <t>無煙炭</t>
    <phoneticPr fontId="2"/>
  </si>
  <si>
    <t>液化天然ガス(LNG)</t>
    <phoneticPr fontId="2"/>
  </si>
  <si>
    <t>昼間買電</t>
    <phoneticPr fontId="2"/>
  </si>
  <si>
    <t>冷水</t>
    <phoneticPr fontId="2"/>
  </si>
  <si>
    <t>販売されたエネルギーの量</t>
    <phoneticPr fontId="2"/>
  </si>
  <si>
    <t>https://policies.env.go.jp/earth/ghg-santeikohyo/calc.html</t>
    <phoneticPr fontId="2"/>
  </si>
  <si>
    <t>　https://policies.env.go.jp/earth/ghg-santeikohyo/calc.html</t>
    <phoneticPr fontId="2"/>
  </si>
  <si>
    <t xml:space="preserve"> 　　アドレス　：　</t>
    <phoneticPr fontId="2"/>
  </si>
  <si>
    <t>https://www.pref.kagawa.lg.jp/kankyokanri/kankyo-hozen/taikiseikatu/kisei/jidosya.html</t>
    <phoneticPr fontId="2"/>
  </si>
  <si>
    <t>　　アドレス ：</t>
    <phoneticPr fontId="2"/>
  </si>
  <si>
    <t>https://policies.env.go.jp/earth/ghg-santeikohyo/calc.html</t>
    <phoneticPr fontId="2"/>
  </si>
  <si>
    <t>香川県環境森林部環境政策課　カーボンニュートラル推進室　　TEL 087-832-3215</t>
    <rPh sb="0" eb="3">
      <t>カガワケン</t>
    </rPh>
    <rPh sb="3" eb="5">
      <t>カンキョウ</t>
    </rPh>
    <rPh sb="5" eb="7">
      <t>シンリン</t>
    </rPh>
    <rPh sb="7" eb="8">
      <t>ブ</t>
    </rPh>
    <rPh sb="8" eb="10">
      <t>カンキョウ</t>
    </rPh>
    <rPh sb="10" eb="12">
      <t>セイサク</t>
    </rPh>
    <rPh sb="12" eb="13">
      <t>カ</t>
    </rPh>
    <rPh sb="24" eb="26">
      <t>スイシン</t>
    </rPh>
    <rPh sb="26" eb="27">
      <t>シツ</t>
    </rPh>
    <phoneticPr fontId="2"/>
  </si>
  <si>
    <r>
      <t>手続き名　</t>
    </r>
    <r>
      <rPr>
        <sz val="12"/>
        <rFont val="メイリオ"/>
        <family val="3"/>
        <charset val="128"/>
      </rPr>
      <t>「</t>
    </r>
    <r>
      <rPr>
        <b/>
        <sz val="12"/>
        <rFont val="メイリオ"/>
        <family val="3"/>
        <charset val="128"/>
      </rPr>
      <t>令和7年度地球温暖化対策実施状況報告</t>
    </r>
    <r>
      <rPr>
        <sz val="12"/>
        <rFont val="メイリオ"/>
        <family val="3"/>
        <charset val="128"/>
      </rPr>
      <t>」　を検索</t>
    </r>
    <rPh sb="0" eb="2">
      <t>テツヅキ</t>
    </rPh>
    <rPh sb="3" eb="4">
      <t>メイ</t>
    </rPh>
    <rPh sb="6" eb="8">
      <t>レイワ</t>
    </rPh>
    <rPh sb="9" eb="11">
      <t>ネンド</t>
    </rPh>
    <rPh sb="11" eb="13">
      <t>チキュウ</t>
    </rPh>
    <rPh sb="13" eb="16">
      <t>オンダンカ</t>
    </rPh>
    <rPh sb="16" eb="18">
      <t>タイサク</t>
    </rPh>
    <rPh sb="18" eb="20">
      <t>ジッシ</t>
    </rPh>
    <rPh sb="20" eb="22">
      <t>ジョウキョウ</t>
    </rPh>
    <rPh sb="22" eb="24">
      <t>ホウコク</t>
    </rPh>
    <rPh sb="27" eb="29">
      <t>ケンサク</t>
    </rPh>
    <phoneticPr fontId="2"/>
  </si>
  <si>
    <t>□</t>
    <phoneticPr fontId="2"/>
  </si>
  <si>
    <t>　森林の整備等</t>
    <phoneticPr fontId="2"/>
  </si>
  <si>
    <t>　経済的手法の活用</t>
    <rPh sb="1" eb="4">
      <t>ケイザイテキ</t>
    </rPh>
    <rPh sb="4" eb="6">
      <t>シュホウ</t>
    </rPh>
    <rPh sb="7" eb="9">
      <t>カツヨウ</t>
    </rPh>
    <phoneticPr fontId="2"/>
  </si>
  <si>
    <t>差引排出量
 　 Ａ</t>
    <rPh sb="0" eb="2">
      <t>サシヒキ</t>
    </rPh>
    <rPh sb="2" eb="4">
      <t>ハイシュツ</t>
    </rPh>
    <phoneticPr fontId="2"/>
  </si>
  <si>
    <t>原単位排出量
 　Ａ／Ｂ</t>
    <phoneticPr fontId="2"/>
  </si>
  <si>
    <t>別表5</t>
    <rPh sb="0" eb="2">
      <t>ベツヒョウ</t>
    </rPh>
    <phoneticPr fontId="2"/>
  </si>
  <si>
    <t>排出量</t>
    <rPh sb="0" eb="3">
      <t>ハイシュツリョウ</t>
    </rPh>
    <phoneticPr fontId="2"/>
  </si>
  <si>
    <t>原単位</t>
    <rPh sb="0" eb="3">
      <t>ゲンタンイ</t>
    </rPh>
    <phoneticPr fontId="2"/>
  </si>
  <si>
    <t>エネルギー起源CO2</t>
    <rPh sb="5" eb="7">
      <t>キゲン</t>
    </rPh>
    <phoneticPr fontId="3"/>
  </si>
  <si>
    <t>自動車</t>
    <rPh sb="0" eb="3">
      <t>ジドウシャ</t>
    </rPh>
    <phoneticPr fontId="3"/>
  </si>
  <si>
    <t>森林の
整備等</t>
    <rPh sb="0" eb="2">
      <t>シンリン</t>
    </rPh>
    <rPh sb="4" eb="7">
      <t>セイビトウ</t>
    </rPh>
    <phoneticPr fontId="3"/>
  </si>
  <si>
    <t>経済的
手法</t>
    <rPh sb="0" eb="3">
      <t>ケイザイテキ</t>
    </rPh>
    <rPh sb="4" eb="6">
      <t>シュホウ</t>
    </rPh>
    <phoneticPr fontId="3"/>
  </si>
  <si>
    <t>R7年度</t>
    <rPh sb="2" eb="4">
      <t>ネンド</t>
    </rPh>
    <phoneticPr fontId="2"/>
  </si>
  <si>
    <t>基準年度</t>
    <rPh sb="0" eb="2">
      <t>キジュン</t>
    </rPh>
    <rPh sb="2" eb="4">
      <t>ネンド</t>
    </rPh>
    <phoneticPr fontId="2"/>
  </si>
  <si>
    <t>指標</t>
    <rPh sb="0" eb="2">
      <t>シヒョウ</t>
    </rPh>
    <phoneticPr fontId="3"/>
  </si>
  <si>
    <t>単位</t>
    <rPh sb="0" eb="2">
      <t>タンイ</t>
    </rPh>
    <phoneticPr fontId="3"/>
  </si>
  <si>
    <t>令和７年度</t>
    <rPh sb="3" eb="5">
      <t>ネンド</t>
    </rPh>
    <phoneticPr fontId="3"/>
  </si>
  <si>
    <t>7年度A/B</t>
    <rPh sb="1" eb="3">
      <t>ネンド</t>
    </rPh>
    <phoneticPr fontId="3"/>
  </si>
  <si>
    <t>基準年度</t>
    <rPh sb="0" eb="2">
      <t>キジュン</t>
    </rPh>
    <rPh sb="2" eb="4">
      <t>ネンド</t>
    </rPh>
    <phoneticPr fontId="3"/>
  </si>
  <si>
    <t>基準年度A/B
原単位</t>
    <rPh sb="0" eb="2">
      <t>キジュン</t>
    </rPh>
    <rPh sb="2" eb="4">
      <t>ネンド</t>
    </rPh>
    <rPh sb="8" eb="11">
      <t>ゲンタンイ</t>
    </rPh>
    <phoneticPr fontId="3"/>
  </si>
  <si>
    <t>公表方法</t>
    <rPh sb="0" eb="4">
      <t>コウヒョウホウホウ</t>
    </rPh>
    <phoneticPr fontId="2"/>
  </si>
  <si>
    <t>公表場所</t>
    <rPh sb="0" eb="4">
      <t>コウヒョウバショ</t>
    </rPh>
    <phoneticPr fontId="2"/>
  </si>
  <si>
    <t>措置</t>
    <rPh sb="0" eb="2">
      <t>ソチ</t>
    </rPh>
    <phoneticPr fontId="2"/>
  </si>
  <si>
    <t>増減理由</t>
    <rPh sb="0" eb="2">
      <t>ゾウゲン</t>
    </rPh>
    <rPh sb="2" eb="4">
      <t>リユウ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</si>
</sst>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9">
    <numFmt numFmtId="176" formatCode="#,##0_ "/>
    <numFmt numFmtId="177" formatCode="0.000_ "/>
    <numFmt numFmtId="178" formatCode="#,##0.0_ "/>
    <numFmt numFmtId="179" formatCode="#,##0.00_ "/>
    <numFmt numFmtId="180" formatCode="0.0_ "/>
    <numFmt numFmtId="181" formatCode="0.00_ "/>
    <numFmt numFmtId="182" formatCode="#,##0_);[Red]\(#,##0\)"/>
    <numFmt numFmtId="183" formatCode="#,##0.00_);[Red]\(#,##0.00\)"/>
    <numFmt numFmtId="184" formatCode="0.0000_ "/>
    <numFmt numFmtId="185" formatCode="\(#\)"/>
    <numFmt numFmtId="186" formatCode="0.000;_頀"/>
    <numFmt numFmtId="187" formatCode="#,##0.0000_ "/>
    <numFmt numFmtId="188" formatCode="#,##0.0;[Red]\-#,##0.0"/>
    <numFmt numFmtId="189" formatCode="0.0"/>
    <numFmt numFmtId="190" formatCode="\(General\)"/>
    <numFmt numFmtId="191" formatCode="\(@\)"/>
    <numFmt numFmtId="192" formatCode="0.0_);[Red]\(0.0\)"/>
    <numFmt numFmtId="193" formatCode="0.000000"/>
    <numFmt numFmtId="194" formatCode="0.0000"/>
  </numFmts>
  <fonts count="90" x14ac:knownFonts="1">
    <font>
      <sz val="11"/>
      <name val="ＭＳ Ｐゴシック"/>
      <family val="3"/>
      <charset val="128"/>
    </font>
    <font>
      <sz val="11"/>
      <name val="ＭＳ Ｐゴシック"/>
      <family val="3"/>
      <charset val="128"/>
    </font>
    <font>
      <sz val="6"/>
      <name val="ＭＳ Ｐゴシック"/>
      <family val="3"/>
      <charset val="128"/>
    </font>
    <font>
      <sz val="12"/>
      <name val="ＭＳ Ｐゴシック"/>
      <family val="3"/>
      <charset val="128"/>
    </font>
    <font>
      <sz val="10.5"/>
      <name val="ＭＳ 明朝"/>
      <family val="1"/>
      <charset val="128"/>
    </font>
    <font>
      <sz val="12"/>
      <name val="ＭＳ 明朝"/>
      <family val="1"/>
      <charset val="128"/>
    </font>
    <font>
      <sz val="11"/>
      <name val="ＭＳ 明朝"/>
      <family val="1"/>
      <charset val="128"/>
    </font>
    <font>
      <sz val="10"/>
      <name val="ＭＳ 明朝"/>
      <family val="1"/>
      <charset val="128"/>
    </font>
    <font>
      <vertAlign val="superscript"/>
      <sz val="12"/>
      <name val="ＭＳ 明朝"/>
      <family val="1"/>
      <charset val="128"/>
    </font>
    <font>
      <sz val="10.5"/>
      <name val="ＭＳ Ｐゴシック"/>
      <family val="3"/>
      <charset val="128"/>
    </font>
    <font>
      <sz val="10.5"/>
      <name val="Century"/>
      <family val="1"/>
    </font>
    <font>
      <vertAlign val="subscript"/>
      <sz val="10.5"/>
      <color indexed="8"/>
      <name val="ＭＳ 明朝"/>
      <family val="1"/>
      <charset val="128"/>
    </font>
    <font>
      <sz val="10.5"/>
      <color indexed="8"/>
      <name val="ＭＳ 明朝"/>
      <family val="1"/>
      <charset val="128"/>
    </font>
    <font>
      <vertAlign val="superscript"/>
      <sz val="10.5"/>
      <name val="ＭＳ 明朝"/>
      <family val="1"/>
      <charset val="128"/>
    </font>
    <font>
      <vertAlign val="subscript"/>
      <sz val="10.5"/>
      <name val="ＭＳ 明朝"/>
      <family val="1"/>
      <charset val="128"/>
    </font>
    <font>
      <sz val="72"/>
      <name val="ＭＳ Ｐゴシック"/>
      <family val="3"/>
      <charset val="128"/>
    </font>
    <font>
      <b/>
      <sz val="10.5"/>
      <name val="ＭＳ Ｐゴシック"/>
      <family val="3"/>
      <charset val="128"/>
    </font>
    <font>
      <sz val="10"/>
      <color indexed="10"/>
      <name val="ＭＳ 明朝"/>
      <family val="1"/>
      <charset val="128"/>
    </font>
    <font>
      <sz val="9"/>
      <name val="ＭＳ 明朝"/>
      <family val="1"/>
      <charset val="128"/>
    </font>
    <font>
      <u/>
      <sz val="11"/>
      <color theme="10"/>
      <name val="ＭＳ Ｐゴシック"/>
      <family val="3"/>
      <charset val="128"/>
    </font>
    <font>
      <sz val="10"/>
      <color rgb="FF1C1C1C"/>
      <name val="ＭＳ 明朝"/>
      <family val="1"/>
      <charset val="128"/>
    </font>
    <font>
      <sz val="11"/>
      <color rgb="FFFF0000"/>
      <name val="ＭＳ 明朝"/>
      <family val="1"/>
      <charset val="128"/>
    </font>
    <font>
      <b/>
      <sz val="12"/>
      <color theme="1"/>
      <name val="ＭＳ 明朝"/>
      <family val="1"/>
      <charset val="128"/>
    </font>
    <font>
      <b/>
      <sz val="12"/>
      <color theme="1"/>
      <name val="ＭＳ Ｐゴシック"/>
      <family val="3"/>
      <charset val="128"/>
    </font>
    <font>
      <b/>
      <u/>
      <sz val="12"/>
      <color theme="1"/>
      <name val="ＭＳ Ｐゴシック"/>
      <family val="3"/>
      <charset val="128"/>
    </font>
    <font>
      <sz val="12"/>
      <color theme="1"/>
      <name val="ＭＳ 明朝"/>
      <family val="1"/>
      <charset val="128"/>
    </font>
    <font>
      <b/>
      <sz val="14"/>
      <name val="ＭＳ Ｐゴシック"/>
      <family val="3"/>
      <charset val="128"/>
      <scheme val="minor"/>
    </font>
    <font>
      <b/>
      <u/>
      <sz val="14"/>
      <name val="ＭＳ Ｐゴシック"/>
      <family val="3"/>
      <charset val="128"/>
      <scheme val="minor"/>
    </font>
    <font>
      <sz val="11"/>
      <color rgb="FFFF0000"/>
      <name val="ＭＳ Ｐゴシック"/>
      <family val="3"/>
      <charset val="128"/>
    </font>
    <font>
      <sz val="10.5"/>
      <color theme="1"/>
      <name val="ＭＳ 明朝"/>
      <family val="1"/>
      <charset val="128"/>
    </font>
    <font>
      <sz val="10.5"/>
      <color rgb="FFFF0000"/>
      <name val="ＭＳ 明朝"/>
      <family val="1"/>
      <charset val="128"/>
    </font>
    <font>
      <sz val="10"/>
      <color theme="1"/>
      <name val="ＭＳ 明朝"/>
      <family val="1"/>
      <charset val="128"/>
    </font>
    <font>
      <b/>
      <sz val="10.5"/>
      <color rgb="FFFF0000"/>
      <name val="ＭＳ Ｐゴシック"/>
      <family val="3"/>
      <charset val="128"/>
    </font>
    <font>
      <sz val="9"/>
      <color theme="1"/>
      <name val="ＭＳ 明朝"/>
      <family val="1"/>
      <charset val="128"/>
    </font>
    <font>
      <vertAlign val="superscript"/>
      <sz val="10.5"/>
      <color indexed="8"/>
      <name val="ＭＳ 明朝"/>
      <family val="1"/>
      <charset val="128"/>
    </font>
    <font>
      <b/>
      <u/>
      <sz val="18"/>
      <color rgb="FF7030A0"/>
      <name val="ＭＳ Ｐゴシック"/>
      <family val="3"/>
      <charset val="128"/>
      <scheme val="minor"/>
    </font>
    <font>
      <sz val="6"/>
      <name val="ＭＳ Ｐゴシック"/>
      <family val="2"/>
      <charset val="128"/>
      <scheme val="minor"/>
    </font>
    <font>
      <b/>
      <u/>
      <sz val="14"/>
      <name val="メイリオ"/>
      <family val="3"/>
      <charset val="128"/>
    </font>
    <font>
      <b/>
      <u/>
      <sz val="14"/>
      <color rgb="FF990099"/>
      <name val="メイリオ"/>
      <family val="3"/>
      <charset val="128"/>
    </font>
    <font>
      <sz val="12"/>
      <name val="メイリオ"/>
      <family val="3"/>
      <charset val="128"/>
    </font>
    <font>
      <sz val="11"/>
      <name val="メイリオ"/>
      <family val="3"/>
      <charset val="128"/>
    </font>
    <font>
      <b/>
      <sz val="11"/>
      <name val="メイリオ"/>
      <family val="3"/>
      <charset val="128"/>
    </font>
    <font>
      <sz val="10"/>
      <name val="メイリオ"/>
      <family val="3"/>
      <charset val="128"/>
    </font>
    <font>
      <b/>
      <sz val="12"/>
      <name val="メイリオ"/>
      <family val="3"/>
      <charset val="128"/>
    </font>
    <font>
      <b/>
      <sz val="12"/>
      <color theme="8" tint="-0.499984740745262"/>
      <name val="メイリオ"/>
      <family val="3"/>
      <charset val="128"/>
    </font>
    <font>
      <b/>
      <u/>
      <sz val="12"/>
      <name val="メイリオ"/>
      <family val="3"/>
      <charset val="128"/>
    </font>
    <font>
      <b/>
      <sz val="14"/>
      <name val="メイリオ"/>
      <family val="3"/>
      <charset val="128"/>
    </font>
    <font>
      <b/>
      <u/>
      <sz val="11"/>
      <color rgb="FFFF4B00"/>
      <name val="メイリオ"/>
      <family val="3"/>
      <charset val="128"/>
    </font>
    <font>
      <b/>
      <sz val="12"/>
      <name val="ＭＳ ゴシック"/>
      <family val="3"/>
      <charset val="128"/>
    </font>
    <font>
      <b/>
      <sz val="16"/>
      <color theme="1"/>
      <name val="メイリオ"/>
      <family val="3"/>
      <charset val="128"/>
    </font>
    <font>
      <u/>
      <sz val="12"/>
      <name val="メイリオ"/>
      <family val="3"/>
      <charset val="128"/>
    </font>
    <font>
      <b/>
      <u/>
      <sz val="16"/>
      <color rgb="FFFF4B00"/>
      <name val="メイリオ"/>
      <family val="3"/>
      <charset val="128"/>
    </font>
    <font>
      <b/>
      <u/>
      <sz val="14"/>
      <color rgb="FFFF4B00"/>
      <name val="メイリオ"/>
      <family val="3"/>
      <charset val="128"/>
    </font>
    <font>
      <sz val="14"/>
      <name val="メイリオ"/>
      <family val="3"/>
      <charset val="128"/>
    </font>
    <font>
      <sz val="16"/>
      <name val="メイリオ"/>
      <family val="3"/>
      <charset val="128"/>
    </font>
    <font>
      <u val="double"/>
      <sz val="11"/>
      <name val="メイリオ"/>
      <family val="3"/>
      <charset val="128"/>
    </font>
    <font>
      <b/>
      <sz val="11"/>
      <color indexed="81"/>
      <name val="游ゴシック"/>
      <family val="3"/>
      <charset val="128"/>
    </font>
    <font>
      <sz val="9"/>
      <color indexed="81"/>
      <name val="游ゴシック"/>
      <family val="3"/>
      <charset val="128"/>
    </font>
    <font>
      <b/>
      <sz val="10"/>
      <color indexed="81"/>
      <name val="游ゴシック"/>
      <family val="3"/>
      <charset val="128"/>
    </font>
    <font>
      <b/>
      <u/>
      <sz val="12"/>
      <color theme="1"/>
      <name val="メイリオ"/>
      <family val="3"/>
      <charset val="128"/>
    </font>
    <font>
      <b/>
      <sz val="12"/>
      <color theme="1"/>
      <name val="メイリオ"/>
      <family val="3"/>
      <charset val="128"/>
    </font>
    <font>
      <b/>
      <u/>
      <sz val="12"/>
      <color rgb="FF990099"/>
      <name val="メイリオ"/>
      <family val="3"/>
      <charset val="128"/>
    </font>
    <font>
      <b/>
      <sz val="12"/>
      <color indexed="8"/>
      <name val="メイリオ"/>
      <family val="3"/>
      <charset val="128"/>
    </font>
    <font>
      <b/>
      <u/>
      <sz val="12"/>
      <color indexed="8"/>
      <name val="メイリオ"/>
      <family val="3"/>
      <charset val="128"/>
    </font>
    <font>
      <b/>
      <sz val="9"/>
      <color indexed="81"/>
      <name val="游ゴシック"/>
      <family val="3"/>
      <charset val="128"/>
    </font>
    <font>
      <b/>
      <sz val="8"/>
      <color indexed="81"/>
      <name val="游ゴシック"/>
      <family val="3"/>
      <charset val="128"/>
    </font>
    <font>
      <b/>
      <sz val="12"/>
      <color rgb="FF990099"/>
      <name val="メイリオ"/>
      <family val="3"/>
      <charset val="128"/>
    </font>
    <font>
      <b/>
      <sz val="10"/>
      <name val="メイリオ"/>
      <family val="3"/>
      <charset val="128"/>
    </font>
    <font>
      <sz val="9"/>
      <name val="メイリオ"/>
      <family val="3"/>
      <charset val="128"/>
    </font>
    <font>
      <b/>
      <sz val="12"/>
      <color rgb="FFFF4B00"/>
      <name val="メイリオ"/>
      <family val="3"/>
      <charset val="128"/>
    </font>
    <font>
      <b/>
      <sz val="12"/>
      <color indexed="10"/>
      <name val="游ゴシック"/>
      <family val="3"/>
      <charset val="128"/>
    </font>
    <font>
      <b/>
      <sz val="10.5"/>
      <name val="メイリオ"/>
      <family val="3"/>
      <charset val="128"/>
    </font>
    <font>
      <b/>
      <vertAlign val="subscript"/>
      <sz val="10.5"/>
      <name val="メイリオ"/>
      <family val="3"/>
      <charset val="128"/>
    </font>
    <font>
      <sz val="10.5"/>
      <name val="メイリオ"/>
      <family val="3"/>
      <charset val="128"/>
    </font>
    <font>
      <b/>
      <sz val="10.5"/>
      <color rgb="FFFF4B00"/>
      <name val="メイリオ"/>
      <family val="3"/>
      <charset val="128"/>
    </font>
    <font>
      <b/>
      <sz val="12"/>
      <color indexed="81"/>
      <name val="游ゴシック"/>
      <family val="3"/>
      <charset val="128"/>
    </font>
    <font>
      <b/>
      <sz val="10.5"/>
      <color theme="1"/>
      <name val="メイリオ"/>
      <family val="3"/>
      <charset val="128"/>
    </font>
    <font>
      <vertAlign val="superscript"/>
      <sz val="10.5"/>
      <name val="メイリオ"/>
      <family val="3"/>
      <charset val="128"/>
    </font>
    <font>
      <vertAlign val="subscript"/>
      <sz val="10.5"/>
      <name val="メイリオ"/>
      <family val="3"/>
      <charset val="128"/>
    </font>
    <font>
      <sz val="10.5"/>
      <color theme="1"/>
      <name val="メイリオ"/>
      <family val="3"/>
      <charset val="128"/>
    </font>
    <font>
      <vertAlign val="subscript"/>
      <sz val="10.5"/>
      <color theme="1"/>
      <name val="メイリオ"/>
      <family val="3"/>
      <charset val="128"/>
    </font>
    <font>
      <b/>
      <sz val="11"/>
      <color indexed="10"/>
      <name val="メイリオ"/>
      <family val="3"/>
      <charset val="128"/>
    </font>
    <font>
      <u/>
      <sz val="10.5"/>
      <name val="メイリオ"/>
      <family val="3"/>
      <charset val="128"/>
    </font>
    <font>
      <sz val="24"/>
      <name val="メイリオ"/>
      <family val="3"/>
      <charset val="128"/>
    </font>
    <font>
      <b/>
      <sz val="10.5"/>
      <color rgb="FFFF0000"/>
      <name val="メイリオ"/>
      <family val="3"/>
      <charset val="128"/>
    </font>
    <font>
      <sz val="8"/>
      <name val="メイリオ"/>
      <family val="3"/>
      <charset val="128"/>
    </font>
    <font>
      <sz val="6"/>
      <name val="メイリオ"/>
      <family val="3"/>
      <charset val="128"/>
    </font>
    <font>
      <vertAlign val="superscript"/>
      <sz val="6"/>
      <name val="メイリオ"/>
      <family val="3"/>
      <charset val="128"/>
    </font>
    <font>
      <sz val="9.5"/>
      <name val="メイリオ"/>
      <family val="3"/>
      <charset val="128"/>
    </font>
    <font>
      <u/>
      <sz val="13"/>
      <color theme="10"/>
      <name val="ＭＳ Ｐゴシック"/>
      <family val="3"/>
      <charset val="128"/>
    </font>
  </fonts>
  <fills count="8">
    <fill>
      <patternFill patternType="none"/>
    </fill>
    <fill>
      <patternFill patternType="gray125"/>
    </fill>
    <fill>
      <patternFill patternType="solid">
        <fgColor indexed="43"/>
        <bgColor indexed="64"/>
      </patternFill>
    </fill>
    <fill>
      <patternFill patternType="solid">
        <fgColor rgb="FFFFEBB9"/>
        <bgColor indexed="64"/>
      </patternFill>
    </fill>
    <fill>
      <patternFill patternType="solid">
        <fgColor theme="0"/>
        <bgColor indexed="64"/>
      </patternFill>
    </fill>
    <fill>
      <patternFill patternType="solid">
        <fgColor theme="5" tint="0.59999389629810485"/>
        <bgColor indexed="64"/>
      </patternFill>
    </fill>
    <fill>
      <patternFill patternType="solid">
        <fgColor rgb="FFD4E5F4"/>
        <bgColor indexed="64"/>
      </patternFill>
    </fill>
    <fill>
      <patternFill patternType="solid">
        <fgColor rgb="FFFFF100"/>
        <bgColor indexed="64"/>
      </patternFill>
    </fill>
  </fills>
  <borders count="95">
    <border>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top/>
      <bottom/>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double">
        <color indexed="64"/>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top/>
      <bottom style="double">
        <color indexed="64"/>
      </bottom>
      <diagonal/>
    </border>
    <border>
      <left style="thin">
        <color indexed="64"/>
      </left>
      <right/>
      <top style="thin">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style="dotted">
        <color indexed="64"/>
      </top>
      <bottom style="dotted">
        <color indexed="64"/>
      </bottom>
      <diagonal/>
    </border>
    <border>
      <left style="dotted">
        <color indexed="64"/>
      </left>
      <right/>
      <top style="dotted">
        <color indexed="64"/>
      </top>
      <bottom style="dotted">
        <color indexed="64"/>
      </bottom>
      <diagonal/>
    </border>
    <border>
      <left/>
      <right/>
      <top style="dotted">
        <color indexed="64"/>
      </top>
      <bottom style="dotted">
        <color indexed="64"/>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style="thin">
        <color indexed="64"/>
      </left>
      <right/>
      <top style="dotted">
        <color indexed="64"/>
      </top>
      <bottom style="dotted">
        <color indexed="64"/>
      </bottom>
      <diagonal/>
    </border>
    <border>
      <left style="dotted">
        <color indexed="64"/>
      </left>
      <right/>
      <top style="dotted">
        <color indexed="64"/>
      </top>
      <bottom style="thin">
        <color indexed="64"/>
      </bottom>
      <diagonal/>
    </border>
    <border>
      <left/>
      <right/>
      <top style="dotted">
        <color indexed="64"/>
      </top>
      <bottom style="thin">
        <color indexed="64"/>
      </bottom>
      <diagonal/>
    </border>
    <border>
      <left style="thin">
        <color indexed="64"/>
      </left>
      <right style="thin">
        <color indexed="64"/>
      </right>
      <top/>
      <bottom style="dotted">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thin">
        <color indexed="64"/>
      </top>
      <bottom style="thin">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medium">
        <color indexed="64"/>
      </top>
      <bottom style="medium">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right/>
      <top/>
      <bottom style="double">
        <color indexed="64"/>
      </bottom>
      <diagonal/>
    </border>
    <border>
      <left/>
      <right style="thin">
        <color indexed="64"/>
      </right>
      <top/>
      <bottom style="double">
        <color indexed="64"/>
      </bottom>
      <diagonal/>
    </border>
    <border>
      <left style="dotted">
        <color indexed="64"/>
      </left>
      <right/>
      <top style="dotted">
        <color indexed="64"/>
      </top>
      <bottom style="double">
        <color indexed="64"/>
      </bottom>
      <diagonal/>
    </border>
    <border>
      <left/>
      <right/>
      <top style="dotted">
        <color indexed="64"/>
      </top>
      <bottom style="double">
        <color indexed="64"/>
      </bottom>
      <diagonal/>
    </border>
    <border>
      <left/>
      <right style="thin">
        <color indexed="64"/>
      </right>
      <top style="dotted">
        <color indexed="64"/>
      </top>
      <bottom style="double">
        <color indexed="64"/>
      </bottom>
      <diagonal/>
    </border>
    <border>
      <left style="thin">
        <color theme="0"/>
      </left>
      <right style="thin">
        <color theme="0"/>
      </right>
      <top style="thin">
        <color indexed="64"/>
      </top>
      <bottom/>
      <diagonal/>
    </border>
    <border>
      <left style="thin">
        <color indexed="64"/>
      </left>
      <right style="thin">
        <color theme="0"/>
      </right>
      <top style="thin">
        <color indexed="64"/>
      </top>
      <bottom/>
      <diagonal/>
    </border>
    <border>
      <left style="thin">
        <color theme="0"/>
      </left>
      <right style="thin">
        <color indexed="64"/>
      </right>
      <top style="thin">
        <color indexed="64"/>
      </top>
      <bottom/>
      <diagonal/>
    </border>
    <border>
      <left/>
      <right style="thin">
        <color theme="0"/>
      </right>
      <top/>
      <bottom/>
      <diagonal/>
    </border>
    <border>
      <left style="thin">
        <color indexed="64"/>
      </left>
      <right style="dotted">
        <color indexed="64"/>
      </right>
      <top/>
      <bottom/>
      <diagonal/>
    </border>
    <border>
      <left style="thin">
        <color indexed="64"/>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style="thin">
        <color theme="0"/>
      </right>
      <top/>
      <bottom style="dotted">
        <color indexed="64"/>
      </bottom>
      <diagonal/>
    </border>
    <border>
      <left style="thin">
        <color theme="0"/>
      </left>
      <right style="thin">
        <color theme="0"/>
      </right>
      <top/>
      <bottom style="dotted">
        <color indexed="64"/>
      </bottom>
      <diagonal/>
    </border>
    <border>
      <left style="thin">
        <color theme="0"/>
      </left>
      <right style="thin">
        <color indexed="64"/>
      </right>
      <top/>
      <bottom style="dotted">
        <color indexed="64"/>
      </bottom>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bottom style="thin">
        <color indexed="64"/>
      </bottom>
      <diagonal style="thin">
        <color indexed="64"/>
      </diagonal>
    </border>
    <border>
      <left/>
      <right style="medium">
        <color indexed="64"/>
      </right>
      <top style="double">
        <color indexed="64"/>
      </top>
      <bottom style="thin">
        <color indexed="64"/>
      </bottom>
      <diagonal/>
    </border>
    <border diagonalUp="1">
      <left style="thin">
        <color indexed="64"/>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thick">
        <color indexed="64"/>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style="thin">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diagonal style="thin">
        <color indexed="64"/>
      </diagonal>
    </border>
    <border diagonalUp="1">
      <left/>
      <right/>
      <top/>
      <bottom/>
      <diagonal style="thin">
        <color indexed="64"/>
      </diagonal>
    </border>
    <border diagonalUp="1">
      <left/>
      <right style="thin">
        <color indexed="64"/>
      </right>
      <top/>
      <bottom/>
      <diagonal style="thin">
        <color indexed="64"/>
      </diagonal>
    </border>
    <border diagonalUp="1">
      <left/>
      <right/>
      <top/>
      <bottom style="thin">
        <color indexed="64"/>
      </bottom>
      <diagonal style="thin">
        <color indexed="64"/>
      </diagonal>
    </border>
    <border>
      <left style="thin">
        <color indexed="64"/>
      </left>
      <right/>
      <top/>
      <bottom style="thick">
        <color indexed="64"/>
      </bottom>
      <diagonal/>
    </border>
    <border>
      <left/>
      <right style="thick">
        <color indexed="64"/>
      </right>
      <top/>
      <bottom style="thin">
        <color indexed="64"/>
      </bottom>
      <diagonal/>
    </border>
    <border>
      <left/>
      <right style="thick">
        <color indexed="64"/>
      </right>
      <top/>
      <bottom/>
      <diagonal/>
    </border>
    <border>
      <left style="thick">
        <color indexed="64"/>
      </left>
      <right style="thick">
        <color indexed="64"/>
      </right>
      <top style="thick">
        <color indexed="64"/>
      </top>
      <bottom style="thick">
        <color indexed="64"/>
      </bottom>
      <diagonal/>
    </border>
    <border>
      <left/>
      <right/>
      <top style="thick">
        <color indexed="64"/>
      </top>
      <bottom style="thick">
        <color indexed="64"/>
      </bottom>
      <diagonal/>
    </border>
    <border>
      <left/>
      <right style="thin">
        <color indexed="64"/>
      </right>
      <top style="thick">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diagonalUp="1">
      <left style="thin">
        <color indexed="64"/>
      </left>
      <right style="thin">
        <color indexed="64"/>
      </right>
      <top/>
      <bottom/>
      <diagonal style="thin">
        <color indexed="64"/>
      </diagonal>
    </border>
    <border diagonalUp="1">
      <left/>
      <right/>
      <top style="thin">
        <color indexed="64"/>
      </top>
      <bottom style="thin">
        <color indexed="64"/>
      </bottom>
      <diagonal style="thin">
        <color indexed="64"/>
      </diagonal>
    </border>
    <border diagonalUp="1">
      <left/>
      <right style="medium">
        <color indexed="64"/>
      </right>
      <top style="thin">
        <color indexed="64"/>
      </top>
      <bottom/>
      <diagonal style="thin">
        <color indexed="64"/>
      </diagonal>
    </border>
    <border>
      <left style="medium">
        <color indexed="64"/>
      </left>
      <right style="medium">
        <color indexed="64"/>
      </right>
      <top style="thin">
        <color indexed="64"/>
      </top>
      <bottom style="thin">
        <color indexed="64"/>
      </bottom>
      <diagonal/>
    </border>
    <border>
      <left style="dotted">
        <color indexed="64"/>
      </left>
      <right/>
      <top style="dotted">
        <color indexed="64"/>
      </top>
      <bottom/>
      <diagonal/>
    </border>
    <border>
      <left/>
      <right/>
      <top style="dotted">
        <color indexed="64"/>
      </top>
      <bottom/>
      <diagonal/>
    </border>
    <border>
      <left style="thin">
        <color indexed="64"/>
      </left>
      <right/>
      <top style="dotted">
        <color indexed="64"/>
      </top>
      <bottom/>
      <diagonal/>
    </border>
    <border>
      <left/>
      <right style="thin">
        <color indexed="64"/>
      </right>
      <top style="dotted">
        <color indexed="64"/>
      </top>
      <bottom/>
      <diagonal/>
    </border>
    <border>
      <left style="thin">
        <color indexed="64"/>
      </left>
      <right style="dotted">
        <color indexed="64"/>
      </right>
      <top/>
      <bottom style="thin">
        <color indexed="64"/>
      </bottom>
      <diagonal/>
    </border>
  </borders>
  <cellStyleXfs count="5">
    <xf numFmtId="0" fontId="0" fillId="0" borderId="0">
      <alignment vertical="center"/>
    </xf>
    <xf numFmtId="9" fontId="1" fillId="0" borderId="0" applyFont="0" applyFill="0" applyBorder="0" applyAlignment="0" applyProtection="0">
      <alignment vertical="center"/>
    </xf>
    <xf numFmtId="0" fontId="19" fillId="0" borderId="0" applyNumberFormat="0" applyFill="0" applyBorder="0" applyAlignment="0" applyProtection="0">
      <alignment vertical="center"/>
    </xf>
    <xf numFmtId="38" fontId="1" fillId="0" borderId="0" applyFont="0" applyFill="0" applyBorder="0" applyAlignment="0" applyProtection="0">
      <alignment vertical="center"/>
    </xf>
    <xf numFmtId="0" fontId="1" fillId="0" borderId="0">
      <alignment vertical="center"/>
    </xf>
  </cellStyleXfs>
  <cellXfs count="837">
    <xf numFmtId="0" fontId="0" fillId="0" borderId="0" xfId="0">
      <alignment vertical="center"/>
    </xf>
    <xf numFmtId="0" fontId="6" fillId="0" borderId="0" xfId="0" applyFont="1">
      <alignment vertical="center"/>
    </xf>
    <xf numFmtId="0" fontId="5" fillId="0" borderId="1" xfId="0" applyFont="1" applyBorder="1" applyAlignment="1">
      <alignment horizontal="center" vertical="center" wrapText="1"/>
    </xf>
    <xf numFmtId="0" fontId="5" fillId="0" borderId="2" xfId="0" applyFont="1" applyBorder="1" applyAlignment="1">
      <alignment horizontal="center" vertical="center" wrapText="1"/>
    </xf>
    <xf numFmtId="0" fontId="6" fillId="0" borderId="0" xfId="0" applyFont="1" applyAlignment="1"/>
    <xf numFmtId="176" fontId="5" fillId="0" borderId="3" xfId="0" applyNumberFormat="1" applyFont="1" applyBorder="1" applyAlignment="1">
      <alignment horizontal="right" vertical="center" wrapText="1"/>
    </xf>
    <xf numFmtId="176" fontId="5" fillId="0" borderId="5" xfId="0" applyNumberFormat="1" applyFont="1" applyBorder="1" applyAlignment="1">
      <alignment horizontal="right" vertical="center" wrapText="1"/>
    </xf>
    <xf numFmtId="0" fontId="5" fillId="0" borderId="5" xfId="0" applyFont="1" applyBorder="1" applyAlignment="1">
      <alignment horizontal="right" vertical="center" wrapText="1"/>
    </xf>
    <xf numFmtId="0" fontId="5" fillId="0" borderId="5" xfId="0" applyFont="1" applyBorder="1" applyAlignment="1">
      <alignment horizontal="center" vertical="center" wrapText="1"/>
    </xf>
    <xf numFmtId="0" fontId="5" fillId="0" borderId="3" xfId="0" applyFont="1" applyBorder="1" applyAlignment="1">
      <alignment vertical="center" shrinkToFit="1"/>
    </xf>
    <xf numFmtId="0" fontId="0" fillId="0" borderId="0" xfId="0" applyAlignment="1">
      <alignment horizontal="center" vertical="center"/>
    </xf>
    <xf numFmtId="0" fontId="6" fillId="0" borderId="6" xfId="0" applyFont="1" applyBorder="1">
      <alignment vertical="center"/>
    </xf>
    <xf numFmtId="0" fontId="5" fillId="0" borderId="0" xfId="0" applyFont="1" applyAlignment="1"/>
    <xf numFmtId="0" fontId="4" fillId="0" borderId="0" xfId="0" applyFont="1" applyAlignment="1">
      <alignment horizontal="justify" vertical="center"/>
    </xf>
    <xf numFmtId="0" fontId="19" fillId="0" borderId="0" xfId="2" applyBorder="1" applyAlignment="1">
      <alignment vertical="center" wrapText="1"/>
    </xf>
    <xf numFmtId="0" fontId="20" fillId="0" borderId="0" xfId="0" applyFont="1">
      <alignment vertical="center"/>
    </xf>
    <xf numFmtId="176" fontId="5" fillId="0" borderId="7" xfId="0" applyNumberFormat="1" applyFont="1" applyBorder="1" applyAlignment="1">
      <alignment horizontal="right" vertical="center" wrapText="1"/>
    </xf>
    <xf numFmtId="0" fontId="5" fillId="0" borderId="8" xfId="0" applyFont="1" applyBorder="1" applyAlignment="1">
      <alignment horizontal="right" vertical="center" wrapText="1"/>
    </xf>
    <xf numFmtId="176" fontId="5" fillId="0" borderId="1" xfId="0" applyNumberFormat="1" applyFont="1" applyBorder="1" applyAlignment="1">
      <alignment horizontal="right" vertical="center" wrapText="1"/>
    </xf>
    <xf numFmtId="176" fontId="5" fillId="0" borderId="9" xfId="0" applyNumberFormat="1" applyFont="1" applyBorder="1" applyAlignment="1">
      <alignment horizontal="right" vertical="center" wrapText="1"/>
    </xf>
    <xf numFmtId="187" fontId="5" fillId="0" borderId="9" xfId="0" applyNumberFormat="1" applyFont="1" applyBorder="1" applyAlignment="1">
      <alignment vertical="center" shrinkToFit="1"/>
    </xf>
    <xf numFmtId="0" fontId="4" fillId="0" borderId="0" xfId="0" applyFont="1">
      <alignment vertical="center"/>
    </xf>
    <xf numFmtId="0" fontId="4" fillId="0" borderId="10" xfId="0" applyFont="1" applyBorder="1" applyAlignment="1">
      <alignment horizontal="center" vertical="center" shrinkToFit="1"/>
    </xf>
    <xf numFmtId="0" fontId="4" fillId="0" borderId="11" xfId="0" applyFont="1" applyBorder="1" applyAlignment="1">
      <alignment horizontal="center" vertical="center"/>
    </xf>
    <xf numFmtId="0" fontId="3" fillId="0" borderId="0" xfId="0" applyFont="1">
      <alignment vertical="center"/>
    </xf>
    <xf numFmtId="0" fontId="1" fillId="0" borderId="0" xfId="0" applyFont="1">
      <alignment vertical="center"/>
    </xf>
    <xf numFmtId="0" fontId="5" fillId="0" borderId="0" xfId="0" applyFont="1" applyAlignment="1">
      <alignment horizontal="center" vertical="center" wrapText="1"/>
    </xf>
    <xf numFmtId="0" fontId="3" fillId="0" borderId="0" xfId="0" applyFont="1" applyAlignment="1">
      <alignment horizontal="right" vertical="center"/>
    </xf>
    <xf numFmtId="0" fontId="4" fillId="0" borderId="11" xfId="0" applyFont="1" applyBorder="1">
      <alignment vertical="center"/>
    </xf>
    <xf numFmtId="0" fontId="4" fillId="0" borderId="14" xfId="0" applyFont="1" applyBorder="1">
      <alignment vertical="center"/>
    </xf>
    <xf numFmtId="0" fontId="4" fillId="0" borderId="6" xfId="0" applyFont="1" applyBorder="1" applyAlignment="1">
      <alignment horizontal="left" vertical="center" wrapText="1"/>
    </xf>
    <xf numFmtId="0" fontId="4" fillId="0" borderId="15" xfId="0" applyFont="1" applyBorder="1" applyAlignment="1">
      <alignment vertical="center" wrapText="1"/>
    </xf>
    <xf numFmtId="0" fontId="3" fillId="4" borderId="0" xfId="0" applyFont="1" applyFill="1">
      <alignment vertical="center"/>
    </xf>
    <xf numFmtId="182" fontId="5" fillId="0" borderId="3" xfId="0" applyNumberFormat="1" applyFont="1" applyBorder="1" applyAlignment="1">
      <alignment horizontal="right" vertical="center" wrapText="1" shrinkToFit="1"/>
    </xf>
    <xf numFmtId="0" fontId="3" fillId="0" borderId="0" xfId="0" applyFont="1" applyAlignment="1">
      <alignment horizontal="left" vertical="center"/>
    </xf>
    <xf numFmtId="38" fontId="3" fillId="0" borderId="9" xfId="3" applyFont="1" applyBorder="1" applyProtection="1">
      <alignment vertical="center"/>
    </xf>
    <xf numFmtId="0" fontId="4" fillId="0" borderId="0" xfId="0" applyFont="1" applyAlignment="1">
      <alignment horizontal="center" vertical="center"/>
    </xf>
    <xf numFmtId="0" fontId="21" fillId="0" borderId="0" xfId="0" applyFont="1">
      <alignment vertical="center"/>
    </xf>
    <xf numFmtId="0" fontId="22" fillId="0" borderId="0" xfId="0" applyFont="1">
      <alignment vertical="center"/>
    </xf>
    <xf numFmtId="0" fontId="23" fillId="0" borderId="0" xfId="0" applyFont="1">
      <alignment vertical="center"/>
    </xf>
    <xf numFmtId="0" fontId="9" fillId="0" borderId="0" xfId="0" applyFont="1">
      <alignment vertical="center"/>
    </xf>
    <xf numFmtId="178" fontId="4" fillId="0" borderId="0" xfId="0" applyNumberFormat="1" applyFont="1" applyAlignment="1">
      <alignment horizontal="right" wrapText="1"/>
    </xf>
    <xf numFmtId="178" fontId="4" fillId="0" borderId="2" xfId="0" applyNumberFormat="1" applyFont="1" applyBorder="1" applyAlignment="1">
      <alignment horizontal="center" vertical="center" wrapText="1"/>
    </xf>
    <xf numFmtId="176" fontId="4" fillId="0" borderId="3" xfId="0" applyNumberFormat="1" applyFont="1" applyBorder="1" applyAlignment="1">
      <alignment horizontal="right" shrinkToFit="1"/>
    </xf>
    <xf numFmtId="0" fontId="6" fillId="0" borderId="3" xfId="0" applyFont="1" applyBorder="1" applyAlignment="1">
      <alignment horizontal="center" vertical="center"/>
    </xf>
    <xf numFmtId="0" fontId="6" fillId="0" borderId="3" xfId="0" applyFont="1" applyBorder="1">
      <alignment vertical="center"/>
    </xf>
    <xf numFmtId="0" fontId="4" fillId="0" borderId="0" xfId="0" applyFont="1" applyAlignment="1">
      <alignment horizontal="right" vertical="center"/>
    </xf>
    <xf numFmtId="0" fontId="4" fillId="0" borderId="0" xfId="0" applyFont="1" applyAlignment="1">
      <alignment horizontal="center" vertical="center" shrinkToFit="1"/>
    </xf>
    <xf numFmtId="0" fontId="4" fillId="0" borderId="0" xfId="0" applyFont="1" applyAlignment="1">
      <alignment vertical="center" wrapText="1"/>
    </xf>
    <xf numFmtId="0" fontId="4" fillId="0" borderId="0" xfId="0" applyFont="1" applyAlignment="1">
      <alignment horizontal="left" vertical="center" wrapText="1"/>
    </xf>
    <xf numFmtId="0" fontId="4" fillId="0" borderId="17" xfId="0" applyFont="1" applyBorder="1" applyAlignment="1">
      <alignment horizontal="right" vertical="center"/>
    </xf>
    <xf numFmtId="0" fontId="24" fillId="0" borderId="0" xfId="0" applyFont="1">
      <alignment vertical="center"/>
    </xf>
    <xf numFmtId="189" fontId="25" fillId="3" borderId="0" xfId="0" applyNumberFormat="1" applyFont="1" applyFill="1" applyAlignment="1">
      <alignment horizontal="right" vertical="center" wrapText="1"/>
    </xf>
    <xf numFmtId="0" fontId="5" fillId="6" borderId="0" xfId="0" applyFont="1" applyFill="1" applyAlignment="1">
      <alignment horizontal="right" wrapText="1" shrinkToFit="1"/>
    </xf>
    <xf numFmtId="0" fontId="5" fillId="6" borderId="0" xfId="0" applyFont="1" applyFill="1" applyAlignment="1">
      <alignment horizontal="center" vertical="center" wrapText="1"/>
    </xf>
    <xf numFmtId="188" fontId="25" fillId="6" borderId="0" xfId="3" applyNumberFormat="1" applyFont="1" applyFill="1" applyBorder="1" applyAlignment="1" applyProtection="1">
      <alignment horizontal="right" vertical="center" wrapText="1"/>
    </xf>
    <xf numFmtId="2" fontId="25" fillId="3" borderId="0" xfId="0" applyNumberFormat="1" applyFont="1" applyFill="1" applyAlignment="1">
      <alignment horizontal="right" vertical="center" wrapText="1"/>
    </xf>
    <xf numFmtId="0" fontId="26" fillId="0" borderId="0" xfId="0" applyFont="1">
      <alignment vertical="center"/>
    </xf>
    <xf numFmtId="0" fontId="27" fillId="0" borderId="0" xfId="0" applyFont="1">
      <alignment vertical="center"/>
    </xf>
    <xf numFmtId="188" fontId="25" fillId="5" borderId="3" xfId="3" applyNumberFormat="1" applyFont="1" applyFill="1" applyBorder="1" applyAlignment="1" applyProtection="1">
      <alignment horizontal="right" vertical="center" wrapText="1"/>
      <protection locked="0"/>
    </xf>
    <xf numFmtId="0" fontId="25" fillId="5" borderId="3" xfId="0" applyFont="1" applyFill="1" applyBorder="1" applyAlignment="1" applyProtection="1">
      <alignment horizontal="right" vertical="center" wrapText="1"/>
      <protection locked="0"/>
    </xf>
    <xf numFmtId="0" fontId="28" fillId="0" borderId="0" xfId="0" applyFont="1">
      <alignment vertical="center"/>
    </xf>
    <xf numFmtId="0" fontId="6" fillId="5" borderId="3" xfId="0" applyFont="1" applyFill="1" applyBorder="1" applyAlignment="1" applyProtection="1">
      <alignment vertical="center" shrinkToFit="1"/>
      <protection locked="0"/>
    </xf>
    <xf numFmtId="0" fontId="16" fillId="0" borderId="0" xfId="0" applyFont="1">
      <alignment vertical="center"/>
    </xf>
    <xf numFmtId="0" fontId="16" fillId="0" borderId="0" xfId="0" applyFont="1" applyAlignment="1">
      <alignment horizontal="center" vertical="center"/>
    </xf>
    <xf numFmtId="0" fontId="30" fillId="0" borderId="0" xfId="0" applyFont="1">
      <alignment vertical="center"/>
    </xf>
    <xf numFmtId="0" fontId="32" fillId="0" borderId="0" xfId="0" applyFont="1" applyAlignment="1">
      <alignment horizontal="left" vertical="center"/>
    </xf>
    <xf numFmtId="0" fontId="32" fillId="0" borderId="0" xfId="0" applyFont="1">
      <alignment vertical="center"/>
    </xf>
    <xf numFmtId="0" fontId="5" fillId="0" borderId="0" xfId="0" applyFont="1">
      <alignment vertical="center"/>
    </xf>
    <xf numFmtId="0" fontId="5" fillId="0" borderId="0" xfId="0" applyFont="1" applyAlignment="1">
      <alignment horizontal="right" vertical="center"/>
    </xf>
    <xf numFmtId="0" fontId="5" fillId="0" borderId="0" xfId="0" applyFont="1" applyAlignment="1">
      <alignment horizontal="center" vertical="center"/>
    </xf>
    <xf numFmtId="0" fontId="5" fillId="0" borderId="0" xfId="0" applyFont="1" applyAlignment="1">
      <alignment horizontal="left" vertical="center"/>
    </xf>
    <xf numFmtId="0" fontId="4" fillId="0" borderId="5" xfId="0" applyFont="1" applyBorder="1" applyAlignment="1">
      <alignment horizontal="right" shrinkToFit="1"/>
    </xf>
    <xf numFmtId="178" fontId="4" fillId="0" borderId="1" xfId="0" applyNumberFormat="1" applyFont="1" applyBorder="1" applyAlignment="1">
      <alignment horizontal="right" shrinkToFit="1"/>
    </xf>
    <xf numFmtId="0" fontId="4" fillId="0" borderId="0" xfId="0" applyFont="1" applyAlignment="1">
      <alignment horizontal="left" vertical="center"/>
    </xf>
    <xf numFmtId="0" fontId="29" fillId="0" borderId="11" xfId="0" applyFont="1" applyBorder="1" applyAlignment="1">
      <alignment vertical="center" wrapText="1"/>
    </xf>
    <xf numFmtId="0" fontId="29" fillId="0" borderId="14" xfId="0" applyFont="1" applyBorder="1" applyAlignment="1">
      <alignment vertical="center" wrapText="1"/>
    </xf>
    <xf numFmtId="0" fontId="29" fillId="0" borderId="6" xfId="0" applyFont="1" applyBorder="1" applyAlignment="1">
      <alignment vertical="center" wrapText="1"/>
    </xf>
    <xf numFmtId="0" fontId="29" fillId="0" borderId="6" xfId="0" applyFont="1" applyBorder="1" applyAlignment="1">
      <alignment horizontal="center" vertical="center" wrapText="1"/>
    </xf>
    <xf numFmtId="0" fontId="29" fillId="0" borderId="19" xfId="0" applyFont="1" applyBorder="1" applyAlignment="1">
      <alignment horizontal="left" vertical="center" shrinkToFit="1"/>
    </xf>
    <xf numFmtId="0" fontId="31" fillId="0" borderId="18" xfId="0" applyFont="1" applyBorder="1" applyAlignment="1">
      <alignment horizontal="center" vertical="top" wrapText="1"/>
    </xf>
    <xf numFmtId="0" fontId="31" fillId="0" borderId="19" xfId="0" applyFont="1" applyBorder="1" applyAlignment="1">
      <alignment vertical="top" shrinkToFit="1"/>
    </xf>
    <xf numFmtId="0" fontId="29" fillId="0" borderId="21" xfId="0" applyFont="1" applyBorder="1" applyAlignment="1">
      <alignment horizontal="right" vertical="top" shrinkToFit="1"/>
    </xf>
    <xf numFmtId="0" fontId="29" fillId="0" borderId="19" xfId="0" applyFont="1" applyBorder="1" applyAlignment="1">
      <alignment vertical="top" shrinkToFit="1"/>
    </xf>
    <xf numFmtId="0" fontId="29" fillId="0" borderId="50" xfId="0" applyFont="1" applyBorder="1" applyAlignment="1">
      <alignment horizontal="left" vertical="center" wrapText="1"/>
    </xf>
    <xf numFmtId="0" fontId="30" fillId="0" borderId="4" xfId="0" applyFont="1" applyBorder="1" applyAlignment="1">
      <alignment horizontal="center" vertical="center" wrapText="1"/>
    </xf>
    <xf numFmtId="0" fontId="10" fillId="0" borderId="12" xfId="0" applyFont="1" applyBorder="1" applyAlignment="1">
      <alignment vertical="center" wrapText="1"/>
    </xf>
    <xf numFmtId="0" fontId="6" fillId="0" borderId="0" xfId="0" applyFont="1" applyAlignment="1">
      <alignment horizontal="center" vertical="center"/>
    </xf>
    <xf numFmtId="0" fontId="6" fillId="5" borderId="0" xfId="0" applyFont="1" applyFill="1" applyAlignment="1" applyProtection="1">
      <alignment horizontal="center" vertical="center" shrinkToFit="1"/>
      <protection locked="0"/>
    </xf>
    <xf numFmtId="0" fontId="6" fillId="0" borderId="17" xfId="0" applyFont="1" applyBorder="1">
      <alignment vertical="center"/>
    </xf>
    <xf numFmtId="0" fontId="4" fillId="0" borderId="4" xfId="0" applyFont="1" applyBorder="1" applyAlignment="1">
      <alignment horizontal="justify" vertical="center" wrapText="1"/>
    </xf>
    <xf numFmtId="0" fontId="4" fillId="0" borderId="16" xfId="0" applyFont="1" applyBorder="1" applyAlignment="1">
      <alignment horizontal="justify" vertical="center" wrapText="1"/>
    </xf>
    <xf numFmtId="0" fontId="4" fillId="0" borderId="21" xfId="0" applyFont="1" applyBorder="1" applyAlignment="1">
      <alignment horizontal="justify" vertical="center" wrapText="1"/>
    </xf>
    <xf numFmtId="0" fontId="4" fillId="5" borderId="11" xfId="0" applyFont="1" applyFill="1" applyBorder="1" applyAlignment="1" applyProtection="1">
      <alignment horizontal="center" vertical="center" shrinkToFit="1"/>
      <protection locked="0"/>
    </xf>
    <xf numFmtId="0" fontId="4" fillId="0" borderId="11" xfId="0" applyFont="1" applyBorder="1" applyAlignment="1">
      <alignment horizontal="justify" vertical="center" wrapText="1"/>
    </xf>
    <xf numFmtId="0" fontId="6" fillId="0" borderId="11" xfId="0" applyFont="1" applyBorder="1">
      <alignment vertical="center"/>
    </xf>
    <xf numFmtId="0" fontId="6" fillId="0" borderId="14" xfId="0" applyFont="1" applyBorder="1">
      <alignment vertical="center"/>
    </xf>
    <xf numFmtId="0" fontId="4" fillId="0" borderId="6" xfId="0" applyFont="1" applyBorder="1" applyAlignment="1">
      <alignment horizontal="justify" vertical="center" wrapText="1"/>
    </xf>
    <xf numFmtId="0" fontId="4" fillId="0" borderId="4" xfId="0" applyFont="1" applyBorder="1" applyAlignment="1">
      <alignment horizontal="left" vertical="center" wrapText="1" indent="1"/>
    </xf>
    <xf numFmtId="0" fontId="4" fillId="0" borderId="14" xfId="0" applyFont="1" applyBorder="1" applyAlignment="1">
      <alignment horizontal="left" vertical="center" wrapText="1" indent="1"/>
    </xf>
    <xf numFmtId="0" fontId="4" fillId="0" borderId="20" xfId="0" applyFont="1" applyBorder="1" applyAlignment="1">
      <alignment horizontal="left" vertical="center" wrapText="1" indent="1"/>
    </xf>
    <xf numFmtId="0" fontId="4" fillId="0" borderId="19" xfId="0" applyFont="1" applyBorder="1" applyAlignment="1">
      <alignment horizontal="left" vertical="center" wrapText="1" indent="1"/>
    </xf>
    <xf numFmtId="0" fontId="4" fillId="0" borderId="17" xfId="0" applyFont="1" applyBorder="1" applyAlignment="1">
      <alignment horizontal="left" vertical="center" wrapText="1" indent="1"/>
    </xf>
    <xf numFmtId="0" fontId="4" fillId="0" borderId="12" xfId="0" applyFont="1" applyBorder="1" applyAlignment="1">
      <alignment horizontal="left" vertical="center" wrapText="1" indent="1"/>
    </xf>
    <xf numFmtId="0" fontId="4" fillId="0" borderId="12" xfId="0" applyFont="1" applyBorder="1" applyAlignment="1">
      <alignment horizontal="justify" vertical="center" wrapText="1"/>
    </xf>
    <xf numFmtId="0" fontId="4" fillId="0" borderId="12" xfId="0" applyFont="1" applyBorder="1" applyAlignment="1">
      <alignment horizontal="left" vertical="center" wrapText="1"/>
    </xf>
    <xf numFmtId="0" fontId="6" fillId="0" borderId="0" xfId="0" applyFont="1" applyAlignment="1">
      <alignment horizontal="right" vertical="center"/>
    </xf>
    <xf numFmtId="0" fontId="6" fillId="0" borderId="18" xfId="0" applyFont="1" applyBorder="1" applyAlignment="1">
      <alignment horizontal="center" vertical="center"/>
    </xf>
    <xf numFmtId="0" fontId="6" fillId="0" borderId="18" xfId="0" applyFont="1" applyBorder="1">
      <alignment vertical="center"/>
    </xf>
    <xf numFmtId="0" fontId="4" fillId="0" borderId="18" xfId="0" applyFont="1" applyBorder="1" applyAlignment="1">
      <alignment horizontal="right" vertical="center"/>
    </xf>
    <xf numFmtId="0" fontId="4" fillId="0" borderId="18" xfId="0" applyFont="1" applyBorder="1">
      <alignment vertical="center"/>
    </xf>
    <xf numFmtId="0" fontId="4" fillId="0" borderId="18" xfId="0" applyFont="1" applyBorder="1" applyAlignment="1">
      <alignment horizontal="left" vertical="center"/>
    </xf>
    <xf numFmtId="0" fontId="4" fillId="0" borderId="11" xfId="0" applyFont="1" applyBorder="1" applyAlignment="1">
      <alignment horizontal="left" vertical="center"/>
    </xf>
    <xf numFmtId="0" fontId="9" fillId="0" borderId="18" xfId="0" applyFont="1" applyBorder="1">
      <alignment vertical="center"/>
    </xf>
    <xf numFmtId="0" fontId="4" fillId="0" borderId="0" xfId="0" applyFont="1" applyAlignment="1">
      <alignment horizontal="left" vertical="center" shrinkToFit="1"/>
    </xf>
    <xf numFmtId="0" fontId="5" fillId="0" borderId="18" xfId="0" applyFont="1" applyBorder="1" applyAlignment="1">
      <alignment horizontal="right" vertical="center"/>
    </xf>
    <xf numFmtId="0" fontId="5" fillId="0" borderId="18" xfId="0" applyFont="1" applyBorder="1">
      <alignment vertical="center"/>
    </xf>
    <xf numFmtId="0" fontId="5" fillId="0" borderId="18" xfId="0" applyFont="1" applyBorder="1" applyAlignment="1">
      <alignment horizontal="left" vertical="center"/>
    </xf>
    <xf numFmtId="0" fontId="4" fillId="0" borderId="12" xfId="0" applyFont="1" applyBorder="1">
      <alignment vertical="center"/>
    </xf>
    <xf numFmtId="0" fontId="4" fillId="0" borderId="12" xfId="0" applyFont="1" applyBorder="1" applyAlignment="1">
      <alignment vertical="center" shrinkToFit="1"/>
    </xf>
    <xf numFmtId="178" fontId="4" fillId="0" borderId="3" xfId="0" applyNumberFormat="1" applyFont="1" applyBorder="1" applyAlignment="1">
      <alignment horizontal="right" shrinkToFit="1"/>
    </xf>
    <xf numFmtId="0" fontId="12" fillId="0" borderId="16" xfId="0" applyFont="1" applyBorder="1" applyAlignment="1">
      <alignment horizontal="right" shrinkToFit="1"/>
    </xf>
    <xf numFmtId="0" fontId="4" fillId="0" borderId="4" xfId="0" applyFont="1" applyBorder="1">
      <alignment vertical="center"/>
    </xf>
    <xf numFmtId="0" fontId="4" fillId="0" borderId="11" xfId="0" applyFont="1" applyBorder="1" applyAlignment="1">
      <alignment horizontal="right" vertical="center"/>
    </xf>
    <xf numFmtId="182" fontId="4" fillId="0" borderId="3" xfId="0" applyNumberFormat="1" applyFont="1" applyBorder="1" applyAlignment="1">
      <alignment horizontal="center" vertical="center" shrinkToFit="1"/>
    </xf>
    <xf numFmtId="0" fontId="4" fillId="0" borderId="3" xfId="0" applyFont="1" applyBorder="1" applyAlignment="1">
      <alignment horizontal="center" vertical="center" shrinkToFit="1"/>
    </xf>
    <xf numFmtId="189" fontId="4" fillId="0" borderId="3" xfId="0" applyNumberFormat="1" applyFont="1" applyBorder="1" applyAlignment="1">
      <alignment horizontal="center" vertical="center" shrinkToFit="1"/>
    </xf>
    <xf numFmtId="181" fontId="7" fillId="0" borderId="2" xfId="0" applyNumberFormat="1" applyFont="1" applyBorder="1" applyAlignment="1">
      <alignment horizontal="right" vertical="center" shrinkToFit="1"/>
    </xf>
    <xf numFmtId="176" fontId="7" fillId="0" borderId="2" xfId="0" applyNumberFormat="1" applyFont="1" applyBorder="1" applyAlignment="1">
      <alignment horizontal="right" vertical="center" shrinkToFit="1"/>
    </xf>
    <xf numFmtId="179" fontId="7" fillId="0" borderId="2" xfId="0" applyNumberFormat="1" applyFont="1" applyBorder="1" applyAlignment="1">
      <alignment horizontal="right" vertical="center" shrinkToFit="1"/>
    </xf>
    <xf numFmtId="189" fontId="4" fillId="0" borderId="10" xfId="0" applyNumberFormat="1" applyFont="1" applyBorder="1" applyAlignment="1">
      <alignment horizontal="center" vertical="center" shrinkToFit="1"/>
    </xf>
    <xf numFmtId="0" fontId="4" fillId="0" borderId="13" xfId="0" applyFont="1" applyBorder="1" applyAlignment="1">
      <alignment horizontal="center" wrapText="1"/>
    </xf>
    <xf numFmtId="0" fontId="4" fillId="0" borderId="2" xfId="0" applyFont="1" applyBorder="1" applyAlignment="1">
      <alignment horizontal="center" vertical="top" wrapText="1"/>
    </xf>
    <xf numFmtId="0" fontId="35" fillId="0" borderId="0" xfId="0" applyFont="1">
      <alignment vertical="center"/>
    </xf>
    <xf numFmtId="0" fontId="29" fillId="0" borderId="3" xfId="0" applyFont="1" applyBorder="1" applyAlignment="1">
      <alignment horizontal="center" vertical="center" wrapText="1"/>
    </xf>
    <xf numFmtId="0" fontId="4" fillId="5" borderId="0" xfId="0" applyFont="1" applyFill="1" applyAlignment="1" applyProtection="1">
      <alignment horizontal="center" vertical="center"/>
      <protection locked="0"/>
    </xf>
    <xf numFmtId="0" fontId="4" fillId="5" borderId="11" xfId="0" applyFont="1" applyFill="1" applyBorder="1" applyAlignment="1" applyProtection="1">
      <alignment horizontal="center" vertical="center" wrapText="1"/>
      <protection locked="0"/>
    </xf>
    <xf numFmtId="0" fontId="4" fillId="0" borderId="11" xfId="0" applyFont="1" applyBorder="1" applyAlignment="1">
      <alignment horizontal="right" vertical="center" wrapText="1"/>
    </xf>
    <xf numFmtId="0" fontId="6" fillId="0" borderId="0" xfId="0" applyFont="1" applyProtection="1">
      <alignment vertical="center"/>
      <protection locked="0"/>
    </xf>
    <xf numFmtId="0" fontId="4" fillId="0" borderId="0" xfId="0" applyFont="1" applyProtection="1">
      <alignment vertical="center"/>
      <protection locked="0"/>
    </xf>
    <xf numFmtId="0" fontId="38" fillId="0" borderId="0" xfId="0" applyFont="1">
      <alignment vertical="center"/>
    </xf>
    <xf numFmtId="0" fontId="39" fillId="0" borderId="0" xfId="0" applyFont="1">
      <alignment vertical="center"/>
    </xf>
    <xf numFmtId="0" fontId="39" fillId="0" borderId="0" xfId="0" applyFont="1" applyAlignment="1">
      <alignment horizontal="center" vertical="center"/>
    </xf>
    <xf numFmtId="0" fontId="40" fillId="0" borderId="0" xfId="0" applyFont="1">
      <alignment vertical="center"/>
    </xf>
    <xf numFmtId="0" fontId="41" fillId="0" borderId="0" xfId="0" applyFont="1">
      <alignment vertical="center"/>
    </xf>
    <xf numFmtId="0" fontId="40" fillId="0" borderId="0" xfId="0" applyFont="1" applyAlignment="1">
      <alignment horizontal="right" vertical="center" indent="1"/>
    </xf>
    <xf numFmtId="0" fontId="40" fillId="0" borderId="0" xfId="4" applyFont="1">
      <alignment vertical="center"/>
    </xf>
    <xf numFmtId="0" fontId="39" fillId="0" borderId="0" xfId="0" applyFont="1" applyAlignment="1">
      <alignment horizontal="left" vertical="center"/>
    </xf>
    <xf numFmtId="0" fontId="39" fillId="5" borderId="11" xfId="0" applyFont="1" applyFill="1" applyBorder="1" applyAlignment="1" applyProtection="1">
      <alignment horizontal="center" vertical="center" shrinkToFit="1"/>
      <protection locked="0"/>
    </xf>
    <xf numFmtId="0" fontId="39" fillId="0" borderId="14" xfId="0" applyFont="1" applyBorder="1">
      <alignment vertical="center"/>
    </xf>
    <xf numFmtId="0" fontId="39" fillId="0" borderId="6" xfId="0" applyFont="1" applyBorder="1" applyAlignment="1">
      <alignment horizontal="left" vertical="center"/>
    </xf>
    <xf numFmtId="0" fontId="39" fillId="0" borderId="49" xfId="0" applyFont="1" applyBorder="1">
      <alignment vertical="center"/>
    </xf>
    <xf numFmtId="0" fontId="39" fillId="0" borderId="12" xfId="0" applyFont="1" applyBorder="1" applyAlignment="1">
      <alignment horizontal="right" vertical="center"/>
    </xf>
    <xf numFmtId="0" fontId="39" fillId="0" borderId="12" xfId="0" applyFont="1" applyBorder="1" applyAlignment="1">
      <alignment horizontal="center" vertical="center"/>
    </xf>
    <xf numFmtId="0" fontId="39" fillId="0" borderId="12" xfId="0" applyFont="1" applyBorder="1">
      <alignment vertical="center"/>
    </xf>
    <xf numFmtId="0" fontId="39" fillId="0" borderId="18" xfId="0" applyFont="1" applyBorder="1" applyAlignment="1">
      <alignment horizontal="right" vertical="center"/>
    </xf>
    <xf numFmtId="0" fontId="39" fillId="0" borderId="18" xfId="0" applyFont="1" applyBorder="1" applyAlignment="1">
      <alignment horizontal="center" vertical="center"/>
    </xf>
    <xf numFmtId="0" fontId="39" fillId="0" borderId="18" xfId="0" applyFont="1" applyBorder="1">
      <alignment vertical="center"/>
    </xf>
    <xf numFmtId="0" fontId="39" fillId="5" borderId="11" xfId="0" applyFont="1" applyFill="1" applyBorder="1" applyAlignment="1" applyProtection="1">
      <alignment horizontal="center" vertical="center"/>
      <protection locked="0"/>
    </xf>
    <xf numFmtId="0" fontId="39" fillId="0" borderId="11" xfId="0" applyFont="1" applyBorder="1">
      <alignment vertical="center"/>
    </xf>
    <xf numFmtId="0" fontId="39" fillId="0" borderId="11" xfId="0" applyFont="1" applyBorder="1" applyAlignment="1">
      <alignment horizontal="center" vertical="center"/>
    </xf>
    <xf numFmtId="0" fontId="39" fillId="0" borderId="14" xfId="0" applyFont="1" applyBorder="1" applyAlignment="1">
      <alignment horizontal="left" vertical="center"/>
    </xf>
    <xf numFmtId="0" fontId="39" fillId="0" borderId="0" xfId="0" applyFont="1" applyAlignment="1">
      <alignment horizontal="right" vertical="center"/>
    </xf>
    <xf numFmtId="0" fontId="39" fillId="0" borderId="0" xfId="0" applyFont="1" applyAlignment="1" applyProtection="1">
      <alignment horizontal="center" vertical="center"/>
      <protection locked="0"/>
    </xf>
    <xf numFmtId="0" fontId="39" fillId="0" borderId="0" xfId="0" applyFont="1" applyAlignment="1">
      <alignment horizontal="center" vertical="center" shrinkToFit="1"/>
    </xf>
    <xf numFmtId="0" fontId="40" fillId="0" borderId="0" xfId="0" applyFont="1" applyAlignment="1">
      <alignment horizontal="center" vertical="center"/>
    </xf>
    <xf numFmtId="0" fontId="44" fillId="0" borderId="0" xfId="0" applyFont="1">
      <alignment vertical="center"/>
    </xf>
    <xf numFmtId="0" fontId="44" fillId="0" borderId="0" xfId="0" applyFont="1" applyAlignment="1">
      <alignment horizontal="left" vertical="center"/>
    </xf>
    <xf numFmtId="0" fontId="43" fillId="0" borderId="0" xfId="0" applyFont="1">
      <alignment vertical="center"/>
    </xf>
    <xf numFmtId="0" fontId="46" fillId="0" borderId="0" xfId="0" applyFont="1" applyAlignment="1">
      <alignment horizontal="center" vertical="center"/>
    </xf>
    <xf numFmtId="0" fontId="46" fillId="0" borderId="0" xfId="0" applyFont="1" applyAlignment="1">
      <alignment horizontal="center" vertical="center" shrinkToFit="1"/>
    </xf>
    <xf numFmtId="0" fontId="48" fillId="0" borderId="0" xfId="0" applyFont="1" applyAlignment="1">
      <alignment horizontal="center" vertical="center" shrinkToFit="1"/>
    </xf>
    <xf numFmtId="0" fontId="49" fillId="7" borderId="32" xfId="0" applyFont="1" applyFill="1" applyBorder="1" applyAlignment="1">
      <alignment horizontal="centerContinuous" vertical="center"/>
    </xf>
    <xf numFmtId="0" fontId="40" fillId="7" borderId="37" xfId="0" applyFont="1" applyFill="1" applyBorder="1" applyAlignment="1">
      <alignment horizontal="centerContinuous" vertical="center"/>
    </xf>
    <xf numFmtId="0" fontId="40" fillId="7" borderId="33" xfId="0" applyFont="1" applyFill="1" applyBorder="1" applyAlignment="1">
      <alignment horizontal="centerContinuous" vertical="center"/>
    </xf>
    <xf numFmtId="0" fontId="43" fillId="0" borderId="0" xfId="0" applyFont="1" applyAlignment="1">
      <alignment horizontal="center"/>
    </xf>
    <xf numFmtId="0" fontId="43" fillId="0" borderId="0" xfId="0" applyFont="1" applyAlignment="1"/>
    <xf numFmtId="0" fontId="50" fillId="0" borderId="0" xfId="0" applyFont="1" applyAlignment="1"/>
    <xf numFmtId="0" fontId="44" fillId="0" borderId="0" xfId="0" applyFont="1" applyAlignment="1">
      <alignment horizontal="center" vertical="center"/>
    </xf>
    <xf numFmtId="0" fontId="53" fillId="0" borderId="0" xfId="0" applyFont="1" applyAlignment="1">
      <alignment horizontal="center" vertical="center"/>
    </xf>
    <xf numFmtId="0" fontId="54" fillId="0" borderId="0" xfId="0" applyFont="1" applyAlignment="1">
      <alignment horizontal="left" vertical="center" indent="2"/>
    </xf>
    <xf numFmtId="0" fontId="53" fillId="0" borderId="4" xfId="0" applyFont="1" applyBorder="1" applyAlignment="1">
      <alignment horizontal="center" vertical="center"/>
    </xf>
    <xf numFmtId="0" fontId="40" fillId="0" borderId="11" xfId="0" applyFont="1" applyBorder="1">
      <alignment vertical="center"/>
    </xf>
    <xf numFmtId="0" fontId="40" fillId="0" borderId="14" xfId="0" applyFont="1" applyBorder="1">
      <alignment vertical="center"/>
    </xf>
    <xf numFmtId="0" fontId="40" fillId="0" borderId="11" xfId="0" applyFont="1" applyBorder="1" applyAlignment="1">
      <alignment horizontal="center" vertical="center"/>
    </xf>
    <xf numFmtId="0" fontId="40" fillId="0" borderId="0" xfId="0" applyFont="1" applyAlignment="1"/>
    <xf numFmtId="0" fontId="40" fillId="0" borderId="0" xfId="0" applyFont="1" applyAlignment="1">
      <alignment horizontal="center"/>
    </xf>
    <xf numFmtId="0" fontId="55" fillId="0" borderId="0" xfId="0" applyFont="1">
      <alignment vertical="center"/>
    </xf>
    <xf numFmtId="0" fontId="39" fillId="0" borderId="4" xfId="0" applyFont="1" applyBorder="1" applyAlignment="1">
      <alignment horizontal="right" vertical="top"/>
    </xf>
    <xf numFmtId="0" fontId="59" fillId="0" borderId="0" xfId="0" applyFont="1">
      <alignment vertical="center"/>
    </xf>
    <xf numFmtId="0" fontId="60" fillId="0" borderId="0" xfId="0" applyFont="1">
      <alignment vertical="center"/>
    </xf>
    <xf numFmtId="0" fontId="43" fillId="0" borderId="0" xfId="0" applyFont="1" applyAlignment="1">
      <alignment horizontal="left" vertical="center"/>
    </xf>
    <xf numFmtId="0" fontId="61" fillId="0" borderId="0" xfId="0" applyFont="1">
      <alignment vertical="center"/>
    </xf>
    <xf numFmtId="0" fontId="66" fillId="0" borderId="0" xfId="0" applyFont="1">
      <alignment vertical="center"/>
    </xf>
    <xf numFmtId="0" fontId="67" fillId="0" borderId="0" xfId="0" applyFont="1">
      <alignment vertical="center"/>
    </xf>
    <xf numFmtId="0" fontId="42" fillId="0" borderId="0" xfId="0" applyFont="1">
      <alignment vertical="center"/>
    </xf>
    <xf numFmtId="0" fontId="6" fillId="5" borderId="3" xfId="0" applyFont="1" applyFill="1" applyBorder="1" applyAlignment="1" applyProtection="1">
      <alignment horizontal="center" vertical="center" shrinkToFit="1"/>
      <protection locked="0"/>
    </xf>
    <xf numFmtId="0" fontId="71" fillId="0" borderId="0" xfId="0" applyFont="1" applyAlignment="1">
      <alignment horizontal="left" vertical="center"/>
    </xf>
    <xf numFmtId="0" fontId="73" fillId="0" borderId="0" xfId="0" applyFont="1">
      <alignment vertical="center"/>
    </xf>
    <xf numFmtId="0" fontId="73" fillId="0" borderId="0" xfId="0" applyFont="1" applyAlignment="1">
      <alignment horizontal="center" vertical="center"/>
    </xf>
    <xf numFmtId="0" fontId="71" fillId="0" borderId="0" xfId="0" applyFont="1">
      <alignment vertical="center"/>
    </xf>
    <xf numFmtId="0" fontId="71" fillId="0" borderId="0" xfId="0" applyFont="1" applyAlignment="1">
      <alignment horizontal="center" vertical="center"/>
    </xf>
    <xf numFmtId="0" fontId="71" fillId="0" borderId="0" xfId="0" applyFont="1" applyAlignment="1">
      <alignment horizontal="right" vertical="center"/>
    </xf>
    <xf numFmtId="0" fontId="76" fillId="0" borderId="0" xfId="0" applyFont="1">
      <alignment vertical="center"/>
    </xf>
    <xf numFmtId="0" fontId="73" fillId="0" borderId="0" xfId="0" applyFont="1" applyAlignment="1">
      <alignment vertical="center" shrinkToFit="1"/>
    </xf>
    <xf numFmtId="0" fontId="73" fillId="0" borderId="1" xfId="0" applyFont="1" applyBorder="1" applyAlignment="1">
      <alignment horizontal="center" vertical="center" wrapText="1"/>
    </xf>
    <xf numFmtId="0" fontId="73" fillId="0" borderId="2" xfId="0" applyFont="1" applyBorder="1" applyAlignment="1">
      <alignment horizontal="center" vertical="center" wrapText="1"/>
    </xf>
    <xf numFmtId="0" fontId="73" fillId="0" borderId="4" xfId="0" applyFont="1" applyBorder="1" applyAlignment="1">
      <alignment horizontal="center" wrapText="1"/>
    </xf>
    <xf numFmtId="0" fontId="73" fillId="0" borderId="3" xfId="0" applyFont="1" applyBorder="1" applyAlignment="1">
      <alignment horizontal="center" shrinkToFit="1"/>
    </xf>
    <xf numFmtId="0" fontId="73" fillId="0" borderId="16" xfId="0" applyFont="1" applyBorder="1" applyAlignment="1">
      <alignment horizontal="center" wrapText="1"/>
    </xf>
    <xf numFmtId="0" fontId="73" fillId="0" borderId="3" xfId="0" applyFont="1" applyBorder="1" applyAlignment="1">
      <alignment horizontal="center" wrapText="1"/>
    </xf>
    <xf numFmtId="0" fontId="73" fillId="0" borderId="12" xfId="0" applyFont="1" applyBorder="1">
      <alignment vertical="center"/>
    </xf>
    <xf numFmtId="0" fontId="73" fillId="0" borderId="12" xfId="0" applyFont="1" applyBorder="1" applyAlignment="1">
      <alignment horizontal="center" wrapText="1"/>
    </xf>
    <xf numFmtId="0" fontId="73" fillId="0" borderId="12" xfId="0" applyFont="1" applyBorder="1" applyAlignment="1">
      <alignment horizontal="center" shrinkToFit="1"/>
    </xf>
    <xf numFmtId="0" fontId="73" fillId="0" borderId="0" xfId="0" applyFont="1" applyAlignment="1">
      <alignment horizontal="right" wrapText="1"/>
    </xf>
    <xf numFmtId="0" fontId="73" fillId="0" borderId="0" xfId="0" applyFont="1" applyAlignment="1">
      <alignment horizontal="right" shrinkToFit="1"/>
    </xf>
    <xf numFmtId="0" fontId="79" fillId="0" borderId="0" xfId="0" applyFont="1" applyAlignment="1">
      <alignment shrinkToFit="1"/>
    </xf>
    <xf numFmtId="178" fontId="73" fillId="0" borderId="0" xfId="0" applyNumberFormat="1" applyFont="1" applyAlignment="1">
      <alignment horizontal="right" wrapText="1"/>
    </xf>
    <xf numFmtId="189" fontId="73" fillId="2" borderId="0" xfId="0" applyNumberFormat="1" applyFont="1" applyFill="1" applyAlignment="1">
      <alignment horizontal="right" wrapText="1"/>
    </xf>
    <xf numFmtId="0" fontId="73" fillId="0" borderId="0" xfId="0" applyFont="1" applyAlignment="1">
      <alignment horizontal="center" vertical="top" wrapText="1"/>
    </xf>
    <xf numFmtId="0" fontId="73" fillId="0" borderId="0" xfId="0" applyFont="1" applyAlignment="1">
      <alignment wrapText="1"/>
    </xf>
    <xf numFmtId="0" fontId="79" fillId="0" borderId="4" xfId="0" applyFont="1" applyBorder="1" applyAlignment="1">
      <alignment vertical="center" textRotation="255"/>
    </xf>
    <xf numFmtId="0" fontId="73" fillId="0" borderId="14" xfId="3" applyNumberFormat="1" applyFont="1" applyBorder="1" applyAlignment="1" applyProtection="1">
      <alignment horizontal="right" vertical="center"/>
    </xf>
    <xf numFmtId="0" fontId="73" fillId="0" borderId="3" xfId="3" applyNumberFormat="1" applyFont="1" applyBorder="1" applyAlignment="1" applyProtection="1">
      <alignment horizontal="right" vertical="center"/>
    </xf>
    <xf numFmtId="0" fontId="73" fillId="0" borderId="3" xfId="3" applyNumberFormat="1" applyFont="1" applyBorder="1" applyAlignment="1" applyProtection="1">
      <alignment horizontal="right" vertical="center" shrinkToFit="1"/>
      <protection locked="0"/>
    </xf>
    <xf numFmtId="0" fontId="73" fillId="0" borderId="0" xfId="0" applyFont="1" applyAlignment="1">
      <alignment horizontal="left"/>
    </xf>
    <xf numFmtId="186" fontId="73" fillId="2" borderId="0" xfId="0" applyNumberFormat="1" applyFont="1" applyFill="1" applyAlignment="1">
      <alignment horizontal="right" wrapText="1"/>
    </xf>
    <xf numFmtId="0" fontId="79" fillId="0" borderId="3" xfId="0" applyFont="1" applyBorder="1" applyAlignment="1">
      <alignment vertical="center" textRotation="255"/>
    </xf>
    <xf numFmtId="0" fontId="73" fillId="0" borderId="2" xfId="3" applyNumberFormat="1" applyFont="1" applyBorder="1" applyAlignment="1" applyProtection="1">
      <alignment horizontal="right" vertical="center" shrinkToFit="1"/>
    </xf>
    <xf numFmtId="0" fontId="73" fillId="0" borderId="2" xfId="3" applyNumberFormat="1" applyFont="1" applyBorder="1" applyAlignment="1" applyProtection="1">
      <alignment horizontal="right" vertical="center"/>
    </xf>
    <xf numFmtId="0" fontId="79" fillId="0" borderId="12" xfId="0" applyFont="1" applyBorder="1" applyAlignment="1">
      <alignment vertical="center" textRotation="255"/>
    </xf>
    <xf numFmtId="0" fontId="79" fillId="0" borderId="12" xfId="0" applyFont="1" applyBorder="1" applyAlignment="1">
      <alignment vertical="center" shrinkToFit="1"/>
    </xf>
    <xf numFmtId="0" fontId="73" fillId="0" borderId="12" xfId="3" applyNumberFormat="1" applyFont="1" applyBorder="1" applyAlignment="1" applyProtection="1">
      <alignment horizontal="right" vertical="center"/>
    </xf>
    <xf numFmtId="0" fontId="73" fillId="2" borderId="0" xfId="0" applyFont="1" applyFill="1" applyAlignment="1">
      <alignment horizontal="right" wrapText="1"/>
    </xf>
    <xf numFmtId="0" fontId="79" fillId="0" borderId="0" xfId="0" applyFont="1" applyAlignment="1">
      <alignment vertical="center" textRotation="255"/>
    </xf>
    <xf numFmtId="0" fontId="79" fillId="0" borderId="0" xfId="0" applyFont="1" applyAlignment="1">
      <alignment horizontal="center" vertical="center"/>
    </xf>
    <xf numFmtId="0" fontId="79" fillId="0" borderId="0" xfId="0" applyFont="1" applyAlignment="1">
      <alignment vertical="center" shrinkToFit="1"/>
    </xf>
    <xf numFmtId="0" fontId="79" fillId="0" borderId="0" xfId="0" applyFont="1" applyAlignment="1">
      <alignment horizontal="center" vertical="center" wrapText="1"/>
    </xf>
    <xf numFmtId="0" fontId="73" fillId="0" borderId="0" xfId="0" applyFont="1" applyAlignment="1">
      <alignment horizontal="center" vertical="center" shrinkToFit="1"/>
    </xf>
    <xf numFmtId="0" fontId="73" fillId="0" borderId="0" xfId="0" applyFont="1" applyAlignment="1">
      <alignment vertical="center" wrapText="1"/>
    </xf>
    <xf numFmtId="0" fontId="73" fillId="0" borderId="0" xfId="0" applyFont="1" applyAlignment="1">
      <alignment horizontal="right" vertical="center" shrinkToFit="1"/>
    </xf>
    <xf numFmtId="0" fontId="73" fillId="0" borderId="0" xfId="0" applyFont="1" applyAlignment="1">
      <alignment horizontal="center" shrinkToFit="1"/>
    </xf>
    <xf numFmtId="0" fontId="73" fillId="0" borderId="0" xfId="0" applyFont="1" applyAlignment="1">
      <alignment horizontal="right" vertical="center"/>
    </xf>
    <xf numFmtId="0" fontId="73" fillId="0" borderId="9" xfId="0" applyFont="1" applyBorder="1">
      <alignment vertical="center"/>
    </xf>
    <xf numFmtId="0" fontId="73" fillId="0" borderId="62" xfId="3" applyNumberFormat="1" applyFont="1" applyBorder="1" applyAlignment="1" applyProtection="1">
      <alignment horizontal="right" vertical="center" shrinkToFit="1"/>
      <protection locked="0"/>
    </xf>
    <xf numFmtId="0" fontId="73" fillId="0" borderId="63" xfId="3" applyNumberFormat="1" applyFont="1" applyBorder="1" applyAlignment="1" applyProtection="1">
      <alignment horizontal="right" vertical="center"/>
      <protection locked="0"/>
    </xf>
    <xf numFmtId="0" fontId="73" fillId="0" borderId="65" xfId="3" applyNumberFormat="1" applyFont="1" applyBorder="1" applyAlignment="1" applyProtection="1">
      <alignment horizontal="right" vertical="center"/>
      <protection locked="0"/>
    </xf>
    <xf numFmtId="0" fontId="73" fillId="0" borderId="67" xfId="3" applyNumberFormat="1" applyFont="1" applyBorder="1" applyAlignment="1" applyProtection="1">
      <alignment horizontal="right" vertical="center" shrinkToFit="1"/>
      <protection locked="0"/>
    </xf>
    <xf numFmtId="0" fontId="73" fillId="0" borderId="68" xfId="3" applyNumberFormat="1" applyFont="1" applyBorder="1" applyAlignment="1" applyProtection="1">
      <alignment horizontal="right" vertical="center"/>
      <protection locked="0"/>
    </xf>
    <xf numFmtId="0" fontId="4" fillId="0" borderId="3" xfId="0" applyFont="1" applyBorder="1" applyAlignment="1">
      <alignment horizontal="center" vertical="top" shrinkToFit="1"/>
    </xf>
    <xf numFmtId="0" fontId="4" fillId="5" borderId="3" xfId="0" applyFont="1" applyFill="1" applyBorder="1" applyAlignment="1" applyProtection="1">
      <alignment horizontal="right" vertical="top" shrinkToFit="1"/>
      <protection locked="0"/>
    </xf>
    <xf numFmtId="176" fontId="4" fillId="0" borderId="3" xfId="0" applyNumberFormat="1" applyFont="1" applyBorder="1" applyAlignment="1">
      <alignment horizontal="right" vertical="top" shrinkToFit="1"/>
    </xf>
    <xf numFmtId="178" fontId="4" fillId="0" borderId="3" xfId="0" applyNumberFormat="1" applyFont="1" applyBorder="1" applyAlignment="1">
      <alignment horizontal="right" vertical="top" shrinkToFit="1"/>
    </xf>
    <xf numFmtId="0" fontId="4" fillId="0" borderId="5" xfId="0" applyFont="1" applyBorder="1" applyAlignment="1">
      <alignment horizontal="justify" vertical="top" shrinkToFit="1"/>
    </xf>
    <xf numFmtId="0" fontId="4" fillId="0" borderId="5" xfId="0" applyFont="1" applyBorder="1" applyAlignment="1">
      <alignment horizontal="right" vertical="top" shrinkToFit="1"/>
    </xf>
    <xf numFmtId="190" fontId="4" fillId="5" borderId="3" xfId="0" applyNumberFormat="1" applyFont="1" applyFill="1" applyBorder="1" applyAlignment="1" applyProtection="1">
      <alignment horizontal="right" vertical="top" shrinkToFit="1"/>
      <protection locked="0"/>
    </xf>
    <xf numFmtId="178" fontId="4" fillId="0" borderId="9" xfId="0" applyNumberFormat="1" applyFont="1" applyBorder="1" applyAlignment="1">
      <alignment horizontal="right" vertical="top" shrinkToFit="1"/>
    </xf>
    <xf numFmtId="178" fontId="4" fillId="0" borderId="1" xfId="0" applyNumberFormat="1" applyFont="1" applyBorder="1" applyAlignment="1">
      <alignment horizontal="right" vertical="top" shrinkToFit="1"/>
    </xf>
    <xf numFmtId="0" fontId="73" fillId="0" borderId="0" xfId="0" applyFont="1" applyProtection="1">
      <alignment vertical="center"/>
      <protection locked="0"/>
    </xf>
    <xf numFmtId="0" fontId="83" fillId="0" borderId="0" xfId="0" applyFont="1" applyAlignment="1">
      <alignment horizontal="center" vertical="center"/>
    </xf>
    <xf numFmtId="0" fontId="84" fillId="0" borderId="0" xfId="0" applyFont="1">
      <alignment vertical="center"/>
    </xf>
    <xf numFmtId="176" fontId="73" fillId="0" borderId="0" xfId="0" applyNumberFormat="1" applyFont="1">
      <alignment vertical="center"/>
    </xf>
    <xf numFmtId="0" fontId="73" fillId="0" borderId="3" xfId="0" applyFont="1" applyBorder="1" applyAlignment="1" applyProtection="1">
      <alignment horizontal="center" vertical="center" wrapText="1"/>
      <protection locked="0"/>
    </xf>
    <xf numFmtId="0" fontId="79" fillId="0" borderId="0" xfId="0" applyFont="1">
      <alignment vertical="center"/>
    </xf>
    <xf numFmtId="0" fontId="79" fillId="0" borderId="0" xfId="0" applyFont="1" applyProtection="1">
      <alignment vertical="center"/>
      <protection locked="0"/>
    </xf>
    <xf numFmtId="0" fontId="29" fillId="0" borderId="14" xfId="0" applyFont="1" applyBorder="1" applyAlignment="1">
      <alignment horizontal="left" vertical="center" shrinkToFit="1"/>
    </xf>
    <xf numFmtId="0" fontId="29" fillId="0" borderId="20" xfId="0" applyFont="1" applyBorder="1" applyAlignment="1">
      <alignment horizontal="left" vertical="center" shrinkToFit="1"/>
    </xf>
    <xf numFmtId="0" fontId="29" fillId="0" borderId="22" xfId="0" applyFont="1" applyBorder="1" applyAlignment="1">
      <alignment horizontal="left" vertical="center" shrinkToFit="1"/>
    </xf>
    <xf numFmtId="0" fontId="29" fillId="0" borderId="52" xfId="0" applyFont="1" applyBorder="1" applyAlignment="1">
      <alignment horizontal="left" vertical="center" shrinkToFit="1"/>
    </xf>
    <xf numFmtId="0" fontId="33" fillId="0" borderId="21" xfId="0" applyFont="1" applyBorder="1" applyAlignment="1">
      <alignment horizontal="right" vertical="top" shrinkToFit="1"/>
    </xf>
    <xf numFmtId="0" fontId="18" fillId="0" borderId="0" xfId="0" applyFont="1" applyAlignment="1">
      <alignment horizontal="justify" vertical="center"/>
    </xf>
    <xf numFmtId="0" fontId="73" fillId="0" borderId="0" xfId="0" applyFont="1" applyAlignment="1">
      <alignment horizontal="center" vertical="center" wrapText="1"/>
    </xf>
    <xf numFmtId="0" fontId="39" fillId="0" borderId="4" xfId="0" applyFont="1" applyBorder="1" applyProtection="1">
      <alignment vertical="center"/>
      <protection locked="0"/>
    </xf>
    <xf numFmtId="0" fontId="4" fillId="5" borderId="3" xfId="0" applyFont="1" applyFill="1" applyBorder="1" applyAlignment="1" applyProtection="1">
      <alignment horizontal="right" vertical="center" shrinkToFit="1"/>
      <protection locked="0"/>
    </xf>
    <xf numFmtId="176" fontId="4" fillId="0" borderId="3" xfId="0" applyNumberFormat="1" applyFont="1" applyBorder="1" applyAlignment="1">
      <alignment horizontal="right" vertical="center" shrinkToFit="1"/>
    </xf>
    <xf numFmtId="178" fontId="4" fillId="0" borderId="3" xfId="0" applyNumberFormat="1" applyFont="1" applyBorder="1" applyAlignment="1">
      <alignment horizontal="right" vertical="center" shrinkToFit="1"/>
    </xf>
    <xf numFmtId="0" fontId="4" fillId="5" borderId="3" xfId="0" applyFont="1" applyFill="1" applyBorder="1" applyAlignment="1" applyProtection="1">
      <alignment horizontal="center" vertical="center" shrinkToFit="1"/>
      <protection locked="0"/>
    </xf>
    <xf numFmtId="0" fontId="73" fillId="6" borderId="3" xfId="0" applyFont="1" applyFill="1" applyBorder="1" applyAlignment="1" applyProtection="1">
      <alignment horizontal="right" vertical="center" wrapText="1"/>
      <protection locked="0"/>
    </xf>
    <xf numFmtId="0" fontId="73" fillId="6" borderId="3" xfId="0" applyFont="1" applyFill="1" applyBorder="1" applyAlignment="1" applyProtection="1">
      <alignment horizontal="center" vertical="center" shrinkToFit="1"/>
      <protection locked="0"/>
    </xf>
    <xf numFmtId="0" fontId="73" fillId="6" borderId="2" xfId="0" applyFont="1" applyFill="1" applyBorder="1" applyAlignment="1" applyProtection="1">
      <alignment horizontal="center" vertical="center" shrinkToFit="1"/>
      <protection locked="0"/>
    </xf>
    <xf numFmtId="0" fontId="73" fillId="0" borderId="20" xfId="0" applyFont="1" applyBorder="1" applyAlignment="1">
      <alignment horizontal="center" wrapText="1"/>
    </xf>
    <xf numFmtId="0" fontId="73" fillId="0" borderId="3" xfId="0" applyFont="1" applyBorder="1" applyAlignment="1">
      <alignment horizontal="right" vertical="center" wrapText="1"/>
    </xf>
    <xf numFmtId="0" fontId="73" fillId="0" borderId="17" xfId="0" applyFont="1" applyBorder="1">
      <alignment vertical="center"/>
    </xf>
    <xf numFmtId="0" fontId="73" fillId="6" borderId="0" xfId="0" applyFont="1" applyFill="1" applyAlignment="1">
      <alignment horizontal="right" wrapText="1"/>
    </xf>
    <xf numFmtId="0" fontId="73" fillId="6" borderId="0" xfId="0" applyFont="1" applyFill="1" applyAlignment="1">
      <alignment horizontal="center" shrinkToFit="1"/>
    </xf>
    <xf numFmtId="0" fontId="73" fillId="6" borderId="0" xfId="0" applyFont="1" applyFill="1" applyAlignment="1">
      <alignment horizontal="right" vertical="center" wrapText="1"/>
    </xf>
    <xf numFmtId="0" fontId="73" fillId="6" borderId="0" xfId="0" applyFont="1" applyFill="1" applyAlignment="1">
      <alignment horizontal="center" vertical="center" shrinkToFit="1"/>
    </xf>
    <xf numFmtId="0" fontId="73" fillId="6" borderId="76" xfId="0" applyFont="1" applyFill="1" applyBorder="1" applyAlignment="1">
      <alignment horizontal="right" vertical="center" wrapText="1"/>
    </xf>
    <xf numFmtId="0" fontId="73" fillId="6" borderId="77" xfId="0" applyFont="1" applyFill="1" applyBorder="1" applyAlignment="1">
      <alignment horizontal="center" vertical="center" shrinkToFit="1"/>
    </xf>
    <xf numFmtId="176" fontId="4" fillId="0" borderId="5" xfId="0" applyNumberFormat="1" applyFont="1" applyBorder="1" applyAlignment="1">
      <alignment horizontal="right" vertical="center" shrinkToFit="1"/>
    </xf>
    <xf numFmtId="0" fontId="73" fillId="0" borderId="78" xfId="0" applyFont="1" applyBorder="1" applyAlignment="1">
      <alignment horizontal="center" wrapText="1"/>
    </xf>
    <xf numFmtId="0" fontId="73" fillId="6" borderId="79" xfId="0" applyFont="1" applyFill="1" applyBorder="1" applyAlignment="1" applyProtection="1">
      <alignment horizontal="right" vertical="center" wrapText="1"/>
      <protection locked="0"/>
    </xf>
    <xf numFmtId="0" fontId="73" fillId="6" borderId="20" xfId="0" applyFont="1" applyFill="1" applyBorder="1" applyAlignment="1">
      <alignment horizontal="center" vertical="center" shrinkToFit="1"/>
    </xf>
    <xf numFmtId="0" fontId="73" fillId="0" borderId="18" xfId="0" applyFont="1" applyBorder="1" applyAlignment="1">
      <alignment horizontal="center" wrapText="1"/>
    </xf>
    <xf numFmtId="0" fontId="73" fillId="0" borderId="80" xfId="0" applyFont="1" applyBorder="1" applyAlignment="1">
      <alignment horizontal="right" wrapText="1"/>
    </xf>
    <xf numFmtId="0" fontId="4" fillId="0" borderId="5" xfId="0" applyFont="1" applyBorder="1" applyAlignment="1">
      <alignment horizontal="justify" vertical="center" shrinkToFit="1"/>
    </xf>
    <xf numFmtId="0" fontId="4" fillId="0" borderId="5" xfId="0" applyFont="1" applyBorder="1" applyAlignment="1">
      <alignment horizontal="right" vertical="center" shrinkToFit="1"/>
    </xf>
    <xf numFmtId="0" fontId="73" fillId="0" borderId="65" xfId="0" applyFont="1" applyBorder="1" applyAlignment="1">
      <alignment horizontal="center" wrapText="1"/>
    </xf>
    <xf numFmtId="184" fontId="73" fillId="5" borderId="81" xfId="0" applyNumberFormat="1" applyFont="1" applyFill="1" applyBorder="1" applyAlignment="1" applyProtection="1">
      <alignment horizontal="right" vertical="center" wrapText="1"/>
      <protection locked="0"/>
    </xf>
    <xf numFmtId="184" fontId="73" fillId="2" borderId="3" xfId="0" applyNumberFormat="1" applyFont="1" applyFill="1" applyBorder="1" applyAlignment="1">
      <alignment horizontal="right" vertical="center" wrapText="1"/>
    </xf>
    <xf numFmtId="0" fontId="73" fillId="5" borderId="14" xfId="0" applyFont="1" applyFill="1" applyBorder="1" applyAlignment="1" applyProtection="1">
      <alignment horizontal="right" vertical="center" wrapText="1"/>
      <protection locked="0"/>
    </xf>
    <xf numFmtId="0" fontId="73" fillId="2" borderId="3" xfId="0" applyFont="1" applyFill="1" applyBorder="1" applyAlignment="1">
      <alignment horizontal="right" vertical="center" wrapText="1"/>
    </xf>
    <xf numFmtId="0" fontId="73" fillId="5" borderId="66" xfId="0" applyFont="1" applyFill="1" applyBorder="1" applyAlignment="1" applyProtection="1">
      <alignment horizontal="right" vertical="center" wrapText="1"/>
      <protection locked="0"/>
    </xf>
    <xf numFmtId="0" fontId="73" fillId="0" borderId="4" xfId="0" applyFont="1" applyBorder="1" applyAlignment="1" applyProtection="1">
      <alignment horizontal="center" vertical="center" shrinkToFit="1"/>
      <protection locked="0"/>
    </xf>
    <xf numFmtId="189" fontId="73" fillId="6" borderId="3" xfId="0" applyNumberFormat="1" applyFont="1" applyFill="1" applyBorder="1" applyAlignment="1" applyProtection="1">
      <alignment horizontal="right" vertical="center" wrapText="1"/>
      <protection locked="0"/>
    </xf>
    <xf numFmtId="0" fontId="73" fillId="6" borderId="1" xfId="0" applyFont="1" applyFill="1" applyBorder="1" applyAlignment="1" applyProtection="1">
      <alignment horizontal="right" vertical="center" wrapText="1"/>
      <protection locked="0"/>
    </xf>
    <xf numFmtId="0" fontId="73" fillId="0" borderId="16" xfId="0" applyFont="1" applyBorder="1" applyAlignment="1" applyProtection="1">
      <alignment horizontal="center" vertical="center" shrinkToFit="1"/>
      <protection locked="0"/>
    </xf>
    <xf numFmtId="180" fontId="73" fillId="6" borderId="82" xfId="0" applyNumberFormat="1" applyFont="1" applyFill="1" applyBorder="1" applyAlignment="1" applyProtection="1">
      <alignment horizontal="right" vertical="center" wrapText="1"/>
      <protection locked="0"/>
    </xf>
    <xf numFmtId="0" fontId="73" fillId="0" borderId="83" xfId="0" applyFont="1" applyBorder="1" applyAlignment="1" applyProtection="1">
      <alignment horizontal="center" vertical="center" shrinkToFit="1"/>
      <protection locked="0"/>
    </xf>
    <xf numFmtId="0" fontId="73" fillId="6" borderId="84" xfId="0" applyFont="1" applyFill="1" applyBorder="1" applyAlignment="1" applyProtection="1">
      <alignment horizontal="right" vertical="center" wrapText="1"/>
      <protection locked="0"/>
    </xf>
    <xf numFmtId="0" fontId="73" fillId="0" borderId="85" xfId="0" applyFont="1" applyBorder="1" applyAlignment="1" applyProtection="1">
      <alignment horizontal="center" vertical="center" shrinkToFit="1"/>
      <protection locked="0"/>
    </xf>
    <xf numFmtId="0" fontId="73" fillId="6" borderId="2" xfId="0" applyFont="1" applyFill="1" applyBorder="1" applyAlignment="1" applyProtection="1">
      <alignment horizontal="right" vertical="center" wrapText="1"/>
      <protection locked="0"/>
    </xf>
    <xf numFmtId="0" fontId="73" fillId="0" borderId="21" xfId="0" applyFont="1" applyBorder="1" applyAlignment="1" applyProtection="1">
      <alignment horizontal="center" vertical="center" shrinkToFit="1"/>
      <protection locked="0"/>
    </xf>
    <xf numFmtId="194" fontId="73" fillId="6" borderId="3" xfId="0" applyNumberFormat="1" applyFont="1" applyFill="1" applyBorder="1" applyAlignment="1" applyProtection="1">
      <alignment horizontal="right" vertical="center" wrapText="1"/>
      <protection locked="0"/>
    </xf>
    <xf numFmtId="0" fontId="73" fillId="0" borderId="3" xfId="0" applyFont="1" applyBorder="1" applyAlignment="1" applyProtection="1">
      <alignment horizontal="center" vertical="center" shrinkToFit="1"/>
      <protection locked="0"/>
    </xf>
    <xf numFmtId="0" fontId="73" fillId="0" borderId="1" xfId="0" applyFont="1" applyBorder="1" applyAlignment="1" applyProtection="1">
      <alignment horizontal="center" vertical="center" shrinkToFit="1"/>
      <protection locked="0"/>
    </xf>
    <xf numFmtId="0" fontId="73" fillId="6" borderId="82" xfId="0" applyFont="1" applyFill="1" applyBorder="1" applyAlignment="1" applyProtection="1">
      <alignment horizontal="right" vertical="center" wrapText="1"/>
      <protection locked="0"/>
    </xf>
    <xf numFmtId="0" fontId="73" fillId="0" borderId="2" xfId="0" applyFont="1" applyBorder="1" applyAlignment="1" applyProtection="1">
      <alignment horizontal="center" vertical="center" shrinkToFit="1"/>
      <protection locked="0"/>
    </xf>
    <xf numFmtId="184" fontId="73" fillId="6" borderId="3" xfId="0" applyNumberFormat="1" applyFont="1" applyFill="1" applyBorder="1" applyAlignment="1" applyProtection="1">
      <alignment horizontal="right" vertical="center" wrapText="1"/>
      <protection locked="0"/>
    </xf>
    <xf numFmtId="194" fontId="73" fillId="6" borderId="1" xfId="0" applyNumberFormat="1" applyFont="1" applyFill="1" applyBorder="1" applyAlignment="1" applyProtection="1">
      <alignment horizontal="right" vertical="center" wrapText="1"/>
      <protection locked="0"/>
    </xf>
    <xf numFmtId="194" fontId="73" fillId="0" borderId="3" xfId="0" applyNumberFormat="1" applyFont="1" applyBorder="1" applyAlignment="1">
      <alignment horizontal="right" vertical="center" wrapText="1"/>
    </xf>
    <xf numFmtId="189" fontId="73" fillId="0" borderId="3" xfId="0" applyNumberFormat="1" applyFont="1" applyBorder="1" applyAlignment="1">
      <alignment horizontal="right" vertical="center" wrapText="1"/>
    </xf>
    <xf numFmtId="180" fontId="73" fillId="0" borderId="3" xfId="0" applyNumberFormat="1" applyFont="1" applyBorder="1" applyAlignment="1">
      <alignment horizontal="right" vertical="center" wrapText="1"/>
    </xf>
    <xf numFmtId="0" fontId="73" fillId="0" borderId="16" xfId="0" applyFont="1" applyBorder="1" applyAlignment="1">
      <alignment horizontal="center" vertical="center" wrapText="1"/>
    </xf>
    <xf numFmtId="194" fontId="73" fillId="0" borderId="1" xfId="0" applyNumberFormat="1" applyFont="1" applyBorder="1" applyAlignment="1">
      <alignment horizontal="right" vertical="center" wrapText="1"/>
    </xf>
    <xf numFmtId="0" fontId="73" fillId="0" borderId="63" xfId="0" applyFont="1" applyBorder="1" applyAlignment="1" applyProtection="1">
      <alignment horizontal="center" vertical="center" shrinkToFit="1"/>
      <protection locked="0"/>
    </xf>
    <xf numFmtId="0" fontId="73" fillId="0" borderId="65" xfId="0" applyFont="1" applyBorder="1" applyAlignment="1" applyProtection="1">
      <alignment horizontal="center" vertical="center" shrinkToFit="1"/>
      <protection locked="0"/>
    </xf>
    <xf numFmtId="0" fontId="73" fillId="0" borderId="68" xfId="0" applyFont="1" applyBorder="1" applyAlignment="1" applyProtection="1">
      <alignment horizontal="center" vertical="center" shrinkToFit="1"/>
      <protection locked="0"/>
    </xf>
    <xf numFmtId="181" fontId="4" fillId="0" borderId="0" xfId="0" applyNumberFormat="1" applyFont="1" applyAlignment="1">
      <alignment horizontal="right" vertical="center" shrinkToFit="1"/>
    </xf>
    <xf numFmtId="0" fontId="73" fillId="0" borderId="12" xfId="0" applyFont="1" applyBorder="1" applyAlignment="1">
      <alignment horizontal="center" vertical="center" wrapText="1"/>
    </xf>
    <xf numFmtId="0" fontId="4" fillId="0" borderId="16" xfId="0" applyFont="1" applyBorder="1" applyAlignment="1">
      <alignment horizontal="center" vertical="center" shrinkToFit="1"/>
    </xf>
    <xf numFmtId="0" fontId="4" fillId="0" borderId="21" xfId="0" applyFont="1" applyBorder="1" applyAlignment="1">
      <alignment horizontal="center" vertical="center" shrinkToFit="1"/>
    </xf>
    <xf numFmtId="0" fontId="73" fillId="0" borderId="18" xfId="0" applyFont="1" applyBorder="1">
      <alignment vertical="center"/>
    </xf>
    <xf numFmtId="184" fontId="4" fillId="0" borderId="3" xfId="0" applyNumberFormat="1" applyFont="1" applyBorder="1" applyAlignment="1">
      <alignment horizontal="center" vertical="center" shrinkToFit="1"/>
    </xf>
    <xf numFmtId="0" fontId="86" fillId="0" borderId="4" xfId="0" applyFont="1" applyBorder="1">
      <alignment vertical="center"/>
    </xf>
    <xf numFmtId="189" fontId="73" fillId="5" borderId="56" xfId="0" applyNumberFormat="1" applyFont="1" applyFill="1" applyBorder="1" applyAlignment="1">
      <alignment horizontal="center" vertical="center" wrapText="1"/>
    </xf>
    <xf numFmtId="0" fontId="73" fillId="0" borderId="88" xfId="0" applyFont="1" applyBorder="1" applyAlignment="1">
      <alignment horizontal="center" vertical="center" wrapText="1"/>
    </xf>
    <xf numFmtId="0" fontId="86" fillId="0" borderId="20" xfId="0" applyFont="1" applyBorder="1" applyAlignment="1">
      <alignment horizontal="center" vertical="center" wrapText="1"/>
    </xf>
    <xf numFmtId="181" fontId="4" fillId="5" borderId="0" xfId="0" applyNumberFormat="1" applyFont="1" applyFill="1" applyAlignment="1">
      <alignment horizontal="right" vertical="center" shrinkToFit="1"/>
    </xf>
    <xf numFmtId="189" fontId="73" fillId="0" borderId="3" xfId="0" applyNumberFormat="1" applyFont="1" applyBorder="1" applyAlignment="1" applyProtection="1">
      <alignment horizontal="center" vertical="center" wrapText="1"/>
      <protection locked="0"/>
    </xf>
    <xf numFmtId="0" fontId="73" fillId="0" borderId="4" xfId="0" applyFont="1" applyBorder="1" applyAlignment="1" applyProtection="1">
      <alignment horizontal="center" vertical="center" wrapText="1"/>
      <protection locked="0"/>
    </xf>
    <xf numFmtId="0" fontId="29" fillId="0" borderId="93" xfId="0" applyFont="1" applyBorder="1" applyAlignment="1">
      <alignment horizontal="left" vertical="center" shrinkToFit="1"/>
    </xf>
    <xf numFmtId="0" fontId="29" fillId="0" borderId="94" xfId="0" applyFont="1" applyBorder="1" applyAlignment="1">
      <alignment horizontal="left" vertical="center" wrapText="1"/>
    </xf>
    <xf numFmtId="0" fontId="73" fillId="0" borderId="89" xfId="0" applyFont="1" applyBorder="1" applyAlignment="1">
      <alignment horizontal="center" vertical="center" shrinkToFit="1"/>
    </xf>
    <xf numFmtId="0" fontId="73" fillId="0" borderId="3" xfId="0" applyFont="1" applyBorder="1">
      <alignment vertical="center"/>
    </xf>
    <xf numFmtId="0" fontId="7" fillId="5" borderId="3" xfId="0" applyFont="1" applyFill="1" applyBorder="1" applyAlignment="1" applyProtection="1">
      <alignment horizontal="right" vertical="center" shrinkToFit="1"/>
      <protection locked="0"/>
    </xf>
    <xf numFmtId="182" fontId="7" fillId="5" borderId="3" xfId="0" applyNumberFormat="1" applyFont="1" applyFill="1" applyBorder="1" applyAlignment="1" applyProtection="1">
      <alignment horizontal="center" vertical="center" shrinkToFit="1"/>
      <protection locked="0"/>
    </xf>
    <xf numFmtId="182" fontId="7" fillId="5" borderId="3" xfId="0" applyNumberFormat="1" applyFont="1" applyFill="1" applyBorder="1" applyAlignment="1" applyProtection="1">
      <alignment horizontal="right" vertical="center" shrinkToFit="1"/>
      <protection locked="0"/>
    </xf>
    <xf numFmtId="182" fontId="7" fillId="5" borderId="3" xfId="0" applyNumberFormat="1" applyFont="1" applyFill="1" applyBorder="1" applyAlignment="1" applyProtection="1">
      <alignment horizontal="justify" vertical="center" shrinkToFit="1"/>
      <protection locked="0"/>
    </xf>
    <xf numFmtId="182" fontId="7" fillId="5" borderId="1" xfId="0" applyNumberFormat="1" applyFont="1" applyFill="1" applyBorder="1" applyAlignment="1" applyProtection="1">
      <alignment horizontal="right" vertical="center" shrinkToFit="1"/>
      <protection locked="0"/>
    </xf>
    <xf numFmtId="0" fontId="7" fillId="5" borderId="10" xfId="0" applyFont="1" applyFill="1" applyBorder="1" applyAlignment="1" applyProtection="1">
      <alignment horizontal="right" vertical="center" shrinkToFit="1"/>
      <protection locked="0"/>
    </xf>
    <xf numFmtId="182" fontId="7" fillId="5" borderId="10" xfId="0" applyNumberFormat="1" applyFont="1" applyFill="1" applyBorder="1" applyAlignment="1" applyProtection="1">
      <alignment horizontal="right" vertical="center" shrinkToFit="1"/>
      <protection locked="0"/>
    </xf>
    <xf numFmtId="180" fontId="73" fillId="0" borderId="33" xfId="0" applyNumberFormat="1" applyFont="1" applyBorder="1" applyAlignment="1" applyProtection="1">
      <alignment horizontal="center" vertical="center" wrapText="1" shrinkToFit="1"/>
      <protection locked="0"/>
    </xf>
    <xf numFmtId="0" fontId="73" fillId="5" borderId="9" xfId="0" applyFont="1" applyFill="1" applyBorder="1" applyAlignment="1" applyProtection="1">
      <alignment horizontal="center" vertical="center" wrapText="1"/>
      <protection locked="0"/>
    </xf>
    <xf numFmtId="177" fontId="73" fillId="0" borderId="9" xfId="0" applyNumberFormat="1" applyFont="1" applyBorder="1" applyAlignment="1" applyProtection="1">
      <alignment horizontal="center" vertical="center" wrapText="1" shrinkToFit="1"/>
      <protection locked="0"/>
    </xf>
    <xf numFmtId="0" fontId="73" fillId="0" borderId="9" xfId="0" applyFont="1" applyBorder="1" applyAlignment="1" applyProtection="1">
      <alignment horizontal="center" vertical="center" wrapText="1"/>
      <protection locked="0"/>
    </xf>
    <xf numFmtId="0" fontId="5" fillId="0" borderId="3" xfId="0" applyFont="1" applyBorder="1" applyAlignment="1">
      <alignment horizontal="center" vertical="center" wrapText="1"/>
    </xf>
    <xf numFmtId="0" fontId="73" fillId="0" borderId="3" xfId="0" applyFont="1" applyBorder="1" applyAlignment="1">
      <alignment horizontal="center" vertical="center" wrapText="1"/>
    </xf>
    <xf numFmtId="0" fontId="73" fillId="0" borderId="1" xfId="0" applyFont="1" applyBorder="1" applyAlignment="1">
      <alignment horizontal="center" vertical="center" shrinkToFit="1"/>
    </xf>
    <xf numFmtId="0" fontId="73" fillId="0" borderId="4" xfId="0" applyFont="1" applyBorder="1" applyAlignment="1">
      <alignment horizontal="center" vertical="center" wrapText="1"/>
    </xf>
    <xf numFmtId="0" fontId="4" fillId="0" borderId="1"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1" xfId="0" applyFont="1" applyBorder="1" applyAlignment="1">
      <alignment horizontal="center" vertical="center" shrinkToFit="1"/>
    </xf>
    <xf numFmtId="0" fontId="4" fillId="0" borderId="2" xfId="0" applyFont="1" applyBorder="1" applyAlignment="1">
      <alignment horizontal="center" vertical="center" shrinkToFit="1"/>
    </xf>
    <xf numFmtId="0" fontId="73" fillId="0" borderId="3" xfId="0" applyFont="1" applyBorder="1" applyAlignment="1">
      <alignment horizontal="center" vertical="center"/>
    </xf>
    <xf numFmtId="0" fontId="73" fillId="0" borderId="3" xfId="0" applyFont="1" applyBorder="1" applyAlignment="1">
      <alignment horizontal="center" vertical="center" shrinkToFit="1"/>
    </xf>
    <xf numFmtId="0" fontId="73" fillId="0" borderId="0" xfId="0" applyFont="1" applyAlignment="1">
      <alignment horizontal="center" wrapText="1"/>
    </xf>
    <xf numFmtId="0" fontId="4" fillId="0" borderId="0" xfId="0" applyFont="1" applyAlignment="1">
      <alignment horizontal="center" vertical="center" wrapText="1"/>
    </xf>
    <xf numFmtId="0" fontId="4" fillId="0" borderId="2" xfId="0" applyFont="1" applyBorder="1" applyAlignment="1">
      <alignment horizontal="center" vertical="center" wrapText="1"/>
    </xf>
    <xf numFmtId="0" fontId="5" fillId="0" borderId="3" xfId="0" applyFont="1" applyBorder="1" applyAlignment="1">
      <alignment horizontal="right" vertical="center" wrapText="1"/>
    </xf>
    <xf numFmtId="189" fontId="5" fillId="0" borderId="3" xfId="0" applyNumberFormat="1" applyFont="1" applyBorder="1" applyAlignment="1">
      <alignment horizontal="right" vertical="center" wrapText="1"/>
    </xf>
    <xf numFmtId="180" fontId="5" fillId="0" borderId="3" xfId="0" applyNumberFormat="1" applyFont="1" applyBorder="1" applyAlignment="1">
      <alignment horizontal="right" vertical="center" wrapText="1"/>
    </xf>
    <xf numFmtId="0" fontId="5" fillId="5" borderId="3" xfId="0" applyFont="1" applyFill="1" applyBorder="1" applyAlignment="1" applyProtection="1">
      <alignment horizontal="right" vertical="center" wrapText="1"/>
      <protection locked="0"/>
    </xf>
    <xf numFmtId="188" fontId="25" fillId="0" borderId="3" xfId="3" applyNumberFormat="1" applyFont="1" applyFill="1" applyBorder="1" applyAlignment="1" applyProtection="1">
      <alignment horizontal="right" vertical="center" wrapText="1"/>
    </xf>
    <xf numFmtId="182" fontId="5" fillId="0" borderId="3" xfId="0" applyNumberFormat="1" applyFont="1" applyBorder="1" applyAlignment="1">
      <alignment horizontal="center" vertical="center" wrapText="1" shrinkToFit="1"/>
    </xf>
    <xf numFmtId="0" fontId="29" fillId="0" borderId="4" xfId="0" applyFont="1" applyBorder="1" applyAlignment="1">
      <alignment horizontal="center" vertical="center" wrapText="1"/>
    </xf>
    <xf numFmtId="0" fontId="29" fillId="0" borderId="11" xfId="0" applyFont="1" applyBorder="1" applyAlignment="1">
      <alignment horizontal="center" vertical="center" wrapText="1"/>
    </xf>
    <xf numFmtId="0" fontId="29" fillId="0" borderId="11" xfId="0" applyFont="1" applyBorder="1" applyAlignment="1">
      <alignment horizontal="left" vertical="center" wrapText="1"/>
    </xf>
    <xf numFmtId="0" fontId="29" fillId="0" borderId="6" xfId="0" applyFont="1" applyBorder="1" applyAlignment="1">
      <alignment horizontal="left" vertical="center" wrapText="1"/>
    </xf>
    <xf numFmtId="0" fontId="29" fillId="0" borderId="11" xfId="0" applyFont="1" applyBorder="1" applyAlignment="1">
      <alignment horizontal="right" vertical="center" wrapText="1"/>
    </xf>
    <xf numFmtId="0" fontId="4" fillId="0" borderId="17" xfId="0" applyFont="1" applyBorder="1">
      <alignment vertical="center"/>
    </xf>
    <xf numFmtId="0" fontId="7" fillId="0" borderId="1" xfId="0" applyFont="1" applyBorder="1" applyAlignment="1">
      <alignment horizontal="center" vertical="center" wrapText="1"/>
    </xf>
    <xf numFmtId="0" fontId="7" fillId="0" borderId="1" xfId="0" applyFont="1" applyBorder="1" applyAlignment="1">
      <alignment horizontal="center" vertical="center" shrinkToFit="1"/>
    </xf>
    <xf numFmtId="0" fontId="73" fillId="5" borderId="3" xfId="0" applyFont="1" applyFill="1" applyBorder="1" applyAlignment="1">
      <alignment horizontal="right" wrapText="1"/>
    </xf>
    <xf numFmtId="0" fontId="69" fillId="0" borderId="9" xfId="0" applyFont="1" applyBorder="1" applyAlignment="1" applyProtection="1">
      <alignment horizontal="center" vertical="center"/>
      <protection locked="0"/>
    </xf>
    <xf numFmtId="0" fontId="88" fillId="0" borderId="11" xfId="0" applyFont="1" applyBorder="1" applyAlignment="1">
      <alignment horizontal="right" vertical="center"/>
    </xf>
    <xf numFmtId="0" fontId="88" fillId="0" borderId="11" xfId="0" applyFont="1" applyBorder="1">
      <alignment vertical="center"/>
    </xf>
    <xf numFmtId="0" fontId="88" fillId="0" borderId="14" xfId="0" applyFont="1" applyBorder="1">
      <alignment vertical="center"/>
    </xf>
    <xf numFmtId="0" fontId="89" fillId="0" borderId="0" xfId="2" applyFont="1" applyBorder="1" applyProtection="1">
      <alignment vertical="center"/>
      <protection locked="0"/>
    </xf>
    <xf numFmtId="0" fontId="19" fillId="0" borderId="0" xfId="2" applyBorder="1" applyAlignment="1" applyProtection="1">
      <alignment vertical="center"/>
    </xf>
    <xf numFmtId="0" fontId="89" fillId="0" borderId="0" xfId="2" applyFont="1" applyBorder="1" applyAlignment="1" applyProtection="1">
      <alignment vertical="center"/>
    </xf>
    <xf numFmtId="0" fontId="19" fillId="0" borderId="0" xfId="2" applyProtection="1">
      <alignment vertical="center"/>
    </xf>
    <xf numFmtId="0" fontId="41" fillId="0" borderId="11" xfId="0" applyFont="1" applyBorder="1">
      <alignment vertical="center"/>
    </xf>
    <xf numFmtId="0" fontId="6" fillId="5" borderId="12" xfId="0" applyFont="1" applyFill="1" applyBorder="1" applyProtection="1">
      <alignment vertical="center"/>
      <protection locked="0"/>
    </xf>
    <xf numFmtId="0" fontId="6" fillId="5" borderId="18" xfId="0" applyFont="1" applyFill="1" applyBorder="1" applyProtection="1">
      <alignment vertical="center"/>
      <protection locked="0"/>
    </xf>
    <xf numFmtId="0" fontId="29" fillId="0" borderId="11" xfId="0" applyFont="1" applyBorder="1">
      <alignment vertical="center"/>
    </xf>
    <xf numFmtId="0" fontId="29" fillId="0" borderId="12" xfId="0" applyFont="1" applyBorder="1">
      <alignment vertical="center"/>
    </xf>
    <xf numFmtId="0" fontId="29" fillId="0" borderId="12" xfId="0" applyFont="1" applyBorder="1" applyAlignment="1">
      <alignment vertical="center" wrapText="1"/>
    </xf>
    <xf numFmtId="0" fontId="29" fillId="5" borderId="4" xfId="0" applyFont="1" applyFill="1" applyBorder="1" applyAlignment="1" applyProtection="1">
      <alignment vertical="center" shrinkToFit="1"/>
      <protection locked="0"/>
    </xf>
    <xf numFmtId="0" fontId="29" fillId="5" borderId="16" xfId="0" applyFont="1" applyFill="1" applyBorder="1" applyAlignment="1" applyProtection="1">
      <alignment vertical="center" shrinkToFit="1"/>
      <protection locked="0"/>
    </xf>
    <xf numFmtId="0" fontId="4" fillId="5" borderId="0" xfId="0" applyFont="1" applyFill="1" applyAlignment="1" applyProtection="1">
      <alignment vertical="center" shrinkToFit="1"/>
      <protection locked="0"/>
    </xf>
    <xf numFmtId="0" fontId="0" fillId="0" borderId="0" xfId="0" applyAlignment="1">
      <alignment vertical="center" shrinkToFit="1"/>
    </xf>
    <xf numFmtId="38" fontId="0" fillId="0" borderId="0" xfId="0" applyNumberFormat="1">
      <alignment vertical="center"/>
    </xf>
    <xf numFmtId="0" fontId="40" fillId="0" borderId="11" xfId="0" applyFont="1" applyBorder="1" applyAlignment="1">
      <alignment horizontal="left" vertical="center"/>
    </xf>
    <xf numFmtId="0" fontId="40" fillId="0" borderId="14" xfId="0" applyFont="1" applyBorder="1" applyAlignment="1">
      <alignment horizontal="left" vertical="center"/>
    </xf>
    <xf numFmtId="0" fontId="51" fillId="0" borderId="0" xfId="0" applyFont="1" applyAlignment="1">
      <alignment horizontal="center" shrinkToFit="1"/>
    </xf>
    <xf numFmtId="0" fontId="40" fillId="0" borderId="4" xfId="4" applyFont="1" applyBorder="1" applyProtection="1">
      <alignment vertical="center"/>
      <protection locked="0"/>
    </xf>
    <xf numFmtId="0" fontId="40" fillId="0" borderId="14" xfId="0" applyFont="1" applyBorder="1" applyProtection="1">
      <alignment vertical="center"/>
      <protection locked="0"/>
    </xf>
    <xf numFmtId="0" fontId="42" fillId="5" borderId="3" xfId="0" applyFont="1" applyFill="1" applyBorder="1" applyAlignment="1" applyProtection="1">
      <alignment horizontal="left" vertical="center"/>
      <protection locked="0"/>
    </xf>
    <xf numFmtId="0" fontId="39" fillId="5" borderId="4" xfId="0" applyFont="1" applyFill="1" applyBorder="1" applyAlignment="1" applyProtection="1">
      <alignment horizontal="left" vertical="center" shrinkToFit="1"/>
      <protection locked="0"/>
    </xf>
    <xf numFmtId="0" fontId="39" fillId="5" borderId="11" xfId="0" applyFont="1" applyFill="1" applyBorder="1" applyAlignment="1" applyProtection="1">
      <alignment horizontal="left" vertical="center" shrinkToFit="1"/>
      <protection locked="0"/>
    </xf>
    <xf numFmtId="0" fontId="39" fillId="5" borderId="14" xfId="0" applyFont="1" applyFill="1" applyBorder="1" applyAlignment="1" applyProtection="1">
      <alignment horizontal="left" vertical="center" shrinkToFit="1"/>
      <protection locked="0"/>
    </xf>
    <xf numFmtId="0" fontId="44" fillId="0" borderId="0" xfId="0" applyFont="1" applyAlignment="1">
      <alignment horizontal="left" vertical="center"/>
    </xf>
    <xf numFmtId="0" fontId="40" fillId="0" borderId="0" xfId="0" applyFont="1" applyAlignment="1">
      <alignment horizontal="center" vertical="center" shrinkToFit="1"/>
    </xf>
    <xf numFmtId="0" fontId="15" fillId="0" borderId="0" xfId="0" applyFont="1" applyAlignment="1">
      <alignment horizontal="center" vertical="center"/>
    </xf>
    <xf numFmtId="0" fontId="6" fillId="5" borderId="0" xfId="0" applyFont="1" applyFill="1" applyAlignment="1" applyProtection="1">
      <alignment horizontal="left" vertical="center" shrinkToFit="1"/>
      <protection locked="0"/>
    </xf>
    <xf numFmtId="0" fontId="4" fillId="5" borderId="12" xfId="0" applyFont="1" applyFill="1" applyBorder="1" applyAlignment="1" applyProtection="1">
      <alignment horizontal="left" vertical="center" shrinkToFit="1"/>
      <protection locked="0"/>
    </xf>
    <xf numFmtId="0" fontId="4" fillId="5" borderId="20" xfId="0" applyFont="1" applyFill="1" applyBorder="1" applyAlignment="1" applyProtection="1">
      <alignment horizontal="left" vertical="center" shrinkToFit="1"/>
      <protection locked="0"/>
    </xf>
    <xf numFmtId="0" fontId="4" fillId="4" borderId="18" xfId="0" applyFont="1" applyFill="1" applyBorder="1" applyAlignment="1">
      <alignment horizontal="right" vertical="center" wrapText="1"/>
    </xf>
    <xf numFmtId="0" fontId="0" fillId="4" borderId="18" xfId="0" applyFill="1" applyBorder="1" applyAlignment="1">
      <alignment horizontal="right" vertical="center" wrapText="1"/>
    </xf>
    <xf numFmtId="0" fontId="4" fillId="5" borderId="18" xfId="0" applyFont="1" applyFill="1" applyBorder="1" applyAlignment="1" applyProtection="1">
      <alignment horizontal="left" vertical="center" wrapText="1"/>
      <protection locked="0"/>
    </xf>
    <xf numFmtId="0" fontId="0" fillId="0" borderId="18" xfId="0" applyBorder="1" applyAlignment="1" applyProtection="1">
      <alignment horizontal="left" vertical="center" wrapText="1"/>
      <protection locked="0"/>
    </xf>
    <xf numFmtId="0" fontId="0" fillId="0" borderId="19" xfId="0" applyBorder="1" applyAlignment="1" applyProtection="1">
      <alignment horizontal="left" vertical="center" wrapText="1"/>
      <protection locked="0"/>
    </xf>
    <xf numFmtId="0" fontId="5" fillId="0" borderId="0" xfId="0" applyFont="1" applyAlignment="1">
      <alignment horizontal="center" vertical="center"/>
    </xf>
    <xf numFmtId="0" fontId="4" fillId="0" borderId="11" xfId="0" applyFont="1" applyBorder="1" applyAlignment="1">
      <alignment horizontal="left" vertical="center" wrapText="1"/>
    </xf>
    <xf numFmtId="0" fontId="4" fillId="0" borderId="14" xfId="0" applyFont="1" applyBorder="1" applyAlignment="1">
      <alignment horizontal="left" vertical="center" wrapText="1"/>
    </xf>
    <xf numFmtId="0" fontId="4" fillId="5" borderId="11" xfId="0" applyFont="1" applyFill="1" applyBorder="1" applyAlignment="1" applyProtection="1">
      <alignment horizontal="left" vertical="center" wrapText="1"/>
      <protection locked="0"/>
    </xf>
    <xf numFmtId="0" fontId="4" fillId="5" borderId="14" xfId="0" applyFont="1" applyFill="1" applyBorder="1" applyAlignment="1" applyProtection="1">
      <alignment horizontal="left" vertical="center" wrapText="1"/>
      <protection locked="0"/>
    </xf>
    <xf numFmtId="0" fontId="4" fillId="5" borderId="0" xfId="0" applyFont="1" applyFill="1" applyAlignment="1" applyProtection="1">
      <alignment horizontal="left" vertical="center" shrinkToFit="1"/>
      <protection locked="0"/>
    </xf>
    <xf numFmtId="0" fontId="4" fillId="5" borderId="17" xfId="0" applyFont="1" applyFill="1" applyBorder="1" applyAlignment="1" applyProtection="1">
      <alignment horizontal="left" vertical="center" shrinkToFit="1"/>
      <protection locked="0"/>
    </xf>
    <xf numFmtId="0" fontId="6" fillId="4" borderId="0" xfId="0" applyFont="1" applyFill="1" applyAlignment="1">
      <alignment horizontal="left" vertical="center" shrinkToFit="1"/>
    </xf>
    <xf numFmtId="0" fontId="4" fillId="0" borderId="0" xfId="0" applyFont="1" applyAlignment="1">
      <alignment horizontal="left" vertical="center" wrapText="1"/>
    </xf>
    <xf numFmtId="0" fontId="4" fillId="0" borderId="16" xfId="0" applyFont="1" applyBorder="1" applyAlignment="1">
      <alignment horizontal="left" vertical="center" wrapText="1" indent="1"/>
    </xf>
    <xf numFmtId="0" fontId="0" fillId="0" borderId="21" xfId="0" applyBorder="1" applyAlignment="1">
      <alignment horizontal="left" vertical="center" wrapText="1" indent="1"/>
    </xf>
    <xf numFmtId="0" fontId="4" fillId="0" borderId="0" xfId="0" applyFont="1" applyAlignment="1">
      <alignment horizontal="left" vertical="center"/>
    </xf>
    <xf numFmtId="0" fontId="4" fillId="0" borderId="12" xfId="0" applyFont="1" applyBorder="1" applyAlignment="1">
      <alignment horizontal="left" vertical="center" wrapText="1"/>
    </xf>
    <xf numFmtId="0" fontId="4" fillId="0" borderId="20" xfId="0" applyFont="1" applyBorder="1" applyAlignment="1">
      <alignment horizontal="left" vertical="center" wrapText="1"/>
    </xf>
    <xf numFmtId="0" fontId="4" fillId="0" borderId="18" xfId="0" applyFont="1" applyBorder="1" applyAlignment="1">
      <alignment horizontal="left" vertical="center" wrapText="1"/>
    </xf>
    <xf numFmtId="0" fontId="4" fillId="0" borderId="19" xfId="0" applyFont="1" applyBorder="1" applyAlignment="1">
      <alignment horizontal="left" vertical="center" wrapText="1"/>
    </xf>
    <xf numFmtId="0" fontId="4" fillId="0" borderId="6" xfId="0" applyFont="1" applyBorder="1" applyAlignment="1">
      <alignment horizontal="left" vertical="center" wrapText="1" indent="1"/>
    </xf>
    <xf numFmtId="0" fontId="4" fillId="0" borderId="21" xfId="0" applyFont="1" applyBorder="1" applyAlignment="1">
      <alignment horizontal="left" vertical="center" wrapText="1" indent="1"/>
    </xf>
    <xf numFmtId="0" fontId="4" fillId="5" borderId="18" xfId="0" applyFont="1" applyFill="1" applyBorder="1" applyAlignment="1" applyProtection="1">
      <alignment horizontal="left" vertical="center" shrinkToFit="1"/>
      <protection locked="0"/>
    </xf>
    <xf numFmtId="0" fontId="4" fillId="5" borderId="19" xfId="0" applyFont="1" applyFill="1" applyBorder="1" applyAlignment="1" applyProtection="1">
      <alignment horizontal="left" vertical="center" shrinkToFit="1"/>
      <protection locked="0"/>
    </xf>
    <xf numFmtId="0" fontId="4" fillId="5" borderId="12" xfId="0" applyFont="1" applyFill="1" applyBorder="1" applyAlignment="1" applyProtection="1">
      <alignment horizontal="left" vertical="center" wrapText="1"/>
      <protection locked="0"/>
    </xf>
    <xf numFmtId="0" fontId="4" fillId="5" borderId="20" xfId="0" applyFont="1" applyFill="1" applyBorder="1" applyAlignment="1" applyProtection="1">
      <alignment horizontal="left" vertical="center" wrapText="1"/>
      <protection locked="0"/>
    </xf>
    <xf numFmtId="0" fontId="6" fillId="0" borderId="4" xfId="0" applyFont="1" applyBorder="1" applyAlignment="1">
      <alignment horizontal="left" vertical="center"/>
    </xf>
    <xf numFmtId="0" fontId="6" fillId="0" borderId="11" xfId="0" applyFont="1" applyBorder="1" applyAlignment="1">
      <alignment horizontal="left" vertical="center"/>
    </xf>
    <xf numFmtId="0" fontId="6" fillId="0" borderId="14" xfId="0" applyFont="1" applyBorder="1" applyAlignment="1">
      <alignment horizontal="left" vertical="center"/>
    </xf>
    <xf numFmtId="0" fontId="29" fillId="5" borderId="4" xfId="0" applyFont="1" applyFill="1" applyBorder="1" applyAlignment="1" applyProtection="1">
      <alignment horizontal="left" vertical="center" wrapText="1"/>
      <protection locked="0"/>
    </xf>
    <xf numFmtId="0" fontId="29" fillId="5" borderId="11" xfId="0" applyFont="1" applyFill="1" applyBorder="1" applyAlignment="1" applyProtection="1">
      <alignment horizontal="left" vertical="center" wrapText="1"/>
      <protection locked="0"/>
    </xf>
    <xf numFmtId="0" fontId="29" fillId="5" borderId="14" xfId="0" applyFont="1" applyFill="1" applyBorder="1" applyAlignment="1" applyProtection="1">
      <alignment horizontal="left" vertical="center" wrapText="1"/>
      <protection locked="0"/>
    </xf>
    <xf numFmtId="0" fontId="29" fillId="5" borderId="4" xfId="0" applyFont="1" applyFill="1" applyBorder="1" applyAlignment="1" applyProtection="1">
      <alignment horizontal="right" vertical="center" indent="1" shrinkToFit="1"/>
      <protection locked="0"/>
    </xf>
    <xf numFmtId="0" fontId="29" fillId="5" borderId="11" xfId="0" applyFont="1" applyFill="1" applyBorder="1" applyAlignment="1" applyProtection="1">
      <alignment horizontal="right" vertical="center" indent="1" shrinkToFit="1"/>
      <protection locked="0"/>
    </xf>
    <xf numFmtId="0" fontId="29" fillId="4" borderId="29" xfId="0" applyFont="1" applyFill="1" applyBorder="1" applyAlignment="1">
      <alignment horizontal="left" vertical="center" wrapText="1"/>
    </xf>
    <xf numFmtId="0" fontId="29" fillId="4" borderId="30" xfId="0" applyFont="1" applyFill="1" applyBorder="1" applyAlignment="1">
      <alignment horizontal="left" vertical="center" wrapText="1"/>
    </xf>
    <xf numFmtId="0" fontId="29" fillId="4" borderId="52" xfId="0" applyFont="1" applyFill="1" applyBorder="1" applyAlignment="1">
      <alignment horizontal="left" vertical="center" wrapText="1"/>
    </xf>
    <xf numFmtId="0" fontId="29" fillId="5" borderId="6" xfId="3" applyNumberFormat="1" applyFont="1" applyFill="1" applyBorder="1" applyAlignment="1" applyProtection="1">
      <alignment horizontal="left" indent="2" shrinkToFit="1"/>
      <protection locked="0"/>
    </xf>
    <xf numFmtId="0" fontId="29" fillId="5" borderId="0" xfId="3" applyNumberFormat="1" applyFont="1" applyFill="1" applyBorder="1" applyAlignment="1" applyProtection="1">
      <alignment horizontal="left" indent="2" shrinkToFit="1"/>
      <protection locked="0"/>
    </xf>
    <xf numFmtId="0" fontId="29" fillId="5" borderId="17" xfId="3" applyNumberFormat="1" applyFont="1" applyFill="1" applyBorder="1" applyAlignment="1" applyProtection="1">
      <alignment horizontal="left" indent="2" shrinkToFit="1"/>
      <protection locked="0"/>
    </xf>
    <xf numFmtId="0" fontId="7" fillId="0" borderId="0" xfId="0" applyFont="1" applyAlignment="1">
      <alignment horizontal="left" vertical="center" wrapText="1"/>
    </xf>
    <xf numFmtId="0" fontId="29" fillId="0" borderId="21" xfId="0" applyFont="1" applyBorder="1" applyAlignment="1">
      <alignment horizontal="center" vertical="center" wrapText="1"/>
    </xf>
    <xf numFmtId="0" fontId="29" fillId="0" borderId="18" xfId="0" applyFont="1" applyBorder="1" applyAlignment="1">
      <alignment horizontal="center" vertical="center" wrapText="1"/>
    </xf>
    <xf numFmtId="0" fontId="29" fillId="0" borderId="21" xfId="0" applyFont="1" applyBorder="1" applyAlignment="1">
      <alignment horizontal="center" vertical="center" shrinkToFit="1"/>
    </xf>
    <xf numFmtId="0" fontId="29" fillId="0" borderId="18" xfId="0" applyFont="1" applyBorder="1" applyAlignment="1">
      <alignment horizontal="center" vertical="center" shrinkToFit="1"/>
    </xf>
    <xf numFmtId="0" fontId="29" fillId="0" borderId="19" xfId="0" applyFont="1" applyBorder="1" applyAlignment="1">
      <alignment horizontal="center" vertical="center" shrinkToFit="1"/>
    </xf>
    <xf numFmtId="0" fontId="29" fillId="0" borderId="16" xfId="0" applyFont="1" applyBorder="1" applyAlignment="1">
      <alignment horizontal="center" vertical="center" textRotation="255" wrapText="1"/>
    </xf>
    <xf numFmtId="0" fontId="29" fillId="0" borderId="6" xfId="0" applyFont="1" applyBorder="1" applyAlignment="1">
      <alignment horizontal="center" vertical="center" textRotation="255" wrapText="1"/>
    </xf>
    <xf numFmtId="0" fontId="29" fillId="0" borderId="21" xfId="0" applyFont="1" applyBorder="1" applyAlignment="1">
      <alignment horizontal="center" vertical="center" textRotation="255" wrapText="1"/>
    </xf>
    <xf numFmtId="191" fontId="29" fillId="5" borderId="21" xfId="0" applyNumberFormat="1" applyFont="1" applyFill="1" applyBorder="1" applyAlignment="1" applyProtection="1">
      <alignment horizontal="center" vertical="center" shrinkToFit="1"/>
      <protection locked="0"/>
    </xf>
    <xf numFmtId="191" fontId="29" fillId="5" borderId="18" xfId="0" applyNumberFormat="1" applyFont="1" applyFill="1" applyBorder="1" applyAlignment="1" applyProtection="1">
      <alignment horizontal="center" vertical="center" shrinkToFit="1"/>
      <protection locked="0"/>
    </xf>
    <xf numFmtId="191" fontId="29" fillId="5" borderId="19" xfId="0" applyNumberFormat="1" applyFont="1" applyFill="1" applyBorder="1" applyAlignment="1" applyProtection="1">
      <alignment horizontal="center" vertical="center" shrinkToFit="1"/>
      <protection locked="0"/>
    </xf>
    <xf numFmtId="0" fontId="29" fillId="0" borderId="0" xfId="0" applyFont="1" applyAlignment="1">
      <alignment horizontal="center" vertical="top" wrapText="1"/>
    </xf>
    <xf numFmtId="0" fontId="29" fillId="0" borderId="17" xfId="0" applyFont="1" applyBorder="1" applyAlignment="1">
      <alignment horizontal="center" vertical="top" wrapText="1"/>
    </xf>
    <xf numFmtId="0" fontId="29" fillId="0" borderId="47" xfId="3" applyNumberFormat="1" applyFont="1" applyFill="1" applyBorder="1" applyAlignment="1" applyProtection="1">
      <alignment horizontal="left" wrapText="1" indent="2"/>
    </xf>
    <xf numFmtId="0" fontId="29" fillId="0" borderId="46" xfId="3" applyNumberFormat="1" applyFont="1" applyFill="1" applyBorder="1" applyAlignment="1" applyProtection="1">
      <alignment horizontal="left" wrapText="1" indent="2"/>
    </xf>
    <xf numFmtId="0" fontId="29" fillId="0" borderId="48" xfId="3" applyNumberFormat="1" applyFont="1" applyFill="1" applyBorder="1" applyAlignment="1" applyProtection="1">
      <alignment horizontal="left" wrapText="1" indent="2"/>
    </xf>
    <xf numFmtId="0" fontId="29" fillId="5" borderId="0" xfId="0" applyFont="1" applyFill="1" applyAlignment="1" applyProtection="1">
      <alignment horizontal="center" vertical="top" shrinkToFit="1"/>
      <protection locked="0"/>
    </xf>
    <xf numFmtId="0" fontId="29" fillId="5" borderId="17" xfId="0" applyFont="1" applyFill="1" applyBorder="1" applyAlignment="1" applyProtection="1">
      <alignment horizontal="center" vertical="top" shrinkToFit="1"/>
      <protection locked="0"/>
    </xf>
    <xf numFmtId="0" fontId="31" fillId="0" borderId="16" xfId="0" applyFont="1" applyBorder="1" applyAlignment="1">
      <alignment horizontal="center" vertical="center" shrinkToFit="1"/>
    </xf>
    <xf numFmtId="0" fontId="31" fillId="0" borderId="12" xfId="0" applyFont="1" applyBorder="1" applyAlignment="1">
      <alignment horizontal="center" vertical="center" shrinkToFit="1"/>
    </xf>
    <xf numFmtId="0" fontId="31" fillId="0" borderId="20" xfId="0" applyFont="1" applyBorder="1" applyAlignment="1">
      <alignment horizontal="center" vertical="center" shrinkToFit="1"/>
    </xf>
    <xf numFmtId="0" fontId="29" fillId="0" borderId="4" xfId="0" applyFont="1" applyBorder="1" applyAlignment="1">
      <alignment horizontal="center" vertical="center" wrapText="1"/>
    </xf>
    <xf numFmtId="0" fontId="29" fillId="0" borderId="11" xfId="0" applyFont="1" applyBorder="1" applyAlignment="1">
      <alignment horizontal="center" vertical="center" wrapText="1"/>
    </xf>
    <xf numFmtId="0" fontId="29" fillId="0" borderId="47" xfId="0" applyFont="1" applyBorder="1" applyAlignment="1">
      <alignment horizontal="left" wrapText="1" indent="2"/>
    </xf>
    <xf numFmtId="0" fontId="29" fillId="0" borderId="46" xfId="0" applyFont="1" applyBorder="1" applyAlignment="1">
      <alignment horizontal="left" wrapText="1" indent="2"/>
    </xf>
    <xf numFmtId="0" fontId="29" fillId="0" borderId="48" xfId="0" applyFont="1" applyBorder="1" applyAlignment="1">
      <alignment horizontal="left" wrapText="1" indent="2"/>
    </xf>
    <xf numFmtId="180" fontId="29" fillId="0" borderId="16" xfId="1" applyNumberFormat="1" applyFont="1" applyFill="1" applyBorder="1" applyAlignment="1" applyProtection="1">
      <alignment horizontal="center" vertical="center" wrapText="1"/>
    </xf>
    <xf numFmtId="180" fontId="29" fillId="0" borderId="20" xfId="1" applyNumberFormat="1" applyFont="1" applyFill="1" applyBorder="1" applyAlignment="1" applyProtection="1">
      <alignment horizontal="center" vertical="center" wrapText="1"/>
    </xf>
    <xf numFmtId="180" fontId="29" fillId="0" borderId="25" xfId="1" applyNumberFormat="1" applyFont="1" applyFill="1" applyBorder="1" applyAlignment="1" applyProtection="1">
      <alignment horizontal="center" vertical="center" wrapText="1"/>
    </xf>
    <xf numFmtId="180" fontId="29" fillId="0" borderId="27" xfId="1" applyNumberFormat="1" applyFont="1" applyFill="1" applyBorder="1" applyAlignment="1" applyProtection="1">
      <alignment horizontal="center" vertical="center" wrapText="1"/>
    </xf>
    <xf numFmtId="192" fontId="29" fillId="0" borderId="16" xfId="1" applyNumberFormat="1" applyFont="1" applyFill="1" applyBorder="1" applyAlignment="1" applyProtection="1">
      <alignment horizontal="center" vertical="center" wrapText="1"/>
    </xf>
    <xf numFmtId="192" fontId="29" fillId="0" borderId="20" xfId="1" applyNumberFormat="1" applyFont="1" applyFill="1" applyBorder="1" applyAlignment="1" applyProtection="1">
      <alignment horizontal="center" vertical="center" wrapText="1"/>
    </xf>
    <xf numFmtId="192" fontId="29" fillId="0" borderId="21" xfId="1" applyNumberFormat="1" applyFont="1" applyFill="1" applyBorder="1" applyAlignment="1" applyProtection="1">
      <alignment horizontal="center" vertical="center" wrapText="1"/>
    </xf>
    <xf numFmtId="192" fontId="29" fillId="0" borderId="19" xfId="1" applyNumberFormat="1" applyFont="1" applyFill="1" applyBorder="1" applyAlignment="1" applyProtection="1">
      <alignment horizontal="center" vertical="center" wrapText="1"/>
    </xf>
    <xf numFmtId="0" fontId="29" fillId="0" borderId="53" xfId="0" applyFont="1" applyBorder="1" applyAlignment="1">
      <alignment horizontal="right" vertical="top" shrinkToFit="1"/>
    </xf>
    <xf numFmtId="0" fontId="29" fillId="0" borderId="54" xfId="0" applyFont="1" applyBorder="1" applyAlignment="1">
      <alignment horizontal="right" vertical="top" shrinkToFit="1"/>
    </xf>
    <xf numFmtId="0" fontId="29" fillId="0" borderId="55" xfId="0" applyFont="1" applyBorder="1" applyAlignment="1">
      <alignment horizontal="right" vertical="top" shrinkToFit="1"/>
    </xf>
    <xf numFmtId="180" fontId="29" fillId="0" borderId="1" xfId="0" applyNumberFormat="1" applyFont="1" applyBorder="1" applyAlignment="1">
      <alignment horizontal="center" vertical="center" wrapText="1"/>
    </xf>
    <xf numFmtId="180" fontId="29" fillId="0" borderId="31" xfId="0" applyNumberFormat="1" applyFont="1" applyBorder="1" applyAlignment="1">
      <alignment horizontal="center" vertical="center" wrapText="1"/>
    </xf>
    <xf numFmtId="192" fontId="31" fillId="0" borderId="1" xfId="3" applyNumberFormat="1" applyFont="1" applyFill="1" applyBorder="1" applyAlignment="1" applyProtection="1">
      <alignment horizontal="center" vertical="center" wrapText="1"/>
    </xf>
    <xf numFmtId="192" fontId="31" fillId="0" borderId="2" xfId="3" applyNumberFormat="1" applyFont="1" applyFill="1" applyBorder="1" applyAlignment="1" applyProtection="1">
      <alignment horizontal="center" vertical="center" wrapText="1"/>
    </xf>
    <xf numFmtId="180" fontId="29" fillId="0" borderId="13" xfId="3" applyNumberFormat="1" applyFont="1" applyFill="1" applyBorder="1" applyAlignment="1" applyProtection="1">
      <alignment horizontal="center" vertical="center" wrapText="1"/>
    </xf>
    <xf numFmtId="180" fontId="29" fillId="0" borderId="2" xfId="3" applyNumberFormat="1" applyFont="1" applyFill="1" applyBorder="1" applyAlignment="1" applyProtection="1">
      <alignment horizontal="center" vertical="center" wrapText="1"/>
    </xf>
    <xf numFmtId="0" fontId="29" fillId="5" borderId="92" xfId="0" applyFont="1" applyFill="1" applyBorder="1" applyAlignment="1" applyProtection="1">
      <alignment horizontal="right" vertical="center" indent="1" shrinkToFit="1"/>
      <protection locked="0"/>
    </xf>
    <xf numFmtId="0" fontId="29" fillId="5" borderId="91" xfId="0" applyFont="1" applyFill="1" applyBorder="1" applyAlignment="1" applyProtection="1">
      <alignment horizontal="right" vertical="center" indent="1" shrinkToFit="1"/>
      <protection locked="0"/>
    </xf>
    <xf numFmtId="38" fontId="29" fillId="5" borderId="21" xfId="3" applyFont="1" applyFill="1" applyBorder="1" applyAlignment="1" applyProtection="1">
      <alignment horizontal="center" vertical="center" shrinkToFit="1"/>
      <protection locked="0"/>
    </xf>
    <xf numFmtId="38" fontId="29" fillId="5" borderId="18" xfId="3" applyFont="1" applyFill="1" applyBorder="1" applyAlignment="1" applyProtection="1">
      <alignment horizontal="center" vertical="center" shrinkToFit="1"/>
      <protection locked="0"/>
    </xf>
    <xf numFmtId="0" fontId="29" fillId="0" borderId="16" xfId="0" applyFont="1" applyBorder="1" applyAlignment="1">
      <alignment horizontal="center" vertical="center" wrapText="1"/>
    </xf>
    <xf numFmtId="0" fontId="29" fillId="0" borderId="12" xfId="0" applyFont="1" applyBorder="1" applyAlignment="1">
      <alignment horizontal="center" vertical="center" wrapText="1"/>
    </xf>
    <xf numFmtId="0" fontId="29" fillId="0" borderId="20" xfId="0" applyFont="1" applyBorder="1" applyAlignment="1">
      <alignment horizontal="center" vertical="center" wrapText="1"/>
    </xf>
    <xf numFmtId="0" fontId="29" fillId="0" borderId="19" xfId="0" applyFont="1" applyBorder="1" applyAlignment="1">
      <alignment horizontal="center" vertical="center" wrapText="1"/>
    </xf>
    <xf numFmtId="0" fontId="29" fillId="0" borderId="1" xfId="0" applyFont="1" applyBorder="1" applyAlignment="1">
      <alignment horizontal="center" vertical="center" textRotation="255" wrapText="1"/>
    </xf>
    <xf numFmtId="0" fontId="29" fillId="0" borderId="13" xfId="0" applyFont="1" applyBorder="1" applyAlignment="1">
      <alignment horizontal="center" vertical="center" textRotation="255" wrapText="1"/>
    </xf>
    <xf numFmtId="0" fontId="6" fillId="0" borderId="0" xfId="0" applyFont="1" applyAlignment="1">
      <alignment horizontal="center" vertical="center"/>
    </xf>
    <xf numFmtId="0" fontId="29" fillId="0" borderId="2" xfId="0" applyFont="1" applyBorder="1" applyAlignment="1">
      <alignment horizontal="center" vertical="center" textRotation="255" wrapText="1"/>
    </xf>
    <xf numFmtId="0" fontId="29" fillId="0" borderId="16" xfId="0" applyFont="1" applyBorder="1" applyAlignment="1">
      <alignment horizontal="center" wrapText="1"/>
    </xf>
    <xf numFmtId="0" fontId="29" fillId="0" borderId="12" xfId="0" applyFont="1" applyBorder="1" applyAlignment="1">
      <alignment horizontal="center" wrapText="1"/>
    </xf>
    <xf numFmtId="0" fontId="29" fillId="0" borderId="20" xfId="0" applyFont="1" applyBorder="1" applyAlignment="1">
      <alignment horizontal="center" wrapText="1"/>
    </xf>
    <xf numFmtId="38" fontId="29" fillId="0" borderId="21" xfId="3" applyFont="1" applyFill="1" applyBorder="1" applyAlignment="1" applyProtection="1">
      <alignment horizontal="center" vertical="center" wrapText="1"/>
    </xf>
    <xf numFmtId="38" fontId="29" fillId="0" borderId="18" xfId="3" applyFont="1" applyFill="1" applyBorder="1" applyAlignment="1" applyProtection="1">
      <alignment horizontal="center" vertical="center" wrapText="1"/>
    </xf>
    <xf numFmtId="180" fontId="29" fillId="0" borderId="6" xfId="0" applyNumberFormat="1" applyFont="1" applyBorder="1" applyAlignment="1">
      <alignment horizontal="center" vertical="center" wrapText="1"/>
    </xf>
    <xf numFmtId="180" fontId="29" fillId="0" borderId="17" xfId="0" applyNumberFormat="1" applyFont="1" applyBorder="1" applyAlignment="1">
      <alignment horizontal="center" vertical="center" wrapText="1"/>
    </xf>
    <xf numFmtId="180" fontId="29" fillId="0" borderId="21" xfId="0" applyNumberFormat="1" applyFont="1" applyBorder="1" applyAlignment="1">
      <alignment horizontal="center" vertical="center" wrapText="1"/>
    </xf>
    <xf numFmtId="180" fontId="29" fillId="0" borderId="19" xfId="0" applyNumberFormat="1" applyFont="1" applyBorder="1" applyAlignment="1">
      <alignment horizontal="center" vertical="center" wrapText="1"/>
    </xf>
    <xf numFmtId="0" fontId="29" fillId="0" borderId="53" xfId="0" applyFont="1" applyBorder="1" applyAlignment="1">
      <alignment horizontal="right" vertical="top" wrapText="1"/>
    </xf>
    <xf numFmtId="0" fontId="29" fillId="0" borderId="54" xfId="0" applyFont="1" applyBorder="1" applyAlignment="1">
      <alignment horizontal="right" vertical="top" wrapText="1"/>
    </xf>
    <xf numFmtId="0" fontId="29" fillId="0" borderId="55" xfId="0" applyFont="1" applyBorder="1" applyAlignment="1">
      <alignment horizontal="right" vertical="top" wrapText="1"/>
    </xf>
    <xf numFmtId="0" fontId="29" fillId="0" borderId="21" xfId="0" applyFont="1" applyBorder="1" applyAlignment="1">
      <alignment horizontal="left" vertical="center" wrapText="1"/>
    </xf>
    <xf numFmtId="0" fontId="29" fillId="0" borderId="19" xfId="0" applyFont="1" applyBorder="1" applyAlignment="1">
      <alignment horizontal="left" vertical="center" wrapText="1"/>
    </xf>
    <xf numFmtId="0" fontId="29" fillId="0" borderId="11" xfId="0" applyFont="1" applyBorder="1" applyAlignment="1">
      <alignment horizontal="left" vertical="center" wrapText="1"/>
    </xf>
    <xf numFmtId="0" fontId="29" fillId="0" borderId="14" xfId="0" applyFont="1" applyBorder="1" applyAlignment="1">
      <alignment horizontal="left" vertical="center" wrapText="1"/>
    </xf>
    <xf numFmtId="0" fontId="29" fillId="4" borderId="23" xfId="0" applyFont="1" applyFill="1" applyBorder="1" applyAlignment="1">
      <alignment horizontal="left" vertical="center" wrapText="1"/>
    </xf>
    <xf numFmtId="0" fontId="29" fillId="4" borderId="24" xfId="0" applyFont="1" applyFill="1" applyBorder="1" applyAlignment="1">
      <alignment horizontal="left" vertical="center" wrapText="1"/>
    </xf>
    <xf numFmtId="0" fontId="29" fillId="0" borderId="11" xfId="0" applyFont="1" applyBorder="1" applyAlignment="1">
      <alignment horizontal="right" vertical="center" indent="1" shrinkToFit="1"/>
    </xf>
    <xf numFmtId="0" fontId="29" fillId="4" borderId="90" xfId="0" applyFont="1" applyFill="1" applyBorder="1" applyAlignment="1">
      <alignment horizontal="left" vertical="center" wrapText="1"/>
    </xf>
    <xf numFmtId="0" fontId="29" fillId="4" borderId="91" xfId="0" applyFont="1" applyFill="1" applyBorder="1" applyAlignment="1">
      <alignment horizontal="left" vertical="center" wrapText="1"/>
    </xf>
    <xf numFmtId="0" fontId="29" fillId="0" borderId="4" xfId="0" applyFont="1" applyBorder="1" applyAlignment="1">
      <alignment horizontal="right" vertical="center" wrapText="1"/>
    </xf>
    <xf numFmtId="0" fontId="29" fillId="0" borderId="11" xfId="0" applyFont="1" applyBorder="1" applyAlignment="1">
      <alignment horizontal="right" vertical="center" wrapText="1"/>
    </xf>
    <xf numFmtId="0" fontId="29" fillId="5" borderId="28" xfId="0" applyFont="1" applyFill="1" applyBorder="1" applyAlignment="1" applyProtection="1">
      <alignment horizontal="right" vertical="center" indent="1" shrinkToFit="1"/>
      <protection locked="0"/>
    </xf>
    <xf numFmtId="0" fontId="29" fillId="5" borderId="24" xfId="0" applyFont="1" applyFill="1" applyBorder="1" applyAlignment="1" applyProtection="1">
      <alignment horizontal="right" vertical="center" indent="1" shrinkToFit="1"/>
      <protection locked="0"/>
    </xf>
    <xf numFmtId="0" fontId="31" fillId="0" borderId="16" xfId="0" applyFont="1" applyBorder="1" applyAlignment="1">
      <alignment horizontal="left" vertical="center" wrapText="1"/>
    </xf>
    <xf numFmtId="0" fontId="31" fillId="0" borderId="12" xfId="0" applyFont="1" applyBorder="1" applyAlignment="1">
      <alignment horizontal="left" vertical="center" wrapText="1"/>
    </xf>
    <xf numFmtId="0" fontId="31" fillId="0" borderId="20" xfId="0" applyFont="1" applyBorder="1" applyAlignment="1">
      <alignment horizontal="left" vertical="center" wrapText="1"/>
    </xf>
    <xf numFmtId="0" fontId="31" fillId="0" borderId="21" xfId="0" applyFont="1" applyBorder="1" applyAlignment="1">
      <alignment horizontal="left" vertical="center" wrapText="1"/>
    </xf>
    <xf numFmtId="0" fontId="31" fillId="0" borderId="18" xfId="0" applyFont="1" applyBorder="1" applyAlignment="1">
      <alignment horizontal="left" vertical="center" wrapText="1"/>
    </xf>
    <xf numFmtId="0" fontId="31" fillId="0" borderId="19" xfId="0" applyFont="1" applyBorder="1" applyAlignment="1">
      <alignment horizontal="left" vertical="center" wrapText="1"/>
    </xf>
    <xf numFmtId="0" fontId="29" fillId="0" borderId="6" xfId="0" applyFont="1" applyBorder="1" applyAlignment="1">
      <alignment horizontal="left" vertical="center" wrapText="1"/>
    </xf>
    <xf numFmtId="0" fontId="29" fillId="0" borderId="0" xfId="0" applyFont="1" applyAlignment="1">
      <alignment horizontal="left" vertical="center" wrapText="1"/>
    </xf>
    <xf numFmtId="0" fontId="29" fillId="0" borderId="17" xfId="0" applyFont="1" applyBorder="1" applyAlignment="1">
      <alignment horizontal="left" vertical="center" wrapText="1"/>
    </xf>
    <xf numFmtId="0" fontId="29" fillId="0" borderId="18" xfId="0" applyFont="1" applyBorder="1" applyAlignment="1">
      <alignment horizontal="left" vertical="center" wrapText="1"/>
    </xf>
    <xf numFmtId="38" fontId="29" fillId="5" borderId="21" xfId="3" applyFont="1" applyFill="1" applyBorder="1" applyAlignment="1" applyProtection="1">
      <alignment horizontal="center" vertical="center" wrapText="1"/>
      <protection locked="0"/>
    </xf>
    <xf numFmtId="38" fontId="29" fillId="5" borderId="18" xfId="3" applyFont="1" applyFill="1" applyBorder="1" applyAlignment="1" applyProtection="1">
      <alignment horizontal="center" vertical="center" wrapText="1"/>
      <protection locked="0"/>
    </xf>
    <xf numFmtId="0" fontId="31" fillId="0" borderId="26" xfId="0" applyFont="1" applyBorder="1" applyAlignment="1">
      <alignment horizontal="left" vertical="center" wrapText="1"/>
    </xf>
    <xf numFmtId="0" fontId="31" fillId="0" borderId="27" xfId="0" applyFont="1" applyBorder="1" applyAlignment="1">
      <alignment horizontal="left" vertical="center" wrapText="1"/>
    </xf>
    <xf numFmtId="0" fontId="4" fillId="5" borderId="16" xfId="0" applyFont="1" applyFill="1" applyBorder="1" applyAlignment="1" applyProtection="1">
      <alignment horizontal="center" vertical="center" shrinkToFit="1"/>
      <protection locked="0"/>
    </xf>
    <xf numFmtId="0" fontId="4" fillId="5" borderId="21" xfId="0" applyFont="1" applyFill="1" applyBorder="1" applyAlignment="1" applyProtection="1">
      <alignment horizontal="center" vertical="center" shrinkToFit="1"/>
      <protection locked="0"/>
    </xf>
    <xf numFmtId="0" fontId="4" fillId="5" borderId="25" xfId="0" applyFont="1" applyFill="1" applyBorder="1" applyAlignment="1" applyProtection="1">
      <alignment horizontal="center" vertical="center" shrinkToFit="1"/>
      <protection locked="0"/>
    </xf>
    <xf numFmtId="0" fontId="29" fillId="4" borderId="16" xfId="0" applyFont="1" applyFill="1" applyBorder="1" applyAlignment="1">
      <alignment horizontal="right" vertical="center" wrapText="1" indent="1"/>
    </xf>
    <xf numFmtId="0" fontId="29" fillId="4" borderId="12" xfId="0" applyFont="1" applyFill="1" applyBorder="1" applyAlignment="1">
      <alignment horizontal="right" vertical="center" wrapText="1" indent="1"/>
    </xf>
    <xf numFmtId="0" fontId="29" fillId="5" borderId="51" xfId="0" applyFont="1" applyFill="1" applyBorder="1" applyAlignment="1" applyProtection="1">
      <alignment horizontal="right" vertical="center" indent="1" shrinkToFit="1"/>
      <protection locked="0"/>
    </xf>
    <xf numFmtId="0" fontId="29" fillId="5" borderId="30" xfId="0" applyFont="1" applyFill="1" applyBorder="1" applyAlignment="1" applyProtection="1">
      <alignment horizontal="right" vertical="center" indent="1" shrinkToFit="1"/>
      <protection locked="0"/>
    </xf>
    <xf numFmtId="0" fontId="33" fillId="0" borderId="1" xfId="0" applyFont="1" applyBorder="1" applyAlignment="1">
      <alignment horizontal="center" vertical="center" wrapText="1"/>
    </xf>
    <xf numFmtId="0" fontId="33" fillId="0" borderId="2" xfId="0" applyFont="1" applyBorder="1" applyAlignment="1">
      <alignment horizontal="center" vertical="center" wrapText="1"/>
    </xf>
    <xf numFmtId="0" fontId="33" fillId="0" borderId="16" xfId="0" applyFont="1" applyBorder="1" applyAlignment="1">
      <alignment horizontal="center" vertical="center" wrapText="1"/>
    </xf>
    <xf numFmtId="0" fontId="33" fillId="0" borderId="20" xfId="0" applyFont="1" applyBorder="1" applyAlignment="1">
      <alignment horizontal="center" vertical="center" wrapText="1"/>
    </xf>
    <xf numFmtId="0" fontId="33" fillId="0" borderId="21" xfId="0" applyFont="1" applyBorder="1" applyAlignment="1">
      <alignment horizontal="center" vertical="center" wrapText="1"/>
    </xf>
    <xf numFmtId="0" fontId="33" fillId="0" borderId="19" xfId="0" applyFont="1" applyBorder="1" applyAlignment="1">
      <alignment horizontal="center" vertical="center" wrapText="1"/>
    </xf>
    <xf numFmtId="0" fontId="79" fillId="0" borderId="12" xfId="0" applyFont="1" applyBorder="1" applyAlignment="1">
      <alignment horizontal="center" vertical="center"/>
    </xf>
    <xf numFmtId="0" fontId="4" fillId="0" borderId="1"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3" xfId="0" applyFont="1" applyBorder="1" applyAlignment="1">
      <alignment horizontal="center" vertical="center" shrinkToFit="1"/>
    </xf>
    <xf numFmtId="0" fontId="73" fillId="0" borderId="1" xfId="0" applyFont="1" applyBorder="1" applyAlignment="1">
      <alignment horizontal="center" vertical="center" wrapText="1"/>
    </xf>
    <xf numFmtId="0" fontId="73" fillId="0" borderId="13" xfId="0" applyFont="1" applyBorder="1" applyAlignment="1">
      <alignment horizontal="center" vertical="center" wrapText="1"/>
    </xf>
    <xf numFmtId="0" fontId="73" fillId="0" borderId="2" xfId="0" applyFont="1" applyBorder="1" applyAlignment="1">
      <alignment horizontal="center" vertical="center" wrapText="1"/>
    </xf>
    <xf numFmtId="0" fontId="4" fillId="0" borderId="4" xfId="0" applyFont="1" applyBorder="1" applyAlignment="1">
      <alignment horizontal="left" vertical="center" shrinkToFit="1"/>
    </xf>
    <xf numFmtId="0" fontId="4" fillId="0" borderId="11" xfId="0" applyFont="1" applyBorder="1" applyAlignment="1">
      <alignment horizontal="left" vertical="center" shrinkToFit="1"/>
    </xf>
    <xf numFmtId="0" fontId="4" fillId="0" borderId="14" xfId="0" applyFont="1" applyBorder="1" applyAlignment="1">
      <alignment horizontal="left" vertical="center" shrinkToFit="1"/>
    </xf>
    <xf numFmtId="0" fontId="68" fillId="0" borderId="3" xfId="0" applyFont="1" applyBorder="1" applyAlignment="1">
      <alignment horizontal="center" vertical="center" shrinkToFit="1"/>
    </xf>
    <xf numFmtId="0" fontId="73" fillId="0" borderId="3" xfId="0" applyFont="1" applyBorder="1" applyAlignment="1">
      <alignment horizontal="center" vertical="center" shrinkToFit="1"/>
    </xf>
    <xf numFmtId="0" fontId="79" fillId="0" borderId="3" xfId="0" applyFont="1" applyBorder="1" applyAlignment="1">
      <alignment horizontal="center" vertical="center" shrinkToFit="1"/>
    </xf>
    <xf numFmtId="0" fontId="79" fillId="0" borderId="1" xfId="0" applyFont="1" applyBorder="1" applyAlignment="1">
      <alignment horizontal="center" vertical="center" shrinkToFit="1"/>
    </xf>
    <xf numFmtId="0" fontId="73" fillId="0" borderId="3" xfId="0" applyFont="1" applyBorder="1" applyAlignment="1">
      <alignment horizontal="center" vertical="center" wrapText="1"/>
    </xf>
    <xf numFmtId="0" fontId="4" fillId="0" borderId="1" xfId="0" applyFont="1" applyBorder="1" applyAlignment="1">
      <alignment horizontal="center" vertical="center" shrinkToFit="1"/>
    </xf>
    <xf numFmtId="0" fontId="4" fillId="0" borderId="2" xfId="0" applyFont="1" applyBorder="1" applyAlignment="1">
      <alignment horizontal="center" vertical="center" shrinkToFit="1"/>
    </xf>
    <xf numFmtId="0" fontId="79" fillId="0" borderId="66" xfId="0" applyFont="1" applyBorder="1" applyAlignment="1" applyProtection="1">
      <alignment horizontal="left" vertical="center" shrinkToFit="1"/>
      <protection locked="0"/>
    </xf>
    <xf numFmtId="0" fontId="79" fillId="0" borderId="67" xfId="0" applyFont="1" applyBorder="1" applyAlignment="1" applyProtection="1">
      <alignment horizontal="left" vertical="center" shrinkToFit="1"/>
      <protection locked="0"/>
    </xf>
    <xf numFmtId="0" fontId="79" fillId="0" borderId="59" xfId="0" applyFont="1" applyBorder="1" applyAlignment="1">
      <alignment horizontal="center" vertical="center" shrinkToFit="1"/>
    </xf>
    <xf numFmtId="0" fontId="79" fillId="0" borderId="60" xfId="0" applyFont="1" applyBorder="1" applyAlignment="1">
      <alignment horizontal="center" vertical="center" shrinkToFit="1"/>
    </xf>
    <xf numFmtId="0" fontId="4" fillId="0" borderId="3" xfId="0" applyFont="1" applyBorder="1" applyAlignment="1">
      <alignment horizontal="justify" vertical="center" wrapText="1"/>
    </xf>
    <xf numFmtId="176" fontId="4" fillId="0" borderId="1" xfId="0" applyNumberFormat="1" applyFont="1" applyBorder="1" applyAlignment="1">
      <alignment horizontal="right" vertical="center" shrinkToFit="1"/>
    </xf>
    <xf numFmtId="176" fontId="4" fillId="0" borderId="2" xfId="0" applyNumberFormat="1" applyFont="1" applyBorder="1" applyAlignment="1">
      <alignment horizontal="right" vertical="center" shrinkToFit="1"/>
    </xf>
    <xf numFmtId="178" fontId="4" fillId="0" borderId="1" xfId="0" applyNumberFormat="1" applyFont="1" applyBorder="1" applyAlignment="1">
      <alignment horizontal="right" vertical="center" shrinkToFit="1"/>
    </xf>
    <xf numFmtId="178" fontId="4" fillId="0" borderId="2" xfId="0" applyNumberFormat="1" applyFont="1" applyBorder="1" applyAlignment="1">
      <alignment horizontal="right" vertical="center" shrinkToFit="1"/>
    </xf>
    <xf numFmtId="0" fontId="4" fillId="0" borderId="4" xfId="0" applyFont="1" applyBorder="1" applyAlignment="1">
      <alignment horizontal="left"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34" xfId="0" applyFont="1" applyBorder="1" applyAlignment="1">
      <alignment horizontal="center" vertical="center" wrapText="1"/>
    </xf>
    <xf numFmtId="0" fontId="4" fillId="0" borderId="0" xfId="0" applyFont="1" applyAlignment="1">
      <alignment horizontal="left" vertical="center" shrinkToFit="1"/>
    </xf>
    <xf numFmtId="0" fontId="4" fillId="0" borderId="4" xfId="0" applyFont="1" applyBorder="1" applyAlignment="1">
      <alignment vertical="center" shrinkToFit="1"/>
    </xf>
    <xf numFmtId="0" fontId="4" fillId="0" borderId="11" xfId="0" applyFont="1" applyBorder="1" applyAlignment="1">
      <alignment vertical="center" shrinkToFit="1"/>
    </xf>
    <xf numFmtId="0" fontId="4" fillId="0" borderId="14" xfId="0" applyFont="1" applyBorder="1" applyAlignment="1">
      <alignment vertical="center" shrinkToFit="1"/>
    </xf>
    <xf numFmtId="0" fontId="7" fillId="0" borderId="3" xfId="0" applyFont="1" applyBorder="1" applyAlignment="1">
      <alignment horizontal="justify" vertical="center" wrapText="1"/>
    </xf>
    <xf numFmtId="0" fontId="7" fillId="0" borderId="69" xfId="0" applyFont="1" applyBorder="1" applyAlignment="1">
      <alignment horizontal="center" vertical="center" wrapText="1"/>
    </xf>
    <xf numFmtId="0" fontId="7" fillId="0" borderId="70" xfId="0" applyFont="1" applyBorder="1" applyAlignment="1">
      <alignment horizontal="center" vertical="center" wrapText="1"/>
    </xf>
    <xf numFmtId="0" fontId="7" fillId="0" borderId="71" xfId="0" applyFont="1" applyBorder="1" applyAlignment="1">
      <alignment horizontal="center" vertical="center" wrapText="1"/>
    </xf>
    <xf numFmtId="0" fontId="7" fillId="0" borderId="72" xfId="0" applyFont="1" applyBorder="1" applyAlignment="1">
      <alignment horizontal="center" vertical="center" wrapText="1"/>
    </xf>
    <xf numFmtId="0" fontId="7" fillId="0" borderId="73" xfId="0" applyFont="1" applyBorder="1" applyAlignment="1">
      <alignment horizontal="center" vertical="center" wrapText="1"/>
    </xf>
    <xf numFmtId="0" fontId="7" fillId="0" borderId="74" xfId="0" applyFont="1" applyBorder="1" applyAlignment="1">
      <alignment horizontal="center" vertical="center" wrapText="1"/>
    </xf>
    <xf numFmtId="0" fontId="7" fillId="0" borderId="59" xfId="0" applyFont="1" applyBorder="1" applyAlignment="1">
      <alignment horizontal="center" vertical="center" wrapText="1"/>
    </xf>
    <xf numFmtId="0" fontId="7" fillId="0" borderId="75" xfId="0" applyFont="1" applyBorder="1" applyAlignment="1">
      <alignment horizontal="center" vertical="center" wrapText="1"/>
    </xf>
    <xf numFmtId="0" fontId="7" fillId="0" borderId="60" xfId="0" applyFont="1" applyBorder="1" applyAlignment="1">
      <alignment horizontal="center" vertical="center" wrapText="1"/>
    </xf>
    <xf numFmtId="0" fontId="7" fillId="0" borderId="3" xfId="0" applyFont="1" applyBorder="1" applyAlignment="1">
      <alignment horizontal="center" vertical="center" wrapText="1"/>
    </xf>
    <xf numFmtId="0" fontId="4" fillId="0" borderId="69" xfId="0" applyFont="1" applyBorder="1" applyAlignment="1">
      <alignment horizontal="center" vertical="center" wrapText="1"/>
    </xf>
    <xf numFmtId="0" fontId="4" fillId="0" borderId="70" xfId="0" applyFont="1" applyBorder="1" applyAlignment="1">
      <alignment horizontal="center" vertical="center" wrapText="1"/>
    </xf>
    <xf numFmtId="0" fontId="4" fillId="0" borderId="71" xfId="0" applyFont="1" applyBorder="1" applyAlignment="1">
      <alignment horizontal="center" vertical="center" wrapText="1"/>
    </xf>
    <xf numFmtId="0" fontId="4" fillId="0" borderId="72" xfId="0" applyFont="1" applyBorder="1" applyAlignment="1">
      <alignment horizontal="center" vertical="center" wrapText="1"/>
    </xf>
    <xf numFmtId="0" fontId="4" fillId="0" borderId="73" xfId="0" applyFont="1" applyBorder="1" applyAlignment="1">
      <alignment horizontal="center" vertical="center" wrapText="1"/>
    </xf>
    <xf numFmtId="0" fontId="4" fillId="0" borderId="74" xfId="0" applyFont="1" applyBorder="1" applyAlignment="1">
      <alignment horizontal="center" vertical="center" wrapText="1"/>
    </xf>
    <xf numFmtId="0" fontId="4" fillId="0" borderId="59" xfId="0" applyFont="1" applyBorder="1" applyAlignment="1">
      <alignment horizontal="center" vertical="center" wrapText="1"/>
    </xf>
    <xf numFmtId="0" fontId="4" fillId="0" borderId="75" xfId="0" applyFont="1" applyBorder="1" applyAlignment="1">
      <alignment horizontal="center" vertical="center" wrapText="1"/>
    </xf>
    <xf numFmtId="0" fontId="4" fillId="0" borderId="60" xfId="0" applyFont="1" applyBorder="1" applyAlignment="1">
      <alignment horizontal="center" vertical="center" wrapText="1"/>
    </xf>
    <xf numFmtId="0" fontId="73" fillId="0" borderId="0" xfId="0" applyFont="1" applyAlignment="1">
      <alignment horizontal="center" wrapText="1"/>
    </xf>
    <xf numFmtId="0" fontId="4" fillId="0" borderId="56" xfId="0" applyFont="1" applyBorder="1" applyAlignment="1">
      <alignment horizontal="center" vertical="center" shrinkToFit="1"/>
    </xf>
    <xf numFmtId="0" fontId="4" fillId="0" borderId="57" xfId="0" applyFont="1" applyBorder="1" applyAlignment="1">
      <alignment horizontal="center" vertical="center" shrinkToFit="1"/>
    </xf>
    <xf numFmtId="0" fontId="73" fillId="0" borderId="3" xfId="0" applyFont="1" applyBorder="1" applyAlignment="1">
      <alignment horizontal="center" vertical="center"/>
    </xf>
    <xf numFmtId="0" fontId="4" fillId="0" borderId="1" xfId="0" applyFont="1" applyBorder="1" applyAlignment="1">
      <alignment horizontal="center" vertical="top" wrapText="1"/>
    </xf>
    <xf numFmtId="0" fontId="4" fillId="0" borderId="13" xfId="0" applyFont="1" applyBorder="1" applyAlignment="1">
      <alignment horizontal="center" vertical="top" wrapText="1"/>
    </xf>
    <xf numFmtId="176" fontId="4" fillId="0" borderId="56" xfId="0" applyNumberFormat="1" applyFont="1" applyBorder="1" applyAlignment="1">
      <alignment horizontal="center" shrinkToFit="1"/>
    </xf>
    <xf numFmtId="176" fontId="4" fillId="0" borderId="57" xfId="0" applyNumberFormat="1" applyFont="1" applyBorder="1" applyAlignment="1">
      <alignment horizontal="center" shrinkToFit="1"/>
    </xf>
    <xf numFmtId="0" fontId="79" fillId="0" borderId="61" xfId="0" applyFont="1" applyBorder="1" applyAlignment="1">
      <alignment horizontal="center" vertical="center" shrinkToFit="1"/>
    </xf>
    <xf numFmtId="0" fontId="79" fillId="0" borderId="63" xfId="0" applyFont="1" applyBorder="1" applyAlignment="1">
      <alignment horizontal="center" vertical="center" shrinkToFit="1"/>
    </xf>
    <xf numFmtId="0" fontId="7" fillId="0" borderId="4" xfId="0" applyFont="1" applyBorder="1" applyAlignment="1">
      <alignment horizontal="left" vertical="center" wrapText="1"/>
    </xf>
    <xf numFmtId="0" fontId="7" fillId="0" borderId="11" xfId="0" applyFont="1" applyBorder="1" applyAlignment="1">
      <alignment horizontal="left" vertical="center" wrapText="1"/>
    </xf>
    <xf numFmtId="0" fontId="7" fillId="0" borderId="14" xfId="0" applyFont="1" applyBorder="1" applyAlignment="1">
      <alignment horizontal="left" vertical="center" wrapText="1"/>
    </xf>
    <xf numFmtId="0" fontId="73" fillId="0" borderId="66" xfId="0" applyFont="1" applyBorder="1" applyAlignment="1" applyProtection="1">
      <alignment horizontal="center" vertical="center"/>
      <protection locked="0"/>
    </xf>
    <xf numFmtId="0" fontId="73" fillId="0" borderId="68" xfId="0" applyFont="1" applyBorder="1" applyAlignment="1" applyProtection="1">
      <alignment horizontal="center" vertical="center"/>
      <protection locked="0"/>
    </xf>
    <xf numFmtId="0" fontId="4" fillId="0" borderId="3" xfId="0" applyFont="1" applyBorder="1" applyAlignment="1">
      <alignment vertical="center" shrinkToFit="1"/>
    </xf>
    <xf numFmtId="0" fontId="73" fillId="0" borderId="4" xfId="0" applyFont="1" applyBorder="1" applyAlignment="1">
      <alignment horizontal="center" vertical="center" shrinkToFit="1"/>
    </xf>
    <xf numFmtId="0" fontId="73" fillId="0" borderId="1" xfId="0" applyFont="1" applyBorder="1" applyAlignment="1">
      <alignment horizontal="center" vertical="center" shrinkToFit="1"/>
    </xf>
    <xf numFmtId="0" fontId="73" fillId="0" borderId="2" xfId="0" applyFont="1" applyBorder="1" applyAlignment="1">
      <alignment horizontal="center" vertical="center" shrinkToFit="1"/>
    </xf>
    <xf numFmtId="0" fontId="73" fillId="0" borderId="4" xfId="0" applyFont="1" applyBorder="1" applyAlignment="1">
      <alignment horizontal="center" vertical="center" wrapText="1"/>
    </xf>
    <xf numFmtId="193" fontId="79" fillId="0" borderId="67" xfId="0" applyNumberFormat="1" applyFont="1" applyBorder="1" applyAlignment="1" applyProtection="1">
      <alignment horizontal="center" vertical="center" shrinkToFit="1"/>
      <protection locked="0"/>
    </xf>
    <xf numFmtId="0" fontId="79" fillId="0" borderId="2" xfId="0" applyFont="1" applyBorder="1" applyAlignment="1">
      <alignment horizontal="center" vertical="center"/>
    </xf>
    <xf numFmtId="193" fontId="79" fillId="0" borderId="3" xfId="0" applyNumberFormat="1" applyFont="1" applyBorder="1" applyAlignment="1" applyProtection="1">
      <alignment horizontal="center" vertical="center" shrinkToFit="1"/>
      <protection locked="0"/>
    </xf>
    <xf numFmtId="0" fontId="79" fillId="0" borderId="64" xfId="0" applyFont="1" applyBorder="1" applyAlignment="1" applyProtection="1">
      <alignment horizontal="left" vertical="center" shrinkToFit="1"/>
      <protection locked="0"/>
    </xf>
    <xf numFmtId="0" fontId="79" fillId="0" borderId="3" xfId="0" applyFont="1" applyBorder="1" applyAlignment="1" applyProtection="1">
      <alignment horizontal="left" vertical="center" shrinkToFit="1"/>
      <protection locked="0"/>
    </xf>
    <xf numFmtId="0" fontId="4" fillId="0" borderId="1" xfId="0" applyFont="1" applyBorder="1" applyAlignment="1">
      <alignment horizontal="right" vertical="center" shrinkToFit="1"/>
    </xf>
    <xf numFmtId="0" fontId="4" fillId="0" borderId="2" xfId="0" applyFont="1" applyBorder="1" applyAlignment="1">
      <alignment horizontal="right" vertical="center" shrinkToFit="1"/>
    </xf>
    <xf numFmtId="0" fontId="4" fillId="0" borderId="5" xfId="0" applyFont="1" applyBorder="1" applyAlignment="1">
      <alignment horizontal="center" vertical="center" wrapText="1"/>
    </xf>
    <xf numFmtId="0" fontId="4" fillId="0" borderId="3" xfId="0" applyFont="1" applyBorder="1" applyAlignment="1">
      <alignment horizontal="center" vertical="center" textRotation="255" wrapText="1"/>
    </xf>
    <xf numFmtId="0" fontId="7" fillId="0" borderId="1" xfId="0" applyFont="1" applyBorder="1" applyAlignment="1">
      <alignment horizontal="left" vertical="center" wrapText="1"/>
    </xf>
    <xf numFmtId="0" fontId="7" fillId="0" borderId="13" xfId="0" applyFont="1" applyBorder="1" applyAlignment="1">
      <alignment horizontal="left" vertical="center" wrapText="1"/>
    </xf>
    <xf numFmtId="0" fontId="7" fillId="0" borderId="2" xfId="0" applyFont="1" applyBorder="1" applyAlignment="1">
      <alignment horizontal="left" vertical="center" wrapText="1"/>
    </xf>
    <xf numFmtId="0" fontId="4" fillId="5" borderId="4" xfId="0" applyFont="1" applyFill="1" applyBorder="1" applyAlignment="1" applyProtection="1">
      <alignment horizontal="left" vertical="center" wrapText="1"/>
      <protection locked="0"/>
    </xf>
    <xf numFmtId="0" fontId="4" fillId="5" borderId="0" xfId="0" applyFont="1" applyFill="1" applyAlignment="1" applyProtection="1">
      <alignment horizontal="left" vertical="center" wrapText="1"/>
      <protection locked="0"/>
    </xf>
    <xf numFmtId="0" fontId="73" fillId="0" borderId="0" xfId="0" applyFont="1" applyAlignment="1">
      <alignment horizontal="center" vertical="center" wrapText="1"/>
    </xf>
    <xf numFmtId="193" fontId="79" fillId="0" borderId="62" xfId="0" applyNumberFormat="1" applyFont="1" applyBorder="1" applyAlignment="1" applyProtection="1">
      <alignment horizontal="center" vertical="center" shrinkToFit="1"/>
      <protection locked="0"/>
    </xf>
    <xf numFmtId="0" fontId="4" fillId="5" borderId="3" xfId="0" applyFont="1" applyFill="1" applyBorder="1" applyAlignment="1" applyProtection="1">
      <alignment vertical="center" shrinkToFit="1"/>
      <protection locked="0"/>
    </xf>
    <xf numFmtId="0" fontId="4" fillId="0" borderId="13" xfId="0" applyFont="1" applyBorder="1" applyAlignment="1">
      <alignment horizontal="center" vertical="center" shrinkToFit="1"/>
    </xf>
    <xf numFmtId="0" fontId="18" fillId="0" borderId="16" xfId="0" applyFont="1" applyBorder="1" applyAlignment="1">
      <alignment horizontal="left" vertical="center" wrapText="1"/>
    </xf>
    <xf numFmtId="0" fontId="18" fillId="0" borderId="12" xfId="0" applyFont="1" applyBorder="1" applyAlignment="1">
      <alignment horizontal="left" vertical="center" wrapText="1"/>
    </xf>
    <xf numFmtId="0" fontId="18" fillId="0" borderId="20" xfId="0" applyFont="1" applyBorder="1" applyAlignment="1">
      <alignment horizontal="left" vertical="center" wrapText="1"/>
    </xf>
    <xf numFmtId="0" fontId="18" fillId="0" borderId="6" xfId="0" applyFont="1" applyBorder="1" applyAlignment="1">
      <alignment horizontal="left" vertical="center" wrapText="1"/>
    </xf>
    <xf numFmtId="0" fontId="18" fillId="0" borderId="0" xfId="0" applyFont="1" applyAlignment="1">
      <alignment horizontal="left" vertical="center" wrapText="1"/>
    </xf>
    <xf numFmtId="0" fontId="18" fillId="0" borderId="17" xfId="0" applyFont="1" applyBorder="1" applyAlignment="1">
      <alignment horizontal="left" vertical="center" wrapText="1"/>
    </xf>
    <xf numFmtId="0" fontId="18" fillId="0" borderId="21" xfId="0" applyFont="1" applyBorder="1" applyAlignment="1">
      <alignment horizontal="left" vertical="center" wrapText="1"/>
    </xf>
    <xf numFmtId="0" fontId="18" fillId="0" borderId="18" xfId="0" applyFont="1" applyBorder="1" applyAlignment="1">
      <alignment horizontal="left" vertical="center" wrapText="1"/>
    </xf>
    <xf numFmtId="0" fontId="18" fillId="0" borderId="19" xfId="0" applyFont="1" applyBorder="1" applyAlignment="1">
      <alignment horizontal="left" vertical="center" wrapText="1"/>
    </xf>
    <xf numFmtId="0" fontId="79" fillId="0" borderId="61" xfId="0" applyFont="1" applyBorder="1" applyAlignment="1" applyProtection="1">
      <alignment horizontal="left" vertical="center" shrinkToFit="1"/>
      <protection locked="0"/>
    </xf>
    <xf numFmtId="0" fontId="79" fillId="0" borderId="62" xfId="0" applyFont="1" applyBorder="1" applyAlignment="1" applyProtection="1">
      <alignment horizontal="left" vertical="center" shrinkToFit="1"/>
      <protection locked="0"/>
    </xf>
    <xf numFmtId="0" fontId="4" fillId="5" borderId="4" xfId="0" applyFont="1" applyFill="1" applyBorder="1" applyAlignment="1" applyProtection="1">
      <alignment horizontal="left" vertical="center" shrinkToFit="1"/>
      <protection locked="0"/>
    </xf>
    <xf numFmtId="0" fontId="4" fillId="5" borderId="11" xfId="0" applyFont="1" applyFill="1" applyBorder="1" applyAlignment="1" applyProtection="1">
      <alignment horizontal="left" vertical="center" shrinkToFit="1"/>
      <protection locked="0"/>
    </xf>
    <xf numFmtId="0" fontId="4" fillId="5" borderId="14" xfId="0" applyFont="1" applyFill="1" applyBorder="1" applyAlignment="1" applyProtection="1">
      <alignment horizontal="left" vertical="center" shrinkToFit="1"/>
      <protection locked="0"/>
    </xf>
    <xf numFmtId="176" fontId="4" fillId="0" borderId="38" xfId="0" applyNumberFormat="1" applyFont="1" applyBorder="1" applyAlignment="1">
      <alignment horizontal="right" vertical="center"/>
    </xf>
    <xf numFmtId="176" fontId="4" fillId="0" borderId="39" xfId="0" applyNumberFormat="1" applyFont="1" applyBorder="1" applyAlignment="1">
      <alignment horizontal="right" vertical="center"/>
    </xf>
    <xf numFmtId="176" fontId="4" fillId="0" borderId="40" xfId="0" applyNumberFormat="1" applyFont="1" applyBorder="1" applyAlignment="1">
      <alignment horizontal="right" vertical="center"/>
    </xf>
    <xf numFmtId="0" fontId="4" fillId="0" borderId="3" xfId="0" applyFont="1" applyBorder="1" applyAlignment="1">
      <alignment horizontal="left" vertical="center"/>
    </xf>
    <xf numFmtId="176" fontId="4" fillId="0" borderId="3" xfId="0" applyNumberFormat="1" applyFont="1" applyBorder="1" applyAlignment="1">
      <alignment horizontal="right" vertical="center"/>
    </xf>
    <xf numFmtId="0" fontId="4" fillId="0" borderId="1" xfId="0" applyFont="1" applyBorder="1" applyAlignment="1">
      <alignment horizontal="left" vertical="center" wrapText="1"/>
    </xf>
    <xf numFmtId="0" fontId="4" fillId="0" borderId="1" xfId="0" applyFont="1" applyBorder="1" applyAlignment="1">
      <alignment horizontal="left" vertical="center"/>
    </xf>
    <xf numFmtId="176" fontId="4" fillId="0" borderId="16" xfId="0" applyNumberFormat="1" applyFont="1" applyBorder="1" applyAlignment="1">
      <alignment horizontal="right" vertical="center"/>
    </xf>
    <xf numFmtId="176" fontId="4" fillId="0" borderId="12" xfId="0" applyNumberFormat="1" applyFont="1" applyBorder="1" applyAlignment="1">
      <alignment horizontal="right" vertical="center"/>
    </xf>
    <xf numFmtId="176" fontId="4" fillId="0" borderId="20" xfId="0" applyNumberFormat="1" applyFont="1" applyBorder="1" applyAlignment="1">
      <alignment horizontal="right" vertical="center"/>
    </xf>
    <xf numFmtId="0" fontId="4" fillId="5" borderId="28" xfId="3" applyNumberFormat="1" applyFont="1" applyFill="1" applyBorder="1" applyAlignment="1" applyProtection="1">
      <alignment horizontal="right" vertical="center"/>
      <protection locked="0"/>
    </xf>
    <xf numFmtId="0" fontId="4" fillId="5" borderId="24" xfId="3" applyNumberFormat="1" applyFont="1" applyFill="1" applyBorder="1" applyAlignment="1" applyProtection="1">
      <alignment horizontal="right" vertical="center"/>
      <protection locked="0"/>
    </xf>
    <xf numFmtId="0" fontId="4" fillId="5" borderId="22" xfId="3" applyNumberFormat="1" applyFont="1" applyFill="1" applyBorder="1" applyAlignment="1" applyProtection="1">
      <alignment horizontal="right" vertical="center"/>
      <protection locked="0"/>
    </xf>
    <xf numFmtId="0" fontId="4" fillId="5" borderId="15" xfId="3" applyNumberFormat="1" applyFont="1" applyFill="1" applyBorder="1" applyAlignment="1" applyProtection="1">
      <alignment horizontal="right" vertical="center"/>
      <protection locked="0"/>
    </xf>
    <xf numFmtId="0" fontId="4" fillId="5" borderId="41" xfId="3" applyNumberFormat="1" applyFont="1" applyFill="1" applyBorder="1" applyAlignment="1" applyProtection="1">
      <alignment horizontal="right" vertical="center"/>
      <protection locked="0"/>
    </xf>
    <xf numFmtId="0" fontId="4" fillId="5" borderId="42" xfId="3" applyNumberFormat="1" applyFont="1" applyFill="1" applyBorder="1" applyAlignment="1" applyProtection="1">
      <alignment horizontal="right" vertical="center"/>
      <protection locked="0"/>
    </xf>
    <xf numFmtId="0" fontId="29" fillId="5" borderId="43" xfId="0" applyFont="1" applyFill="1" applyBorder="1" applyProtection="1">
      <alignment vertical="center"/>
      <protection locked="0"/>
    </xf>
    <xf numFmtId="0" fontId="29" fillId="5" borderId="44" xfId="0" applyFont="1" applyFill="1" applyBorder="1" applyProtection="1">
      <alignment vertical="center"/>
      <protection locked="0"/>
    </xf>
    <xf numFmtId="0" fontId="29" fillId="5" borderId="45" xfId="0" applyFont="1" applyFill="1" applyBorder="1" applyProtection="1">
      <alignment vertical="center"/>
      <protection locked="0"/>
    </xf>
    <xf numFmtId="0" fontId="29" fillId="5" borderId="23" xfId="0" applyFont="1" applyFill="1" applyBorder="1" applyProtection="1">
      <alignment vertical="center"/>
      <protection locked="0"/>
    </xf>
    <xf numFmtId="0" fontId="29" fillId="5" borderId="24" xfId="0" applyFont="1" applyFill="1" applyBorder="1" applyProtection="1">
      <alignment vertical="center"/>
      <protection locked="0"/>
    </xf>
    <xf numFmtId="0" fontId="29" fillId="5" borderId="22" xfId="0" applyFont="1" applyFill="1" applyBorder="1" applyProtection="1">
      <alignment vertical="center"/>
      <protection locked="0"/>
    </xf>
    <xf numFmtId="0" fontId="4" fillId="0" borderId="16" xfId="0" applyFont="1" applyBorder="1" applyAlignment="1">
      <alignment horizontal="center" vertical="center" shrinkToFit="1"/>
    </xf>
    <xf numFmtId="0" fontId="4" fillId="0" borderId="20" xfId="0" applyFont="1" applyBorder="1" applyAlignment="1">
      <alignment horizontal="center" vertical="center" shrinkToFit="1"/>
    </xf>
    <xf numFmtId="0" fontId="4" fillId="0" borderId="6" xfId="0" applyFont="1" applyBorder="1" applyAlignment="1">
      <alignment horizontal="center" vertical="center" shrinkToFit="1"/>
    </xf>
    <xf numFmtId="0" fontId="4" fillId="0" borderId="17" xfId="0" applyFont="1" applyBorder="1" applyAlignment="1">
      <alignment horizontal="center" vertical="center" shrinkToFit="1"/>
    </xf>
    <xf numFmtId="0" fontId="4" fillId="0" borderId="21" xfId="0" applyFont="1" applyBorder="1" applyAlignment="1">
      <alignment horizontal="center" vertical="center" shrinkToFit="1"/>
    </xf>
    <xf numFmtId="0" fontId="4" fillId="0" borderId="19" xfId="0" applyFont="1" applyBorder="1" applyAlignment="1">
      <alignment horizontal="center" vertical="center" shrinkToFit="1"/>
    </xf>
    <xf numFmtId="183" fontId="4" fillId="0" borderId="4" xfId="0" applyNumberFormat="1" applyFont="1" applyBorder="1" applyAlignment="1">
      <alignment horizontal="right" vertical="center" shrinkToFit="1"/>
    </xf>
    <xf numFmtId="183" fontId="4" fillId="0" borderId="11" xfId="0" applyNumberFormat="1" applyFont="1" applyBorder="1" applyAlignment="1">
      <alignment horizontal="right" vertical="center" shrinkToFit="1"/>
    </xf>
    <xf numFmtId="183" fontId="4" fillId="0" borderId="14" xfId="0" applyNumberFormat="1" applyFont="1" applyBorder="1" applyAlignment="1">
      <alignment horizontal="right" vertical="center" shrinkToFit="1"/>
    </xf>
    <xf numFmtId="0" fontId="12" fillId="0" borderId="35" xfId="0" applyFont="1" applyBorder="1" applyAlignment="1" applyProtection="1">
      <alignment horizontal="center" vertical="center" shrinkToFit="1"/>
      <protection locked="0"/>
    </xf>
    <xf numFmtId="0" fontId="12" fillId="0" borderId="36" xfId="0" applyFont="1" applyBorder="1" applyAlignment="1" applyProtection="1">
      <alignment horizontal="center" vertical="center" shrinkToFit="1"/>
      <protection locked="0"/>
    </xf>
    <xf numFmtId="183" fontId="4" fillId="0" borderId="35" xfId="0" applyNumberFormat="1" applyFont="1" applyBorder="1" applyAlignment="1">
      <alignment horizontal="right" vertical="center" shrinkToFit="1"/>
    </xf>
    <xf numFmtId="183" fontId="4" fillId="0" borderId="36" xfId="0" applyNumberFormat="1" applyFont="1" applyBorder="1" applyAlignment="1">
      <alignment horizontal="right" vertical="center" shrinkToFit="1"/>
    </xf>
    <xf numFmtId="0" fontId="4" fillId="0" borderId="2" xfId="0" applyFont="1" applyBorder="1" applyAlignment="1">
      <alignment horizontal="center" vertical="center"/>
    </xf>
    <xf numFmtId="0" fontId="4" fillId="0" borderId="3" xfId="0" applyFont="1" applyBorder="1" applyAlignment="1">
      <alignment horizontal="center" vertical="center"/>
    </xf>
    <xf numFmtId="185" fontId="4" fillId="5" borderId="0" xfId="0" applyNumberFormat="1" applyFont="1" applyFill="1" applyAlignment="1" applyProtection="1">
      <alignment horizontal="left" vertical="center" shrinkToFit="1"/>
      <protection locked="0"/>
    </xf>
    <xf numFmtId="181" fontId="4" fillId="0" borderId="32" xfId="0" applyNumberFormat="1" applyFont="1" applyBorder="1" applyAlignment="1">
      <alignment horizontal="right" vertical="center"/>
    </xf>
    <xf numFmtId="181" fontId="4" fillId="0" borderId="37" xfId="0" applyNumberFormat="1" applyFont="1" applyBorder="1" applyAlignment="1">
      <alignment horizontal="right" vertical="center"/>
    </xf>
    <xf numFmtId="181" fontId="4" fillId="0" borderId="33" xfId="0" applyNumberFormat="1" applyFont="1" applyBorder="1" applyAlignment="1">
      <alignment horizontal="right" vertical="center"/>
    </xf>
    <xf numFmtId="0" fontId="12" fillId="0" borderId="38" xfId="0" applyFont="1" applyBorder="1" applyAlignment="1">
      <alignment horizontal="center" vertical="center" wrapText="1"/>
    </xf>
    <xf numFmtId="0" fontId="12" fillId="0" borderId="39" xfId="0" applyFont="1" applyBorder="1" applyAlignment="1">
      <alignment horizontal="center" vertical="center" wrapText="1"/>
    </xf>
    <xf numFmtId="0" fontId="12" fillId="0" borderId="58" xfId="0" applyFont="1" applyBorder="1" applyAlignment="1">
      <alignment horizontal="center" vertical="center" wrapText="1"/>
    </xf>
    <xf numFmtId="181" fontId="4" fillId="0" borderId="4" xfId="0" applyNumberFormat="1" applyFont="1" applyBorder="1" applyAlignment="1">
      <alignment horizontal="right" vertical="center" shrinkToFit="1"/>
    </xf>
    <xf numFmtId="181" fontId="4" fillId="0" borderId="11" xfId="0" applyNumberFormat="1" applyFont="1" applyBorder="1" applyAlignment="1">
      <alignment horizontal="right" vertical="center" shrinkToFit="1"/>
    </xf>
    <xf numFmtId="181" fontId="4" fillId="0" borderId="14" xfId="0" applyNumberFormat="1" applyFont="1" applyBorder="1" applyAlignment="1">
      <alignment horizontal="right" vertical="center" shrinkToFit="1"/>
    </xf>
    <xf numFmtId="0" fontId="4" fillId="0" borderId="4" xfId="0" applyFont="1" applyBorder="1" applyAlignment="1">
      <alignment horizontal="center" vertical="center" shrinkToFit="1"/>
    </xf>
    <xf numFmtId="0" fontId="4" fillId="0" borderId="14" xfId="0" applyFont="1" applyBorder="1" applyAlignment="1">
      <alignment horizontal="center" vertical="center" shrinkToFit="1"/>
    </xf>
    <xf numFmtId="0" fontId="4" fillId="0" borderId="35" xfId="0" applyFont="1" applyBorder="1" applyAlignment="1">
      <alignment horizontal="center" vertical="center" shrinkToFit="1"/>
    </xf>
    <xf numFmtId="0" fontId="4" fillId="0" borderId="36" xfId="0" applyFont="1" applyBorder="1" applyAlignment="1">
      <alignment horizontal="center" vertical="center" shrinkToFit="1"/>
    </xf>
    <xf numFmtId="181" fontId="4" fillId="5" borderId="16" xfId="0" applyNumberFormat="1" applyFont="1" applyFill="1" applyBorder="1" applyAlignment="1" applyProtection="1">
      <alignment horizontal="right" vertical="center" shrinkToFit="1"/>
      <protection locked="0"/>
    </xf>
    <xf numFmtId="181" fontId="4" fillId="5" borderId="12" xfId="0" applyNumberFormat="1" applyFont="1" applyFill="1" applyBorder="1" applyAlignment="1" applyProtection="1">
      <alignment horizontal="right" vertical="center" shrinkToFit="1"/>
      <protection locked="0"/>
    </xf>
    <xf numFmtId="181" fontId="4" fillId="5" borderId="20" xfId="0" applyNumberFormat="1" applyFont="1" applyFill="1" applyBorder="1" applyAlignment="1" applyProtection="1">
      <alignment horizontal="right" vertical="center" shrinkToFit="1"/>
      <protection locked="0"/>
    </xf>
    <xf numFmtId="0" fontId="4" fillId="0" borderId="11" xfId="0" applyFont="1" applyBorder="1" applyAlignment="1">
      <alignment horizontal="center" vertical="center" shrinkToFit="1"/>
    </xf>
    <xf numFmtId="0" fontId="4" fillId="0" borderId="2" xfId="0" applyFont="1" applyBorder="1" applyAlignment="1">
      <alignment horizontal="center" vertical="center" wrapText="1"/>
    </xf>
    <xf numFmtId="0" fontId="18" fillId="0" borderId="3"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16" xfId="0" applyFont="1" applyBorder="1" applyAlignment="1">
      <alignment horizontal="center" wrapText="1"/>
    </xf>
    <xf numFmtId="0" fontId="4" fillId="0" borderId="12" xfId="0" applyFont="1" applyBorder="1" applyAlignment="1">
      <alignment horizontal="center" wrapText="1"/>
    </xf>
    <xf numFmtId="0" fontId="4" fillId="0" borderId="20" xfId="0" applyFont="1" applyBorder="1" applyAlignment="1">
      <alignment horizontal="center" wrapText="1"/>
    </xf>
    <xf numFmtId="0" fontId="4" fillId="0" borderId="21" xfId="0" applyFont="1" applyBorder="1" applyAlignment="1">
      <alignment horizontal="center" vertical="top" wrapText="1"/>
    </xf>
    <xf numFmtId="0" fontId="4" fillId="0" borderId="18" xfId="0" applyFont="1" applyBorder="1" applyAlignment="1">
      <alignment horizontal="center" vertical="top" wrapText="1"/>
    </xf>
    <xf numFmtId="0" fontId="4" fillId="0" borderId="19" xfId="0" applyFont="1" applyBorder="1" applyAlignment="1">
      <alignment horizontal="center" vertical="top" wrapText="1"/>
    </xf>
    <xf numFmtId="0" fontId="83" fillId="0" borderId="0" xfId="0" applyFont="1" applyAlignment="1">
      <alignment horizontal="center" vertical="center"/>
    </xf>
    <xf numFmtId="0" fontId="4" fillId="0" borderId="6" xfId="0" applyFont="1" applyBorder="1" applyAlignment="1">
      <alignment horizontal="center" vertical="center" wrapText="1"/>
    </xf>
    <xf numFmtId="0" fontId="4" fillId="0" borderId="17" xfId="0" applyFont="1" applyBorder="1" applyAlignment="1">
      <alignment horizontal="center" vertical="center" wrapText="1"/>
    </xf>
    <xf numFmtId="0" fontId="4" fillId="0" borderId="21"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16"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20" xfId="0" applyFont="1" applyBorder="1" applyAlignment="1">
      <alignment horizontal="center" vertical="center" wrapText="1"/>
    </xf>
    <xf numFmtId="0" fontId="4" fillId="0" borderId="0" xfId="0" applyFont="1" applyAlignment="1">
      <alignment horizontal="center" vertical="center" wrapText="1"/>
    </xf>
    <xf numFmtId="0" fontId="4" fillId="0" borderId="18" xfId="0" applyFont="1" applyBorder="1" applyAlignment="1">
      <alignment horizontal="center" vertical="center" wrapText="1"/>
    </xf>
    <xf numFmtId="0" fontId="7" fillId="0" borderId="4" xfId="0" applyFont="1" applyBorder="1" applyAlignment="1">
      <alignment vertical="center" shrinkToFit="1"/>
    </xf>
    <xf numFmtId="0" fontId="7" fillId="0" borderId="14" xfId="0" applyFont="1" applyBorder="1" applyAlignment="1">
      <alignment vertical="center" shrinkToFit="1"/>
    </xf>
    <xf numFmtId="0" fontId="7" fillId="5" borderId="4" xfId="0" applyFont="1" applyFill="1" applyBorder="1" applyAlignment="1" applyProtection="1">
      <alignment vertical="center" shrinkToFit="1"/>
      <protection locked="0"/>
    </xf>
    <xf numFmtId="0" fontId="7" fillId="5" borderId="14" xfId="0" applyFont="1" applyFill="1" applyBorder="1" applyAlignment="1" applyProtection="1">
      <alignment vertical="center" shrinkToFit="1"/>
      <protection locked="0"/>
    </xf>
    <xf numFmtId="0" fontId="7" fillId="5" borderId="15" xfId="0" applyFont="1" applyFill="1" applyBorder="1" applyAlignment="1" applyProtection="1">
      <alignment vertical="center" shrinkToFit="1"/>
      <protection locked="0"/>
    </xf>
    <xf numFmtId="0" fontId="7" fillId="5" borderId="42" xfId="0" applyFont="1" applyFill="1" applyBorder="1" applyAlignment="1" applyProtection="1">
      <alignment vertical="center" shrinkToFit="1"/>
      <protection locked="0"/>
    </xf>
    <xf numFmtId="0" fontId="12" fillId="0" borderId="16" xfId="0" applyFont="1" applyBorder="1" applyAlignment="1">
      <alignment horizontal="center" shrinkToFit="1"/>
    </xf>
    <xf numFmtId="0" fontId="12" fillId="0" borderId="12" xfId="0" applyFont="1" applyBorder="1" applyAlignment="1">
      <alignment horizontal="center" shrinkToFit="1"/>
    </xf>
    <xf numFmtId="0" fontId="12" fillId="0" borderId="20" xfId="0" applyFont="1" applyBorder="1" applyAlignment="1">
      <alignment horizontal="center" shrinkToFit="1"/>
    </xf>
    <xf numFmtId="0" fontId="7" fillId="0" borderId="2" xfId="0" applyFont="1" applyBorder="1" applyAlignment="1">
      <alignment horizontal="center" vertical="center" wrapText="1"/>
    </xf>
    <xf numFmtId="0" fontId="12" fillId="0" borderId="6" xfId="0" applyFont="1" applyBorder="1" applyAlignment="1">
      <alignment horizontal="center" vertical="top" wrapText="1" shrinkToFit="1"/>
    </xf>
    <xf numFmtId="0" fontId="12" fillId="0" borderId="0" xfId="0" applyFont="1" applyAlignment="1">
      <alignment horizontal="center" vertical="top" wrapText="1" shrinkToFit="1"/>
    </xf>
    <xf numFmtId="0" fontId="12" fillId="0" borderId="17" xfId="0" applyFont="1" applyBorder="1" applyAlignment="1">
      <alignment horizontal="center" vertical="top" wrapText="1" shrinkToFit="1"/>
    </xf>
    <xf numFmtId="191" fontId="12" fillId="5" borderId="6" xfId="0" applyNumberFormat="1" applyFont="1" applyFill="1" applyBorder="1" applyAlignment="1" applyProtection="1">
      <alignment horizontal="center" vertical="top" shrinkToFit="1"/>
      <protection locked="0"/>
    </xf>
    <xf numFmtId="191" fontId="12" fillId="5" borderId="0" xfId="0" applyNumberFormat="1" applyFont="1" applyFill="1" applyAlignment="1" applyProtection="1">
      <alignment horizontal="center" vertical="top" shrinkToFit="1"/>
      <protection locked="0"/>
    </xf>
    <xf numFmtId="191" fontId="12" fillId="5" borderId="17" xfId="0" applyNumberFormat="1" applyFont="1" applyFill="1" applyBorder="1" applyAlignment="1" applyProtection="1">
      <alignment horizontal="center" vertical="top" shrinkToFit="1"/>
      <protection locked="0"/>
    </xf>
    <xf numFmtId="191" fontId="12" fillId="5" borderId="12" xfId="0" applyNumberFormat="1" applyFont="1" applyFill="1" applyBorder="1" applyAlignment="1" applyProtection="1">
      <alignment horizontal="center" shrinkToFit="1"/>
      <protection locked="0"/>
    </xf>
    <xf numFmtId="191" fontId="12" fillId="5" borderId="20" xfId="0" applyNumberFormat="1" applyFont="1" applyFill="1" applyBorder="1" applyAlignment="1" applyProtection="1">
      <alignment horizontal="center" shrinkToFit="1"/>
      <protection locked="0"/>
    </xf>
    <xf numFmtId="181" fontId="4" fillId="0" borderId="69" xfId="0" applyNumberFormat="1" applyFont="1" applyBorder="1" applyAlignment="1">
      <alignment horizontal="center" vertical="center" shrinkToFit="1"/>
    </xf>
    <xf numFmtId="181" fontId="4" fillId="0" borderId="70" xfId="0" applyNumberFormat="1" applyFont="1" applyBorder="1" applyAlignment="1">
      <alignment horizontal="center" vertical="center" shrinkToFit="1"/>
    </xf>
    <xf numFmtId="181" fontId="4" fillId="0" borderId="71" xfId="0" applyNumberFormat="1" applyFont="1" applyBorder="1" applyAlignment="1">
      <alignment horizontal="center" vertical="center" shrinkToFit="1"/>
    </xf>
    <xf numFmtId="181" fontId="4" fillId="0" borderId="72" xfId="0" applyNumberFormat="1" applyFont="1" applyBorder="1" applyAlignment="1">
      <alignment horizontal="center" vertical="center" shrinkToFit="1"/>
    </xf>
    <xf numFmtId="181" fontId="4" fillId="0" borderId="73" xfId="0" applyNumberFormat="1" applyFont="1" applyBorder="1" applyAlignment="1">
      <alignment horizontal="center" vertical="center" shrinkToFit="1"/>
    </xf>
    <xf numFmtId="181" fontId="4" fillId="0" borderId="74" xfId="0" applyNumberFormat="1" applyFont="1" applyBorder="1" applyAlignment="1">
      <alignment horizontal="center" vertical="center" shrinkToFit="1"/>
    </xf>
    <xf numFmtId="181" fontId="4" fillId="0" borderId="59" xfId="0" applyNumberFormat="1" applyFont="1" applyBorder="1" applyAlignment="1">
      <alignment horizontal="center" vertical="center" shrinkToFit="1"/>
    </xf>
    <xf numFmtId="181" fontId="4" fillId="0" borderId="75" xfId="0" applyNumberFormat="1" applyFont="1" applyBorder="1" applyAlignment="1">
      <alignment horizontal="center" vertical="center" shrinkToFit="1"/>
    </xf>
    <xf numFmtId="181" fontId="4" fillId="0" borderId="60" xfId="0" applyNumberFormat="1" applyFont="1" applyBorder="1" applyAlignment="1">
      <alignment horizontal="center" vertical="center" shrinkToFit="1"/>
    </xf>
    <xf numFmtId="0" fontId="12" fillId="0" borderId="4" xfId="0" applyFont="1" applyBorder="1" applyAlignment="1">
      <alignment horizontal="center" vertical="center" wrapText="1"/>
    </xf>
    <xf numFmtId="0" fontId="12" fillId="0" borderId="14" xfId="0" applyFont="1" applyBorder="1" applyAlignment="1">
      <alignment horizontal="center" vertical="center" wrapText="1"/>
    </xf>
    <xf numFmtId="183" fontId="4" fillId="0" borderId="7" xfId="0" applyNumberFormat="1" applyFont="1" applyBorder="1" applyAlignment="1">
      <alignment horizontal="right" vertical="center" shrinkToFit="1"/>
    </xf>
    <xf numFmtId="183" fontId="4" fillId="0" borderId="87" xfId="0" applyNumberFormat="1" applyFont="1" applyBorder="1" applyAlignment="1">
      <alignment horizontal="right" vertical="center" shrinkToFit="1"/>
    </xf>
    <xf numFmtId="183" fontId="4" fillId="0" borderId="8" xfId="0" applyNumberFormat="1" applyFont="1" applyBorder="1" applyAlignment="1">
      <alignment horizontal="right" vertical="center" shrinkToFit="1"/>
    </xf>
    <xf numFmtId="183" fontId="4" fillId="0" borderId="69" xfId="0" applyNumberFormat="1" applyFont="1" applyBorder="1" applyAlignment="1">
      <alignment horizontal="center" vertical="center" shrinkToFit="1"/>
    </xf>
    <xf numFmtId="183" fontId="4" fillId="0" borderId="71" xfId="0" applyNumberFormat="1" applyFont="1" applyBorder="1" applyAlignment="1">
      <alignment horizontal="center" vertical="center" shrinkToFit="1"/>
    </xf>
    <xf numFmtId="183" fontId="4" fillId="0" borderId="72" xfId="0" applyNumberFormat="1" applyFont="1" applyBorder="1" applyAlignment="1">
      <alignment horizontal="center" vertical="center" shrinkToFit="1"/>
    </xf>
    <xf numFmtId="183" fontId="4" fillId="0" borderId="74" xfId="0" applyNumberFormat="1" applyFont="1" applyBorder="1" applyAlignment="1">
      <alignment horizontal="center" vertical="center" shrinkToFit="1"/>
    </xf>
    <xf numFmtId="183" fontId="4" fillId="0" borderId="59" xfId="0" applyNumberFormat="1" applyFont="1" applyBorder="1" applyAlignment="1">
      <alignment horizontal="center" vertical="center" shrinkToFit="1"/>
    </xf>
    <xf numFmtId="183" fontId="4" fillId="0" borderId="60" xfId="0" applyNumberFormat="1" applyFont="1" applyBorder="1" applyAlignment="1">
      <alignment horizontal="center" vertical="center" shrinkToFit="1"/>
    </xf>
    <xf numFmtId="182" fontId="4" fillId="0" borderId="56" xfId="0" applyNumberFormat="1" applyFont="1" applyBorder="1" applyAlignment="1">
      <alignment horizontal="center" vertical="center" shrinkToFit="1"/>
    </xf>
    <xf numFmtId="182" fontId="4" fillId="0" borderId="86" xfId="0" applyNumberFormat="1" applyFont="1" applyBorder="1" applyAlignment="1">
      <alignment horizontal="center" vertical="center" shrinkToFit="1"/>
    </xf>
    <xf numFmtId="182" fontId="4" fillId="0" borderId="57" xfId="0" applyNumberFormat="1" applyFont="1" applyBorder="1" applyAlignment="1">
      <alignment horizontal="center" vertical="center" shrinkToFit="1"/>
    </xf>
    <xf numFmtId="183" fontId="4" fillId="0" borderId="70" xfId="0" applyNumberFormat="1" applyFont="1" applyBorder="1" applyAlignment="1">
      <alignment horizontal="center" vertical="center" shrinkToFit="1"/>
    </xf>
    <xf numFmtId="183" fontId="4" fillId="0" borderId="73" xfId="0" applyNumberFormat="1" applyFont="1" applyBorder="1" applyAlignment="1">
      <alignment horizontal="center" vertical="center" shrinkToFit="1"/>
    </xf>
    <xf numFmtId="183" fontId="4" fillId="0" borderId="75" xfId="0" applyNumberFormat="1" applyFont="1" applyBorder="1" applyAlignment="1">
      <alignment horizontal="center" vertical="center" shrinkToFit="1"/>
    </xf>
    <xf numFmtId="0" fontId="5" fillId="0" borderId="1" xfId="0" applyFont="1" applyBorder="1" applyAlignment="1">
      <alignment horizontal="center" vertical="center" textRotation="255" wrapText="1"/>
    </xf>
    <xf numFmtId="0" fontId="5" fillId="0" borderId="13" xfId="0" applyFont="1" applyBorder="1" applyAlignment="1">
      <alignment horizontal="center" vertical="center" textRotation="255" wrapText="1"/>
    </xf>
    <xf numFmtId="0" fontId="5" fillId="0" borderId="2" xfId="0" applyFont="1" applyBorder="1" applyAlignment="1">
      <alignment horizontal="center" vertical="center" textRotation="255" wrapText="1"/>
    </xf>
    <xf numFmtId="0" fontId="5" fillId="0" borderId="1" xfId="0" applyFont="1" applyBorder="1" applyAlignment="1">
      <alignment horizontal="left" vertical="center" wrapText="1"/>
    </xf>
    <xf numFmtId="0" fontId="5" fillId="0" borderId="2" xfId="0" applyFont="1" applyBorder="1" applyAlignment="1">
      <alignment horizontal="left" vertical="center" wrapText="1"/>
    </xf>
    <xf numFmtId="0" fontId="5" fillId="0" borderId="4"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3" xfId="0" applyFont="1" applyBorder="1" applyAlignment="1">
      <alignment horizontal="justify" vertical="center"/>
    </xf>
    <xf numFmtId="0" fontId="5" fillId="0" borderId="3" xfId="0" applyFont="1" applyBorder="1" applyAlignment="1">
      <alignment horizontal="justify" vertical="center" wrapText="1"/>
    </xf>
    <xf numFmtId="0" fontId="7" fillId="0" borderId="16" xfId="0" applyFont="1" applyBorder="1" applyAlignment="1">
      <alignment horizontal="left" vertical="center" wrapText="1"/>
    </xf>
    <xf numFmtId="0" fontId="7" fillId="0" borderId="20" xfId="0" applyFont="1" applyBorder="1" applyAlignment="1">
      <alignment horizontal="left" vertical="center" wrapText="1"/>
    </xf>
    <xf numFmtId="0" fontId="7" fillId="0" borderId="21" xfId="0" applyFont="1" applyBorder="1" applyAlignment="1">
      <alignment horizontal="left" vertical="center" wrapText="1"/>
    </xf>
    <xf numFmtId="0" fontId="7" fillId="0" borderId="19" xfId="0" applyFont="1" applyBorder="1" applyAlignment="1">
      <alignment horizontal="left" vertical="center" wrapText="1"/>
    </xf>
    <xf numFmtId="0" fontId="5" fillId="0" borderId="21" xfId="0" applyFont="1" applyBorder="1" applyAlignment="1">
      <alignment horizontal="left" vertical="center" shrinkToFit="1"/>
    </xf>
    <xf numFmtId="0" fontId="5" fillId="0" borderId="19" xfId="0" applyFont="1" applyBorder="1" applyAlignment="1">
      <alignment horizontal="left" vertical="center" shrinkToFit="1"/>
    </xf>
    <xf numFmtId="0" fontId="5" fillId="0" borderId="4" xfId="0" applyFont="1" applyBorder="1" applyAlignment="1">
      <alignment horizontal="left" vertical="center" shrinkToFit="1"/>
    </xf>
    <xf numFmtId="0" fontId="5" fillId="0" borderId="14" xfId="0" applyFont="1" applyBorder="1" applyAlignment="1">
      <alignment horizontal="left" vertical="center" shrinkToFit="1"/>
    </xf>
    <xf numFmtId="0" fontId="5" fillId="0" borderId="3" xfId="0" applyFont="1" applyBorder="1" applyAlignment="1">
      <alignment horizontal="center" vertical="center" wrapText="1"/>
    </xf>
    <xf numFmtId="0" fontId="5" fillId="0" borderId="4" xfId="0" applyFont="1" applyBorder="1" applyAlignment="1">
      <alignment horizontal="left" vertical="center" wrapText="1"/>
    </xf>
    <xf numFmtId="0" fontId="5" fillId="0" borderId="14" xfId="0" applyFont="1" applyBorder="1" applyAlignment="1">
      <alignment horizontal="left" vertical="center" wrapText="1"/>
    </xf>
    <xf numFmtId="0" fontId="6" fillId="0" borderId="4" xfId="0" applyFont="1" applyBorder="1" applyAlignment="1">
      <alignment horizontal="left" vertical="center" shrinkToFit="1"/>
    </xf>
    <xf numFmtId="0" fontId="6" fillId="0" borderId="14" xfId="0" applyFont="1" applyBorder="1" applyAlignment="1">
      <alignment horizontal="left" vertical="center" shrinkToFit="1"/>
    </xf>
    <xf numFmtId="0" fontId="5" fillId="0" borderId="4" xfId="0" applyFont="1" applyBorder="1" applyAlignment="1">
      <alignment horizontal="center" vertical="center"/>
    </xf>
    <xf numFmtId="0" fontId="5" fillId="0" borderId="11" xfId="0" applyFont="1" applyBorder="1" applyAlignment="1">
      <alignment horizontal="center" vertical="center"/>
    </xf>
    <xf numFmtId="0" fontId="5" fillId="0" borderId="11" xfId="0" applyFont="1" applyBorder="1" applyAlignment="1">
      <alignment horizontal="left" vertical="center" shrinkToFit="1"/>
    </xf>
    <xf numFmtId="0" fontId="5" fillId="0" borderId="11" xfId="0" applyFont="1" applyBorder="1" applyAlignment="1">
      <alignment horizontal="left" vertical="center" wrapText="1"/>
    </xf>
    <xf numFmtId="0" fontId="6" fillId="0" borderId="1" xfId="0" applyFont="1" applyBorder="1" applyAlignment="1">
      <alignment horizontal="center" vertical="center" wrapText="1"/>
    </xf>
    <xf numFmtId="0" fontId="6" fillId="0" borderId="13" xfId="0" applyFont="1" applyBorder="1" applyAlignment="1">
      <alignment horizontal="center" vertical="center" wrapText="1"/>
    </xf>
    <xf numFmtId="0" fontId="6" fillId="0" borderId="2" xfId="0" applyFont="1" applyBorder="1" applyAlignment="1">
      <alignment horizontal="center" vertical="center" wrapText="1"/>
    </xf>
    <xf numFmtId="0" fontId="6" fillId="0" borderId="3" xfId="0" applyFont="1" applyBorder="1" applyAlignment="1">
      <alignment horizontal="justify" vertical="center" wrapText="1"/>
    </xf>
    <xf numFmtId="0" fontId="5" fillId="0" borderId="4" xfId="0" applyFont="1" applyBorder="1" applyAlignment="1">
      <alignment horizontal="justify" vertical="center" wrapText="1"/>
    </xf>
    <xf numFmtId="0" fontId="5" fillId="0" borderId="11" xfId="0" applyFont="1" applyBorder="1" applyAlignment="1">
      <alignment horizontal="justify" vertical="center" wrapText="1"/>
    </xf>
    <xf numFmtId="0" fontId="5" fillId="0" borderId="14" xfId="0" applyFont="1" applyBorder="1" applyAlignment="1">
      <alignment horizontal="justify" vertical="center" wrapText="1"/>
    </xf>
    <xf numFmtId="0" fontId="6" fillId="0" borderId="1" xfId="0" applyFont="1" applyBorder="1" applyAlignment="1">
      <alignment horizontal="justify" vertical="center" wrapText="1"/>
    </xf>
    <xf numFmtId="0" fontId="6" fillId="0" borderId="2" xfId="0" applyFont="1" applyBorder="1" applyAlignment="1">
      <alignment horizontal="justify" vertical="center" wrapText="1"/>
    </xf>
    <xf numFmtId="0" fontId="5" fillId="0" borderId="1" xfId="0" applyFont="1" applyBorder="1" applyAlignment="1">
      <alignment horizontal="justify" vertical="center" wrapText="1"/>
    </xf>
    <xf numFmtId="0" fontId="5" fillId="0" borderId="13" xfId="0" applyFont="1" applyBorder="1" applyAlignment="1">
      <alignment horizontal="justify" vertical="center" wrapText="1"/>
    </xf>
    <xf numFmtId="0" fontId="5" fillId="0" borderId="2" xfId="0" applyFont="1" applyBorder="1" applyAlignment="1">
      <alignment horizontal="justify" vertical="center" wrapText="1"/>
    </xf>
    <xf numFmtId="0" fontId="5" fillId="0" borderId="4" xfId="0" applyFont="1" applyBorder="1" applyAlignment="1">
      <alignment horizontal="justify" vertical="center"/>
    </xf>
    <xf numFmtId="0" fontId="5" fillId="0" borderId="11" xfId="0" applyFont="1" applyBorder="1" applyAlignment="1">
      <alignment horizontal="justify" vertical="center"/>
    </xf>
    <xf numFmtId="0" fontId="5" fillId="0" borderId="14" xfId="0" applyFont="1" applyBorder="1" applyAlignment="1">
      <alignment horizontal="justify" vertical="center"/>
    </xf>
    <xf numFmtId="0" fontId="6" fillId="0" borderId="1" xfId="0" applyFont="1" applyBorder="1" applyAlignment="1">
      <alignment horizontal="left" vertical="center" wrapText="1"/>
    </xf>
    <xf numFmtId="0" fontId="6" fillId="0" borderId="13" xfId="0" applyFont="1" applyBorder="1" applyAlignment="1">
      <alignment horizontal="left" vertical="center" wrapText="1"/>
    </xf>
    <xf numFmtId="0" fontId="6" fillId="0" borderId="2" xfId="0" applyFont="1" applyBorder="1" applyAlignment="1">
      <alignment horizontal="left" vertical="center" wrapText="1"/>
    </xf>
  </cellXfs>
  <cellStyles count="5">
    <cellStyle name="パーセント" xfId="1" builtinId="5"/>
    <cellStyle name="ハイパーリンク" xfId="2" builtinId="8"/>
    <cellStyle name="桁区切り" xfId="3" builtinId="6"/>
    <cellStyle name="標準" xfId="0" builtinId="0"/>
    <cellStyle name="標準 2" xfId="4" xr:uid="{00000000-0005-0000-0000-000004000000}"/>
  </cellStyles>
  <dxfs count="13">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theme="4" tint="-0.24994659260841701"/>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s>
  <tableStyles count="0" defaultTableStyle="TableStyleMedium2" defaultPivotStyle="PivotStyleLight16"/>
  <colors>
    <mruColors>
      <color rgb="FF990099"/>
      <color rgb="FFFF4B00"/>
      <color rgb="FFFFF100"/>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drawing1.xml><?xml version="1.0" encoding="utf-8"?>
<xdr:wsDr xmlns:xdr="http://schemas.openxmlformats.org/drawingml/2006/spreadsheetDrawing" xmlns:a="http://schemas.openxmlformats.org/drawingml/2006/main">
  <xdr:oneCellAnchor>
    <xdr:from>
      <xdr:col>18</xdr:col>
      <xdr:colOff>191581</xdr:colOff>
      <xdr:row>5</xdr:row>
      <xdr:rowOff>48252</xdr:rowOff>
    </xdr:from>
    <xdr:ext cx="4970423" cy="2559215"/>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10073769" y="1230940"/>
          <a:ext cx="4970423" cy="2559215"/>
        </a:xfrm>
        <a:prstGeom prst="rect">
          <a:avLst/>
        </a:prstGeom>
        <a:solidFill>
          <a:schemeClr val="accent4">
            <a:lumMod val="20000"/>
            <a:lumOff val="80000"/>
          </a:schemeClr>
        </a:solidFill>
        <a:ln w="41275" cmpd="dbl">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chorCtr="0">
          <a:noAutofit/>
        </a:bodyPr>
        <a:lstStyle/>
        <a:p>
          <a:r>
            <a:rPr kumimoji="1" lang="ja-JP" altLang="en-US" sz="1600" b="1">
              <a:latin typeface="游ゴシック" panose="020B0400000000000000" pitchFamily="50" charset="-128"/>
              <a:ea typeface="游ゴシック" panose="020B0400000000000000" pitchFamily="50" charset="-128"/>
            </a:rPr>
            <a:t>令和３年度以降の変更点</a:t>
          </a:r>
          <a:endParaRPr kumimoji="1" lang="en-US" altLang="ja-JP" sz="1600" b="1">
            <a:latin typeface="游ゴシック" panose="020B0400000000000000" pitchFamily="50" charset="-128"/>
            <a:ea typeface="游ゴシック" panose="020B0400000000000000" pitchFamily="50" charset="-128"/>
          </a:endParaRPr>
        </a:p>
        <a:p>
          <a:r>
            <a:rPr kumimoji="1" lang="en-US" altLang="ja-JP" sz="1400" b="1">
              <a:latin typeface="游ゴシック" panose="020B0400000000000000" pitchFamily="50" charset="-128"/>
              <a:ea typeface="游ゴシック" panose="020B0400000000000000" pitchFamily="50" charset="-128"/>
            </a:rPr>
            <a:t>(</a:t>
          </a:r>
          <a:r>
            <a:rPr kumimoji="1" lang="ja-JP" altLang="en-US" sz="1400" b="1">
              <a:latin typeface="游ゴシック" panose="020B0400000000000000" pitchFamily="50" charset="-128"/>
              <a:ea typeface="游ゴシック" panose="020B0400000000000000" pitchFamily="50" charset="-128"/>
            </a:rPr>
            <a:t>１</a:t>
          </a:r>
          <a:r>
            <a:rPr kumimoji="1" lang="en-US" altLang="ja-JP" sz="1400" b="1">
              <a:latin typeface="游ゴシック" panose="020B0400000000000000" pitchFamily="50" charset="-128"/>
              <a:ea typeface="游ゴシック" panose="020B0400000000000000" pitchFamily="50" charset="-128"/>
            </a:rPr>
            <a:t>) </a:t>
          </a:r>
          <a:r>
            <a:rPr kumimoji="1" lang="ja-JP" altLang="en-US" sz="1400" b="1">
              <a:latin typeface="游ゴシック" panose="020B0400000000000000" pitchFamily="50" charset="-128"/>
              <a:ea typeface="游ゴシック" panose="020B0400000000000000" pitchFamily="50" charset="-128"/>
            </a:rPr>
            <a:t>代表者の押印廃止</a:t>
          </a:r>
          <a:endParaRPr kumimoji="1" lang="en-US" altLang="ja-JP" sz="1400" b="1">
            <a:latin typeface="游ゴシック" panose="020B0400000000000000" pitchFamily="50" charset="-128"/>
            <a:ea typeface="游ゴシック" panose="020B0400000000000000" pitchFamily="50" charset="-128"/>
          </a:endParaRPr>
        </a:p>
        <a:p>
          <a:r>
            <a:rPr kumimoji="1" lang="ja-JP" altLang="en-US" sz="1200">
              <a:latin typeface="游ゴシック" panose="020B0400000000000000" pitchFamily="50" charset="-128"/>
              <a:ea typeface="游ゴシック" panose="020B0400000000000000" pitchFamily="50" charset="-128"/>
            </a:rPr>
            <a:t>　</a:t>
          </a:r>
          <a:r>
            <a:rPr kumimoji="1" lang="ja-JP" altLang="en-US" sz="1200" baseline="0">
              <a:latin typeface="游ゴシック" panose="020B0400000000000000" pitchFamily="50" charset="-128"/>
              <a:ea typeface="游ゴシック" panose="020B0400000000000000" pitchFamily="50" charset="-128"/>
            </a:rPr>
            <a:t>   </a:t>
          </a:r>
          <a:r>
            <a:rPr kumimoji="1" lang="ja-JP" altLang="en-US" sz="1400">
              <a:latin typeface="游ゴシック" panose="020B0400000000000000" pitchFamily="50" charset="-128"/>
              <a:ea typeface="游ゴシック" panose="020B0400000000000000" pitchFamily="50" charset="-128"/>
            </a:rPr>
            <a:t>報告書表紙への押印は廃止しました。</a:t>
          </a:r>
          <a:endParaRPr kumimoji="1" lang="en-US" altLang="ja-JP" sz="1400">
            <a:latin typeface="游ゴシック" panose="020B0400000000000000" pitchFamily="50" charset="-128"/>
            <a:ea typeface="游ゴシック" panose="020B0400000000000000" pitchFamily="50" charset="-128"/>
          </a:endParaRPr>
        </a:p>
        <a:p>
          <a:r>
            <a:rPr kumimoji="1" lang="en-US" altLang="ja-JP" sz="1400" b="1">
              <a:latin typeface="游ゴシック" panose="020B0400000000000000" pitchFamily="50" charset="-128"/>
              <a:ea typeface="游ゴシック" panose="020B0400000000000000" pitchFamily="50" charset="-128"/>
            </a:rPr>
            <a:t>(</a:t>
          </a:r>
          <a:r>
            <a:rPr kumimoji="1" lang="ja-JP" altLang="en-US" sz="1400" b="1">
              <a:latin typeface="游ゴシック" panose="020B0400000000000000" pitchFamily="50" charset="-128"/>
              <a:ea typeface="游ゴシック" panose="020B0400000000000000" pitchFamily="50" charset="-128"/>
            </a:rPr>
            <a:t>２</a:t>
          </a:r>
          <a:r>
            <a:rPr kumimoji="1" lang="en-US" altLang="ja-JP" sz="1400" b="1">
              <a:latin typeface="游ゴシック" panose="020B0400000000000000" pitchFamily="50" charset="-128"/>
              <a:ea typeface="游ゴシック" panose="020B0400000000000000" pitchFamily="50" charset="-128"/>
            </a:rPr>
            <a:t>) </a:t>
          </a:r>
          <a:r>
            <a:rPr kumimoji="1" lang="ja-JP" altLang="en-US" sz="1400" b="1">
              <a:latin typeface="游ゴシック" panose="020B0400000000000000" pitchFamily="50" charset="-128"/>
              <a:ea typeface="游ゴシック" panose="020B0400000000000000" pitchFamily="50" charset="-128"/>
            </a:rPr>
            <a:t>報告の電子化  </a:t>
          </a:r>
          <a:r>
            <a:rPr kumimoji="1" lang="en-US" altLang="ja-JP" sz="1200" b="1">
              <a:latin typeface="游ゴシック" panose="020B0400000000000000" pitchFamily="50" charset="-128"/>
              <a:ea typeface="游ゴシック" panose="020B0400000000000000" pitchFamily="50" charset="-128"/>
            </a:rPr>
            <a:t>※</a:t>
          </a:r>
          <a:r>
            <a:rPr kumimoji="1" lang="ja-JP" altLang="en-US" sz="1200" b="1">
              <a:latin typeface="游ゴシック" panose="020B0400000000000000" pitchFamily="50" charset="-128"/>
              <a:ea typeface="游ゴシック" panose="020B0400000000000000" pitchFamily="50" charset="-128"/>
            </a:rPr>
            <a:t>このページの下部参照</a:t>
          </a:r>
          <a:endParaRPr kumimoji="1" lang="en-US" altLang="ja-JP" sz="1400" b="1">
            <a:latin typeface="游ゴシック" panose="020B0400000000000000" pitchFamily="50" charset="-128"/>
            <a:ea typeface="游ゴシック" panose="020B0400000000000000" pitchFamily="50" charset="-128"/>
          </a:endParaRPr>
        </a:p>
        <a:p>
          <a:r>
            <a:rPr kumimoji="1" lang="ja-JP" altLang="en-US" sz="1400">
              <a:latin typeface="游ゴシック" panose="020B0400000000000000" pitchFamily="50" charset="-128"/>
              <a:ea typeface="游ゴシック" panose="020B0400000000000000" pitchFamily="50" charset="-128"/>
            </a:rPr>
            <a:t>　  地球温暖化対策実施状況報告は、原則</a:t>
          </a:r>
          <a:endParaRPr kumimoji="1" lang="en-US" altLang="ja-JP" sz="1400">
            <a:latin typeface="游ゴシック" panose="020B0400000000000000" pitchFamily="50" charset="-128"/>
            <a:ea typeface="游ゴシック" panose="020B0400000000000000" pitchFamily="50" charset="-128"/>
          </a:endParaRPr>
        </a:p>
        <a:p>
          <a:r>
            <a:rPr kumimoji="1" lang="ja-JP" altLang="en-US" sz="1400">
              <a:latin typeface="游ゴシック" panose="020B0400000000000000" pitchFamily="50" charset="-128"/>
              <a:ea typeface="游ゴシック" panose="020B0400000000000000" pitchFamily="50" charset="-128"/>
            </a:rPr>
            <a:t>　</a:t>
          </a:r>
          <a:r>
            <a:rPr kumimoji="1" lang="ja-JP" altLang="en-US" sz="1400" baseline="0">
              <a:latin typeface="游ゴシック" panose="020B0400000000000000" pitchFamily="50" charset="-128"/>
              <a:ea typeface="游ゴシック" panose="020B0400000000000000" pitchFamily="50" charset="-128"/>
            </a:rPr>
            <a:t>  </a:t>
          </a:r>
          <a:r>
            <a:rPr kumimoji="1" lang="ja-JP" altLang="en-US" sz="1400" b="0">
              <a:latin typeface="游ゴシック" panose="020B0400000000000000" pitchFamily="50" charset="-128"/>
              <a:ea typeface="游ゴシック" panose="020B0400000000000000" pitchFamily="50" charset="-128"/>
            </a:rPr>
            <a:t>報告書作成ツール（</a:t>
          </a:r>
          <a:r>
            <a:rPr kumimoji="1" lang="en-US" altLang="ja-JP" sz="1400" b="0">
              <a:latin typeface="游ゴシック" panose="020B0400000000000000" pitchFamily="50" charset="-128"/>
              <a:ea typeface="游ゴシック" panose="020B0400000000000000" pitchFamily="50" charset="-128"/>
            </a:rPr>
            <a:t>Excel</a:t>
          </a:r>
          <a:r>
            <a:rPr kumimoji="1" lang="ja-JP" altLang="en-US" sz="1400" b="0">
              <a:latin typeface="游ゴシック" panose="020B0400000000000000" pitchFamily="50" charset="-128"/>
              <a:ea typeface="游ゴシック" panose="020B0400000000000000" pitchFamily="50" charset="-128"/>
            </a:rPr>
            <a:t>形式）で作成し、</a:t>
          </a:r>
          <a:endParaRPr kumimoji="1" lang="en-US" altLang="ja-JP" sz="1400" b="0">
            <a:latin typeface="游ゴシック" panose="020B0400000000000000" pitchFamily="50" charset="-128"/>
            <a:ea typeface="游ゴシック" panose="020B0400000000000000" pitchFamily="50" charset="-128"/>
          </a:endParaRPr>
        </a:p>
        <a:p>
          <a:r>
            <a:rPr kumimoji="1" lang="ja-JP" altLang="en-US" sz="1400" b="0">
              <a:latin typeface="游ゴシック" panose="020B0400000000000000" pitchFamily="50" charset="-128"/>
              <a:ea typeface="游ゴシック" panose="020B0400000000000000" pitchFamily="50" charset="-128"/>
            </a:rPr>
            <a:t>　</a:t>
          </a:r>
          <a:r>
            <a:rPr kumimoji="1" lang="ja-JP" altLang="en-US" sz="1400" b="0" baseline="0">
              <a:latin typeface="游ゴシック" panose="020B0400000000000000" pitchFamily="50" charset="-128"/>
              <a:ea typeface="游ゴシック" panose="020B0400000000000000" pitchFamily="50" charset="-128"/>
            </a:rPr>
            <a:t>  </a:t>
          </a:r>
          <a:r>
            <a:rPr kumimoji="1" lang="en-US" altLang="ja-JP" sz="1400" b="1" u="sng">
              <a:latin typeface="游ゴシック" panose="020B0400000000000000" pitchFamily="50" charset="-128"/>
              <a:ea typeface="游ゴシック" panose="020B0400000000000000" pitchFamily="50" charset="-128"/>
            </a:rPr>
            <a:t>【</a:t>
          </a:r>
          <a:r>
            <a:rPr kumimoji="1" lang="ja-JP" altLang="en-US" sz="1400" b="1" u="sng">
              <a:latin typeface="游ゴシック" panose="020B0400000000000000" pitchFamily="50" charset="-128"/>
              <a:ea typeface="游ゴシック" panose="020B0400000000000000" pitchFamily="50" charset="-128"/>
            </a:rPr>
            <a:t>香川</a:t>
          </a:r>
          <a:r>
            <a:rPr kumimoji="1" lang="en-US" altLang="ja-JP" sz="1400" b="1" u="sng">
              <a:latin typeface="游ゴシック" panose="020B0400000000000000" pitchFamily="50" charset="-128"/>
              <a:ea typeface="游ゴシック" panose="020B0400000000000000" pitchFamily="50" charset="-128"/>
            </a:rPr>
            <a:t>】</a:t>
          </a:r>
          <a:r>
            <a:rPr kumimoji="1" lang="ja-JP" altLang="en-US" sz="1400" b="1" u="sng">
              <a:latin typeface="游ゴシック" panose="020B0400000000000000" pitchFamily="50" charset="-128"/>
              <a:ea typeface="游ゴシック" panose="020B0400000000000000" pitchFamily="50" charset="-128"/>
            </a:rPr>
            <a:t>電子申請・届出サービス</a:t>
          </a:r>
          <a:r>
            <a:rPr kumimoji="1" lang="ja-JP" altLang="en-US" sz="1400" b="1" u="sng" baseline="0">
              <a:latin typeface="游ゴシック" panose="020B0400000000000000" pitchFamily="50" charset="-128"/>
              <a:ea typeface="游ゴシック" panose="020B0400000000000000" pitchFamily="50" charset="-128"/>
            </a:rPr>
            <a:t> </a:t>
          </a:r>
          <a:r>
            <a:rPr kumimoji="1" lang="ja-JP" altLang="en-US" sz="1400" b="1" u="sng">
              <a:latin typeface="游ゴシック" panose="020B0400000000000000" pitchFamily="50" charset="-128"/>
              <a:ea typeface="游ゴシック" panose="020B0400000000000000" pitchFamily="50" charset="-128"/>
            </a:rPr>
            <a:t>で提出</a:t>
          </a:r>
          <a:r>
            <a:rPr kumimoji="1" lang="ja-JP" altLang="en-US" sz="1400">
              <a:latin typeface="游ゴシック" panose="020B0400000000000000" pitchFamily="50" charset="-128"/>
              <a:ea typeface="游ゴシック" panose="020B0400000000000000" pitchFamily="50" charset="-128"/>
            </a:rPr>
            <a:t>してください。</a:t>
          </a:r>
          <a:endParaRPr kumimoji="1" lang="en-US" altLang="ja-JP" sz="1400">
            <a:latin typeface="游ゴシック" panose="020B0400000000000000" pitchFamily="50" charset="-128"/>
            <a:ea typeface="游ゴシック" panose="020B0400000000000000" pitchFamily="50" charset="-128"/>
          </a:endParaRP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8</xdr:col>
      <xdr:colOff>238125</xdr:colOff>
      <xdr:row>17</xdr:row>
      <xdr:rowOff>219075</xdr:rowOff>
    </xdr:from>
    <xdr:ext cx="312906" cy="259045"/>
    <xdr:sp macro="" textlink="">
      <xdr:nvSpPr>
        <xdr:cNvPr id="2" name="テキスト ボックス 1">
          <a:extLst>
            <a:ext uri="{FF2B5EF4-FFF2-40B4-BE49-F238E27FC236}">
              <a16:creationId xmlns:a16="http://schemas.microsoft.com/office/drawing/2014/main" id="{00000000-0008-0000-0300-000002000000}"/>
            </a:ext>
          </a:extLst>
        </xdr:cNvPr>
        <xdr:cNvSpPr txBox="1"/>
      </xdr:nvSpPr>
      <xdr:spPr>
        <a:xfrm>
          <a:off x="3343275" y="4886325"/>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000">
              <a:latin typeface="ＭＳ 明朝" panose="02020609040205080304" pitchFamily="17" charset="-128"/>
              <a:ea typeface="ＭＳ 明朝" panose="02020609040205080304" pitchFamily="17" charset="-128"/>
            </a:rPr>
            <a:t>（</a:t>
          </a:r>
        </a:p>
      </xdr:txBody>
    </xdr:sp>
    <xdr:clientData/>
  </xdr:oneCellAnchor>
  <xdr:oneCellAnchor>
    <xdr:from>
      <xdr:col>5</xdr:col>
      <xdr:colOff>390525</xdr:colOff>
      <xdr:row>17</xdr:row>
      <xdr:rowOff>209550</xdr:rowOff>
    </xdr:from>
    <xdr:ext cx="312906" cy="259045"/>
    <xdr:sp macro="" textlink="">
      <xdr:nvSpPr>
        <xdr:cNvPr id="7" name="テキスト ボックス 6">
          <a:extLst>
            <a:ext uri="{FF2B5EF4-FFF2-40B4-BE49-F238E27FC236}">
              <a16:creationId xmlns:a16="http://schemas.microsoft.com/office/drawing/2014/main" id="{00000000-0008-0000-0300-000007000000}"/>
            </a:ext>
          </a:extLst>
        </xdr:cNvPr>
        <xdr:cNvSpPr txBox="1"/>
      </xdr:nvSpPr>
      <xdr:spPr>
        <a:xfrm>
          <a:off x="2124075" y="4714875"/>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000">
              <a:latin typeface="ＭＳ 明朝" panose="02020609040205080304" pitchFamily="17" charset="-128"/>
              <a:ea typeface="ＭＳ 明朝" panose="02020609040205080304" pitchFamily="17" charset="-128"/>
            </a:rPr>
            <a:t>（</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noFill/>
        <a:ln>
          <a:noFill/>
        </a:ln>
        <a:effectLst/>
        <a:extLst>
          <a:ext uri="{909E8E84-426E-40DD-AFC4-6F175D3DCCD1}">
            <a14:hiddenFill xmlns:a14="http://schemas.microsoft.com/office/drawing/2010/main">
              <a:solidFill>
                <a:srgbClr xmlns:mc="http://schemas.openxmlformats.org/markup-compatibility/2006" val="410000" mc:Ignorable="a14" a14:legacySpreadsheetColorIndex="65"/>
              </a:solidFill>
            </a14:hiddenFill>
          </a:ext>
          <a:ext uri="{91240B29-F687-4F45-9708-019B960494DF}">
            <a14:hiddenLine xmlns:a14="http://schemas.microsoft.com/office/drawing/2010/main" w="9525" cap="flat" cmpd="sng" algn="ctr">
              <a:solidFill>
                <a:srgbClr xmlns:mc="http://schemas.openxmlformats.org/markup-compatibility/2006" val="400000" mc:Ignorable="a14" a14:legacySpreadsheetColorIndex="64"/>
              </a:solidFill>
              <a:prstDash val="solid"/>
              <a:round/>
              <a:headEnd type="none" w="med" len="med"/>
              <a:tailEnd type="none" w="med" len="med"/>
            </a14:hiddenLine>
          </a:ex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noFill/>
        <a:ln>
          <a:noFill/>
        </a:ln>
        <a:effectLst/>
        <a:extLst>
          <a:ext uri="{909E8E84-426E-40DD-AFC4-6F175D3DCCD1}">
            <a14:hiddenFill xmlns:a14="http://schemas.microsoft.com/office/drawing/2010/main">
              <a:solidFill>
                <a:srgbClr xmlns:mc="http://schemas.openxmlformats.org/markup-compatibility/2006" val="410000" mc:Ignorable="a14" a14:legacySpreadsheetColorIndex="65"/>
              </a:solidFill>
            </a14:hiddenFill>
          </a:ext>
          <a:ext uri="{91240B29-F687-4F45-9708-019B960494DF}">
            <a14:hiddenLine xmlns:a14="http://schemas.microsoft.com/office/drawing/2010/main" w="9525" cap="flat" cmpd="sng" algn="ctr">
              <a:solidFill>
                <a:srgbClr xmlns:mc="http://schemas.openxmlformats.org/markup-compatibility/2006" val="400000" mc:Ignorable="a14" a14:legacySpreadsheetColorIndex="64"/>
              </a:solidFill>
              <a:prstDash val="solid"/>
              <a:round/>
              <a:headEnd type="none" w="med" len="med"/>
              <a:tailEnd type="none" w="med" len="med"/>
            </a14:hiddenLine>
          </a:ex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policies.env.go.jp/earth/ghg-santeikohyo/calc.html"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2.bin"/><Relationship Id="rId1" Type="http://schemas.openxmlformats.org/officeDocument/2006/relationships/hyperlink" Target="http://www.soumu.go.jp/main_content/000290725.pdf" TargetMode="External"/><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2.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5.bin"/><Relationship Id="rId1" Type="http://schemas.openxmlformats.org/officeDocument/2006/relationships/hyperlink" Target="https://policies.env.go.jp/earth/ghg-santeikohyo/calc.html" TargetMode="External"/><Relationship Id="rId4" Type="http://schemas.openxmlformats.org/officeDocument/2006/relationships/comments" Target="../comments5.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printerSettings" Target="../printerSettings/printerSettings6.bin"/><Relationship Id="rId1" Type="http://schemas.openxmlformats.org/officeDocument/2006/relationships/hyperlink" Target="https://policies.env.go.jp/earth/ghg-santeikohyo/calc.html" TargetMode="External"/><Relationship Id="rId4" Type="http://schemas.openxmlformats.org/officeDocument/2006/relationships/comments" Target="../comments6.xml"/></Relationships>
</file>

<file path=xl/worksheets/_rels/sheet7.xml.rels><?xml version="1.0" encoding="UTF-8" standalone="yes"?>
<Relationships xmlns="http://schemas.openxmlformats.org/package/2006/relationships"><Relationship Id="rId3" Type="http://schemas.openxmlformats.org/officeDocument/2006/relationships/hyperlink" Target="https://policies.env.go.jp/earth/ghg-santeikohyo/calc.html" TargetMode="External"/><Relationship Id="rId2" Type="http://schemas.openxmlformats.org/officeDocument/2006/relationships/hyperlink" Target="https://policies.env.go.jp/earth/ghg-santeikohyo/calc.html" TargetMode="External"/><Relationship Id="rId1" Type="http://schemas.openxmlformats.org/officeDocument/2006/relationships/hyperlink" Target="https://www.pref.kagawa.lg.jp/kankyokanri/kankyo-hozen/taikiseikatu/kisei/jidosya.html" TargetMode="External"/><Relationship Id="rId6" Type="http://schemas.openxmlformats.org/officeDocument/2006/relationships/comments" Target="../comments7.xml"/><Relationship Id="rId5" Type="http://schemas.openxmlformats.org/officeDocument/2006/relationships/vmlDrawing" Target="../drawings/vmlDrawing7.vml"/><Relationship Id="rId4"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C00000"/>
  </sheetPr>
  <dimension ref="A1:P84"/>
  <sheetViews>
    <sheetView showGridLines="0" view="pageBreakPreview" zoomScale="85" zoomScaleNormal="80" zoomScaleSheetLayoutView="85" workbookViewId="0">
      <selection activeCell="C4" sqref="C4:I4"/>
    </sheetView>
  </sheetViews>
  <sheetFormatPr defaultColWidth="9" defaultRowHeight="17.5" x14ac:dyDescent="0.2"/>
  <cols>
    <col min="1" max="1" width="6.7265625" style="143" customWidth="1"/>
    <col min="2" max="2" width="19.90625" style="143" customWidth="1"/>
    <col min="3" max="3" width="6" style="143" customWidth="1"/>
    <col min="4" max="4" width="4.7265625" style="143" customWidth="1"/>
    <col min="5" max="5" width="5.6328125" style="143" customWidth="1"/>
    <col min="6" max="6" width="3.7265625" style="165" customWidth="1"/>
    <col min="7" max="7" width="6" style="143" customWidth="1"/>
    <col min="8" max="8" width="4.7265625" style="143" customWidth="1"/>
    <col min="9" max="9" width="5.6328125" style="143" customWidth="1"/>
    <col min="10" max="11" width="9" style="143"/>
    <col min="12" max="12" width="6.36328125" style="143" customWidth="1"/>
    <col min="13" max="16384" width="9" style="143"/>
  </cols>
  <sheetData>
    <row r="1" spans="1:14" ht="22.5" x14ac:dyDescent="0.2">
      <c r="A1" s="140" t="s">
        <v>304</v>
      </c>
      <c r="B1" s="141"/>
      <c r="C1" s="141"/>
      <c r="D1" s="141"/>
      <c r="E1" s="141"/>
      <c r="F1" s="142"/>
      <c r="G1" s="141"/>
      <c r="H1" s="141"/>
      <c r="I1" s="168"/>
    </row>
    <row r="2" spans="1:14" ht="19" x14ac:dyDescent="0.2">
      <c r="A2" s="144"/>
      <c r="B2" s="141"/>
      <c r="C2" s="141"/>
      <c r="D2" s="141"/>
      <c r="E2" s="141"/>
      <c r="F2" s="142"/>
      <c r="G2" s="141"/>
      <c r="H2" s="141"/>
      <c r="I2" s="141"/>
      <c r="J2" s="141"/>
    </row>
    <row r="3" spans="1:14" ht="19" x14ac:dyDescent="0.2">
      <c r="B3" s="141" t="s">
        <v>410</v>
      </c>
      <c r="C3" s="408"/>
      <c r="D3" s="408"/>
      <c r="E3" s="408"/>
      <c r="F3" s="408"/>
      <c r="G3" s="408"/>
      <c r="H3" s="408"/>
      <c r="I3" s="408"/>
      <c r="J3" s="141"/>
    </row>
    <row r="4" spans="1:14" ht="21" customHeight="1" x14ac:dyDescent="0.2">
      <c r="A4" s="145">
        <v>1</v>
      </c>
      <c r="B4" s="141" t="s">
        <v>290</v>
      </c>
      <c r="C4" s="409"/>
      <c r="D4" s="410"/>
      <c r="E4" s="410"/>
      <c r="F4" s="410"/>
      <c r="G4" s="410"/>
      <c r="H4" s="410"/>
      <c r="I4" s="411"/>
      <c r="J4" s="141"/>
      <c r="K4" s="146" t="s">
        <v>411</v>
      </c>
      <c r="L4" s="406"/>
      <c r="M4" s="407"/>
      <c r="N4" s="146" t="s">
        <v>412</v>
      </c>
    </row>
    <row r="5" spans="1:14" ht="12" customHeight="1" x14ac:dyDescent="0.2">
      <c r="B5" s="141"/>
      <c r="C5" s="147"/>
      <c r="D5" s="147"/>
      <c r="E5" s="147"/>
      <c r="F5" s="147"/>
      <c r="G5" s="147"/>
      <c r="H5" s="147"/>
      <c r="I5" s="147"/>
      <c r="J5" s="141"/>
    </row>
    <row r="6" spans="1:14" ht="18" customHeight="1" x14ac:dyDescent="0.2">
      <c r="A6" s="145">
        <v>2</v>
      </c>
      <c r="B6" s="141" t="s">
        <v>333</v>
      </c>
      <c r="C6" s="188" t="s">
        <v>404</v>
      </c>
      <c r="D6" s="148">
        <v>7</v>
      </c>
      <c r="E6" s="149" t="s">
        <v>135</v>
      </c>
      <c r="F6" s="150" t="s">
        <v>334</v>
      </c>
      <c r="G6" s="141"/>
      <c r="H6" s="141"/>
      <c r="I6" s="151"/>
      <c r="J6" s="141"/>
    </row>
    <row r="7" spans="1:14" ht="16.5" customHeight="1" x14ac:dyDescent="0.2">
      <c r="B7" s="141"/>
      <c r="C7" s="152"/>
      <c r="D7" s="153" t="s">
        <v>335</v>
      </c>
      <c r="E7" s="154"/>
      <c r="F7" s="142"/>
      <c r="G7" s="141"/>
      <c r="H7" s="141"/>
      <c r="I7" s="141"/>
      <c r="J7" s="141"/>
    </row>
    <row r="8" spans="1:14" ht="12" customHeight="1" x14ac:dyDescent="0.2">
      <c r="B8" s="141"/>
      <c r="C8" s="155"/>
      <c r="D8" s="156"/>
      <c r="E8" s="157"/>
      <c r="F8" s="142"/>
      <c r="G8" s="141"/>
      <c r="H8" s="141"/>
      <c r="I8" s="141"/>
      <c r="J8" s="141"/>
    </row>
    <row r="9" spans="1:14" ht="18" customHeight="1" x14ac:dyDescent="0.2">
      <c r="A9" s="145">
        <v>3</v>
      </c>
      <c r="B9" s="141" t="s">
        <v>358</v>
      </c>
      <c r="C9" s="272" t="s">
        <v>404</v>
      </c>
      <c r="D9" s="158"/>
      <c r="E9" s="159" t="s">
        <v>135</v>
      </c>
      <c r="F9" s="160" t="s">
        <v>291</v>
      </c>
      <c r="G9" s="159" t="s">
        <v>405</v>
      </c>
      <c r="H9" s="160" t="str">
        <f>IF(D9="","",D9+2)</f>
        <v/>
      </c>
      <c r="I9" s="161" t="s">
        <v>135</v>
      </c>
      <c r="J9" s="141"/>
    </row>
    <row r="10" spans="1:14" ht="5.25" customHeight="1" x14ac:dyDescent="0.2">
      <c r="B10" s="141"/>
      <c r="C10" s="162"/>
      <c r="D10" s="163"/>
      <c r="E10" s="141"/>
      <c r="F10" s="142"/>
      <c r="G10" s="162"/>
      <c r="H10" s="142"/>
      <c r="I10" s="147"/>
      <c r="J10" s="141"/>
    </row>
    <row r="11" spans="1:14" ht="19" x14ac:dyDescent="0.2">
      <c r="B11" s="162" t="s">
        <v>359</v>
      </c>
      <c r="C11" s="162" t="str">
        <f>IF(C9="平成","平成",IF(D9="元","平成","令和"))</f>
        <v>令和</v>
      </c>
      <c r="D11" s="164" t="str">
        <f>IF(D9="","",IF(D9="元","30",D9-1))</f>
        <v/>
      </c>
      <c r="E11" s="141" t="s">
        <v>293</v>
      </c>
      <c r="F11" s="142"/>
      <c r="G11" s="141"/>
      <c r="H11" s="141"/>
      <c r="I11" s="141"/>
      <c r="J11" s="141"/>
    </row>
    <row r="12" spans="1:14" ht="9.75" customHeight="1" x14ac:dyDescent="0.2">
      <c r="B12" s="141"/>
      <c r="C12" s="141"/>
      <c r="D12" s="141"/>
      <c r="E12" s="141"/>
      <c r="F12" s="142"/>
      <c r="G12" s="141"/>
      <c r="H12" s="141"/>
      <c r="I12" s="141"/>
      <c r="J12" s="141"/>
    </row>
    <row r="13" spans="1:14" ht="19" x14ac:dyDescent="0.2">
      <c r="A13" s="145">
        <v>4</v>
      </c>
      <c r="B13" s="141" t="s">
        <v>379</v>
      </c>
      <c r="C13" s="141"/>
      <c r="D13" s="141"/>
      <c r="E13" s="141"/>
      <c r="F13" s="142"/>
      <c r="G13" s="141"/>
      <c r="H13" s="141"/>
      <c r="I13" s="141"/>
      <c r="J13" s="141"/>
    </row>
    <row r="14" spans="1:14" ht="22.5" x14ac:dyDescent="0.2">
      <c r="B14" s="162" t="s">
        <v>409</v>
      </c>
      <c r="C14" s="143" t="str">
        <f>IF(D6="元","平成","令和")</f>
        <v>令和</v>
      </c>
      <c r="D14" s="170">
        <f>IF(D6="","",IF(D6="元","30",IF(D6=2,"元",D6-1)))</f>
        <v>6</v>
      </c>
      <c r="E14" s="141" t="s">
        <v>337</v>
      </c>
      <c r="F14" s="142"/>
      <c r="G14" s="141"/>
      <c r="H14" s="141"/>
      <c r="I14" s="141"/>
      <c r="J14" s="141"/>
    </row>
    <row r="15" spans="1:14" ht="19" x14ac:dyDescent="0.2">
      <c r="B15" s="141"/>
      <c r="C15" s="162"/>
      <c r="D15" s="171" t="s">
        <v>414</v>
      </c>
      <c r="E15" s="141"/>
      <c r="F15" s="142"/>
      <c r="G15" s="141"/>
      <c r="H15" s="141"/>
      <c r="I15" s="141"/>
      <c r="J15" s="141"/>
    </row>
    <row r="16" spans="1:14" x14ac:dyDescent="0.2">
      <c r="C16" s="144" t="s">
        <v>338</v>
      </c>
    </row>
    <row r="17" spans="1:15" x14ac:dyDescent="0.2">
      <c r="C17" s="144" t="s">
        <v>415</v>
      </c>
    </row>
    <row r="18" spans="1:15" x14ac:dyDescent="0.2">
      <c r="D18" s="388" t="s">
        <v>517</v>
      </c>
    </row>
    <row r="19" spans="1:15" ht="22.5" x14ac:dyDescent="0.2">
      <c r="D19" s="413" t="s">
        <v>406</v>
      </c>
      <c r="E19" s="413"/>
      <c r="F19" s="413"/>
      <c r="G19" s="413"/>
      <c r="H19" s="169">
        <f>D6+1</f>
        <v>8</v>
      </c>
      <c r="I19" s="143" t="s">
        <v>393</v>
      </c>
    </row>
    <row r="20" spans="1:15" x14ac:dyDescent="0.2">
      <c r="D20" s="143" t="s">
        <v>477</v>
      </c>
    </row>
    <row r="21" spans="1:15" ht="9.75" customHeight="1" x14ac:dyDescent="0.2"/>
    <row r="22" spans="1:15" ht="24" customHeight="1" x14ac:dyDescent="0.2">
      <c r="B22" s="178" t="s">
        <v>294</v>
      </c>
      <c r="C22" s="141" t="s">
        <v>413</v>
      </c>
      <c r="D22" s="141"/>
      <c r="E22" s="141"/>
      <c r="F22" s="142"/>
      <c r="G22" s="141"/>
      <c r="H22" s="141"/>
      <c r="I22" s="141"/>
      <c r="J22" s="141"/>
      <c r="K22" s="141"/>
      <c r="L22" s="141"/>
    </row>
    <row r="23" spans="1:15" ht="17.25" customHeight="1" x14ac:dyDescent="0.2">
      <c r="B23" s="141"/>
      <c r="C23" s="412" t="s">
        <v>295</v>
      </c>
      <c r="D23" s="412"/>
      <c r="E23" s="166" t="s">
        <v>339</v>
      </c>
      <c r="F23" s="166"/>
      <c r="G23" s="166"/>
      <c r="H23" s="166"/>
      <c r="I23" s="166"/>
      <c r="J23" s="166"/>
      <c r="K23" s="166"/>
      <c r="L23" s="166"/>
      <c r="M23" s="166"/>
      <c r="N23" s="166"/>
      <c r="O23" s="166"/>
    </row>
    <row r="24" spans="1:15" ht="17.25" customHeight="1" x14ac:dyDescent="0.2">
      <c r="B24" s="141"/>
      <c r="C24" s="412" t="s">
        <v>296</v>
      </c>
      <c r="D24" s="412"/>
      <c r="E24" s="166" t="s">
        <v>340</v>
      </c>
      <c r="F24" s="166"/>
      <c r="G24" s="166"/>
      <c r="H24" s="166"/>
      <c r="I24" s="166"/>
      <c r="J24" s="166"/>
      <c r="K24" s="166"/>
      <c r="L24" s="166"/>
      <c r="M24" s="166"/>
      <c r="N24" s="166"/>
      <c r="O24" s="166"/>
    </row>
    <row r="25" spans="1:15" ht="17.25" customHeight="1" x14ac:dyDescent="0.2">
      <c r="B25" s="141"/>
      <c r="C25" s="412" t="s">
        <v>297</v>
      </c>
      <c r="D25" s="412"/>
      <c r="E25" s="166" t="s">
        <v>298</v>
      </c>
      <c r="F25" s="166"/>
      <c r="G25" s="166"/>
      <c r="H25" s="166"/>
      <c r="I25" s="166"/>
      <c r="J25" s="166"/>
      <c r="K25" s="166"/>
      <c r="L25" s="166"/>
      <c r="M25" s="166"/>
      <c r="N25" s="166"/>
      <c r="O25" s="166"/>
    </row>
    <row r="26" spans="1:15" ht="17.25" customHeight="1" x14ac:dyDescent="0.2">
      <c r="B26" s="141"/>
      <c r="C26" s="412" t="s">
        <v>299</v>
      </c>
      <c r="D26" s="412"/>
      <c r="E26" s="166" t="s">
        <v>300</v>
      </c>
      <c r="F26" s="166"/>
      <c r="G26" s="166"/>
      <c r="H26" s="166"/>
      <c r="I26" s="166"/>
      <c r="J26" s="166"/>
      <c r="K26" s="166"/>
      <c r="L26" s="166"/>
      <c r="M26" s="166"/>
      <c r="N26" s="166"/>
      <c r="O26" s="166"/>
    </row>
    <row r="27" spans="1:15" ht="17.25" customHeight="1" x14ac:dyDescent="0.2">
      <c r="B27" s="141"/>
      <c r="C27" s="412"/>
      <c r="D27" s="412"/>
      <c r="E27" s="166" t="s">
        <v>301</v>
      </c>
      <c r="F27" s="166"/>
      <c r="G27" s="166"/>
      <c r="H27" s="166"/>
      <c r="I27" s="166"/>
      <c r="J27" s="166"/>
      <c r="K27" s="166"/>
      <c r="L27" s="166"/>
      <c r="M27" s="166"/>
      <c r="N27" s="166"/>
      <c r="O27" s="166"/>
    </row>
    <row r="28" spans="1:15" ht="17.25" customHeight="1" x14ac:dyDescent="0.2">
      <c r="B28" s="141"/>
      <c r="C28" s="167"/>
      <c r="D28" s="167"/>
      <c r="E28" s="166" t="s">
        <v>303</v>
      </c>
      <c r="F28" s="166"/>
      <c r="G28" s="166"/>
      <c r="H28" s="166"/>
      <c r="I28" s="166"/>
      <c r="J28" s="166"/>
      <c r="K28" s="166"/>
      <c r="L28" s="166"/>
      <c r="M28" s="166"/>
      <c r="N28" s="166"/>
      <c r="O28" s="166"/>
    </row>
    <row r="29" spans="1:15" ht="17.25" customHeight="1" x14ac:dyDescent="0.2">
      <c r="B29" s="141"/>
      <c r="C29" s="412" t="s">
        <v>302</v>
      </c>
      <c r="D29" s="412"/>
      <c r="E29" s="166" t="s">
        <v>341</v>
      </c>
      <c r="F29" s="166"/>
      <c r="G29" s="166"/>
      <c r="H29" s="166"/>
      <c r="I29" s="166"/>
      <c r="J29" s="166"/>
      <c r="K29" s="166"/>
      <c r="L29" s="166"/>
      <c r="M29" s="166"/>
      <c r="N29" s="166"/>
      <c r="O29" s="166"/>
    </row>
    <row r="30" spans="1:15" ht="19" x14ac:dyDescent="0.2">
      <c r="B30" s="141"/>
      <c r="C30" s="141"/>
      <c r="D30" s="141"/>
      <c r="E30" s="141"/>
      <c r="F30" s="142"/>
      <c r="G30" s="141"/>
      <c r="H30" s="141"/>
      <c r="I30" s="141"/>
      <c r="J30" s="141"/>
      <c r="K30" s="141"/>
      <c r="L30" s="141"/>
    </row>
    <row r="31" spans="1:15" ht="18" customHeight="1" x14ac:dyDescent="0.2">
      <c r="A31" s="143" t="s">
        <v>342</v>
      </c>
      <c r="B31" s="141"/>
      <c r="C31" s="166"/>
      <c r="D31" s="166"/>
      <c r="E31" s="166"/>
      <c r="F31" s="166"/>
      <c r="G31" s="166"/>
      <c r="H31" s="166"/>
      <c r="I31" s="166"/>
      <c r="J31" s="166"/>
      <c r="K31" s="166"/>
      <c r="L31" s="166"/>
      <c r="M31" s="166"/>
      <c r="N31" s="166"/>
      <c r="O31" s="166"/>
    </row>
    <row r="32" spans="1:15" ht="18" customHeight="1" x14ac:dyDescent="0.2">
      <c r="B32" s="168" t="s">
        <v>523</v>
      </c>
      <c r="C32" s="166"/>
      <c r="D32" s="166"/>
      <c r="E32" s="166"/>
      <c r="F32" s="166"/>
      <c r="G32" s="166"/>
      <c r="H32" s="166"/>
      <c r="I32" s="166"/>
      <c r="J32" s="166"/>
      <c r="K32" s="166"/>
      <c r="L32" s="166"/>
      <c r="M32" s="166"/>
      <c r="N32" s="166"/>
      <c r="O32" s="166"/>
    </row>
    <row r="33" spans="2:16" ht="18" thickBot="1" x14ac:dyDescent="0.25">
      <c r="B33" s="144" t="s">
        <v>478</v>
      </c>
    </row>
    <row r="34" spans="2:16" ht="30" customHeight="1" thickBot="1" x14ac:dyDescent="0.25">
      <c r="B34" s="172" t="s">
        <v>416</v>
      </c>
      <c r="C34" s="173"/>
      <c r="D34" s="173"/>
      <c r="E34" s="173"/>
      <c r="F34" s="173"/>
      <c r="G34" s="173"/>
      <c r="H34" s="173"/>
      <c r="I34" s="173"/>
      <c r="J34" s="173"/>
      <c r="K34" s="173"/>
      <c r="L34" s="173"/>
      <c r="M34" s="173"/>
      <c r="N34" s="173"/>
      <c r="O34" s="173"/>
      <c r="P34" s="174"/>
    </row>
    <row r="36" spans="2:16" ht="19" x14ac:dyDescent="0.2">
      <c r="B36" s="141" t="s">
        <v>417</v>
      </c>
    </row>
    <row r="37" spans="2:16" ht="19" x14ac:dyDescent="0.2">
      <c r="B37" s="141" t="s">
        <v>418</v>
      </c>
    </row>
    <row r="38" spans="2:16" ht="33" customHeight="1" x14ac:dyDescent="0.85">
      <c r="B38" s="175" t="s">
        <v>422</v>
      </c>
      <c r="C38" s="405" t="s">
        <v>443</v>
      </c>
      <c r="D38" s="405"/>
      <c r="E38" s="405"/>
      <c r="F38" s="405"/>
      <c r="G38" s="405"/>
      <c r="H38" s="405"/>
      <c r="I38" s="405"/>
      <c r="J38" s="405"/>
      <c r="K38" s="405"/>
      <c r="L38" s="405"/>
      <c r="M38" s="405"/>
      <c r="N38" s="405"/>
      <c r="O38" s="176" t="s">
        <v>423</v>
      </c>
    </row>
    <row r="39" spans="2:16" ht="22.5" customHeight="1" x14ac:dyDescent="0.65">
      <c r="C39" s="177" t="s">
        <v>420</v>
      </c>
    </row>
    <row r="40" spans="2:16" ht="20.25" customHeight="1" x14ac:dyDescent="0.2"/>
    <row r="41" spans="2:16" ht="20.25" customHeight="1" x14ac:dyDescent="0.2"/>
    <row r="42" spans="2:16" ht="19" x14ac:dyDescent="0.2">
      <c r="B42" s="168" t="s">
        <v>427</v>
      </c>
    </row>
    <row r="43" spans="2:16" x14ac:dyDescent="0.2">
      <c r="B43" s="143" t="s">
        <v>424</v>
      </c>
    </row>
    <row r="44" spans="2:16" x14ac:dyDescent="0.2">
      <c r="B44" s="187" t="s">
        <v>425</v>
      </c>
      <c r="F44" s="143"/>
    </row>
    <row r="46" spans="2:16" x14ac:dyDescent="0.2">
      <c r="B46" s="143" t="s">
        <v>426</v>
      </c>
    </row>
    <row r="47" spans="2:16" x14ac:dyDescent="0.2">
      <c r="B47" s="143" t="s">
        <v>444</v>
      </c>
    </row>
    <row r="51" spans="1:15" ht="22.5" x14ac:dyDescent="0.2">
      <c r="A51" s="181">
        <v>1</v>
      </c>
      <c r="B51" s="392" t="s">
        <v>445</v>
      </c>
      <c r="C51" s="182"/>
      <c r="D51" s="182"/>
      <c r="E51" s="182"/>
      <c r="F51" s="385" t="s">
        <v>419</v>
      </c>
      <c r="G51" s="386" t="s">
        <v>420</v>
      </c>
      <c r="H51" s="386"/>
      <c r="I51" s="386"/>
      <c r="J51" s="386"/>
      <c r="K51" s="386"/>
      <c r="L51" s="386"/>
      <c r="M51" s="386"/>
      <c r="N51" s="386"/>
      <c r="O51" s="387"/>
    </row>
    <row r="52" spans="1:15" ht="9" customHeight="1" x14ac:dyDescent="0.2">
      <c r="A52" s="179"/>
    </row>
    <row r="53" spans="1:15" ht="25.5" x14ac:dyDescent="0.2">
      <c r="A53" s="179"/>
      <c r="B53" s="180" t="s">
        <v>421</v>
      </c>
    </row>
    <row r="54" spans="1:15" ht="9" customHeight="1" x14ac:dyDescent="0.2">
      <c r="A54" s="179"/>
    </row>
    <row r="55" spans="1:15" ht="22.5" x14ac:dyDescent="0.2">
      <c r="A55" s="181">
        <v>2</v>
      </c>
      <c r="B55" s="182" t="s">
        <v>524</v>
      </c>
      <c r="C55" s="182"/>
      <c r="D55" s="182"/>
      <c r="E55" s="182"/>
      <c r="F55" s="184"/>
      <c r="G55" s="182"/>
      <c r="H55" s="182"/>
      <c r="I55" s="182"/>
      <c r="J55" s="183"/>
    </row>
    <row r="56" spans="1:15" ht="9.75" customHeight="1" x14ac:dyDescent="0.2">
      <c r="A56" s="179"/>
    </row>
    <row r="57" spans="1:15" ht="25.5" x14ac:dyDescent="0.2">
      <c r="A57" s="179"/>
      <c r="B57" s="180" t="s">
        <v>421</v>
      </c>
    </row>
    <row r="58" spans="1:15" ht="9" customHeight="1" x14ac:dyDescent="0.2">
      <c r="A58" s="179"/>
    </row>
    <row r="59" spans="1:15" ht="22.5" x14ac:dyDescent="0.2">
      <c r="A59" s="181">
        <v>3</v>
      </c>
      <c r="B59" s="182" t="s">
        <v>440</v>
      </c>
      <c r="C59" s="183"/>
    </row>
    <row r="60" spans="1:15" ht="9" customHeight="1" x14ac:dyDescent="0.2">
      <c r="A60" s="179"/>
    </row>
    <row r="61" spans="1:15" ht="25.5" x14ac:dyDescent="0.2">
      <c r="A61" s="179"/>
      <c r="B61" s="180" t="s">
        <v>429</v>
      </c>
    </row>
    <row r="62" spans="1:15" ht="9" customHeight="1" x14ac:dyDescent="0.2">
      <c r="A62" s="179"/>
    </row>
    <row r="63" spans="1:15" ht="22.5" x14ac:dyDescent="0.2">
      <c r="A63" s="181">
        <v>4</v>
      </c>
      <c r="B63" s="403" t="s">
        <v>428</v>
      </c>
      <c r="C63" s="403"/>
      <c r="D63" s="403"/>
      <c r="E63" s="403"/>
      <c r="F63" s="403"/>
      <c r="G63" s="403"/>
      <c r="H63" s="403"/>
      <c r="I63" s="403"/>
      <c r="J63" s="403"/>
      <c r="K63" s="403"/>
      <c r="L63" s="403"/>
      <c r="M63" s="404"/>
    </row>
    <row r="64" spans="1:15" ht="9.75" customHeight="1" x14ac:dyDescent="0.2">
      <c r="A64" s="179"/>
    </row>
    <row r="65" spans="1:14" ht="25.5" x14ac:dyDescent="0.2">
      <c r="A65" s="179"/>
      <c r="B65" s="180" t="s">
        <v>430</v>
      </c>
    </row>
    <row r="66" spans="1:14" ht="9" customHeight="1" x14ac:dyDescent="0.2">
      <c r="A66" s="179"/>
    </row>
    <row r="67" spans="1:14" ht="22.5" x14ac:dyDescent="0.2">
      <c r="A67" s="181">
        <v>5</v>
      </c>
      <c r="B67" s="403" t="s">
        <v>441</v>
      </c>
      <c r="C67" s="403"/>
      <c r="D67" s="403"/>
      <c r="E67" s="403"/>
      <c r="F67" s="403"/>
      <c r="G67" s="403"/>
      <c r="H67" s="403"/>
      <c r="I67" s="403"/>
      <c r="J67" s="403"/>
      <c r="K67" s="403"/>
      <c r="L67" s="403"/>
      <c r="M67" s="403"/>
      <c r="N67" s="404"/>
    </row>
    <row r="68" spans="1:14" ht="9" customHeight="1" x14ac:dyDescent="0.2">
      <c r="A68" s="179"/>
    </row>
    <row r="69" spans="1:14" ht="25.5" x14ac:dyDescent="0.2">
      <c r="A69" s="179"/>
      <c r="B69" s="180" t="s">
        <v>431</v>
      </c>
    </row>
    <row r="70" spans="1:14" ht="9" customHeight="1" x14ac:dyDescent="0.2">
      <c r="A70" s="179"/>
    </row>
    <row r="71" spans="1:14" ht="22.5" x14ac:dyDescent="0.2">
      <c r="A71" s="181">
        <v>6</v>
      </c>
      <c r="B71" s="183" t="s">
        <v>442</v>
      </c>
      <c r="C71" s="182"/>
      <c r="D71" s="182"/>
      <c r="E71" s="182"/>
      <c r="F71" s="184"/>
      <c r="G71" s="183"/>
    </row>
    <row r="72" spans="1:14" ht="9.75" customHeight="1" x14ac:dyDescent="0.2"/>
    <row r="73" spans="1:14" ht="25.5" x14ac:dyDescent="0.2">
      <c r="B73" s="180" t="s">
        <v>432</v>
      </c>
    </row>
    <row r="74" spans="1:14" ht="9" customHeight="1" x14ac:dyDescent="0.2"/>
    <row r="75" spans="1:14" ht="22.5" x14ac:dyDescent="0.2">
      <c r="A75" s="181">
        <v>7</v>
      </c>
      <c r="B75" s="183" t="s">
        <v>433</v>
      </c>
    </row>
    <row r="76" spans="1:14" s="185" customFormat="1" ht="26.25" customHeight="1" x14ac:dyDescent="0.6">
      <c r="B76" s="185" t="s">
        <v>434</v>
      </c>
      <c r="F76" s="186"/>
    </row>
    <row r="77" spans="1:14" ht="6.75" customHeight="1" x14ac:dyDescent="0.2"/>
    <row r="78" spans="1:14" x14ac:dyDescent="0.2">
      <c r="B78" s="143" t="s">
        <v>435</v>
      </c>
      <c r="F78" s="143"/>
    </row>
    <row r="79" spans="1:14" x14ac:dyDescent="0.2">
      <c r="B79" s="143" t="s">
        <v>436</v>
      </c>
    </row>
    <row r="80" spans="1:14" x14ac:dyDescent="0.2">
      <c r="B80" s="143" t="s">
        <v>437</v>
      </c>
      <c r="F80" s="143"/>
    </row>
    <row r="81" spans="2:6" x14ac:dyDescent="0.2">
      <c r="B81" s="143" t="s">
        <v>438</v>
      </c>
    </row>
    <row r="82" spans="2:6" x14ac:dyDescent="0.2">
      <c r="B82" s="143" t="s">
        <v>439</v>
      </c>
      <c r="F82" s="143"/>
    </row>
    <row r="84" spans="2:6" x14ac:dyDescent="0.2">
      <c r="F84" s="143"/>
    </row>
  </sheetData>
  <sheetProtection algorithmName="SHA-512" hashValue="nB/V3oZe6ma+FF3CLebh16mrJw/86OMlpQy3GBFCHx9SQAU5zAtkOiWImo4BJ+FYYibME4TnKQGc0Rsw9jJXhg==" saltValue="Mk5J+Jwfj3Jr1lk4GLbOxA==" spinCount="100000" sheet="1" selectLockedCells="1"/>
  <mergeCells count="13">
    <mergeCell ref="B63:M63"/>
    <mergeCell ref="B67:N67"/>
    <mergeCell ref="C38:N38"/>
    <mergeCell ref="L4:M4"/>
    <mergeCell ref="C3:I3"/>
    <mergeCell ref="C4:I4"/>
    <mergeCell ref="C24:D24"/>
    <mergeCell ref="C23:D23"/>
    <mergeCell ref="D19:G19"/>
    <mergeCell ref="C29:D29"/>
    <mergeCell ref="C27:D27"/>
    <mergeCell ref="C26:D26"/>
    <mergeCell ref="C25:D25"/>
  </mergeCells>
  <phoneticPr fontId="2"/>
  <dataValidations count="4">
    <dataValidation imeMode="off" allowBlank="1" showInputMessage="1" showErrorMessage="1" sqref="D6" xr:uid="{00000000-0002-0000-0000-000000000000}"/>
    <dataValidation imeMode="on" allowBlank="1" showInputMessage="1" showErrorMessage="1" sqref="C4:I4" xr:uid="{00000000-0002-0000-0000-000001000000}"/>
    <dataValidation type="list" allowBlank="1" showInputMessage="1" showErrorMessage="1" sqref="D9" xr:uid="{00000000-0002-0000-0000-000002000000}">
      <formula1>"5,6,7"</formula1>
    </dataValidation>
    <dataValidation imeMode="hiragana" allowBlank="1" showInputMessage="1" showErrorMessage="1" sqref="C3:I3" xr:uid="{00000000-0002-0000-0000-000003000000}"/>
  </dataValidations>
  <hyperlinks>
    <hyperlink ref="D18" r:id="rId1" xr:uid="{00000000-0004-0000-0000-000000000000}"/>
  </hyperlinks>
  <printOptions horizontalCentered="1"/>
  <pageMargins left="0.39370078740157483" right="0.39370078740157483" top="0.39370078740157483" bottom="0.39370078740157483" header="0.31496062992125984" footer="0.19685039370078741"/>
  <pageSetup paperSize="9" scale="98" orientation="landscape" blackAndWhite="1" r:id="rId2"/>
  <headerFooter>
    <oddFooter>&amp;R&amp;9&amp;K01+049&amp;F</oddFooter>
  </headerFooter>
  <drawing r:id="rId3"/>
  <legacyDrawing r:id="rId4"/>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C000"/>
  </sheetPr>
  <dimension ref="A1:AC145"/>
  <sheetViews>
    <sheetView showGridLines="0" view="pageBreakPreview" topLeftCell="A23" zoomScale="115" zoomScaleNormal="100" zoomScaleSheetLayoutView="115" workbookViewId="0">
      <selection activeCell="E19" sqref="E19:R19"/>
    </sheetView>
  </sheetViews>
  <sheetFormatPr defaultColWidth="9" defaultRowHeight="13" x14ac:dyDescent="0.2"/>
  <cols>
    <col min="1" max="1" width="0.6328125" style="1" customWidth="1"/>
    <col min="2" max="2" width="25" style="1" customWidth="1"/>
    <col min="3" max="4" width="1.26953125" style="1" customWidth="1"/>
    <col min="5" max="6" width="4.90625" style="1" customWidth="1"/>
    <col min="7" max="7" width="3.7265625" style="1" customWidth="1"/>
    <col min="8" max="8" width="4.90625" style="1" customWidth="1"/>
    <col min="9" max="9" width="4.08984375" style="1" customWidth="1"/>
    <col min="10" max="10" width="5" style="1" customWidth="1"/>
    <col min="11" max="11" width="6.6328125" style="1" customWidth="1"/>
    <col min="12" max="12" width="3.6328125" style="1" customWidth="1"/>
    <col min="13" max="13" width="4" style="1" customWidth="1"/>
    <col min="14" max="14" width="2.6328125" style="1" customWidth="1"/>
    <col min="15" max="15" width="3.453125" style="1" customWidth="1"/>
    <col min="16" max="16" width="2.6328125" style="1" customWidth="1"/>
    <col min="17" max="17" width="4" style="1" customWidth="1"/>
    <col min="18" max="18" width="2.6328125" style="1" customWidth="1"/>
    <col min="19" max="19" width="0.6328125" style="1" customWidth="1"/>
    <col min="20" max="20" width="8.7265625" style="1" customWidth="1"/>
    <col min="21" max="28" width="9" style="1"/>
    <col min="29" max="29" width="0" style="1" hidden="1" customWidth="1"/>
    <col min="30" max="16384" width="9" style="1"/>
  </cols>
  <sheetData>
    <row r="1" spans="2:23" ht="19.5" customHeight="1" x14ac:dyDescent="0.2">
      <c r="B1" s="13" t="s">
        <v>352</v>
      </c>
      <c r="C1" s="13"/>
      <c r="D1" s="13"/>
      <c r="T1" s="192" t="s">
        <v>401</v>
      </c>
      <c r="U1" s="39"/>
      <c r="V1" s="38"/>
      <c r="W1" s="37"/>
    </row>
    <row r="2" spans="2:23" ht="6.75" customHeight="1" x14ac:dyDescent="0.2">
      <c r="B2" s="13"/>
      <c r="C2" s="13"/>
      <c r="D2" s="13"/>
      <c r="T2" s="51"/>
      <c r="U2" s="39"/>
      <c r="V2" s="38"/>
      <c r="W2" s="37"/>
    </row>
    <row r="3" spans="2:23" ht="18" customHeight="1" x14ac:dyDescent="0.2">
      <c r="B3" s="423" t="s">
        <v>326</v>
      </c>
      <c r="C3" s="423"/>
      <c r="D3" s="423"/>
      <c r="E3" s="423"/>
      <c r="F3" s="423"/>
      <c r="G3" s="423"/>
      <c r="H3" s="423"/>
      <c r="I3" s="423"/>
      <c r="J3" s="423"/>
      <c r="K3" s="423"/>
      <c r="L3" s="423"/>
      <c r="M3" s="423"/>
      <c r="N3" s="423"/>
      <c r="O3" s="423"/>
      <c r="P3" s="423"/>
      <c r="Q3" s="423"/>
      <c r="R3" s="423"/>
      <c r="T3" s="189" t="s">
        <v>452</v>
      </c>
      <c r="U3" s="51"/>
      <c r="V3" s="38"/>
      <c r="W3" s="37"/>
    </row>
    <row r="4" spans="2:23" ht="16.5" customHeight="1" x14ac:dyDescent="0.2">
      <c r="B4" s="36"/>
      <c r="C4" s="36"/>
      <c r="D4" s="36"/>
      <c r="E4" s="36"/>
      <c r="F4" s="36"/>
      <c r="G4" s="36"/>
      <c r="H4" s="36"/>
      <c r="I4" s="36"/>
      <c r="J4" s="36"/>
      <c r="K4" s="36"/>
      <c r="L4" s="36"/>
      <c r="M4" s="36"/>
      <c r="N4" s="36"/>
      <c r="O4" s="36"/>
      <c r="P4" s="36"/>
      <c r="Q4" s="36"/>
      <c r="R4" s="36"/>
      <c r="T4" s="39" t="s">
        <v>270</v>
      </c>
      <c r="U4" s="51"/>
      <c r="V4" s="38"/>
      <c r="W4" s="37"/>
    </row>
    <row r="5" spans="2:23" ht="14" x14ac:dyDescent="0.2">
      <c r="F5" s="46"/>
      <c r="G5" s="46"/>
      <c r="H5" s="46"/>
      <c r="I5" s="46"/>
      <c r="J5" s="46"/>
      <c r="K5" s="46"/>
      <c r="L5" s="106" t="s">
        <v>405</v>
      </c>
      <c r="M5" s="135"/>
      <c r="N5" s="1" t="s">
        <v>146</v>
      </c>
      <c r="O5" s="88"/>
      <c r="P5" s="1" t="s">
        <v>147</v>
      </c>
      <c r="Q5" s="88"/>
      <c r="R5" s="1" t="s">
        <v>148</v>
      </c>
      <c r="T5"/>
      <c r="U5" s="39"/>
    </row>
    <row r="6" spans="2:23" ht="12.75" customHeight="1" x14ac:dyDescent="0.2">
      <c r="E6" s="46"/>
      <c r="F6" s="46"/>
      <c r="G6" s="46"/>
      <c r="H6" s="46"/>
      <c r="I6" s="46"/>
      <c r="J6" s="46"/>
      <c r="K6" s="46"/>
      <c r="L6" s="46"/>
      <c r="T6"/>
      <c r="U6" s="39"/>
    </row>
    <row r="7" spans="2:23" ht="14" x14ac:dyDescent="0.2">
      <c r="B7" s="71" t="s">
        <v>252</v>
      </c>
      <c r="C7" s="74"/>
      <c r="D7" s="74"/>
      <c r="T7"/>
      <c r="U7"/>
    </row>
    <row r="8" spans="2:23" ht="13.5" customHeight="1" x14ac:dyDescent="0.2">
      <c r="B8" s="74"/>
      <c r="C8" s="74"/>
      <c r="D8" s="74"/>
      <c r="T8"/>
      <c r="U8"/>
    </row>
    <row r="9" spans="2:23" ht="14" x14ac:dyDescent="0.2">
      <c r="F9" s="46"/>
      <c r="G9" s="46"/>
      <c r="H9" s="69" t="s">
        <v>336</v>
      </c>
      <c r="I9" s="46"/>
      <c r="J9" s="46"/>
      <c r="K9" s="46"/>
      <c r="L9" s="46"/>
      <c r="T9"/>
      <c r="U9"/>
    </row>
    <row r="10" spans="2:23" ht="9" customHeight="1" x14ac:dyDescent="0.2">
      <c r="F10" s="46"/>
      <c r="G10" s="46"/>
      <c r="H10" s="46"/>
      <c r="I10" s="46"/>
      <c r="J10" s="46"/>
      <c r="K10" s="46"/>
      <c r="L10" s="46"/>
      <c r="T10"/>
      <c r="U10"/>
    </row>
    <row r="11" spans="2:23" ht="24" customHeight="1" x14ac:dyDescent="0.2">
      <c r="F11" s="46"/>
      <c r="G11" s="46"/>
      <c r="H11" s="46" t="s">
        <v>475</v>
      </c>
      <c r="I11" s="21"/>
      <c r="J11" s="428"/>
      <c r="K11" s="428"/>
      <c r="L11" s="428"/>
      <c r="M11" s="428"/>
      <c r="N11" s="428"/>
      <c r="O11" s="428"/>
      <c r="P11" s="428"/>
      <c r="Q11" s="428"/>
      <c r="R11" s="428"/>
      <c r="T11"/>
      <c r="U11" s="189" t="s">
        <v>446</v>
      </c>
    </row>
    <row r="12" spans="2:23" ht="24.75" customHeight="1" x14ac:dyDescent="0.2">
      <c r="F12" s="46"/>
      <c r="G12" s="46"/>
      <c r="H12" s="46" t="s">
        <v>476</v>
      </c>
      <c r="I12" s="21"/>
      <c r="J12" s="430" t="str">
        <f>IF(①基本情報!C4="","",①基本情報!C4)</f>
        <v/>
      </c>
      <c r="K12" s="430"/>
      <c r="L12" s="430"/>
      <c r="M12" s="430"/>
      <c r="N12" s="430"/>
      <c r="O12" s="430"/>
      <c r="P12" s="430"/>
      <c r="Q12" s="430"/>
      <c r="R12" s="430"/>
      <c r="S12" s="21"/>
      <c r="T12" s="414"/>
      <c r="U12" s="190" t="s">
        <v>447</v>
      </c>
    </row>
    <row r="13" spans="2:23" ht="24" customHeight="1" x14ac:dyDescent="0.2">
      <c r="F13" s="46"/>
      <c r="G13" s="46"/>
      <c r="H13" s="46"/>
      <c r="J13" s="415"/>
      <c r="K13" s="415"/>
      <c r="L13" s="415"/>
      <c r="M13" s="415"/>
      <c r="N13" s="415"/>
      <c r="O13" s="415"/>
      <c r="P13" s="415"/>
      <c r="Q13" s="415"/>
      <c r="R13" s="415"/>
      <c r="S13" s="21"/>
      <c r="T13" s="414"/>
      <c r="U13" s="190" t="s">
        <v>450</v>
      </c>
    </row>
    <row r="14" spans="2:23" ht="24" customHeight="1" x14ac:dyDescent="0.2">
      <c r="F14" s="46"/>
      <c r="G14" s="46"/>
      <c r="H14" s="46"/>
      <c r="I14" s="46"/>
      <c r="K14" s="415"/>
      <c r="L14" s="415"/>
      <c r="M14" s="415"/>
      <c r="N14" s="415"/>
      <c r="O14" s="415"/>
      <c r="P14" s="415"/>
      <c r="Q14" s="415"/>
      <c r="R14" s="415"/>
      <c r="T14" s="414"/>
      <c r="U14" s="190" t="s">
        <v>449</v>
      </c>
    </row>
    <row r="15" spans="2:23" ht="24" customHeight="1" x14ac:dyDescent="0.2">
      <c r="F15" s="46"/>
      <c r="G15" s="46"/>
      <c r="H15" s="46"/>
      <c r="I15" s="46"/>
      <c r="K15" s="74"/>
      <c r="L15" s="74"/>
      <c r="M15" s="74"/>
      <c r="N15" s="74"/>
      <c r="O15" s="74"/>
      <c r="P15" s="74"/>
      <c r="T15"/>
      <c r="U15" s="191" t="s">
        <v>448</v>
      </c>
    </row>
    <row r="16" spans="2:23" x14ac:dyDescent="0.2">
      <c r="E16" s="46"/>
      <c r="F16" s="46"/>
      <c r="G16" s="46"/>
      <c r="H16" s="46"/>
      <c r="I16" s="46"/>
      <c r="J16" s="46"/>
      <c r="K16" s="46"/>
      <c r="L16" s="46"/>
      <c r="T16"/>
      <c r="U16"/>
    </row>
    <row r="17" spans="1:29" ht="32.25" customHeight="1" x14ac:dyDescent="0.2">
      <c r="B17" s="431" t="s">
        <v>351</v>
      </c>
      <c r="C17" s="431"/>
      <c r="D17" s="431"/>
      <c r="E17" s="431"/>
      <c r="F17" s="431"/>
      <c r="G17" s="431"/>
      <c r="H17" s="431"/>
      <c r="I17" s="431"/>
      <c r="J17" s="431"/>
      <c r="K17" s="431"/>
      <c r="L17" s="431"/>
      <c r="M17" s="431"/>
      <c r="N17" s="431"/>
      <c r="O17" s="431"/>
      <c r="P17" s="431"/>
      <c r="Q17" s="431"/>
      <c r="R17" s="431"/>
      <c r="T17"/>
      <c r="U17"/>
    </row>
    <row r="18" spans="1:29" ht="4.5" customHeight="1" x14ac:dyDescent="0.2">
      <c r="B18" s="36"/>
      <c r="C18" s="36"/>
      <c r="D18" s="36"/>
      <c r="E18" s="36"/>
      <c r="F18" s="36"/>
      <c r="G18" s="36"/>
      <c r="H18" s="36"/>
      <c r="I18" s="36"/>
      <c r="J18" s="36"/>
      <c r="K18" s="36"/>
      <c r="L18" s="36"/>
      <c r="T18"/>
      <c r="U18"/>
    </row>
    <row r="19" spans="1:29" ht="28.5" customHeight="1" x14ac:dyDescent="0.2">
      <c r="A19" s="89"/>
      <c r="B19" s="98" t="s">
        <v>136</v>
      </c>
      <c r="C19" s="99"/>
      <c r="D19" s="90"/>
      <c r="E19" s="426"/>
      <c r="F19" s="426"/>
      <c r="G19" s="426"/>
      <c r="H19" s="426"/>
      <c r="I19" s="426"/>
      <c r="J19" s="426"/>
      <c r="K19" s="426"/>
      <c r="L19" s="426"/>
      <c r="M19" s="426"/>
      <c r="N19" s="426"/>
      <c r="O19" s="426"/>
      <c r="P19" s="426"/>
      <c r="Q19" s="426"/>
      <c r="R19" s="427"/>
      <c r="S19" s="11"/>
      <c r="T19"/>
      <c r="U19"/>
      <c r="AC19" s="138" t="b">
        <v>0</v>
      </c>
    </row>
    <row r="20" spans="1:29" ht="32.25" customHeight="1" x14ac:dyDescent="0.2">
      <c r="A20" s="89"/>
      <c r="B20" s="432" t="s">
        <v>137</v>
      </c>
      <c r="C20" s="100"/>
      <c r="D20" s="91"/>
      <c r="E20" s="393" t="s">
        <v>525</v>
      </c>
      <c r="F20" s="435" t="s">
        <v>353</v>
      </c>
      <c r="G20" s="435"/>
      <c r="H20" s="435"/>
      <c r="I20" s="435"/>
      <c r="J20" s="435"/>
      <c r="K20" s="435"/>
      <c r="L20" s="435"/>
      <c r="M20" s="435"/>
      <c r="N20" s="435"/>
      <c r="O20" s="435"/>
      <c r="P20" s="435"/>
      <c r="Q20" s="435"/>
      <c r="R20" s="436"/>
      <c r="S20" s="11"/>
      <c r="T20"/>
      <c r="U20"/>
      <c r="AC20" s="138" t="b">
        <v>0</v>
      </c>
    </row>
    <row r="21" spans="1:29" ht="32.25" customHeight="1" x14ac:dyDescent="0.2">
      <c r="A21" s="89"/>
      <c r="B21" s="440"/>
      <c r="C21" s="101"/>
      <c r="D21" s="92"/>
      <c r="E21" s="394" t="s">
        <v>525</v>
      </c>
      <c r="F21" s="437" t="s">
        <v>354</v>
      </c>
      <c r="G21" s="437"/>
      <c r="H21" s="437"/>
      <c r="I21" s="437"/>
      <c r="J21" s="437"/>
      <c r="K21" s="437"/>
      <c r="L21" s="437"/>
      <c r="M21" s="437"/>
      <c r="N21" s="437"/>
      <c r="O21" s="437"/>
      <c r="P21" s="437"/>
      <c r="Q21" s="437"/>
      <c r="R21" s="438"/>
      <c r="S21" s="11"/>
      <c r="T21"/>
      <c r="U21"/>
    </row>
    <row r="22" spans="1:29" ht="45.75" customHeight="1" x14ac:dyDescent="0.2">
      <c r="A22" s="89"/>
      <c r="B22" s="98" t="s">
        <v>138</v>
      </c>
      <c r="C22" s="99"/>
      <c r="D22" s="90"/>
      <c r="E22" s="426"/>
      <c r="F22" s="426"/>
      <c r="G22" s="426"/>
      <c r="H22" s="426"/>
      <c r="I22" s="426"/>
      <c r="J22" s="426"/>
      <c r="K22" s="426"/>
      <c r="L22" s="426"/>
      <c r="M22" s="426"/>
      <c r="N22" s="426"/>
      <c r="O22" s="426"/>
      <c r="P22" s="426"/>
      <c r="Q22" s="426"/>
      <c r="R22" s="427"/>
      <c r="S22" s="11"/>
      <c r="T22"/>
      <c r="U22"/>
    </row>
    <row r="23" spans="1:29" ht="28.5" customHeight="1" x14ac:dyDescent="0.2">
      <c r="A23" s="89"/>
      <c r="B23" s="98" t="s">
        <v>139</v>
      </c>
      <c r="C23" s="99"/>
      <c r="D23" s="90"/>
      <c r="E23" s="424" t="s">
        <v>378</v>
      </c>
      <c r="F23" s="424"/>
      <c r="G23" s="424"/>
      <c r="H23" s="424"/>
      <c r="I23" s="424"/>
      <c r="J23" s="424"/>
      <c r="K23" s="424"/>
      <c r="L23" s="424"/>
      <c r="M23" s="424"/>
      <c r="N23" s="424"/>
      <c r="O23" s="424"/>
      <c r="P23" s="424"/>
      <c r="Q23" s="424"/>
      <c r="R23" s="425"/>
      <c r="S23" s="11"/>
      <c r="T23"/>
      <c r="U23"/>
    </row>
    <row r="24" spans="1:29" ht="35.25" customHeight="1" x14ac:dyDescent="0.2">
      <c r="A24" s="89"/>
      <c r="B24" s="98" t="s">
        <v>327</v>
      </c>
      <c r="C24" s="99"/>
      <c r="D24" s="90"/>
      <c r="E24" s="424" t="s">
        <v>328</v>
      </c>
      <c r="F24" s="424"/>
      <c r="G24" s="424"/>
      <c r="H24" s="424"/>
      <c r="I24" s="424"/>
      <c r="J24" s="424"/>
      <c r="K24" s="424"/>
      <c r="L24" s="424"/>
      <c r="M24" s="424"/>
      <c r="N24" s="424"/>
      <c r="O24" s="424"/>
      <c r="P24" s="424"/>
      <c r="Q24" s="424"/>
      <c r="R24" s="425"/>
      <c r="S24" s="11"/>
      <c r="T24"/>
      <c r="U24"/>
    </row>
    <row r="25" spans="1:29" ht="28.5" customHeight="1" x14ac:dyDescent="0.2">
      <c r="A25" s="89"/>
      <c r="B25" s="98" t="s">
        <v>329</v>
      </c>
      <c r="C25" s="99"/>
      <c r="D25" s="90"/>
      <c r="E25" s="137" t="s">
        <v>405</v>
      </c>
      <c r="F25" s="136"/>
      <c r="G25" s="94" t="s">
        <v>146</v>
      </c>
      <c r="H25" s="93"/>
      <c r="I25" s="94" t="s">
        <v>147</v>
      </c>
      <c r="J25" s="93"/>
      <c r="K25" s="94" t="s">
        <v>250</v>
      </c>
      <c r="L25" s="94"/>
      <c r="M25" s="95"/>
      <c r="N25" s="95"/>
      <c r="O25" s="95"/>
      <c r="P25" s="95"/>
      <c r="Q25" s="95"/>
      <c r="R25" s="96"/>
      <c r="S25" s="11"/>
      <c r="T25"/>
      <c r="U25" s="39"/>
    </row>
    <row r="26" spans="1:29" ht="28.5" customHeight="1" x14ac:dyDescent="0.2">
      <c r="A26" s="89"/>
      <c r="B26" s="432" t="s">
        <v>330</v>
      </c>
      <c r="C26" s="100"/>
      <c r="D26" s="91"/>
      <c r="E26" s="443"/>
      <c r="F26" s="443"/>
      <c r="G26" s="443"/>
      <c r="H26" s="443"/>
      <c r="I26" s="443"/>
      <c r="J26" s="443"/>
      <c r="K26" s="443"/>
      <c r="L26" s="443"/>
      <c r="M26" s="443"/>
      <c r="N26" s="443"/>
      <c r="O26" s="443"/>
      <c r="P26" s="443"/>
      <c r="Q26" s="443"/>
      <c r="R26" s="444"/>
      <c r="S26" s="11"/>
      <c r="T26"/>
      <c r="U26"/>
    </row>
    <row r="27" spans="1:29" ht="28.5" customHeight="1" x14ac:dyDescent="0.2">
      <c r="B27" s="433"/>
      <c r="C27" s="101"/>
      <c r="D27" s="92"/>
      <c r="E27" s="418" t="s">
        <v>380</v>
      </c>
      <c r="F27" s="419"/>
      <c r="G27" s="419"/>
      <c r="H27" s="420"/>
      <c r="I27" s="421"/>
      <c r="J27" s="421"/>
      <c r="K27" s="421"/>
      <c r="L27" s="421"/>
      <c r="M27" s="421"/>
      <c r="N27" s="421"/>
      <c r="O27" s="421"/>
      <c r="P27" s="421"/>
      <c r="Q27" s="421"/>
      <c r="R27" s="422"/>
      <c r="T27"/>
      <c r="U27"/>
    </row>
    <row r="28" spans="1:29" ht="28.5" customHeight="1" x14ac:dyDescent="0.2">
      <c r="A28" s="89"/>
      <c r="B28" s="432" t="s">
        <v>140</v>
      </c>
      <c r="C28" s="100"/>
      <c r="D28" s="91"/>
      <c r="E28" s="435" t="s">
        <v>141</v>
      </c>
      <c r="F28" s="435"/>
      <c r="G28" s="435"/>
      <c r="H28" s="435"/>
      <c r="I28" s="416"/>
      <c r="J28" s="416"/>
      <c r="K28" s="416"/>
      <c r="L28" s="416"/>
      <c r="M28" s="416"/>
      <c r="N28" s="416"/>
      <c r="O28" s="416"/>
      <c r="P28" s="416"/>
      <c r="Q28" s="416"/>
      <c r="R28" s="417"/>
      <c r="S28" s="11"/>
    </row>
    <row r="29" spans="1:29" ht="28.5" customHeight="1" x14ac:dyDescent="0.2">
      <c r="A29" s="89"/>
      <c r="B29" s="439"/>
      <c r="C29" s="102"/>
      <c r="D29" s="97"/>
      <c r="E29" s="431" t="s">
        <v>142</v>
      </c>
      <c r="F29" s="431"/>
      <c r="G29" s="431"/>
      <c r="H29" s="431"/>
      <c r="I29" s="428"/>
      <c r="J29" s="428"/>
      <c r="K29" s="428"/>
      <c r="L29" s="428"/>
      <c r="M29" s="428"/>
      <c r="N29" s="428"/>
      <c r="O29" s="428"/>
      <c r="P29" s="428"/>
      <c r="Q29" s="428"/>
      <c r="R29" s="429"/>
      <c r="S29" s="11"/>
    </row>
    <row r="30" spans="1:29" ht="28.5" customHeight="1" x14ac:dyDescent="0.2">
      <c r="A30" s="89"/>
      <c r="B30" s="439"/>
      <c r="C30" s="102"/>
      <c r="D30" s="97"/>
      <c r="E30" s="431" t="s">
        <v>143</v>
      </c>
      <c r="F30" s="431"/>
      <c r="G30" s="431"/>
      <c r="H30" s="431"/>
      <c r="I30" s="428"/>
      <c r="J30" s="428"/>
      <c r="K30" s="428"/>
      <c r="L30" s="428"/>
      <c r="M30" s="428"/>
      <c r="N30" s="428"/>
      <c r="O30" s="428"/>
      <c r="P30" s="428"/>
      <c r="Q30" s="428"/>
      <c r="R30" s="429"/>
      <c r="S30" s="11"/>
    </row>
    <row r="31" spans="1:29" ht="28.5" customHeight="1" x14ac:dyDescent="0.2">
      <c r="A31" s="89"/>
      <c r="B31" s="439"/>
      <c r="C31" s="102"/>
      <c r="D31" s="97"/>
      <c r="E31" s="431" t="s">
        <v>144</v>
      </c>
      <c r="F31" s="431"/>
      <c r="G31" s="431"/>
      <c r="H31" s="431"/>
      <c r="I31" s="428"/>
      <c r="J31" s="428"/>
      <c r="K31" s="428"/>
      <c r="L31" s="428"/>
      <c r="M31" s="428"/>
      <c r="N31" s="428"/>
      <c r="O31" s="428"/>
      <c r="P31" s="428"/>
      <c r="Q31" s="428"/>
      <c r="R31" s="429"/>
      <c r="S31" s="11"/>
    </row>
    <row r="32" spans="1:29" ht="28.5" customHeight="1" x14ac:dyDescent="0.2">
      <c r="A32" s="89"/>
      <c r="B32" s="440"/>
      <c r="C32" s="101"/>
      <c r="D32" s="92"/>
      <c r="E32" s="437" t="s">
        <v>145</v>
      </c>
      <c r="F32" s="437"/>
      <c r="G32" s="437"/>
      <c r="H32" s="437"/>
      <c r="I32" s="441"/>
      <c r="J32" s="441"/>
      <c r="K32" s="441"/>
      <c r="L32" s="441"/>
      <c r="M32" s="441"/>
      <c r="N32" s="441"/>
      <c r="O32" s="441"/>
      <c r="P32" s="441"/>
      <c r="Q32" s="441"/>
      <c r="R32" s="442"/>
      <c r="S32" s="11"/>
    </row>
    <row r="33" spans="2:18" ht="6.75" customHeight="1" x14ac:dyDescent="0.2">
      <c r="B33" s="103"/>
      <c r="C33" s="103"/>
      <c r="D33" s="104"/>
      <c r="E33" s="105"/>
      <c r="F33" s="105"/>
      <c r="G33" s="105"/>
      <c r="H33" s="105"/>
      <c r="I33" s="105"/>
      <c r="J33" s="105"/>
      <c r="K33" s="105"/>
      <c r="L33" s="105"/>
      <c r="M33" s="105"/>
      <c r="N33" s="105"/>
      <c r="O33" s="105"/>
      <c r="P33" s="105"/>
      <c r="Q33" s="105"/>
      <c r="R33" s="105"/>
    </row>
    <row r="34" spans="2:18" x14ac:dyDescent="0.2">
      <c r="B34" s="434" t="s">
        <v>451</v>
      </c>
      <c r="C34" s="434"/>
      <c r="D34" s="434"/>
      <c r="E34" s="434"/>
      <c r="F34" s="434"/>
      <c r="G34" s="434"/>
      <c r="H34" s="434"/>
      <c r="I34" s="434"/>
      <c r="J34" s="434"/>
      <c r="K34" s="434"/>
      <c r="L34" s="434"/>
      <c r="M34" s="434"/>
      <c r="N34" s="434"/>
      <c r="O34" s="434"/>
      <c r="P34" s="434"/>
      <c r="Q34" s="434"/>
      <c r="R34" s="434"/>
    </row>
    <row r="35" spans="2:18" x14ac:dyDescent="0.2">
      <c r="B35" s="434"/>
      <c r="C35" s="434"/>
      <c r="D35" s="434"/>
      <c r="E35" s="434"/>
      <c r="F35" s="434"/>
      <c r="G35" s="434"/>
      <c r="H35" s="434"/>
      <c r="I35" s="434"/>
      <c r="J35" s="434"/>
      <c r="K35" s="434"/>
      <c r="L35" s="434"/>
      <c r="M35" s="434"/>
      <c r="N35" s="434"/>
      <c r="O35" s="434"/>
      <c r="P35" s="434"/>
      <c r="Q35" s="434"/>
      <c r="R35" s="434"/>
    </row>
    <row r="36" spans="2:18" x14ac:dyDescent="0.2">
      <c r="B36" s="13"/>
      <c r="C36" s="13"/>
      <c r="D36" s="13"/>
    </row>
    <row r="40" spans="2:18" hidden="1" x14ac:dyDescent="0.2">
      <c r="B40" s="1" t="s">
        <v>251</v>
      </c>
      <c r="J40" s="1" t="s">
        <v>251</v>
      </c>
    </row>
    <row r="41" spans="2:18" hidden="1" x14ac:dyDescent="0.2">
      <c r="B41" s="15" t="s">
        <v>150</v>
      </c>
      <c r="C41" s="15"/>
      <c r="D41" s="15"/>
      <c r="J41" s="1" t="s">
        <v>249</v>
      </c>
    </row>
    <row r="42" spans="2:18" hidden="1" x14ac:dyDescent="0.2">
      <c r="B42" s="15" t="s">
        <v>151</v>
      </c>
      <c r="C42" s="15"/>
      <c r="D42" s="15"/>
      <c r="J42" s="1" t="s">
        <v>248</v>
      </c>
    </row>
    <row r="43" spans="2:18" hidden="1" x14ac:dyDescent="0.2">
      <c r="B43" s="15" t="s">
        <v>152</v>
      </c>
      <c r="C43" s="15"/>
      <c r="D43" s="15"/>
    </row>
    <row r="44" spans="2:18" hidden="1" x14ac:dyDescent="0.2">
      <c r="B44" s="15" t="s">
        <v>153</v>
      </c>
      <c r="C44" s="15"/>
      <c r="D44" s="15"/>
    </row>
    <row r="45" spans="2:18" hidden="1" x14ac:dyDescent="0.2">
      <c r="B45" s="15" t="s">
        <v>154</v>
      </c>
      <c r="C45" s="15"/>
      <c r="D45" s="15"/>
    </row>
    <row r="46" spans="2:18" hidden="1" x14ac:dyDescent="0.2">
      <c r="B46" s="15" t="s">
        <v>155</v>
      </c>
      <c r="C46" s="15"/>
      <c r="D46" s="15"/>
    </row>
    <row r="47" spans="2:18" hidden="1" x14ac:dyDescent="0.2">
      <c r="B47" s="15" t="s">
        <v>156</v>
      </c>
      <c r="C47" s="15"/>
      <c r="D47" s="15"/>
    </row>
    <row r="48" spans="2:18" hidden="1" x14ac:dyDescent="0.2">
      <c r="B48" s="15" t="s">
        <v>157</v>
      </c>
      <c r="C48" s="15"/>
      <c r="D48" s="15"/>
    </row>
    <row r="49" spans="2:4" hidden="1" x14ac:dyDescent="0.2">
      <c r="B49" s="15" t="s">
        <v>158</v>
      </c>
      <c r="C49" s="15"/>
      <c r="D49" s="15"/>
    </row>
    <row r="50" spans="2:4" hidden="1" x14ac:dyDescent="0.2">
      <c r="B50" s="15" t="s">
        <v>159</v>
      </c>
      <c r="C50" s="15"/>
      <c r="D50" s="15"/>
    </row>
    <row r="51" spans="2:4" hidden="1" x14ac:dyDescent="0.2">
      <c r="B51" s="15" t="s">
        <v>160</v>
      </c>
      <c r="C51" s="15"/>
      <c r="D51" s="15"/>
    </row>
    <row r="52" spans="2:4" hidden="1" x14ac:dyDescent="0.2">
      <c r="B52" s="15" t="s">
        <v>161</v>
      </c>
      <c r="C52" s="15"/>
      <c r="D52" s="15"/>
    </row>
    <row r="53" spans="2:4" hidden="1" x14ac:dyDescent="0.2">
      <c r="B53" s="15" t="s">
        <v>162</v>
      </c>
      <c r="C53" s="15"/>
      <c r="D53" s="15"/>
    </row>
    <row r="54" spans="2:4" hidden="1" x14ac:dyDescent="0.2">
      <c r="B54" s="15" t="s">
        <v>163</v>
      </c>
      <c r="C54" s="15"/>
      <c r="D54" s="15"/>
    </row>
    <row r="55" spans="2:4" hidden="1" x14ac:dyDescent="0.2">
      <c r="B55" s="15" t="s">
        <v>164</v>
      </c>
      <c r="C55" s="15"/>
      <c r="D55" s="15"/>
    </row>
    <row r="56" spans="2:4" hidden="1" x14ac:dyDescent="0.2">
      <c r="B56" s="15" t="s">
        <v>165</v>
      </c>
      <c r="C56" s="15"/>
      <c r="D56" s="15"/>
    </row>
    <row r="57" spans="2:4" hidden="1" x14ac:dyDescent="0.2">
      <c r="B57" s="15" t="s">
        <v>166</v>
      </c>
      <c r="C57" s="15"/>
      <c r="D57" s="15"/>
    </row>
    <row r="58" spans="2:4" hidden="1" x14ac:dyDescent="0.2">
      <c r="B58" s="15" t="s">
        <v>167</v>
      </c>
      <c r="C58" s="15"/>
      <c r="D58" s="15"/>
    </row>
    <row r="59" spans="2:4" hidden="1" x14ac:dyDescent="0.2">
      <c r="B59" s="15" t="s">
        <v>168</v>
      </c>
      <c r="C59" s="15"/>
      <c r="D59" s="15"/>
    </row>
    <row r="60" spans="2:4" hidden="1" x14ac:dyDescent="0.2">
      <c r="B60" s="15" t="s">
        <v>169</v>
      </c>
      <c r="C60" s="15"/>
      <c r="D60" s="15"/>
    </row>
    <row r="61" spans="2:4" hidden="1" x14ac:dyDescent="0.2">
      <c r="B61" s="15" t="s">
        <v>170</v>
      </c>
      <c r="C61" s="15"/>
      <c r="D61" s="15"/>
    </row>
    <row r="62" spans="2:4" hidden="1" x14ac:dyDescent="0.2">
      <c r="B62" s="15" t="s">
        <v>171</v>
      </c>
      <c r="C62" s="15"/>
      <c r="D62" s="15"/>
    </row>
    <row r="63" spans="2:4" hidden="1" x14ac:dyDescent="0.2">
      <c r="B63" s="15" t="s">
        <v>172</v>
      </c>
      <c r="C63" s="15"/>
      <c r="D63" s="15"/>
    </row>
    <row r="64" spans="2:4" hidden="1" x14ac:dyDescent="0.2">
      <c r="B64" s="15" t="s">
        <v>173</v>
      </c>
      <c r="C64" s="15"/>
      <c r="D64" s="15"/>
    </row>
    <row r="65" spans="2:4" hidden="1" x14ac:dyDescent="0.2">
      <c r="B65" s="15" t="s">
        <v>174</v>
      </c>
      <c r="C65" s="15"/>
      <c r="D65" s="15"/>
    </row>
    <row r="66" spans="2:4" hidden="1" x14ac:dyDescent="0.2">
      <c r="B66" s="15" t="s">
        <v>175</v>
      </c>
      <c r="C66" s="15"/>
      <c r="D66" s="15"/>
    </row>
    <row r="67" spans="2:4" hidden="1" x14ac:dyDescent="0.2">
      <c r="B67" s="15" t="s">
        <v>176</v>
      </c>
      <c r="C67" s="15"/>
      <c r="D67" s="15"/>
    </row>
    <row r="68" spans="2:4" hidden="1" x14ac:dyDescent="0.2">
      <c r="B68" s="15" t="s">
        <v>177</v>
      </c>
      <c r="C68" s="15"/>
      <c r="D68" s="15"/>
    </row>
    <row r="69" spans="2:4" hidden="1" x14ac:dyDescent="0.2">
      <c r="B69" s="15" t="s">
        <v>178</v>
      </c>
      <c r="C69" s="15"/>
      <c r="D69" s="15"/>
    </row>
    <row r="70" spans="2:4" hidden="1" x14ac:dyDescent="0.2">
      <c r="B70" s="15" t="s">
        <v>179</v>
      </c>
      <c r="C70" s="15"/>
      <c r="D70" s="15"/>
    </row>
    <row r="71" spans="2:4" hidden="1" x14ac:dyDescent="0.2">
      <c r="B71" s="15" t="s">
        <v>180</v>
      </c>
      <c r="C71" s="15"/>
      <c r="D71" s="15"/>
    </row>
    <row r="72" spans="2:4" hidden="1" x14ac:dyDescent="0.2">
      <c r="B72" s="15" t="s">
        <v>181</v>
      </c>
      <c r="C72" s="15"/>
      <c r="D72" s="15"/>
    </row>
    <row r="73" spans="2:4" hidden="1" x14ac:dyDescent="0.2">
      <c r="B73" s="15" t="s">
        <v>182</v>
      </c>
      <c r="C73" s="15"/>
      <c r="D73" s="15"/>
    </row>
    <row r="74" spans="2:4" hidden="1" x14ac:dyDescent="0.2">
      <c r="B74" s="15" t="s">
        <v>183</v>
      </c>
      <c r="C74" s="15"/>
      <c r="D74" s="15"/>
    </row>
    <row r="75" spans="2:4" hidden="1" x14ac:dyDescent="0.2">
      <c r="B75" s="15" t="s">
        <v>184</v>
      </c>
      <c r="C75" s="15"/>
      <c r="D75" s="15"/>
    </row>
    <row r="76" spans="2:4" hidden="1" x14ac:dyDescent="0.2">
      <c r="B76" s="15" t="s">
        <v>185</v>
      </c>
      <c r="C76" s="15"/>
      <c r="D76" s="15"/>
    </row>
    <row r="77" spans="2:4" hidden="1" x14ac:dyDescent="0.2">
      <c r="B77" s="15" t="s">
        <v>186</v>
      </c>
      <c r="C77" s="15"/>
      <c r="D77" s="15"/>
    </row>
    <row r="78" spans="2:4" hidden="1" x14ac:dyDescent="0.2">
      <c r="B78" s="15" t="s">
        <v>187</v>
      </c>
      <c r="C78" s="15"/>
      <c r="D78" s="15"/>
    </row>
    <row r="79" spans="2:4" hidden="1" x14ac:dyDescent="0.2">
      <c r="B79" s="15" t="s">
        <v>188</v>
      </c>
      <c r="C79" s="15"/>
      <c r="D79" s="15"/>
    </row>
    <row r="80" spans="2:4" hidden="1" x14ac:dyDescent="0.2">
      <c r="B80" s="15" t="s">
        <v>189</v>
      </c>
      <c r="C80" s="15"/>
      <c r="D80" s="15"/>
    </row>
    <row r="81" spans="2:4" hidden="1" x14ac:dyDescent="0.2">
      <c r="B81" s="15" t="s">
        <v>190</v>
      </c>
      <c r="C81" s="15"/>
      <c r="D81" s="15"/>
    </row>
    <row r="82" spans="2:4" hidden="1" x14ac:dyDescent="0.2">
      <c r="B82" s="15" t="s">
        <v>191</v>
      </c>
      <c r="C82" s="15"/>
      <c r="D82" s="15"/>
    </row>
    <row r="83" spans="2:4" hidden="1" x14ac:dyDescent="0.2">
      <c r="B83" s="15" t="s">
        <v>192</v>
      </c>
      <c r="C83" s="15"/>
      <c r="D83" s="15"/>
    </row>
    <row r="84" spans="2:4" hidden="1" x14ac:dyDescent="0.2">
      <c r="B84" s="15" t="s">
        <v>193</v>
      </c>
      <c r="C84" s="15"/>
      <c r="D84" s="15"/>
    </row>
    <row r="85" spans="2:4" hidden="1" x14ac:dyDescent="0.2">
      <c r="B85" s="15" t="s">
        <v>194</v>
      </c>
      <c r="C85" s="15"/>
      <c r="D85" s="15"/>
    </row>
    <row r="86" spans="2:4" hidden="1" x14ac:dyDescent="0.2">
      <c r="B86" s="15" t="s">
        <v>195</v>
      </c>
      <c r="C86" s="15"/>
      <c r="D86" s="15"/>
    </row>
    <row r="87" spans="2:4" hidden="1" x14ac:dyDescent="0.2">
      <c r="B87" s="15" t="s">
        <v>196</v>
      </c>
      <c r="C87" s="15"/>
      <c r="D87" s="15"/>
    </row>
    <row r="88" spans="2:4" hidden="1" x14ac:dyDescent="0.2">
      <c r="B88" s="15" t="s">
        <v>197</v>
      </c>
      <c r="C88" s="15"/>
      <c r="D88" s="15"/>
    </row>
    <row r="89" spans="2:4" hidden="1" x14ac:dyDescent="0.2">
      <c r="B89" s="15" t="s">
        <v>198</v>
      </c>
      <c r="C89" s="15"/>
      <c r="D89" s="15"/>
    </row>
    <row r="90" spans="2:4" hidden="1" x14ac:dyDescent="0.2">
      <c r="B90" s="15" t="s">
        <v>199</v>
      </c>
      <c r="C90" s="15"/>
      <c r="D90" s="15"/>
    </row>
    <row r="91" spans="2:4" hidden="1" x14ac:dyDescent="0.2">
      <c r="B91" s="15" t="s">
        <v>200</v>
      </c>
      <c r="C91" s="15"/>
      <c r="D91" s="15"/>
    </row>
    <row r="92" spans="2:4" hidden="1" x14ac:dyDescent="0.2">
      <c r="B92" s="15" t="s">
        <v>201</v>
      </c>
      <c r="C92" s="15"/>
      <c r="D92" s="15"/>
    </row>
    <row r="93" spans="2:4" hidden="1" x14ac:dyDescent="0.2">
      <c r="B93" s="15" t="s">
        <v>202</v>
      </c>
      <c r="C93" s="15"/>
      <c r="D93" s="15"/>
    </row>
    <row r="94" spans="2:4" hidden="1" x14ac:dyDescent="0.2">
      <c r="B94" s="15" t="s">
        <v>203</v>
      </c>
      <c r="C94" s="15"/>
      <c r="D94" s="15"/>
    </row>
    <row r="95" spans="2:4" hidden="1" x14ac:dyDescent="0.2">
      <c r="B95" s="15" t="s">
        <v>204</v>
      </c>
      <c r="C95" s="15"/>
      <c r="D95" s="15"/>
    </row>
    <row r="96" spans="2:4" hidden="1" x14ac:dyDescent="0.2">
      <c r="B96" s="15" t="s">
        <v>205</v>
      </c>
      <c r="C96" s="15"/>
      <c r="D96" s="15"/>
    </row>
    <row r="97" spans="2:4" hidden="1" x14ac:dyDescent="0.2">
      <c r="B97" s="15" t="s">
        <v>206</v>
      </c>
      <c r="C97" s="15"/>
      <c r="D97" s="15"/>
    </row>
    <row r="98" spans="2:4" hidden="1" x14ac:dyDescent="0.2">
      <c r="B98" s="15" t="s">
        <v>207</v>
      </c>
      <c r="C98" s="15"/>
      <c r="D98" s="15"/>
    </row>
    <row r="99" spans="2:4" hidden="1" x14ac:dyDescent="0.2">
      <c r="B99" s="15" t="s">
        <v>208</v>
      </c>
      <c r="C99" s="15"/>
      <c r="D99" s="15"/>
    </row>
    <row r="100" spans="2:4" hidden="1" x14ac:dyDescent="0.2">
      <c r="B100" s="15" t="s">
        <v>209</v>
      </c>
      <c r="C100" s="15"/>
      <c r="D100" s="15"/>
    </row>
    <row r="101" spans="2:4" hidden="1" x14ac:dyDescent="0.2">
      <c r="B101" s="15" t="s">
        <v>210</v>
      </c>
      <c r="C101" s="15"/>
      <c r="D101" s="15"/>
    </row>
    <row r="102" spans="2:4" hidden="1" x14ac:dyDescent="0.2">
      <c r="B102" s="15" t="s">
        <v>211</v>
      </c>
      <c r="C102" s="15"/>
      <c r="D102" s="15"/>
    </row>
    <row r="103" spans="2:4" hidden="1" x14ac:dyDescent="0.2">
      <c r="B103" s="15" t="s">
        <v>212</v>
      </c>
      <c r="C103" s="15"/>
      <c r="D103" s="15"/>
    </row>
    <row r="104" spans="2:4" hidden="1" x14ac:dyDescent="0.2">
      <c r="B104" s="15" t="s">
        <v>213</v>
      </c>
      <c r="C104" s="15"/>
      <c r="D104" s="15"/>
    </row>
    <row r="105" spans="2:4" hidden="1" x14ac:dyDescent="0.2">
      <c r="B105" s="15" t="s">
        <v>214</v>
      </c>
      <c r="C105" s="15"/>
      <c r="D105" s="15"/>
    </row>
    <row r="106" spans="2:4" hidden="1" x14ac:dyDescent="0.2">
      <c r="B106" s="15" t="s">
        <v>215</v>
      </c>
      <c r="C106" s="15"/>
      <c r="D106" s="15"/>
    </row>
    <row r="107" spans="2:4" hidden="1" x14ac:dyDescent="0.2">
      <c r="B107" s="15" t="s">
        <v>216</v>
      </c>
      <c r="C107" s="15"/>
      <c r="D107" s="15"/>
    </row>
    <row r="108" spans="2:4" hidden="1" x14ac:dyDescent="0.2">
      <c r="B108" s="15" t="s">
        <v>217</v>
      </c>
      <c r="C108" s="15"/>
      <c r="D108" s="15"/>
    </row>
    <row r="109" spans="2:4" hidden="1" x14ac:dyDescent="0.2">
      <c r="B109" s="15" t="s">
        <v>218</v>
      </c>
      <c r="C109" s="15"/>
      <c r="D109" s="15"/>
    </row>
    <row r="110" spans="2:4" hidden="1" x14ac:dyDescent="0.2">
      <c r="B110" s="15" t="s">
        <v>219</v>
      </c>
      <c r="C110" s="15"/>
      <c r="D110" s="15"/>
    </row>
    <row r="111" spans="2:4" hidden="1" x14ac:dyDescent="0.2">
      <c r="B111" s="15" t="s">
        <v>220</v>
      </c>
      <c r="C111" s="15"/>
      <c r="D111" s="15"/>
    </row>
    <row r="112" spans="2:4" hidden="1" x14ac:dyDescent="0.2">
      <c r="B112" s="15" t="s">
        <v>221</v>
      </c>
      <c r="C112" s="15"/>
      <c r="D112" s="15"/>
    </row>
    <row r="113" spans="2:4" hidden="1" x14ac:dyDescent="0.2">
      <c r="B113" s="15" t="s">
        <v>222</v>
      </c>
      <c r="C113" s="15"/>
      <c r="D113" s="15"/>
    </row>
    <row r="114" spans="2:4" hidden="1" x14ac:dyDescent="0.2">
      <c r="B114" s="15" t="s">
        <v>223</v>
      </c>
      <c r="C114" s="15"/>
      <c r="D114" s="15"/>
    </row>
    <row r="115" spans="2:4" hidden="1" x14ac:dyDescent="0.2">
      <c r="B115" s="15" t="s">
        <v>224</v>
      </c>
      <c r="C115" s="15"/>
      <c r="D115" s="15"/>
    </row>
    <row r="116" spans="2:4" hidden="1" x14ac:dyDescent="0.2">
      <c r="B116" s="15" t="s">
        <v>225</v>
      </c>
      <c r="C116" s="15"/>
      <c r="D116" s="15"/>
    </row>
    <row r="117" spans="2:4" hidden="1" x14ac:dyDescent="0.2">
      <c r="B117" s="15" t="s">
        <v>226</v>
      </c>
      <c r="C117" s="15"/>
      <c r="D117" s="15"/>
    </row>
    <row r="118" spans="2:4" hidden="1" x14ac:dyDescent="0.2">
      <c r="B118" s="15" t="s">
        <v>227</v>
      </c>
      <c r="C118" s="15"/>
      <c r="D118" s="15"/>
    </row>
    <row r="119" spans="2:4" hidden="1" x14ac:dyDescent="0.2">
      <c r="B119" s="15" t="s">
        <v>228</v>
      </c>
      <c r="C119" s="15"/>
      <c r="D119" s="15"/>
    </row>
    <row r="120" spans="2:4" hidden="1" x14ac:dyDescent="0.2">
      <c r="B120" s="15" t="s">
        <v>229</v>
      </c>
      <c r="C120" s="15"/>
      <c r="D120" s="15"/>
    </row>
    <row r="121" spans="2:4" hidden="1" x14ac:dyDescent="0.2">
      <c r="B121" s="15" t="s">
        <v>230</v>
      </c>
      <c r="C121" s="15"/>
      <c r="D121" s="15"/>
    </row>
    <row r="122" spans="2:4" hidden="1" x14ac:dyDescent="0.2">
      <c r="B122" s="15" t="s">
        <v>231</v>
      </c>
      <c r="C122" s="15"/>
      <c r="D122" s="15"/>
    </row>
    <row r="123" spans="2:4" hidden="1" x14ac:dyDescent="0.2">
      <c r="B123" s="15" t="s">
        <v>232</v>
      </c>
      <c r="C123" s="15"/>
      <c r="D123" s="15"/>
    </row>
    <row r="124" spans="2:4" hidden="1" x14ac:dyDescent="0.2">
      <c r="B124" s="15" t="s">
        <v>233</v>
      </c>
      <c r="C124" s="15"/>
      <c r="D124" s="15"/>
    </row>
    <row r="125" spans="2:4" hidden="1" x14ac:dyDescent="0.2">
      <c r="B125" s="15" t="s">
        <v>234</v>
      </c>
      <c r="C125" s="15"/>
      <c r="D125" s="15"/>
    </row>
    <row r="126" spans="2:4" hidden="1" x14ac:dyDescent="0.2">
      <c r="B126" s="15" t="s">
        <v>235</v>
      </c>
      <c r="C126" s="15"/>
      <c r="D126" s="15"/>
    </row>
    <row r="127" spans="2:4" hidden="1" x14ac:dyDescent="0.2">
      <c r="B127" s="15" t="s">
        <v>236</v>
      </c>
      <c r="C127" s="15"/>
      <c r="D127" s="15"/>
    </row>
    <row r="128" spans="2:4" hidden="1" x14ac:dyDescent="0.2">
      <c r="B128" s="15" t="s">
        <v>237</v>
      </c>
      <c r="C128" s="15"/>
      <c r="D128" s="15"/>
    </row>
    <row r="129" spans="2:4" hidden="1" x14ac:dyDescent="0.2">
      <c r="B129" s="15" t="s">
        <v>238</v>
      </c>
      <c r="C129" s="15"/>
      <c r="D129" s="15"/>
    </row>
    <row r="130" spans="2:4" hidden="1" x14ac:dyDescent="0.2">
      <c r="B130" s="15" t="s">
        <v>239</v>
      </c>
      <c r="C130" s="15"/>
      <c r="D130" s="15"/>
    </row>
    <row r="131" spans="2:4" hidden="1" x14ac:dyDescent="0.2">
      <c r="B131" s="15" t="s">
        <v>240</v>
      </c>
      <c r="C131" s="15"/>
      <c r="D131" s="15"/>
    </row>
    <row r="132" spans="2:4" hidden="1" x14ac:dyDescent="0.2">
      <c r="B132" s="15" t="s">
        <v>241</v>
      </c>
      <c r="C132" s="15"/>
      <c r="D132" s="15"/>
    </row>
    <row r="133" spans="2:4" hidden="1" x14ac:dyDescent="0.2">
      <c r="B133" s="15" t="s">
        <v>242</v>
      </c>
      <c r="C133" s="15"/>
      <c r="D133" s="15"/>
    </row>
    <row r="134" spans="2:4" hidden="1" x14ac:dyDescent="0.2">
      <c r="B134" s="15" t="s">
        <v>243</v>
      </c>
      <c r="C134" s="15"/>
      <c r="D134" s="15"/>
    </row>
    <row r="135" spans="2:4" hidden="1" x14ac:dyDescent="0.2">
      <c r="B135" s="15" t="s">
        <v>244</v>
      </c>
      <c r="C135" s="15"/>
      <c r="D135" s="15"/>
    </row>
    <row r="136" spans="2:4" hidden="1" x14ac:dyDescent="0.2">
      <c r="B136" s="15" t="s">
        <v>245</v>
      </c>
      <c r="C136" s="15"/>
      <c r="D136" s="15"/>
    </row>
    <row r="137" spans="2:4" hidden="1" x14ac:dyDescent="0.2">
      <c r="B137" s="15" t="s">
        <v>246</v>
      </c>
      <c r="C137" s="15"/>
      <c r="D137" s="15"/>
    </row>
    <row r="138" spans="2:4" hidden="1" x14ac:dyDescent="0.2">
      <c r="B138" s="15" t="s">
        <v>247</v>
      </c>
      <c r="C138" s="15"/>
      <c r="D138" s="15"/>
    </row>
    <row r="139" spans="2:4" hidden="1" x14ac:dyDescent="0.2">
      <c r="B139" s="15" t="s">
        <v>149</v>
      </c>
      <c r="C139" s="15"/>
      <c r="D139" s="15"/>
    </row>
    <row r="140" spans="2:4" hidden="1" x14ac:dyDescent="0.2">
      <c r="B140"/>
      <c r="C140"/>
      <c r="D140"/>
    </row>
    <row r="141" spans="2:4" x14ac:dyDescent="0.2">
      <c r="B141" s="14"/>
      <c r="C141" s="14"/>
      <c r="D141" s="14"/>
    </row>
    <row r="142" spans="2:4" x14ac:dyDescent="0.2">
      <c r="B142"/>
      <c r="C142"/>
      <c r="D142"/>
    </row>
    <row r="143" spans="2:4" x14ac:dyDescent="0.2">
      <c r="B143"/>
      <c r="C143"/>
      <c r="D143"/>
    </row>
    <row r="144" spans="2:4" x14ac:dyDescent="0.2">
      <c r="B144" s="14"/>
      <c r="C144" s="14"/>
      <c r="D144" s="14"/>
    </row>
    <row r="145" spans="2:4" x14ac:dyDescent="0.2">
      <c r="B145"/>
      <c r="C145"/>
      <c r="D145"/>
    </row>
  </sheetData>
  <sheetProtection algorithmName="SHA-512" hashValue="ZXv2n51raYWCC5LbQhxy9Mo7h4SbCPgZ6B3ercg8/KQIVcCThMS7yT/FayWptZhX1N4xqlCub0d5Cy+KjlQAsQ==" saltValue="LD5mp1LqoUHrWNvaUlik5A==" spinCount="100000" sheet="1" objects="1" scenarios="1" formatRows="0" selectLockedCells="1"/>
  <mergeCells count="31">
    <mergeCell ref="B35:R35"/>
    <mergeCell ref="B34:R34"/>
    <mergeCell ref="E19:R19"/>
    <mergeCell ref="F20:R20"/>
    <mergeCell ref="F21:R21"/>
    <mergeCell ref="E30:H30"/>
    <mergeCell ref="E29:H29"/>
    <mergeCell ref="B28:B32"/>
    <mergeCell ref="I32:R32"/>
    <mergeCell ref="I31:R31"/>
    <mergeCell ref="E32:H32"/>
    <mergeCell ref="E31:H31"/>
    <mergeCell ref="B20:B21"/>
    <mergeCell ref="I29:R29"/>
    <mergeCell ref="E26:R26"/>
    <mergeCell ref="E28:H28"/>
    <mergeCell ref="B3:R3"/>
    <mergeCell ref="E24:R24"/>
    <mergeCell ref="E23:R23"/>
    <mergeCell ref="E22:R22"/>
    <mergeCell ref="I30:R30"/>
    <mergeCell ref="J11:R11"/>
    <mergeCell ref="J12:R12"/>
    <mergeCell ref="B17:R17"/>
    <mergeCell ref="B26:B27"/>
    <mergeCell ref="K14:R14"/>
    <mergeCell ref="T12:T14"/>
    <mergeCell ref="J13:R13"/>
    <mergeCell ref="I28:R28"/>
    <mergeCell ref="E27:G27"/>
    <mergeCell ref="H27:R27"/>
  </mergeCells>
  <phoneticPr fontId="2"/>
  <dataValidations count="6">
    <dataValidation type="list" allowBlank="1" showInputMessage="1" showErrorMessage="1" error="ドロップダウンリストから選択してください。" sqref="E19:R19" xr:uid="{00000000-0002-0000-0100-000000000000}">
      <formula1>$B$40:$B$139</formula1>
    </dataValidation>
    <dataValidation type="list" allowBlank="1" showInputMessage="1" showErrorMessage="1" error="ドロップダウンリストから選択してください。" sqref="E26:R26" xr:uid="{00000000-0002-0000-0100-000001000000}">
      <formula1>$J$40:$J$42</formula1>
    </dataValidation>
    <dataValidation imeMode="off" allowBlank="1" showInputMessage="1" showErrorMessage="1" sqref="I30:R32 O5 Q5 H25 J25 M5" xr:uid="{00000000-0002-0000-0100-000002000000}"/>
    <dataValidation imeMode="on" allowBlank="1" showInputMessage="1" showErrorMessage="1" sqref="I11:I12 J12 I28:R29 E22:R22 J11:R11 J13:R13 K14" xr:uid="{00000000-0002-0000-0100-000003000000}"/>
    <dataValidation allowBlank="1" showInputMessage="1" showErrorMessage="1" error="ドロップダウンリストから選択してください。" sqref="E27:G27" xr:uid="{00000000-0002-0000-0100-000004000000}"/>
    <dataValidation imeMode="on" allowBlank="1" showInputMessage="1" showErrorMessage="1" error="ドロップダウンリストから選択してください。" sqref="H27:R27" xr:uid="{00000000-0002-0000-0100-000005000000}"/>
  </dataValidations>
  <hyperlinks>
    <hyperlink ref="B141" r:id="rId1" display="http://www.soumu.go.jp/main_content/000290725.pdf" xr:uid="{00000000-0004-0000-0100-000000000000}"/>
  </hyperlinks>
  <printOptions horizontalCentered="1"/>
  <pageMargins left="0.59055118110236227" right="0.59055118110236227" top="0.39370078740157483" bottom="0.39370078740157483" header="0.31496062992125984" footer="0.19685039370078741"/>
  <pageSetup paperSize="9" orientation="portrait" blackAndWhite="1" horizontalDpi="300" verticalDpi="300" r:id="rId2"/>
  <headerFooter>
    <oddFooter>&amp;R&amp;9&amp;K01+049&amp;F</oddFooter>
  </headerFooter>
  <colBreaks count="1" manualBreakCount="1">
    <brk id="19" max="1048575" man="1"/>
  </colBreaks>
  <ignoredErrors>
    <ignoredError sqref="J12" unlockedFormula="1"/>
  </ignoredErrors>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theme="7"/>
  </sheetPr>
  <dimension ref="A1:I62"/>
  <sheetViews>
    <sheetView showGridLines="0" view="pageBreakPreview" topLeftCell="A3" zoomScaleNormal="100" zoomScaleSheetLayoutView="100" workbookViewId="0">
      <selection activeCell="C29" sqref="C29"/>
    </sheetView>
  </sheetViews>
  <sheetFormatPr defaultRowHeight="13" x14ac:dyDescent="0.2"/>
  <cols>
    <col min="1" max="1" width="3.7265625" style="10" customWidth="1"/>
    <col min="2" max="2" width="36" customWidth="1"/>
    <col min="3" max="3" width="36.7265625" customWidth="1"/>
    <col min="4" max="4" width="7.90625" customWidth="1"/>
    <col min="7" max="7" width="0" hidden="1" customWidth="1"/>
  </cols>
  <sheetData>
    <row r="1" spans="1:9" ht="19" x14ac:dyDescent="0.2">
      <c r="A1" s="87"/>
      <c r="B1" s="1"/>
      <c r="C1" s="1"/>
      <c r="D1" s="106" t="s">
        <v>381</v>
      </c>
      <c r="E1" s="192" t="s">
        <v>401</v>
      </c>
    </row>
    <row r="2" spans="1:9" ht="4.5" customHeight="1" x14ac:dyDescent="0.2">
      <c r="A2" s="87"/>
      <c r="B2" s="1"/>
      <c r="C2" s="1"/>
      <c r="D2" s="106"/>
    </row>
    <row r="3" spans="1:9" ht="17.25" customHeight="1" x14ac:dyDescent="0.2">
      <c r="A3" s="423" t="s">
        <v>117</v>
      </c>
      <c r="B3" s="423"/>
      <c r="C3" s="423"/>
      <c r="D3" s="423"/>
      <c r="F3" s="193" t="s">
        <v>278</v>
      </c>
    </row>
    <row r="4" spans="1:9" ht="6" customHeight="1" x14ac:dyDescent="0.2">
      <c r="A4" s="107"/>
      <c r="B4" s="108"/>
      <c r="C4" s="108"/>
      <c r="D4" s="108"/>
    </row>
    <row r="5" spans="1:9" x14ac:dyDescent="0.2">
      <c r="A5" s="44" t="s">
        <v>108</v>
      </c>
      <c r="B5" s="44" t="s">
        <v>109</v>
      </c>
      <c r="C5" s="44" t="s">
        <v>110</v>
      </c>
      <c r="D5" s="44" t="s">
        <v>113</v>
      </c>
      <c r="G5" s="10" t="s">
        <v>116</v>
      </c>
    </row>
    <row r="6" spans="1:9" ht="16" x14ac:dyDescent="0.2">
      <c r="A6" s="445" t="s">
        <v>355</v>
      </c>
      <c r="B6" s="446"/>
      <c r="C6" s="446"/>
      <c r="D6" s="447"/>
      <c r="F6" s="194" t="s">
        <v>343</v>
      </c>
      <c r="G6" s="195" t="s">
        <v>114</v>
      </c>
      <c r="H6" s="195"/>
      <c r="I6" s="195"/>
    </row>
    <row r="7" spans="1:9" ht="14.25" customHeight="1" x14ac:dyDescent="0.2">
      <c r="A7" s="44">
        <v>1</v>
      </c>
      <c r="B7" s="62"/>
      <c r="C7" s="62"/>
      <c r="D7" s="196"/>
      <c r="F7" s="194" t="s">
        <v>344</v>
      </c>
      <c r="G7" s="195" t="s">
        <v>115</v>
      </c>
      <c r="H7" s="195"/>
      <c r="I7" s="195"/>
    </row>
    <row r="8" spans="1:9" ht="14.25" customHeight="1" x14ac:dyDescent="0.2">
      <c r="A8" s="44">
        <v>2</v>
      </c>
      <c r="B8" s="62"/>
      <c r="C8" s="62"/>
      <c r="D8" s="196"/>
      <c r="F8" s="194" t="s">
        <v>345</v>
      </c>
      <c r="G8" s="195"/>
      <c r="H8" s="195"/>
      <c r="I8" s="195"/>
    </row>
    <row r="9" spans="1:9" ht="14.25" customHeight="1" x14ac:dyDescent="0.2">
      <c r="A9" s="44">
        <v>3</v>
      </c>
      <c r="B9" s="62"/>
      <c r="C9" s="62"/>
      <c r="D9" s="196"/>
      <c r="F9" s="194" t="s">
        <v>346</v>
      </c>
      <c r="G9" s="195"/>
      <c r="H9" s="195"/>
      <c r="I9" s="195"/>
    </row>
    <row r="10" spans="1:9" ht="14.25" customHeight="1" x14ac:dyDescent="0.2">
      <c r="A10" s="44">
        <v>4</v>
      </c>
      <c r="B10" s="62"/>
      <c r="C10" s="62"/>
      <c r="D10" s="196"/>
      <c r="F10" s="194" t="s">
        <v>292</v>
      </c>
      <c r="G10" s="195"/>
      <c r="H10" s="195"/>
      <c r="I10" s="195"/>
    </row>
    <row r="11" spans="1:9" ht="14.25" customHeight="1" x14ac:dyDescent="0.2">
      <c r="A11" s="44">
        <v>5</v>
      </c>
      <c r="B11" s="62"/>
      <c r="C11" s="62"/>
      <c r="D11" s="196"/>
      <c r="F11" s="194" t="s">
        <v>313</v>
      </c>
      <c r="G11" s="195"/>
      <c r="H11" s="195"/>
      <c r="I11" s="195"/>
    </row>
    <row r="12" spans="1:9" ht="14.25" customHeight="1" x14ac:dyDescent="0.2">
      <c r="A12" s="44">
        <v>6</v>
      </c>
      <c r="B12" s="62"/>
      <c r="C12" s="62"/>
      <c r="D12" s="196"/>
      <c r="F12" s="194" t="s">
        <v>314</v>
      </c>
      <c r="G12" s="195"/>
      <c r="H12" s="195"/>
      <c r="I12" s="195"/>
    </row>
    <row r="13" spans="1:9" ht="16" x14ac:dyDescent="0.2">
      <c r="A13" s="445" t="s">
        <v>356</v>
      </c>
      <c r="B13" s="446"/>
      <c r="C13" s="446"/>
      <c r="D13" s="447"/>
      <c r="F13" s="194" t="s">
        <v>347</v>
      </c>
      <c r="G13" s="195"/>
      <c r="H13" s="195"/>
      <c r="I13" s="195"/>
    </row>
    <row r="14" spans="1:9" ht="14.25" customHeight="1" x14ac:dyDescent="0.2">
      <c r="A14" s="44">
        <v>7</v>
      </c>
      <c r="B14" s="62"/>
      <c r="C14" s="62"/>
      <c r="D14" s="45"/>
      <c r="F14" s="194" t="s">
        <v>348</v>
      </c>
      <c r="G14" s="195"/>
      <c r="H14" s="195"/>
      <c r="I14" s="195"/>
    </row>
    <row r="15" spans="1:9" ht="14.25" customHeight="1" x14ac:dyDescent="0.2">
      <c r="A15" s="44">
        <v>8</v>
      </c>
      <c r="B15" s="62"/>
      <c r="C15" s="62"/>
      <c r="D15" s="45"/>
      <c r="F15" s="194" t="s">
        <v>349</v>
      </c>
      <c r="G15" s="195"/>
      <c r="H15" s="195"/>
      <c r="I15" s="195"/>
    </row>
    <row r="16" spans="1:9" ht="14.25" customHeight="1" x14ac:dyDescent="0.2">
      <c r="A16" s="44">
        <v>9</v>
      </c>
      <c r="B16" s="62"/>
      <c r="C16" s="62"/>
      <c r="D16" s="45"/>
      <c r="F16" s="194" t="s">
        <v>350</v>
      </c>
      <c r="G16" s="195"/>
      <c r="H16" s="195"/>
      <c r="I16" s="195"/>
    </row>
    <row r="17" spans="1:9" ht="14.25" customHeight="1" x14ac:dyDescent="0.2">
      <c r="A17" s="44">
        <v>10</v>
      </c>
      <c r="B17" s="62"/>
      <c r="C17" s="62"/>
      <c r="D17" s="45"/>
      <c r="F17" s="194" t="s">
        <v>271</v>
      </c>
      <c r="G17" s="195"/>
      <c r="H17" s="195"/>
      <c r="I17" s="195"/>
    </row>
    <row r="18" spans="1:9" ht="14.25" customHeight="1" x14ac:dyDescent="0.2">
      <c r="A18" s="44">
        <v>11</v>
      </c>
      <c r="B18" s="62"/>
      <c r="C18" s="62"/>
      <c r="D18" s="45"/>
      <c r="F18" s="61"/>
    </row>
    <row r="19" spans="1:9" ht="14.25" customHeight="1" x14ac:dyDescent="0.2">
      <c r="A19" s="44">
        <v>12</v>
      </c>
      <c r="B19" s="62"/>
      <c r="C19" s="62"/>
      <c r="D19" s="45"/>
    </row>
    <row r="20" spans="1:9" ht="14.25" customHeight="1" x14ac:dyDescent="0.2">
      <c r="A20" s="44">
        <v>13</v>
      </c>
      <c r="B20" s="62"/>
      <c r="C20" s="62"/>
      <c r="D20" s="45"/>
    </row>
    <row r="21" spans="1:9" ht="14.25" customHeight="1" x14ac:dyDescent="0.2">
      <c r="A21" s="44">
        <v>14</v>
      </c>
      <c r="B21" s="62"/>
      <c r="C21" s="62"/>
      <c r="D21" s="45"/>
      <c r="F21" s="51"/>
    </row>
    <row r="22" spans="1:9" ht="14.25" customHeight="1" x14ac:dyDescent="0.2">
      <c r="A22" s="44">
        <v>15</v>
      </c>
      <c r="B22" s="62"/>
      <c r="C22" s="62"/>
      <c r="D22" s="45"/>
    </row>
    <row r="23" spans="1:9" ht="14.25" customHeight="1" x14ac:dyDescent="0.2">
      <c r="A23" s="44">
        <v>16</v>
      </c>
      <c r="B23" s="62"/>
      <c r="C23" s="62"/>
      <c r="D23" s="45"/>
    </row>
    <row r="24" spans="1:9" ht="14.25" customHeight="1" x14ac:dyDescent="0.2">
      <c r="A24" s="44">
        <v>17</v>
      </c>
      <c r="B24" s="62"/>
      <c r="C24" s="62"/>
      <c r="D24" s="45"/>
    </row>
    <row r="25" spans="1:9" ht="14.25" customHeight="1" x14ac:dyDescent="0.2">
      <c r="A25" s="44">
        <v>18</v>
      </c>
      <c r="B25" s="62"/>
      <c r="C25" s="62"/>
      <c r="D25" s="45"/>
    </row>
    <row r="26" spans="1:9" ht="14.25" customHeight="1" x14ac:dyDescent="0.2">
      <c r="A26" s="44">
        <v>19</v>
      </c>
      <c r="B26" s="62"/>
      <c r="C26" s="62"/>
      <c r="D26" s="45"/>
    </row>
    <row r="27" spans="1:9" ht="14.25" customHeight="1" x14ac:dyDescent="0.2">
      <c r="A27" s="44">
        <v>20</v>
      </c>
      <c r="B27" s="62"/>
      <c r="C27" s="62"/>
      <c r="D27" s="45"/>
    </row>
    <row r="28" spans="1:9" x14ac:dyDescent="0.2">
      <c r="A28" s="44">
        <v>21</v>
      </c>
      <c r="B28" s="62"/>
      <c r="C28" s="62"/>
      <c r="D28" s="45"/>
    </row>
    <row r="29" spans="1:9" x14ac:dyDescent="0.2">
      <c r="A29" s="44">
        <v>22</v>
      </c>
      <c r="B29" s="62"/>
      <c r="C29" s="62"/>
      <c r="D29" s="45"/>
    </row>
    <row r="30" spans="1:9" x14ac:dyDescent="0.2">
      <c r="A30" s="44">
        <v>23</v>
      </c>
      <c r="B30" s="62"/>
      <c r="C30" s="62"/>
      <c r="D30" s="45"/>
    </row>
    <row r="31" spans="1:9" x14ac:dyDescent="0.2">
      <c r="A31" s="44">
        <v>24</v>
      </c>
      <c r="B31" s="62"/>
      <c r="C31" s="62"/>
      <c r="D31" s="45"/>
    </row>
    <row r="32" spans="1:9" x14ac:dyDescent="0.2">
      <c r="A32" s="44">
        <v>25</v>
      </c>
      <c r="B32" s="62"/>
      <c r="C32" s="62"/>
      <c r="D32" s="45"/>
    </row>
    <row r="33" spans="1:4" x14ac:dyDescent="0.2">
      <c r="A33" s="44">
        <v>26</v>
      </c>
      <c r="B33" s="62"/>
      <c r="C33" s="62"/>
      <c r="D33" s="45"/>
    </row>
    <row r="34" spans="1:4" x14ac:dyDescent="0.2">
      <c r="A34" s="44">
        <v>27</v>
      </c>
      <c r="B34" s="62"/>
      <c r="C34" s="62"/>
      <c r="D34" s="45"/>
    </row>
    <row r="35" spans="1:4" x14ac:dyDescent="0.2">
      <c r="A35" s="44">
        <v>28</v>
      </c>
      <c r="B35" s="62"/>
      <c r="C35" s="62"/>
      <c r="D35" s="45"/>
    </row>
    <row r="36" spans="1:4" x14ac:dyDescent="0.2">
      <c r="A36" s="44">
        <v>29</v>
      </c>
      <c r="B36" s="62"/>
      <c r="C36" s="62"/>
      <c r="D36" s="45"/>
    </row>
    <row r="37" spans="1:4" x14ac:dyDescent="0.2">
      <c r="A37" s="44">
        <v>30</v>
      </c>
      <c r="B37" s="62"/>
      <c r="C37" s="62"/>
      <c r="D37" s="45"/>
    </row>
    <row r="38" spans="1:4" x14ac:dyDescent="0.2">
      <c r="A38" s="44">
        <v>31</v>
      </c>
      <c r="B38" s="62"/>
      <c r="C38" s="62"/>
      <c r="D38" s="45"/>
    </row>
    <row r="39" spans="1:4" x14ac:dyDescent="0.2">
      <c r="A39" s="44">
        <v>32</v>
      </c>
      <c r="B39" s="62"/>
      <c r="C39" s="62"/>
      <c r="D39" s="45"/>
    </row>
    <row r="40" spans="1:4" x14ac:dyDescent="0.2">
      <c r="A40" s="44">
        <v>33</v>
      </c>
      <c r="B40" s="62"/>
      <c r="C40" s="62"/>
      <c r="D40" s="45"/>
    </row>
    <row r="41" spans="1:4" x14ac:dyDescent="0.2">
      <c r="A41" s="44">
        <v>34</v>
      </c>
      <c r="B41" s="62"/>
      <c r="C41" s="62"/>
      <c r="D41" s="45"/>
    </row>
    <row r="42" spans="1:4" x14ac:dyDescent="0.2">
      <c r="A42" s="44">
        <v>35</v>
      </c>
      <c r="B42" s="62"/>
      <c r="C42" s="62"/>
      <c r="D42" s="45"/>
    </row>
    <row r="43" spans="1:4" x14ac:dyDescent="0.2">
      <c r="A43" s="44">
        <v>36</v>
      </c>
      <c r="B43" s="62"/>
      <c r="C43" s="62"/>
      <c r="D43" s="45"/>
    </row>
    <row r="44" spans="1:4" x14ac:dyDescent="0.2">
      <c r="A44" s="44">
        <v>37</v>
      </c>
      <c r="B44" s="62"/>
      <c r="C44" s="62"/>
      <c r="D44" s="45"/>
    </row>
    <row r="45" spans="1:4" x14ac:dyDescent="0.2">
      <c r="A45" s="44">
        <v>38</v>
      </c>
      <c r="B45" s="62"/>
      <c r="C45" s="62"/>
      <c r="D45" s="45"/>
    </row>
    <row r="46" spans="1:4" x14ac:dyDescent="0.2">
      <c r="A46" s="44">
        <v>39</v>
      </c>
      <c r="B46" s="62"/>
      <c r="C46" s="62"/>
      <c r="D46" s="45"/>
    </row>
    <row r="47" spans="1:4" x14ac:dyDescent="0.2">
      <c r="A47" s="44">
        <v>40</v>
      </c>
      <c r="B47" s="62"/>
      <c r="C47" s="62"/>
      <c r="D47" s="45"/>
    </row>
    <row r="48" spans="1:4" x14ac:dyDescent="0.2">
      <c r="A48" s="44">
        <v>41</v>
      </c>
      <c r="B48" s="62"/>
      <c r="C48" s="62"/>
      <c r="D48" s="45"/>
    </row>
    <row r="49" spans="1:4" x14ac:dyDescent="0.2">
      <c r="A49" s="44">
        <v>42</v>
      </c>
      <c r="B49" s="62"/>
      <c r="C49" s="62"/>
      <c r="D49" s="45"/>
    </row>
    <row r="50" spans="1:4" x14ac:dyDescent="0.2">
      <c r="A50" s="44">
        <v>43</v>
      </c>
      <c r="B50" s="62"/>
      <c r="C50" s="62"/>
      <c r="D50" s="45"/>
    </row>
    <row r="51" spans="1:4" x14ac:dyDescent="0.2">
      <c r="A51" s="44">
        <v>44</v>
      </c>
      <c r="B51" s="62"/>
      <c r="C51" s="62"/>
      <c r="D51" s="45"/>
    </row>
    <row r="52" spans="1:4" x14ac:dyDescent="0.2">
      <c r="A52" s="44">
        <v>45</v>
      </c>
      <c r="B52" s="62"/>
      <c r="C52" s="62"/>
      <c r="D52" s="45"/>
    </row>
    <row r="53" spans="1:4" x14ac:dyDescent="0.2">
      <c r="A53" s="44">
        <v>46</v>
      </c>
      <c r="B53" s="62"/>
      <c r="C53" s="62"/>
      <c r="D53" s="45"/>
    </row>
    <row r="54" spans="1:4" x14ac:dyDescent="0.2">
      <c r="A54" s="44">
        <v>47</v>
      </c>
      <c r="B54" s="62"/>
      <c r="C54" s="62"/>
      <c r="D54" s="45"/>
    </row>
    <row r="55" spans="1:4" x14ac:dyDescent="0.2">
      <c r="A55" s="44">
        <v>48</v>
      </c>
      <c r="B55" s="62"/>
      <c r="C55" s="62"/>
      <c r="D55" s="45"/>
    </row>
    <row r="56" spans="1:4" x14ac:dyDescent="0.2">
      <c r="A56" s="44">
        <v>49</v>
      </c>
      <c r="B56" s="62"/>
      <c r="C56" s="62"/>
      <c r="D56" s="45"/>
    </row>
    <row r="57" spans="1:4" x14ac:dyDescent="0.2">
      <c r="A57" s="44">
        <v>50</v>
      </c>
      <c r="B57" s="62"/>
      <c r="C57" s="62"/>
      <c r="D57" s="45"/>
    </row>
    <row r="58" spans="1:4" x14ac:dyDescent="0.2">
      <c r="A58" s="44">
        <v>51</v>
      </c>
      <c r="B58" s="62"/>
      <c r="C58" s="62"/>
      <c r="D58" s="45"/>
    </row>
    <row r="59" spans="1:4" x14ac:dyDescent="0.2">
      <c r="A59" s="44">
        <v>52</v>
      </c>
      <c r="B59" s="62"/>
      <c r="C59" s="62"/>
      <c r="D59" s="45"/>
    </row>
    <row r="60" spans="1:4" x14ac:dyDescent="0.2">
      <c r="A60" s="44">
        <v>53</v>
      </c>
      <c r="B60" s="62"/>
      <c r="C60" s="62"/>
      <c r="D60" s="45"/>
    </row>
    <row r="61" spans="1:4" x14ac:dyDescent="0.2">
      <c r="A61" s="44">
        <v>54</v>
      </c>
      <c r="B61" s="62"/>
      <c r="C61" s="62"/>
      <c r="D61" s="45"/>
    </row>
    <row r="62" spans="1:4" x14ac:dyDescent="0.2">
      <c r="A62" s="44">
        <v>55</v>
      </c>
      <c r="B62" s="62"/>
      <c r="C62" s="62"/>
      <c r="D62" s="45"/>
    </row>
  </sheetData>
  <sheetProtection algorithmName="SHA-512" hashValue="ArWVUXg4JWz9VPY/hjOTdtE4SC9i9zgh+L+6n3/XRh5GOtHc1brDY3Fhp9T2+ZTAt3nM/14zf6mb85bG3FX/tg==" saltValue="WLCMDopSRqgoN3abAp/PcQ==" spinCount="100000" sheet="1" objects="1" scenarios="1" formatRows="0" selectLockedCells="1"/>
  <mergeCells count="3">
    <mergeCell ref="A3:D3"/>
    <mergeCell ref="A6:D6"/>
    <mergeCell ref="A13:D13"/>
  </mergeCells>
  <phoneticPr fontId="2"/>
  <dataValidations count="2">
    <dataValidation type="list" allowBlank="1" showInputMessage="1" showErrorMessage="1" error="ドロップダウンリストから選択してください。" sqref="D7:D12" xr:uid="{00000000-0002-0000-0200-000000000000}">
      <formula1>$G$5:$G$7</formula1>
    </dataValidation>
    <dataValidation imeMode="on" allowBlank="1" showInputMessage="1" showErrorMessage="1" sqref="B7:C12 B14:C62" xr:uid="{00000000-0002-0000-0200-000001000000}"/>
  </dataValidations>
  <printOptions horizontalCentered="1"/>
  <pageMargins left="0.59055118110236227" right="0.59055118110236227" top="0.59055118110236227" bottom="0.39370078740157483" header="0.31496062992125984" footer="0.19685039370078741"/>
  <pageSetup paperSize="9" orientation="portrait" blackAndWhite="1" r:id="rId1"/>
  <headerFooter>
    <oddFooter>&amp;R&amp;9&amp;K01+049&amp;F</oddFooter>
  </headerFooter>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sheetPr>
  <dimension ref="A1:AC39"/>
  <sheetViews>
    <sheetView showGridLines="0" view="pageBreakPreview" topLeftCell="A24" zoomScale="130" zoomScaleNormal="100" zoomScaleSheetLayoutView="130" workbookViewId="0">
      <selection activeCell="G26" sqref="G26:I26"/>
    </sheetView>
  </sheetViews>
  <sheetFormatPr defaultColWidth="9" defaultRowHeight="12.5" x14ac:dyDescent="0.2"/>
  <cols>
    <col min="1" max="1" width="0.7265625" style="21" customWidth="1"/>
    <col min="2" max="2" width="4.08984375" style="21" customWidth="1"/>
    <col min="3" max="3" width="10.26953125" style="21" customWidth="1"/>
    <col min="4" max="4" width="2.7265625" style="21" customWidth="1"/>
    <col min="5" max="5" width="4.90625" style="21" customWidth="1"/>
    <col min="6" max="6" width="6.90625" style="21" customWidth="1"/>
    <col min="7" max="7" width="4.90625" style="21" customWidth="1"/>
    <col min="8" max="8" width="4.453125" style="21" customWidth="1"/>
    <col min="9" max="10" width="4.90625" style="21" customWidth="1"/>
    <col min="11" max="11" width="4.36328125" style="21" customWidth="1"/>
    <col min="12" max="12" width="4.90625" style="21" customWidth="1"/>
    <col min="13" max="13" width="7.26953125" style="21" customWidth="1"/>
    <col min="14" max="16" width="4.90625" style="21" customWidth="1"/>
    <col min="17" max="17" width="2.08984375" style="21" customWidth="1"/>
    <col min="18" max="18" width="5.6328125" style="21" customWidth="1"/>
    <col min="19" max="19" width="9.90625" style="21" customWidth="1"/>
    <col min="20" max="20" width="7.453125" style="36" customWidth="1"/>
    <col min="21" max="21" width="7" style="21" customWidth="1"/>
    <col min="22" max="28" width="9" style="21"/>
    <col min="29" max="29" width="9" style="139" hidden="1" customWidth="1"/>
    <col min="30" max="16384" width="9" style="21"/>
  </cols>
  <sheetData>
    <row r="1" spans="1:29" ht="19.5" customHeight="1" x14ac:dyDescent="0.2">
      <c r="A1" s="74"/>
      <c r="C1" s="40"/>
      <c r="D1" s="40"/>
      <c r="E1" s="40"/>
      <c r="F1" s="40"/>
      <c r="G1" s="40"/>
      <c r="H1" s="40"/>
      <c r="I1" s="40"/>
      <c r="J1" s="40"/>
      <c r="K1" s="40"/>
      <c r="L1" s="40"/>
      <c r="M1" s="40"/>
      <c r="N1" s="40"/>
      <c r="O1" s="40"/>
      <c r="P1" s="40"/>
      <c r="Q1" s="36" t="s">
        <v>317</v>
      </c>
      <c r="R1" s="40"/>
      <c r="S1" s="192" t="s">
        <v>401</v>
      </c>
    </row>
    <row r="2" spans="1:29" ht="6" customHeight="1" x14ac:dyDescent="0.2">
      <c r="B2" s="46"/>
      <c r="C2" s="40"/>
      <c r="D2" s="40"/>
      <c r="E2" s="40"/>
      <c r="F2" s="40"/>
      <c r="G2" s="40"/>
      <c r="H2" s="40"/>
      <c r="I2" s="40"/>
      <c r="J2" s="40"/>
      <c r="K2" s="40"/>
      <c r="L2" s="40"/>
      <c r="M2" s="40"/>
      <c r="N2" s="40"/>
      <c r="O2" s="40"/>
      <c r="P2" s="40"/>
      <c r="Q2" s="40"/>
      <c r="R2" s="40"/>
    </row>
    <row r="3" spans="1:29" ht="15.75" customHeight="1" x14ac:dyDescent="0.2">
      <c r="B3" s="513" t="s">
        <v>318</v>
      </c>
      <c r="C3" s="513"/>
      <c r="D3" s="513"/>
      <c r="E3" s="513"/>
      <c r="F3" s="513"/>
      <c r="G3" s="513"/>
      <c r="H3" s="513"/>
      <c r="I3" s="513"/>
      <c r="J3" s="513"/>
      <c r="K3" s="513"/>
      <c r="L3" s="513"/>
      <c r="M3" s="513"/>
      <c r="N3" s="513"/>
      <c r="O3" s="513"/>
      <c r="P3" s="513"/>
      <c r="Q3" s="513"/>
      <c r="R3" s="513"/>
    </row>
    <row r="4" spans="1:29" ht="9" customHeight="1" x14ac:dyDescent="0.2">
      <c r="B4" s="13"/>
      <c r="C4" s="40"/>
      <c r="D4" s="40"/>
      <c r="E4" s="40"/>
      <c r="F4" s="40"/>
      <c r="G4" s="40"/>
      <c r="H4" s="40"/>
      <c r="I4" s="40"/>
      <c r="J4" s="40"/>
      <c r="K4" s="40"/>
      <c r="L4" s="40"/>
      <c r="M4" s="40"/>
      <c r="N4" s="40"/>
      <c r="O4" s="40"/>
      <c r="P4" s="40"/>
      <c r="Q4" s="40"/>
      <c r="R4" s="40"/>
    </row>
    <row r="5" spans="1:29" ht="15" customHeight="1" x14ac:dyDescent="0.2">
      <c r="A5" s="380"/>
      <c r="B5" s="481" t="s">
        <v>319</v>
      </c>
      <c r="C5" s="482"/>
      <c r="D5" s="375"/>
      <c r="E5" s="75"/>
      <c r="F5" s="75"/>
      <c r="G5" s="379"/>
      <c r="H5" s="376"/>
      <c r="I5" s="75"/>
      <c r="J5" s="379" t="s">
        <v>404</v>
      </c>
      <c r="K5" s="376">
        <f>IF(①基本情報!D6="","",①基本情報!D6)</f>
        <v>7</v>
      </c>
      <c r="L5" s="377" t="s">
        <v>324</v>
      </c>
      <c r="M5" s="75"/>
      <c r="N5" s="75"/>
      <c r="O5" s="376"/>
      <c r="P5" s="75"/>
      <c r="Q5" s="75"/>
      <c r="R5" s="76"/>
    </row>
    <row r="6" spans="1:29" ht="102" customHeight="1" x14ac:dyDescent="0.2">
      <c r="A6" s="380"/>
      <c r="B6" s="527" t="s">
        <v>331</v>
      </c>
      <c r="C6" s="528"/>
      <c r="D6" s="448"/>
      <c r="E6" s="449"/>
      <c r="F6" s="449"/>
      <c r="G6" s="449"/>
      <c r="H6" s="449"/>
      <c r="I6" s="449"/>
      <c r="J6" s="449"/>
      <c r="K6" s="449"/>
      <c r="L6" s="449"/>
      <c r="M6" s="449"/>
      <c r="N6" s="449"/>
      <c r="O6" s="449"/>
      <c r="P6" s="449"/>
      <c r="Q6" s="449"/>
      <c r="R6" s="450"/>
    </row>
    <row r="7" spans="1:29" ht="15" customHeight="1" x14ac:dyDescent="0.2">
      <c r="A7" s="380"/>
      <c r="B7" s="465" t="s">
        <v>332</v>
      </c>
      <c r="C7" s="511" t="s">
        <v>256</v>
      </c>
      <c r="D7" s="507" t="s">
        <v>254</v>
      </c>
      <c r="E7" s="508"/>
      <c r="F7" s="508"/>
      <c r="G7" s="508"/>
      <c r="H7" s="508"/>
      <c r="I7" s="508"/>
      <c r="J7" s="508"/>
      <c r="K7" s="508"/>
      <c r="L7" s="509"/>
      <c r="M7" s="536" t="s">
        <v>407</v>
      </c>
      <c r="N7" s="537"/>
      <c r="O7" s="537"/>
      <c r="P7" s="376">
        <f>K5</f>
        <v>7</v>
      </c>
      <c r="Q7" s="529" t="s">
        <v>305</v>
      </c>
      <c r="R7" s="530"/>
    </row>
    <row r="8" spans="1:29" ht="15" customHeight="1" x14ac:dyDescent="0.2">
      <c r="A8" s="380"/>
      <c r="B8" s="466"/>
      <c r="C8" s="512"/>
      <c r="D8" s="460"/>
      <c r="E8" s="461"/>
      <c r="F8" s="461"/>
      <c r="G8" s="461"/>
      <c r="H8" s="461"/>
      <c r="I8" s="461"/>
      <c r="J8" s="461"/>
      <c r="K8" s="461"/>
      <c r="L8" s="510"/>
      <c r="M8" s="460" t="s">
        <v>283</v>
      </c>
      <c r="N8" s="461"/>
      <c r="O8" s="461"/>
      <c r="P8" s="461"/>
      <c r="Q8" s="461"/>
      <c r="R8" s="510"/>
    </row>
    <row r="9" spans="1:29" ht="23.25" customHeight="1" x14ac:dyDescent="0.2">
      <c r="A9" s="380"/>
      <c r="B9" s="466"/>
      <c r="C9" s="512"/>
      <c r="D9" s="398" t="s">
        <v>525</v>
      </c>
      <c r="E9" s="395" t="s">
        <v>526</v>
      </c>
      <c r="F9" s="75"/>
      <c r="G9" s="75"/>
      <c r="H9" s="75"/>
      <c r="I9" s="75"/>
      <c r="J9" s="75"/>
      <c r="K9" s="75"/>
      <c r="L9" s="75"/>
      <c r="M9" s="451"/>
      <c r="N9" s="452"/>
      <c r="O9" s="452"/>
      <c r="P9" s="452"/>
      <c r="Q9" s="452"/>
      <c r="R9" s="265" t="s">
        <v>259</v>
      </c>
      <c r="S9" s="200" t="s">
        <v>458</v>
      </c>
      <c r="T9" s="197"/>
      <c r="U9" s="198"/>
      <c r="AC9" s="139" t="b">
        <v>0</v>
      </c>
    </row>
    <row r="10" spans="1:29" ht="23.25" customHeight="1" x14ac:dyDescent="0.2">
      <c r="A10" s="380"/>
      <c r="B10" s="466"/>
      <c r="C10" s="512"/>
      <c r="D10" s="399" t="s">
        <v>525</v>
      </c>
      <c r="E10" s="396" t="s">
        <v>527</v>
      </c>
      <c r="F10" s="397"/>
      <c r="G10" s="397"/>
      <c r="H10" s="397"/>
      <c r="I10" s="397"/>
      <c r="J10" s="397"/>
      <c r="K10" s="397"/>
      <c r="L10" s="397"/>
      <c r="M10" s="557" t="str">
        <f>IF(SUM(M11:Q16)=0,"",SUM(M11:Q16))</f>
        <v/>
      </c>
      <c r="N10" s="558"/>
      <c r="O10" s="558"/>
      <c r="P10" s="558"/>
      <c r="Q10" s="558"/>
      <c r="R10" s="266" t="s">
        <v>279</v>
      </c>
      <c r="S10" s="200" t="s">
        <v>362</v>
      </c>
      <c r="T10" s="197"/>
      <c r="U10" s="198"/>
      <c r="AC10" s="139" t="b">
        <v>0</v>
      </c>
    </row>
    <row r="11" spans="1:29" ht="16.5" customHeight="1" x14ac:dyDescent="0.2">
      <c r="A11" s="380"/>
      <c r="B11" s="466"/>
      <c r="C11" s="512"/>
      <c r="D11" s="84"/>
      <c r="E11" s="531" t="s">
        <v>309</v>
      </c>
      <c r="F11" s="532"/>
      <c r="G11" s="532"/>
      <c r="H11" s="532"/>
      <c r="I11" s="532"/>
      <c r="J11" s="532"/>
      <c r="K11" s="532"/>
      <c r="L11" s="532"/>
      <c r="M11" s="538"/>
      <c r="N11" s="539"/>
      <c r="O11" s="539"/>
      <c r="P11" s="539"/>
      <c r="Q11" s="539"/>
      <c r="R11" s="267" t="s">
        <v>279</v>
      </c>
      <c r="S11" s="198"/>
      <c r="T11" s="197"/>
      <c r="U11" s="198"/>
    </row>
    <row r="12" spans="1:29" ht="16.5" customHeight="1" x14ac:dyDescent="0.2">
      <c r="A12" s="380"/>
      <c r="B12" s="466"/>
      <c r="C12" s="512"/>
      <c r="D12" s="84"/>
      <c r="E12" s="531" t="s">
        <v>310</v>
      </c>
      <c r="F12" s="532"/>
      <c r="G12" s="532"/>
      <c r="H12" s="532"/>
      <c r="I12" s="532"/>
      <c r="J12" s="532"/>
      <c r="K12" s="532"/>
      <c r="L12" s="532"/>
      <c r="M12" s="538"/>
      <c r="N12" s="539"/>
      <c r="O12" s="539"/>
      <c r="P12" s="539"/>
      <c r="Q12" s="539"/>
      <c r="R12" s="267" t="s">
        <v>311</v>
      </c>
      <c r="S12" s="198"/>
      <c r="T12" s="197" t="s">
        <v>364</v>
      </c>
      <c r="U12" s="198"/>
    </row>
    <row r="13" spans="1:29" ht="16.5" customHeight="1" x14ac:dyDescent="0.2">
      <c r="A13" s="380"/>
      <c r="B13" s="466"/>
      <c r="C13" s="512"/>
      <c r="D13" s="84"/>
      <c r="E13" s="531" t="s">
        <v>306</v>
      </c>
      <c r="F13" s="532"/>
      <c r="G13" s="532"/>
      <c r="H13" s="532"/>
      <c r="I13" s="532"/>
      <c r="J13" s="532"/>
      <c r="K13" s="532"/>
      <c r="L13" s="532"/>
      <c r="M13" s="538"/>
      <c r="N13" s="539"/>
      <c r="O13" s="539"/>
      <c r="P13" s="539"/>
      <c r="Q13" s="539"/>
      <c r="R13" s="267" t="s">
        <v>279</v>
      </c>
      <c r="S13" s="198"/>
      <c r="T13" s="197" t="s">
        <v>365</v>
      </c>
      <c r="U13" s="198"/>
    </row>
    <row r="14" spans="1:29" ht="16.5" customHeight="1" x14ac:dyDescent="0.2">
      <c r="A14" s="380"/>
      <c r="B14" s="466"/>
      <c r="C14" s="512"/>
      <c r="D14" s="84"/>
      <c r="E14" s="531" t="s">
        <v>307</v>
      </c>
      <c r="F14" s="532"/>
      <c r="G14" s="532"/>
      <c r="H14" s="532"/>
      <c r="I14" s="532"/>
      <c r="J14" s="532"/>
      <c r="K14" s="532"/>
      <c r="L14" s="532"/>
      <c r="M14" s="538"/>
      <c r="N14" s="539"/>
      <c r="O14" s="539"/>
      <c r="P14" s="539"/>
      <c r="Q14" s="539"/>
      <c r="R14" s="267" t="s">
        <v>279</v>
      </c>
    </row>
    <row r="15" spans="1:29" ht="16.5" customHeight="1" x14ac:dyDescent="0.2">
      <c r="A15" s="380"/>
      <c r="B15" s="466"/>
      <c r="C15" s="512"/>
      <c r="D15" s="378"/>
      <c r="E15" s="534" t="s">
        <v>308</v>
      </c>
      <c r="F15" s="535"/>
      <c r="G15" s="535"/>
      <c r="H15" s="535"/>
      <c r="I15" s="535"/>
      <c r="J15" s="535"/>
      <c r="K15" s="535"/>
      <c r="L15" s="535"/>
      <c r="M15" s="503"/>
      <c r="N15" s="504"/>
      <c r="O15" s="504"/>
      <c r="P15" s="504"/>
      <c r="Q15" s="504"/>
      <c r="R15" s="341" t="s">
        <v>259</v>
      </c>
    </row>
    <row r="16" spans="1:29" ht="16.5" customHeight="1" x14ac:dyDescent="0.2">
      <c r="A16" s="380"/>
      <c r="B16" s="466"/>
      <c r="C16" s="512"/>
      <c r="D16" s="342"/>
      <c r="E16" s="453" t="s">
        <v>507</v>
      </c>
      <c r="F16" s="454"/>
      <c r="G16" s="454"/>
      <c r="H16" s="454"/>
      <c r="I16" s="454"/>
      <c r="J16" s="454"/>
      <c r="K16" s="454"/>
      <c r="L16" s="455"/>
      <c r="M16" s="559"/>
      <c r="N16" s="560"/>
      <c r="O16" s="560"/>
      <c r="P16" s="560"/>
      <c r="Q16" s="560"/>
      <c r="R16" s="268" t="s">
        <v>279</v>
      </c>
    </row>
    <row r="17" spans="1:29" ht="26.25" customHeight="1" x14ac:dyDescent="0.2">
      <c r="A17" s="380"/>
      <c r="B17" s="466"/>
      <c r="C17" s="512"/>
      <c r="D17" s="481" t="s">
        <v>282</v>
      </c>
      <c r="E17" s="482"/>
      <c r="F17" s="482"/>
      <c r="G17" s="482"/>
      <c r="H17" s="482"/>
      <c r="I17" s="482"/>
      <c r="J17" s="482"/>
      <c r="K17" s="482"/>
      <c r="L17" s="482"/>
      <c r="M17" s="85" t="s">
        <v>284</v>
      </c>
      <c r="N17" s="533" t="str">
        <f>IF(SUM(M9:Q10)=0,"",ROUNDDOWN(SUM(M9:Q10),0))</f>
        <v/>
      </c>
      <c r="O17" s="533"/>
      <c r="P17" s="533"/>
      <c r="Q17" s="533"/>
      <c r="R17" s="265" t="s">
        <v>279</v>
      </c>
    </row>
    <row r="18" spans="1:29" ht="20.25" customHeight="1" x14ac:dyDescent="0.2">
      <c r="A18" s="380"/>
      <c r="B18" s="466"/>
      <c r="C18" s="511" t="s">
        <v>253</v>
      </c>
      <c r="D18" s="507" t="s">
        <v>254</v>
      </c>
      <c r="E18" s="508"/>
      <c r="F18" s="509"/>
      <c r="G18" s="515" t="s">
        <v>255</v>
      </c>
      <c r="H18" s="516"/>
      <c r="I18" s="517"/>
      <c r="J18" s="515" t="s">
        <v>321</v>
      </c>
      <c r="K18" s="516"/>
      <c r="L18" s="517"/>
      <c r="M18" s="561" t="s">
        <v>322</v>
      </c>
      <c r="N18" s="515" t="s">
        <v>325</v>
      </c>
      <c r="O18" s="516"/>
      <c r="P18" s="517"/>
      <c r="Q18" s="563" t="s">
        <v>323</v>
      </c>
      <c r="R18" s="564"/>
      <c r="S18" s="198"/>
      <c r="T18" s="199"/>
      <c r="U18" s="198"/>
    </row>
    <row r="19" spans="1:29" ht="20.25" customHeight="1" x14ac:dyDescent="0.2">
      <c r="A19" s="380"/>
      <c r="B19" s="466"/>
      <c r="C19" s="512"/>
      <c r="D19" s="460"/>
      <c r="E19" s="461"/>
      <c r="F19" s="510"/>
      <c r="G19" s="269" t="str">
        <f>①基本情報!C11</f>
        <v>令和</v>
      </c>
      <c r="H19" s="80" t="str">
        <f>IF(①基本情報!D9="","",①基本情報!D9-1)</f>
        <v/>
      </c>
      <c r="I19" s="81" t="s">
        <v>258</v>
      </c>
      <c r="J19" s="269" t="str">
        <f>①基本情報!G9</f>
        <v>令和</v>
      </c>
      <c r="K19" s="80" t="str">
        <f>IF(①基本情報!H9="","",①基本情報!H9)</f>
        <v/>
      </c>
      <c r="L19" s="81" t="s">
        <v>258</v>
      </c>
      <c r="M19" s="562"/>
      <c r="N19" s="82" t="s">
        <v>408</v>
      </c>
      <c r="O19" s="80">
        <f>K5</f>
        <v>7</v>
      </c>
      <c r="P19" s="83" t="s">
        <v>258</v>
      </c>
      <c r="Q19" s="565"/>
      <c r="R19" s="566"/>
      <c r="S19" s="198"/>
      <c r="T19" s="199"/>
      <c r="U19" s="198"/>
    </row>
    <row r="20" spans="1:29" ht="15" customHeight="1" x14ac:dyDescent="0.2">
      <c r="A20" s="380"/>
      <c r="B20" s="466"/>
      <c r="C20" s="512"/>
      <c r="D20" s="540" t="s">
        <v>312</v>
      </c>
      <c r="E20" s="541"/>
      <c r="F20" s="542"/>
      <c r="G20" s="478" t="s">
        <v>320</v>
      </c>
      <c r="H20" s="479"/>
      <c r="I20" s="480"/>
      <c r="J20" s="478" t="s">
        <v>363</v>
      </c>
      <c r="K20" s="479"/>
      <c r="L20" s="480"/>
      <c r="M20" s="499" t="str">
        <f>IF(OR(G21="",J21=""),"",ROUND(J21/G21*100,1))</f>
        <v/>
      </c>
      <c r="N20" s="478" t="s">
        <v>287</v>
      </c>
      <c r="O20" s="479"/>
      <c r="P20" s="480"/>
      <c r="Q20" s="490" t="str">
        <f>IF(OR(G21="",N21=""),"",ROUND(N21/G21*100,1))</f>
        <v/>
      </c>
      <c r="R20" s="491"/>
      <c r="S20" s="198"/>
      <c r="T20" s="197" t="s">
        <v>459</v>
      </c>
      <c r="U20" s="198"/>
    </row>
    <row r="21" spans="1:29" ht="27" customHeight="1" x14ac:dyDescent="0.2">
      <c r="A21" s="380"/>
      <c r="B21" s="466"/>
      <c r="C21" s="512"/>
      <c r="D21" s="543"/>
      <c r="E21" s="544"/>
      <c r="F21" s="545"/>
      <c r="G21" s="505"/>
      <c r="H21" s="506"/>
      <c r="I21" s="79" t="s">
        <v>259</v>
      </c>
      <c r="J21" s="505"/>
      <c r="K21" s="506"/>
      <c r="L21" s="79" t="s">
        <v>259</v>
      </c>
      <c r="M21" s="500"/>
      <c r="N21" s="518" t="str">
        <f>IF(⑤別表5!J52="","",⑤別表5!J52)</f>
        <v/>
      </c>
      <c r="O21" s="519"/>
      <c r="P21" s="79" t="s">
        <v>269</v>
      </c>
      <c r="Q21" s="492"/>
      <c r="R21" s="493"/>
      <c r="S21" s="198"/>
      <c r="T21" s="197" t="s">
        <v>289</v>
      </c>
      <c r="U21" s="198"/>
    </row>
    <row r="22" spans="1:29" ht="15" customHeight="1" x14ac:dyDescent="0.2">
      <c r="A22" s="380"/>
      <c r="B22" s="466"/>
      <c r="C22" s="512"/>
      <c r="D22" s="554" t="s">
        <v>525</v>
      </c>
      <c r="E22" s="541" t="s">
        <v>528</v>
      </c>
      <c r="F22" s="542"/>
      <c r="G22" s="478" t="s">
        <v>286</v>
      </c>
      <c r="H22" s="479"/>
      <c r="I22" s="480"/>
      <c r="J22" s="478" t="s">
        <v>363</v>
      </c>
      <c r="K22" s="479"/>
      <c r="L22" s="480"/>
      <c r="M22" s="499" t="str">
        <f>IF(OR(G23="",J23=""),"",ROUND(J23/G23*100,1))</f>
        <v/>
      </c>
      <c r="N22" s="478" t="s">
        <v>288</v>
      </c>
      <c r="O22" s="479"/>
      <c r="P22" s="480"/>
      <c r="Q22" s="490" t="str">
        <f>IF(OR(G23="",N23=""),"",ROUND(N23/G23*100,1))</f>
        <v/>
      </c>
      <c r="R22" s="491"/>
      <c r="S22" s="198"/>
      <c r="T22" s="199"/>
      <c r="U22" s="198"/>
      <c r="AC22" s="139" t="b">
        <v>1</v>
      </c>
    </row>
    <row r="23" spans="1:29" ht="27" customHeight="1" x14ac:dyDescent="0.2">
      <c r="A23" s="380"/>
      <c r="B23" s="466"/>
      <c r="C23" s="512"/>
      <c r="D23" s="555"/>
      <c r="E23" s="544"/>
      <c r="F23" s="545"/>
      <c r="G23" s="518" t="str">
        <f>IF(G21="","",G21)</f>
        <v/>
      </c>
      <c r="H23" s="519"/>
      <c r="I23" s="79" t="s">
        <v>259</v>
      </c>
      <c r="J23" s="550"/>
      <c r="K23" s="551"/>
      <c r="L23" s="79" t="s">
        <v>259</v>
      </c>
      <c r="M23" s="500"/>
      <c r="N23" s="518" t="str">
        <f>IF(N21="","",IF(N17="",N21,N21-N17))</f>
        <v/>
      </c>
      <c r="O23" s="519"/>
      <c r="P23" s="79" t="s">
        <v>259</v>
      </c>
      <c r="Q23" s="492"/>
      <c r="R23" s="493"/>
      <c r="S23" s="198"/>
      <c r="T23" s="199"/>
      <c r="U23" s="198"/>
    </row>
    <row r="24" spans="1:29" ht="25.5" customHeight="1" thickBot="1" x14ac:dyDescent="0.25">
      <c r="A24" s="380"/>
      <c r="B24" s="466"/>
      <c r="C24" s="512"/>
      <c r="D24" s="554" t="s">
        <v>525</v>
      </c>
      <c r="E24" s="541" t="s">
        <v>529</v>
      </c>
      <c r="F24" s="542"/>
      <c r="G24" s="483" t="str">
        <f>IF(G26="","",ROUND(G23/G26,$T$25))</f>
        <v/>
      </c>
      <c r="H24" s="484"/>
      <c r="I24" s="485"/>
      <c r="J24" s="483" t="str">
        <f>IF(J26="","",ROUND(J23/J26,$T$25))</f>
        <v/>
      </c>
      <c r="K24" s="484"/>
      <c r="L24" s="485"/>
      <c r="M24" s="497" t="str">
        <f>IF(OR(G24="",J24=""),"",ROUND(J24/G24*100,1))</f>
        <v/>
      </c>
      <c r="N24" s="473" t="str">
        <f>IF(N26="","",ROUND(N23/N26,$T$25))</f>
        <v/>
      </c>
      <c r="O24" s="474"/>
      <c r="P24" s="475"/>
      <c r="Q24" s="486" t="str">
        <f>IF(OR(G24="",N24=""),"",ROUND(N24/G24*100,1))</f>
        <v/>
      </c>
      <c r="R24" s="487"/>
      <c r="S24" s="200" t="s">
        <v>266</v>
      </c>
      <c r="T24" s="201"/>
      <c r="U24" s="200"/>
      <c r="AC24" s="139" t="b">
        <v>0</v>
      </c>
    </row>
    <row r="25" spans="1:29" ht="15" customHeight="1" thickBot="1" x14ac:dyDescent="0.25">
      <c r="A25" s="380"/>
      <c r="B25" s="466"/>
      <c r="C25" s="512"/>
      <c r="D25" s="556"/>
      <c r="E25" s="552"/>
      <c r="F25" s="553"/>
      <c r="G25" s="494" t="str">
        <f>IF(H27="","",CONCATENATE("t-CO₂／",H27 ))</f>
        <v/>
      </c>
      <c r="H25" s="495"/>
      <c r="I25" s="496"/>
      <c r="J25" s="494" t="str">
        <f>IF(H27="","",CONCATENATE("t-CO₂／",H27 ))</f>
        <v/>
      </c>
      <c r="K25" s="495"/>
      <c r="L25" s="496"/>
      <c r="M25" s="498"/>
      <c r="N25" s="524" t="str">
        <f>IF(H27="","",CONCATENATE("t-CO₂／",H27 ))</f>
        <v/>
      </c>
      <c r="O25" s="525"/>
      <c r="P25" s="526"/>
      <c r="Q25" s="488"/>
      <c r="R25" s="489"/>
      <c r="S25" s="202" t="s">
        <v>268</v>
      </c>
      <c r="T25" s="384">
        <v>2</v>
      </c>
      <c r="U25" s="200" t="s">
        <v>267</v>
      </c>
      <c r="V25" s="65"/>
    </row>
    <row r="26" spans="1:29" ht="27" customHeight="1" x14ac:dyDescent="0.2">
      <c r="A26" s="380"/>
      <c r="B26" s="466"/>
      <c r="C26" s="512"/>
      <c r="D26" s="546" t="s">
        <v>285</v>
      </c>
      <c r="E26" s="547"/>
      <c r="F26" s="548"/>
      <c r="G26" s="456"/>
      <c r="H26" s="457"/>
      <c r="I26" s="458"/>
      <c r="J26" s="456"/>
      <c r="K26" s="457"/>
      <c r="L26" s="458"/>
      <c r="M26" s="501" t="str">
        <f>IF(OR(G26="",J26=""),"",ROUND(J26/G26*100,1))</f>
        <v/>
      </c>
      <c r="N26" s="456"/>
      <c r="O26" s="457"/>
      <c r="P26" s="458"/>
      <c r="Q26" s="520" t="str">
        <f>IF(OR(G26="",N26=""),"",ROUND(N26/G26*100,1))</f>
        <v/>
      </c>
      <c r="R26" s="521"/>
      <c r="S26" s="66"/>
      <c r="T26" s="64"/>
      <c r="U26" s="67"/>
      <c r="V26" s="65"/>
    </row>
    <row r="27" spans="1:29" ht="15" customHeight="1" x14ac:dyDescent="0.2">
      <c r="A27" s="380"/>
      <c r="B27" s="466"/>
      <c r="C27" s="512"/>
      <c r="D27" s="546"/>
      <c r="E27" s="547"/>
      <c r="F27" s="548"/>
      <c r="G27" s="77"/>
      <c r="H27" s="476"/>
      <c r="I27" s="477"/>
      <c r="J27" s="78"/>
      <c r="K27" s="471" t="str">
        <f>IF(H27="","",H27)</f>
        <v/>
      </c>
      <c r="L27" s="472"/>
      <c r="M27" s="501"/>
      <c r="N27" s="77" t="str">
        <f>IF(G27="","",G27)</f>
        <v/>
      </c>
      <c r="O27" s="471" t="str">
        <f>IF(H27="","",H27)</f>
        <v/>
      </c>
      <c r="P27" s="472"/>
      <c r="Q27" s="520"/>
      <c r="R27" s="521"/>
      <c r="S27" s="66"/>
      <c r="T27" s="64"/>
      <c r="U27" s="63"/>
    </row>
    <row r="28" spans="1:29" ht="15" customHeight="1" x14ac:dyDescent="0.2">
      <c r="A28" s="380"/>
      <c r="B28" s="466"/>
      <c r="C28" s="514"/>
      <c r="D28" s="527"/>
      <c r="E28" s="549"/>
      <c r="F28" s="528"/>
      <c r="G28" s="468"/>
      <c r="H28" s="469"/>
      <c r="I28" s="470"/>
      <c r="J28" s="462" t="str">
        <f>IF(G28="","",CONCATENATE("(",G28,")"))</f>
        <v/>
      </c>
      <c r="K28" s="463"/>
      <c r="L28" s="464"/>
      <c r="M28" s="502"/>
      <c r="N28" s="462" t="str">
        <f>IF(G28="","",CONCATENATE("(",G28,")"))</f>
        <v/>
      </c>
      <c r="O28" s="463"/>
      <c r="P28" s="464"/>
      <c r="Q28" s="522"/>
      <c r="R28" s="523"/>
    </row>
    <row r="29" spans="1:29" ht="45" customHeight="1" x14ac:dyDescent="0.2">
      <c r="A29" s="380"/>
      <c r="B29" s="467"/>
      <c r="C29" s="134" t="s">
        <v>403</v>
      </c>
      <c r="D29" s="448"/>
      <c r="E29" s="449"/>
      <c r="F29" s="449"/>
      <c r="G29" s="449"/>
      <c r="H29" s="449"/>
      <c r="I29" s="449"/>
      <c r="J29" s="449"/>
      <c r="K29" s="449"/>
      <c r="L29" s="449"/>
      <c r="M29" s="449"/>
      <c r="N29" s="449"/>
      <c r="O29" s="449"/>
      <c r="P29" s="449"/>
      <c r="Q29" s="449"/>
      <c r="R29" s="450"/>
    </row>
    <row r="30" spans="1:29" ht="45" customHeight="1" x14ac:dyDescent="0.2">
      <c r="A30" s="380"/>
      <c r="B30" s="460" t="s">
        <v>402</v>
      </c>
      <c r="C30" s="461"/>
      <c r="D30" s="448"/>
      <c r="E30" s="449"/>
      <c r="F30" s="449"/>
      <c r="G30" s="449"/>
      <c r="H30" s="449"/>
      <c r="I30" s="449"/>
      <c r="J30" s="449"/>
      <c r="K30" s="449"/>
      <c r="L30" s="449"/>
      <c r="M30" s="449"/>
      <c r="N30" s="449"/>
      <c r="O30" s="449"/>
      <c r="P30" s="449"/>
      <c r="Q30" s="449"/>
      <c r="R30" s="450"/>
    </row>
    <row r="31" spans="1:29" ht="3" customHeight="1" x14ac:dyDescent="0.2">
      <c r="B31" s="86"/>
      <c r="C31" s="86"/>
      <c r="D31" s="86"/>
      <c r="E31" s="86"/>
      <c r="F31" s="86"/>
      <c r="G31" s="86"/>
      <c r="H31" s="86"/>
      <c r="I31" s="86"/>
      <c r="J31" s="86"/>
      <c r="K31" s="86"/>
      <c r="L31" s="86"/>
      <c r="M31" s="86"/>
      <c r="N31" s="86"/>
      <c r="O31" s="86"/>
      <c r="P31" s="86"/>
      <c r="Q31" s="86"/>
      <c r="R31" s="86"/>
    </row>
    <row r="32" spans="1:29" ht="10.5" customHeight="1" x14ac:dyDescent="0.2">
      <c r="B32" s="270" t="s">
        <v>257</v>
      </c>
      <c r="C32" s="40"/>
      <c r="D32" s="40"/>
      <c r="E32" s="40"/>
      <c r="F32" s="40"/>
      <c r="G32" s="40"/>
      <c r="H32" s="40"/>
      <c r="I32" s="40"/>
      <c r="J32" s="40"/>
      <c r="K32" s="40"/>
      <c r="L32" s="40"/>
      <c r="M32" s="40"/>
      <c r="N32" s="40"/>
      <c r="O32" s="40"/>
      <c r="P32" s="40"/>
      <c r="Q32" s="40"/>
      <c r="R32" s="40"/>
    </row>
    <row r="33" spans="2:18" ht="24" customHeight="1" x14ac:dyDescent="0.2">
      <c r="B33" s="459" t="s">
        <v>453</v>
      </c>
      <c r="C33" s="459"/>
      <c r="D33" s="459"/>
      <c r="E33" s="459"/>
      <c r="F33" s="459"/>
      <c r="G33" s="459"/>
      <c r="H33" s="459"/>
      <c r="I33" s="459"/>
      <c r="J33" s="459"/>
      <c r="K33" s="459"/>
      <c r="L33" s="459"/>
      <c r="M33" s="459"/>
      <c r="N33" s="459"/>
      <c r="O33" s="459"/>
      <c r="P33" s="459"/>
      <c r="Q33" s="459"/>
      <c r="R33" s="459"/>
    </row>
    <row r="34" spans="2:18" ht="24" customHeight="1" x14ac:dyDescent="0.2">
      <c r="B34" s="459" t="s">
        <v>454</v>
      </c>
      <c r="C34" s="459"/>
      <c r="D34" s="459"/>
      <c r="E34" s="459"/>
      <c r="F34" s="459"/>
      <c r="G34" s="459"/>
      <c r="H34" s="459"/>
      <c r="I34" s="459"/>
      <c r="J34" s="459"/>
      <c r="K34" s="459"/>
      <c r="L34" s="459"/>
      <c r="M34" s="459"/>
      <c r="N34" s="459"/>
      <c r="O34" s="459"/>
      <c r="P34" s="459"/>
      <c r="Q34" s="459"/>
      <c r="R34" s="459"/>
    </row>
    <row r="35" spans="2:18" ht="40.5" customHeight="1" x14ac:dyDescent="0.2">
      <c r="B35" s="459" t="s">
        <v>455</v>
      </c>
      <c r="C35" s="459"/>
      <c r="D35" s="459"/>
      <c r="E35" s="459"/>
      <c r="F35" s="459"/>
      <c r="G35" s="459"/>
      <c r="H35" s="459"/>
      <c r="I35" s="459"/>
      <c r="J35" s="459"/>
      <c r="K35" s="459"/>
      <c r="L35" s="459"/>
      <c r="M35" s="459"/>
      <c r="N35" s="459"/>
      <c r="O35" s="459"/>
      <c r="P35" s="459"/>
      <c r="Q35" s="459"/>
      <c r="R35" s="459"/>
    </row>
    <row r="36" spans="2:18" ht="24" customHeight="1" x14ac:dyDescent="0.2">
      <c r="B36" s="459" t="s">
        <v>456</v>
      </c>
      <c r="C36" s="459"/>
      <c r="D36" s="459"/>
      <c r="E36" s="459"/>
      <c r="F36" s="459"/>
      <c r="G36" s="459"/>
      <c r="H36" s="459"/>
      <c r="I36" s="459"/>
      <c r="J36" s="459"/>
      <c r="K36" s="459"/>
      <c r="L36" s="459"/>
      <c r="M36" s="459"/>
      <c r="N36" s="459"/>
      <c r="O36" s="459"/>
      <c r="P36" s="459"/>
      <c r="Q36" s="459"/>
      <c r="R36" s="459"/>
    </row>
    <row r="39" spans="2:18" ht="25" x14ac:dyDescent="0.2">
      <c r="B39" s="48" t="s">
        <v>357</v>
      </c>
    </row>
  </sheetData>
  <sheetProtection algorithmName="SHA-512" hashValue="Q5a/vmd9Z/TO+iVuHa5vntB4Q4p8SLNmRSPKmkzNZjlcxDT/FIMjwaKjXr3BVB76TQY8eqYaoxoLq2B4SUTH9Q==" saltValue="9GvutFF6KXGSkJMRc38ipA==" spinCount="100000" sheet="1" formatRows="0" selectLockedCells="1"/>
  <mergeCells count="81">
    <mergeCell ref="M20:M21"/>
    <mergeCell ref="J18:L18"/>
    <mergeCell ref="J20:L20"/>
    <mergeCell ref="M11:Q11"/>
    <mergeCell ref="M10:Q10"/>
    <mergeCell ref="E13:L13"/>
    <mergeCell ref="M16:Q16"/>
    <mergeCell ref="M14:Q14"/>
    <mergeCell ref="M13:Q13"/>
    <mergeCell ref="M18:M19"/>
    <mergeCell ref="Q18:R19"/>
    <mergeCell ref="D20:F21"/>
    <mergeCell ref="D26:F28"/>
    <mergeCell ref="J25:L25"/>
    <mergeCell ref="J24:L24"/>
    <mergeCell ref="J23:K23"/>
    <mergeCell ref="J22:L22"/>
    <mergeCell ref="J21:K21"/>
    <mergeCell ref="E22:F23"/>
    <mergeCell ref="E24:F25"/>
    <mergeCell ref="D22:D23"/>
    <mergeCell ref="D24:D25"/>
    <mergeCell ref="D17:L17"/>
    <mergeCell ref="D7:L8"/>
    <mergeCell ref="Q7:R7"/>
    <mergeCell ref="E12:L12"/>
    <mergeCell ref="E11:L11"/>
    <mergeCell ref="N17:Q17"/>
    <mergeCell ref="E15:L15"/>
    <mergeCell ref="E14:L14"/>
    <mergeCell ref="M8:R8"/>
    <mergeCell ref="M7:O7"/>
    <mergeCell ref="M12:Q12"/>
    <mergeCell ref="B3:R3"/>
    <mergeCell ref="B33:R33"/>
    <mergeCell ref="B34:R34"/>
    <mergeCell ref="B35:R35"/>
    <mergeCell ref="C18:C28"/>
    <mergeCell ref="G18:I18"/>
    <mergeCell ref="N18:P18"/>
    <mergeCell ref="Q22:R23"/>
    <mergeCell ref="N21:O21"/>
    <mergeCell ref="N26:P26"/>
    <mergeCell ref="Q26:R28"/>
    <mergeCell ref="N23:O23"/>
    <mergeCell ref="N25:P25"/>
    <mergeCell ref="G23:H23"/>
    <mergeCell ref="B6:C6"/>
    <mergeCell ref="D6:R6"/>
    <mergeCell ref="B5:C5"/>
    <mergeCell ref="G24:I24"/>
    <mergeCell ref="O27:P27"/>
    <mergeCell ref="Q24:R25"/>
    <mergeCell ref="G20:I20"/>
    <mergeCell ref="N20:P20"/>
    <mergeCell ref="Q20:R21"/>
    <mergeCell ref="G25:I25"/>
    <mergeCell ref="N22:P22"/>
    <mergeCell ref="M24:M25"/>
    <mergeCell ref="M22:M23"/>
    <mergeCell ref="M26:M28"/>
    <mergeCell ref="M15:Q15"/>
    <mergeCell ref="G21:H21"/>
    <mergeCell ref="D18:F19"/>
    <mergeCell ref="C7:C17"/>
    <mergeCell ref="D29:R29"/>
    <mergeCell ref="M9:Q9"/>
    <mergeCell ref="E16:L16"/>
    <mergeCell ref="G26:I26"/>
    <mergeCell ref="B36:R36"/>
    <mergeCell ref="B30:C30"/>
    <mergeCell ref="J28:L28"/>
    <mergeCell ref="D30:R30"/>
    <mergeCell ref="B7:B29"/>
    <mergeCell ref="G28:I28"/>
    <mergeCell ref="J26:L26"/>
    <mergeCell ref="K27:L27"/>
    <mergeCell ref="N28:P28"/>
    <mergeCell ref="N24:P24"/>
    <mergeCell ref="H27:I27"/>
    <mergeCell ref="G22:I22"/>
  </mergeCells>
  <phoneticPr fontId="2"/>
  <dataValidations count="2">
    <dataValidation imeMode="on" allowBlank="1" showInputMessage="1" showErrorMessage="1" sqref="D6:R6 G28:I28 D29:R30" xr:uid="{00000000-0002-0000-0300-000000000000}"/>
    <dataValidation imeMode="off" allowBlank="1" showInputMessage="1" showErrorMessage="1" sqref="T25 M9:Q9 H27:I27 G21:H21 J21:K21 J23:K23 G26:L26 N26:P26 M11:Q16" xr:uid="{00000000-0002-0000-0300-000001000000}"/>
  </dataValidations>
  <printOptions horizontalCentered="1"/>
  <pageMargins left="0.6692913385826772" right="0.39370078740157483" top="0.39370078740157483" bottom="0.39370078740157483" header="0.31496062992125984" footer="0.19685039370078741"/>
  <pageSetup paperSize="9" orientation="portrait" blackAndWhite="1" horizontalDpi="300" verticalDpi="300" r:id="rId1"/>
  <headerFooter>
    <oddFooter>&amp;R&amp;9&amp;K01+049&amp;F</oddFooter>
  </headerFooter>
  <ignoredErrors>
    <ignoredError sqref="K27" unlockedFormula="1"/>
  </ignoredErrors>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theme="7"/>
  </sheetPr>
  <dimension ref="A1:AF385"/>
  <sheetViews>
    <sheetView showGridLines="0" view="pageBreakPreview" topLeftCell="A354" zoomScale="115" zoomScaleNormal="75" zoomScaleSheetLayoutView="115" workbookViewId="0">
      <pane xSplit="5" topLeftCell="F1" activePane="topRight" state="frozenSplit"/>
      <selection pane="topRight" activeCell="B382" sqref="B382:M383"/>
    </sheetView>
  </sheetViews>
  <sheetFormatPr defaultColWidth="9" defaultRowHeight="16.5" x14ac:dyDescent="0.2"/>
  <cols>
    <col min="1" max="1" width="2.90625" style="40" customWidth="1"/>
    <col min="2" max="2" width="8.08984375" style="40" customWidth="1"/>
    <col min="3" max="3" width="2.08984375" style="40" customWidth="1"/>
    <col min="4" max="4" width="4.7265625" style="40" customWidth="1"/>
    <col min="5" max="5" width="6.453125" style="40" customWidth="1"/>
    <col min="6" max="6" width="9.36328125" style="40" customWidth="1"/>
    <col min="7" max="7" width="5.36328125" style="40" customWidth="1"/>
    <col min="8" max="8" width="9.6328125" style="40" customWidth="1"/>
    <col min="9" max="9" width="8.7265625" style="40" customWidth="1"/>
    <col min="10" max="10" width="6.54296875" style="40" customWidth="1"/>
    <col min="11" max="11" width="9.90625" style="40" customWidth="1"/>
    <col min="12" max="12" width="8.08984375" style="40" customWidth="1"/>
    <col min="13" max="13" width="9.08984375" style="40" customWidth="1"/>
    <col min="14" max="14" width="6.36328125" style="198" customWidth="1"/>
    <col min="15" max="15" width="6.6328125" style="198" customWidth="1"/>
    <col min="16" max="16" width="7.08984375" style="198" customWidth="1"/>
    <col min="17" max="17" width="8.6328125" style="204" customWidth="1"/>
    <col min="18" max="18" width="6.6328125" style="198" customWidth="1"/>
    <col min="19" max="19" width="8.08984375" style="198" customWidth="1"/>
    <col min="20" max="20" width="9.6328125" style="204" customWidth="1"/>
    <col min="21" max="23" width="9" style="198"/>
    <col min="24" max="24" width="9.26953125" style="198" hidden="1" customWidth="1"/>
    <col min="25" max="25" width="10.453125" style="198" hidden="1" customWidth="1"/>
    <col min="26" max="26" width="9.7265625" style="198" hidden="1" customWidth="1"/>
    <col min="27" max="27" width="14" style="198" hidden="1" customWidth="1"/>
    <col min="28" max="32" width="9" style="198"/>
    <col min="33" max="16384" width="9" style="40"/>
  </cols>
  <sheetData>
    <row r="1" spans="1:27" ht="18" customHeight="1" x14ac:dyDescent="0.2">
      <c r="A1" s="1"/>
      <c r="B1" s="21" t="s">
        <v>315</v>
      </c>
      <c r="C1" s="21"/>
      <c r="D1" s="21"/>
      <c r="E1" s="21"/>
      <c r="F1" s="21"/>
      <c r="G1" s="21"/>
      <c r="H1" s="21"/>
      <c r="I1" s="21"/>
      <c r="J1" s="21"/>
      <c r="K1" s="21"/>
      <c r="L1" s="21"/>
      <c r="M1" s="21"/>
      <c r="N1" s="192" t="s">
        <v>401</v>
      </c>
    </row>
    <row r="2" spans="1:27" ht="14.25" customHeight="1" x14ac:dyDescent="0.2">
      <c r="A2" s="21"/>
      <c r="B2" s="21"/>
      <c r="C2" s="21"/>
      <c r="D2" s="21"/>
      <c r="E2" s="21"/>
      <c r="F2" s="21"/>
      <c r="G2" s="21"/>
      <c r="H2" s="21"/>
      <c r="I2" s="21"/>
      <c r="J2" s="21"/>
      <c r="K2" s="21"/>
      <c r="L2" s="21"/>
      <c r="M2" s="21"/>
      <c r="O2" s="203" t="s">
        <v>272</v>
      </c>
    </row>
    <row r="3" spans="1:27" ht="15" customHeight="1" x14ac:dyDescent="0.2">
      <c r="A3" s="21"/>
      <c r="B3" s="46" t="s">
        <v>408</v>
      </c>
      <c r="C3" s="47">
        <f>IF(①基本情報!D6="","",①基本情報!D6)</f>
        <v>7</v>
      </c>
      <c r="D3" s="74" t="s">
        <v>111</v>
      </c>
      <c r="F3" s="46" t="s">
        <v>112</v>
      </c>
      <c r="G3" s="574" t="str">
        <f>IF('③（別紙１）事業所一覧'!B7="","",IF(①基本情報!C4='③（別紙１）事業所一覧'!B7,'③（別紙１）事業所一覧'!B7,CONCATENATE(①基本情報!C4," ",'③（別紙１）事業所一覧'!B7)))</f>
        <v/>
      </c>
      <c r="H3" s="575"/>
      <c r="I3" s="575"/>
      <c r="J3" s="575"/>
      <c r="K3" s="575"/>
      <c r="L3" s="576"/>
      <c r="M3" s="21"/>
      <c r="O3" s="203" t="s">
        <v>274</v>
      </c>
    </row>
    <row r="4" spans="1:27" ht="15" customHeight="1" x14ac:dyDescent="0.2">
      <c r="A4" s="109"/>
      <c r="B4" s="110"/>
      <c r="C4" s="111"/>
      <c r="D4" s="111"/>
      <c r="E4" s="109"/>
      <c r="F4" s="111"/>
      <c r="G4" s="112"/>
      <c r="H4" s="112"/>
      <c r="I4" s="112"/>
      <c r="J4" s="112"/>
      <c r="K4" s="112"/>
      <c r="L4" s="110"/>
      <c r="M4" s="110"/>
      <c r="O4" s="203" t="s">
        <v>273</v>
      </c>
    </row>
    <row r="5" spans="1:27" ht="18" customHeight="1" x14ac:dyDescent="0.2">
      <c r="A5" s="594" t="s">
        <v>0</v>
      </c>
      <c r="B5" s="594"/>
      <c r="C5" s="594"/>
      <c r="D5" s="594"/>
      <c r="E5" s="594"/>
      <c r="F5" s="570" t="s">
        <v>1</v>
      </c>
      <c r="G5" s="570"/>
      <c r="H5" s="570"/>
      <c r="I5" s="570" t="s">
        <v>46</v>
      </c>
      <c r="J5" s="570"/>
      <c r="K5" s="570"/>
      <c r="L5" s="568" t="s">
        <v>70</v>
      </c>
      <c r="M5" s="568" t="s">
        <v>275</v>
      </c>
      <c r="N5" s="271"/>
      <c r="O5" s="571" t="s">
        <v>119</v>
      </c>
      <c r="P5" s="581" t="s">
        <v>2</v>
      </c>
      <c r="Q5" s="581"/>
      <c r="R5" s="571" t="s">
        <v>119</v>
      </c>
      <c r="S5" s="581" t="s">
        <v>57</v>
      </c>
      <c r="T5" s="581"/>
      <c r="X5" s="581" t="s">
        <v>2</v>
      </c>
      <c r="Y5" s="581"/>
      <c r="Z5" s="581" t="s">
        <v>57</v>
      </c>
      <c r="AA5" s="581"/>
    </row>
    <row r="6" spans="1:27" ht="15" customHeight="1" x14ac:dyDescent="0.2">
      <c r="A6" s="594"/>
      <c r="B6" s="594"/>
      <c r="C6" s="594"/>
      <c r="D6" s="594"/>
      <c r="E6" s="594"/>
      <c r="F6" s="360" t="s">
        <v>3</v>
      </c>
      <c r="G6" s="570" t="s">
        <v>47</v>
      </c>
      <c r="H6" s="382" t="s">
        <v>48</v>
      </c>
      <c r="I6" s="360" t="s">
        <v>3</v>
      </c>
      <c r="J6" s="570" t="s">
        <v>47</v>
      </c>
      <c r="K6" s="382" t="s">
        <v>48</v>
      </c>
      <c r="L6" s="569"/>
      <c r="M6" s="569"/>
      <c r="N6" s="271"/>
      <c r="O6" s="572"/>
      <c r="P6" s="205" t="s">
        <v>3</v>
      </c>
      <c r="Q6" s="638" t="s">
        <v>103</v>
      </c>
      <c r="R6" s="572"/>
      <c r="S6" s="571" t="s">
        <v>3</v>
      </c>
      <c r="T6" s="639" t="s">
        <v>47</v>
      </c>
      <c r="X6" s="205" t="s">
        <v>3</v>
      </c>
      <c r="Y6" s="641" t="s">
        <v>83</v>
      </c>
      <c r="Z6" s="571" t="s">
        <v>3</v>
      </c>
      <c r="AA6" s="571" t="s">
        <v>47</v>
      </c>
    </row>
    <row r="7" spans="1:27" ht="15" customHeight="1" x14ac:dyDescent="0.2">
      <c r="A7" s="594"/>
      <c r="B7" s="594"/>
      <c r="C7" s="594"/>
      <c r="D7" s="594"/>
      <c r="E7" s="594"/>
      <c r="F7" s="368" t="s">
        <v>66</v>
      </c>
      <c r="G7" s="570"/>
      <c r="H7" s="363" t="s">
        <v>67</v>
      </c>
      <c r="I7" s="368" t="s">
        <v>68</v>
      </c>
      <c r="J7" s="570"/>
      <c r="K7" s="363" t="s">
        <v>69</v>
      </c>
      <c r="L7" s="361" t="s">
        <v>104</v>
      </c>
      <c r="M7" s="361" t="s">
        <v>261</v>
      </c>
      <c r="N7" s="271"/>
      <c r="O7" s="573"/>
      <c r="P7" s="206" t="s">
        <v>5</v>
      </c>
      <c r="Q7" s="638"/>
      <c r="R7" s="573"/>
      <c r="S7" s="573"/>
      <c r="T7" s="640"/>
      <c r="X7" s="206" t="s">
        <v>5</v>
      </c>
      <c r="Y7" s="641"/>
      <c r="Z7" s="573"/>
      <c r="AA7" s="573"/>
    </row>
    <row r="8" spans="1:27" ht="15" customHeight="1" x14ac:dyDescent="0.55000000000000004">
      <c r="A8" s="650" t="s">
        <v>49</v>
      </c>
      <c r="B8" s="599" t="s">
        <v>106</v>
      </c>
      <c r="C8" s="600"/>
      <c r="D8" s="600"/>
      <c r="E8" s="601"/>
      <c r="F8" s="250"/>
      <c r="G8" s="249" t="s">
        <v>460</v>
      </c>
      <c r="H8" s="251" t="str">
        <f t="shared" ref="H8:H34" si="0">IF(F8="","",F8*P8)</f>
        <v/>
      </c>
      <c r="I8" s="250"/>
      <c r="J8" s="249" t="s">
        <v>460</v>
      </c>
      <c r="K8" s="251" t="str">
        <f t="shared" ref="K8:K29" si="1">IF(I8="","",I8*P8)</f>
        <v/>
      </c>
      <c r="L8" s="251" t="str">
        <f t="shared" ref="L8:L29" si="2">IF(F8="",IF(I8="","",-(I8*P8)),(F8-I8)*P8)</f>
        <v/>
      </c>
      <c r="M8" s="252" t="str">
        <f t="shared" ref="M8:M29" si="3">IF(L8="","",L8*S8*44/12)</f>
        <v/>
      </c>
      <c r="N8" s="217"/>
      <c r="O8" s="364" t="str">
        <f>IF(P8=$X$8,"","○")</f>
        <v/>
      </c>
      <c r="P8" s="277">
        <v>38.299999999999997</v>
      </c>
      <c r="Q8" s="303" t="s">
        <v>493</v>
      </c>
      <c r="R8" s="207" t="str">
        <f>IF(S8=$Z$8,"","○")</f>
        <v/>
      </c>
      <c r="S8" s="313">
        <v>1.9E-2</v>
      </c>
      <c r="T8" s="314" t="s">
        <v>277</v>
      </c>
      <c r="X8" s="281">
        <v>38.299999999999997</v>
      </c>
      <c r="Y8" s="359" t="s">
        <v>493</v>
      </c>
      <c r="Z8" s="320">
        <v>1.9E-2</v>
      </c>
      <c r="AA8" s="357" t="s">
        <v>56</v>
      </c>
    </row>
    <row r="9" spans="1:27" ht="15" customHeight="1" x14ac:dyDescent="0.55000000000000004">
      <c r="A9" s="650"/>
      <c r="B9" s="599" t="s">
        <v>9</v>
      </c>
      <c r="C9" s="600"/>
      <c r="D9" s="600"/>
      <c r="E9" s="601"/>
      <c r="F9" s="250"/>
      <c r="G9" s="249" t="s">
        <v>460</v>
      </c>
      <c r="H9" s="251" t="str">
        <f t="shared" si="0"/>
        <v/>
      </c>
      <c r="I9" s="250"/>
      <c r="J9" s="249" t="s">
        <v>460</v>
      </c>
      <c r="K9" s="251" t="str">
        <f t="shared" si="1"/>
        <v/>
      </c>
      <c r="L9" s="251" t="str">
        <f t="shared" si="2"/>
        <v/>
      </c>
      <c r="M9" s="252" t="str">
        <f t="shared" si="3"/>
        <v/>
      </c>
      <c r="N9" s="217"/>
      <c r="O9" s="364" t="str">
        <f>IF(P9=$X$9,"","○")</f>
        <v/>
      </c>
      <c r="P9" s="277">
        <v>34.799999999999997</v>
      </c>
      <c r="Q9" s="303" t="s">
        <v>493</v>
      </c>
      <c r="R9" s="207" t="str">
        <f>IF(S9=$Z$9,"","○")</f>
        <v/>
      </c>
      <c r="S9" s="277">
        <v>1.83E-2</v>
      </c>
      <c r="T9" s="314" t="s">
        <v>276</v>
      </c>
      <c r="X9" s="281">
        <v>34.799999999999997</v>
      </c>
      <c r="Y9" s="359" t="s">
        <v>493</v>
      </c>
      <c r="Z9" s="281">
        <v>1.83E-2</v>
      </c>
      <c r="AA9" s="357" t="s">
        <v>56</v>
      </c>
    </row>
    <row r="10" spans="1:27" ht="15" customHeight="1" x14ac:dyDescent="0.55000000000000004">
      <c r="A10" s="650"/>
      <c r="B10" s="599" t="s">
        <v>53</v>
      </c>
      <c r="C10" s="600"/>
      <c r="D10" s="600"/>
      <c r="E10" s="601"/>
      <c r="F10" s="250"/>
      <c r="G10" s="249" t="s">
        <v>460</v>
      </c>
      <c r="H10" s="251" t="str">
        <f t="shared" si="0"/>
        <v/>
      </c>
      <c r="I10" s="250"/>
      <c r="J10" s="249" t="s">
        <v>460</v>
      </c>
      <c r="K10" s="251" t="str">
        <f t="shared" si="1"/>
        <v/>
      </c>
      <c r="L10" s="251" t="str">
        <f t="shared" si="2"/>
        <v/>
      </c>
      <c r="M10" s="252" t="str">
        <f t="shared" si="3"/>
        <v/>
      </c>
      <c r="N10" s="217"/>
      <c r="O10" s="364" t="str">
        <f>IF(P10=$X$10,"","○")</f>
        <v/>
      </c>
      <c r="P10" s="277">
        <v>33.4</v>
      </c>
      <c r="Q10" s="303" t="s">
        <v>493</v>
      </c>
      <c r="R10" s="207" t="str">
        <f>IF(S10=$Z$10,"","○")</f>
        <v/>
      </c>
      <c r="S10" s="277">
        <v>1.8700000000000001E-2</v>
      </c>
      <c r="T10" s="314" t="s">
        <v>276</v>
      </c>
      <c r="X10" s="281">
        <v>33.4</v>
      </c>
      <c r="Y10" s="359" t="s">
        <v>493</v>
      </c>
      <c r="Z10" s="281">
        <v>1.8700000000000001E-2</v>
      </c>
      <c r="AA10" s="357" t="s">
        <v>56</v>
      </c>
    </row>
    <row r="11" spans="1:27" ht="15" customHeight="1" x14ac:dyDescent="0.55000000000000004">
      <c r="A11" s="650"/>
      <c r="B11" s="599" t="s">
        <v>10</v>
      </c>
      <c r="C11" s="600"/>
      <c r="D11" s="600"/>
      <c r="E11" s="601"/>
      <c r="F11" s="250"/>
      <c r="G11" s="249" t="s">
        <v>460</v>
      </c>
      <c r="H11" s="251" t="str">
        <f t="shared" si="0"/>
        <v/>
      </c>
      <c r="I11" s="250"/>
      <c r="J11" s="249" t="s">
        <v>460</v>
      </c>
      <c r="K11" s="251" t="str">
        <f t="shared" si="1"/>
        <v/>
      </c>
      <c r="L11" s="251" t="str">
        <f t="shared" si="2"/>
        <v/>
      </c>
      <c r="M11" s="252" t="str">
        <f t="shared" si="3"/>
        <v/>
      </c>
      <c r="N11" s="217"/>
      <c r="O11" s="364" t="str">
        <f>IF(P11=$X$11,"","○")</f>
        <v/>
      </c>
      <c r="P11" s="277">
        <v>33.299999999999997</v>
      </c>
      <c r="Q11" s="303" t="s">
        <v>493</v>
      </c>
      <c r="R11" s="207" t="str">
        <f>IF(S11=$Z$11,"","○")</f>
        <v/>
      </c>
      <c r="S11" s="277">
        <v>1.8599999999999998E-2</v>
      </c>
      <c r="T11" s="314" t="s">
        <v>276</v>
      </c>
      <c r="X11" s="281">
        <v>33.299999999999997</v>
      </c>
      <c r="Y11" s="359" t="s">
        <v>493</v>
      </c>
      <c r="Z11" s="281">
        <v>1.8599999999999998E-2</v>
      </c>
      <c r="AA11" s="357" t="s">
        <v>56</v>
      </c>
    </row>
    <row r="12" spans="1:27" ht="15" customHeight="1" x14ac:dyDescent="0.55000000000000004">
      <c r="A12" s="650"/>
      <c r="B12" s="599" t="s">
        <v>107</v>
      </c>
      <c r="C12" s="600"/>
      <c r="D12" s="600"/>
      <c r="E12" s="601"/>
      <c r="F12" s="250"/>
      <c r="G12" s="249" t="s">
        <v>460</v>
      </c>
      <c r="H12" s="251" t="str">
        <f t="shared" si="0"/>
        <v/>
      </c>
      <c r="I12" s="250"/>
      <c r="J12" s="249" t="s">
        <v>460</v>
      </c>
      <c r="K12" s="251" t="str">
        <f t="shared" si="1"/>
        <v/>
      </c>
      <c r="L12" s="251" t="str">
        <f t="shared" si="2"/>
        <v/>
      </c>
      <c r="M12" s="252" t="str">
        <f t="shared" si="3"/>
        <v/>
      </c>
      <c r="N12" s="217"/>
      <c r="O12" s="364" t="str">
        <f>IF(P12=$X$12,"","○")</f>
        <v/>
      </c>
      <c r="P12" s="277">
        <v>36.5</v>
      </c>
      <c r="Q12" s="303" t="s">
        <v>493</v>
      </c>
      <c r="R12" s="207" t="str">
        <f>IF(S12=$Z$12,"","○")</f>
        <v/>
      </c>
      <c r="S12" s="277">
        <v>1.8700000000000001E-2</v>
      </c>
      <c r="T12" s="314" t="s">
        <v>276</v>
      </c>
      <c r="X12" s="281">
        <v>36.5</v>
      </c>
      <c r="Y12" s="359" t="s">
        <v>493</v>
      </c>
      <c r="Z12" s="281">
        <v>1.8700000000000001E-2</v>
      </c>
      <c r="AA12" s="357" t="s">
        <v>56</v>
      </c>
    </row>
    <row r="13" spans="1:27" ht="15" customHeight="1" x14ac:dyDescent="0.55000000000000004">
      <c r="A13" s="650"/>
      <c r="B13" s="599" t="s">
        <v>12</v>
      </c>
      <c r="C13" s="600"/>
      <c r="D13" s="600"/>
      <c r="E13" s="601"/>
      <c r="F13" s="250"/>
      <c r="G13" s="249" t="s">
        <v>460</v>
      </c>
      <c r="H13" s="251" t="str">
        <f t="shared" si="0"/>
        <v/>
      </c>
      <c r="I13" s="250"/>
      <c r="J13" s="249" t="s">
        <v>460</v>
      </c>
      <c r="K13" s="251" t="str">
        <f t="shared" si="1"/>
        <v/>
      </c>
      <c r="L13" s="251" t="str">
        <f t="shared" si="2"/>
        <v/>
      </c>
      <c r="M13" s="252" t="str">
        <f t="shared" si="3"/>
        <v/>
      </c>
      <c r="N13" s="217"/>
      <c r="O13" s="364" t="str">
        <f>IF(P13=$X$13,"","○")</f>
        <v/>
      </c>
      <c r="P13" s="304">
        <v>38</v>
      </c>
      <c r="Q13" s="303" t="s">
        <v>493</v>
      </c>
      <c r="R13" s="207" t="str">
        <f>IF(S13=$Z$13,"","○")</f>
        <v/>
      </c>
      <c r="S13" s="277">
        <v>1.8800000000000001E-2</v>
      </c>
      <c r="T13" s="314" t="s">
        <v>276</v>
      </c>
      <c r="X13" s="321">
        <v>38</v>
      </c>
      <c r="Y13" s="359" t="s">
        <v>493</v>
      </c>
      <c r="Z13" s="281">
        <v>1.8800000000000001E-2</v>
      </c>
      <c r="AA13" s="357" t="s">
        <v>56</v>
      </c>
    </row>
    <row r="14" spans="1:27" ht="15" customHeight="1" x14ac:dyDescent="0.55000000000000004">
      <c r="A14" s="650"/>
      <c r="B14" s="599" t="s">
        <v>13</v>
      </c>
      <c r="C14" s="600"/>
      <c r="D14" s="600"/>
      <c r="E14" s="601"/>
      <c r="F14" s="250"/>
      <c r="G14" s="249" t="s">
        <v>460</v>
      </c>
      <c r="H14" s="251" t="str">
        <f t="shared" si="0"/>
        <v/>
      </c>
      <c r="I14" s="250"/>
      <c r="J14" s="249" t="s">
        <v>460</v>
      </c>
      <c r="K14" s="251" t="str">
        <f t="shared" si="1"/>
        <v/>
      </c>
      <c r="L14" s="251" t="str">
        <f t="shared" si="2"/>
        <v/>
      </c>
      <c r="M14" s="252" t="str">
        <f t="shared" si="3"/>
        <v/>
      </c>
      <c r="N14" s="217"/>
      <c r="O14" s="364" t="str">
        <f>IF(P14=$X$14,"","○")</f>
        <v/>
      </c>
      <c r="P14" s="277">
        <v>38.9</v>
      </c>
      <c r="Q14" s="303" t="s">
        <v>493</v>
      </c>
      <c r="R14" s="207" t="str">
        <f>IF(S14=$Z$14,"","○")</f>
        <v/>
      </c>
      <c r="S14" s="277">
        <v>1.9300000000000001E-2</v>
      </c>
      <c r="T14" s="314" t="s">
        <v>276</v>
      </c>
      <c r="X14" s="281">
        <v>38.9</v>
      </c>
      <c r="Y14" s="359" t="s">
        <v>493</v>
      </c>
      <c r="Z14" s="281">
        <v>1.9300000000000001E-2</v>
      </c>
      <c r="AA14" s="357" t="s">
        <v>56</v>
      </c>
    </row>
    <row r="15" spans="1:27" ht="15" customHeight="1" x14ac:dyDescent="0.55000000000000004">
      <c r="A15" s="650"/>
      <c r="B15" s="599" t="s">
        <v>14</v>
      </c>
      <c r="C15" s="600"/>
      <c r="D15" s="600"/>
      <c r="E15" s="601"/>
      <c r="F15" s="250"/>
      <c r="G15" s="249" t="s">
        <v>460</v>
      </c>
      <c r="H15" s="251" t="str">
        <f t="shared" si="0"/>
        <v/>
      </c>
      <c r="I15" s="250"/>
      <c r="J15" s="249" t="s">
        <v>460</v>
      </c>
      <c r="K15" s="251" t="str">
        <f t="shared" si="1"/>
        <v/>
      </c>
      <c r="L15" s="251" t="str">
        <f t="shared" si="2"/>
        <v/>
      </c>
      <c r="M15" s="252" t="str">
        <f t="shared" si="3"/>
        <v/>
      </c>
      <c r="N15" s="217"/>
      <c r="O15" s="364" t="str">
        <f>IF(P15=$X$15,"","○")</f>
        <v/>
      </c>
      <c r="P15" s="277">
        <v>41.8</v>
      </c>
      <c r="Q15" s="303" t="s">
        <v>493</v>
      </c>
      <c r="R15" s="207" t="str">
        <f>IF(S15=$Z$15,"","○")</f>
        <v/>
      </c>
      <c r="S15" s="277">
        <v>2.0199999999999999E-2</v>
      </c>
      <c r="T15" s="314" t="s">
        <v>276</v>
      </c>
      <c r="X15" s="281">
        <v>41.8</v>
      </c>
      <c r="Y15" s="359" t="s">
        <v>493</v>
      </c>
      <c r="Z15" s="281">
        <v>2.0199999999999999E-2</v>
      </c>
      <c r="AA15" s="357" t="s">
        <v>56</v>
      </c>
    </row>
    <row r="16" spans="1:27" ht="15" customHeight="1" x14ac:dyDescent="0.55000000000000004">
      <c r="A16" s="650"/>
      <c r="B16" s="599" t="s">
        <v>15</v>
      </c>
      <c r="C16" s="600"/>
      <c r="D16" s="600"/>
      <c r="E16" s="601"/>
      <c r="F16" s="250"/>
      <c r="G16" s="249" t="s">
        <v>457</v>
      </c>
      <c r="H16" s="251" t="str">
        <f t="shared" si="0"/>
        <v/>
      </c>
      <c r="I16" s="250"/>
      <c r="J16" s="249" t="s">
        <v>457</v>
      </c>
      <c r="K16" s="251" t="str">
        <f t="shared" si="1"/>
        <v/>
      </c>
      <c r="L16" s="251" t="str">
        <f t="shared" si="2"/>
        <v/>
      </c>
      <c r="M16" s="252" t="str">
        <f t="shared" si="3"/>
        <v/>
      </c>
      <c r="N16" s="217"/>
      <c r="O16" s="364" t="str">
        <f>IF(P16=$X$16,"","○")</f>
        <v/>
      </c>
      <c r="P16" s="304">
        <v>40</v>
      </c>
      <c r="Q16" s="303" t="s">
        <v>17</v>
      </c>
      <c r="R16" s="207" t="str">
        <f>IF(S16=$Z$16,"","○")</f>
        <v/>
      </c>
      <c r="S16" s="277">
        <v>2.0400000000000001E-2</v>
      </c>
      <c r="T16" s="314" t="s">
        <v>276</v>
      </c>
      <c r="X16" s="321">
        <v>40</v>
      </c>
      <c r="Y16" s="359" t="s">
        <v>17</v>
      </c>
      <c r="Z16" s="281">
        <v>2.0400000000000001E-2</v>
      </c>
      <c r="AA16" s="357" t="s">
        <v>56</v>
      </c>
    </row>
    <row r="17" spans="1:32" ht="15" customHeight="1" x14ac:dyDescent="0.55000000000000004">
      <c r="A17" s="650"/>
      <c r="B17" s="599" t="s">
        <v>18</v>
      </c>
      <c r="C17" s="600"/>
      <c r="D17" s="600"/>
      <c r="E17" s="601"/>
      <c r="F17" s="250"/>
      <c r="G17" s="249" t="s">
        <v>457</v>
      </c>
      <c r="H17" s="251" t="str">
        <f t="shared" si="0"/>
        <v/>
      </c>
      <c r="I17" s="250"/>
      <c r="J17" s="249" t="s">
        <v>457</v>
      </c>
      <c r="K17" s="251" t="str">
        <f t="shared" si="1"/>
        <v/>
      </c>
      <c r="L17" s="251" t="str">
        <f t="shared" si="2"/>
        <v/>
      </c>
      <c r="M17" s="252" t="str">
        <f t="shared" si="3"/>
        <v/>
      </c>
      <c r="N17" s="217"/>
      <c r="O17" s="364" t="str">
        <f>IF(P17=$X$17,"","○")</f>
        <v/>
      </c>
      <c r="P17" s="277">
        <v>34.1</v>
      </c>
      <c r="Q17" s="303" t="s">
        <v>17</v>
      </c>
      <c r="R17" s="207" t="str">
        <f>IF(S17=$Z$17,"","○")</f>
        <v/>
      </c>
      <c r="S17" s="277">
        <v>2.4500000000000001E-2</v>
      </c>
      <c r="T17" s="314" t="s">
        <v>276</v>
      </c>
      <c r="X17" s="281">
        <v>34.1</v>
      </c>
      <c r="Y17" s="359" t="s">
        <v>17</v>
      </c>
      <c r="Z17" s="281">
        <v>2.4500000000000001E-2</v>
      </c>
      <c r="AA17" s="357" t="s">
        <v>56</v>
      </c>
    </row>
    <row r="18" spans="1:32" ht="15" customHeight="1" x14ac:dyDescent="0.55000000000000004">
      <c r="A18" s="650"/>
      <c r="B18" s="602" t="s">
        <v>19</v>
      </c>
      <c r="C18" s="637" t="s">
        <v>20</v>
      </c>
      <c r="D18" s="637"/>
      <c r="E18" s="637"/>
      <c r="F18" s="250"/>
      <c r="G18" s="249" t="s">
        <v>457</v>
      </c>
      <c r="H18" s="251" t="str">
        <f t="shared" si="0"/>
        <v/>
      </c>
      <c r="I18" s="250"/>
      <c r="J18" s="249" t="s">
        <v>457</v>
      </c>
      <c r="K18" s="251" t="str">
        <f t="shared" si="1"/>
        <v/>
      </c>
      <c r="L18" s="251" t="str">
        <f t="shared" si="2"/>
        <v/>
      </c>
      <c r="M18" s="252" t="str">
        <f t="shared" si="3"/>
        <v/>
      </c>
      <c r="N18" s="217"/>
      <c r="O18" s="364" t="str">
        <f>IF(P18=$X$18,"","○")</f>
        <v/>
      </c>
      <c r="P18" s="277">
        <v>50.1</v>
      </c>
      <c r="Q18" s="303" t="s">
        <v>91</v>
      </c>
      <c r="R18" s="207" t="str">
        <f>IF(S18=$Z$18,"","○")</f>
        <v/>
      </c>
      <c r="S18" s="277">
        <v>1.6299999999999999E-2</v>
      </c>
      <c r="T18" s="314" t="s">
        <v>276</v>
      </c>
      <c r="X18" s="281">
        <v>50.1</v>
      </c>
      <c r="Y18" s="359" t="s">
        <v>91</v>
      </c>
      <c r="Z18" s="281">
        <v>1.6299999999999999E-2</v>
      </c>
      <c r="AA18" s="357" t="s">
        <v>56</v>
      </c>
    </row>
    <row r="19" spans="1:32" ht="15" customHeight="1" x14ac:dyDescent="0.55000000000000004">
      <c r="A19" s="650"/>
      <c r="B19" s="602"/>
      <c r="C19" s="637" t="s">
        <v>21</v>
      </c>
      <c r="D19" s="637"/>
      <c r="E19" s="637"/>
      <c r="F19" s="250"/>
      <c r="G19" s="249" t="s">
        <v>262</v>
      </c>
      <c r="H19" s="251" t="str">
        <f t="shared" si="0"/>
        <v/>
      </c>
      <c r="I19" s="250"/>
      <c r="J19" s="249" t="s">
        <v>262</v>
      </c>
      <c r="K19" s="251" t="str">
        <f t="shared" si="1"/>
        <v/>
      </c>
      <c r="L19" s="251" t="str">
        <f t="shared" si="2"/>
        <v/>
      </c>
      <c r="M19" s="252" t="str">
        <f t="shared" si="3"/>
        <v/>
      </c>
      <c r="N19" s="217"/>
      <c r="O19" s="364" t="str">
        <f>IF(P19=$X$19,"","○")</f>
        <v/>
      </c>
      <c r="P19" s="277">
        <v>46.1</v>
      </c>
      <c r="Q19" s="303" t="s">
        <v>462</v>
      </c>
      <c r="R19" s="207" t="str">
        <f>IF(S19=$Z$19,"","○")</f>
        <v/>
      </c>
      <c r="S19" s="277">
        <v>1.44E-2</v>
      </c>
      <c r="T19" s="314" t="s">
        <v>276</v>
      </c>
      <c r="X19" s="281">
        <v>46.1</v>
      </c>
      <c r="Y19" s="359" t="s">
        <v>462</v>
      </c>
      <c r="Z19" s="281">
        <v>1.44E-2</v>
      </c>
      <c r="AA19" s="357" t="s">
        <v>56</v>
      </c>
    </row>
    <row r="20" spans="1:32" ht="15" customHeight="1" x14ac:dyDescent="0.55000000000000004">
      <c r="A20" s="650"/>
      <c r="B20" s="602" t="s">
        <v>397</v>
      </c>
      <c r="C20" s="637" t="s">
        <v>22</v>
      </c>
      <c r="D20" s="637"/>
      <c r="E20" s="637"/>
      <c r="F20" s="250"/>
      <c r="G20" s="249" t="s">
        <v>457</v>
      </c>
      <c r="H20" s="251" t="str">
        <f t="shared" si="0"/>
        <v/>
      </c>
      <c r="I20" s="250"/>
      <c r="J20" s="249" t="s">
        <v>457</v>
      </c>
      <c r="K20" s="251" t="str">
        <f t="shared" si="1"/>
        <v/>
      </c>
      <c r="L20" s="251" t="str">
        <f t="shared" si="2"/>
        <v/>
      </c>
      <c r="M20" s="252" t="str">
        <f t="shared" si="3"/>
        <v/>
      </c>
      <c r="N20" s="217"/>
      <c r="O20" s="364" t="str">
        <f>IF(P20=$X$20,"","○")</f>
        <v/>
      </c>
      <c r="P20" s="277">
        <v>54.7</v>
      </c>
      <c r="Q20" s="303" t="s">
        <v>91</v>
      </c>
      <c r="R20" s="207" t="str">
        <f>IF(S20=$Z$20,"","○")</f>
        <v/>
      </c>
      <c r="S20" s="277">
        <v>1.3899999999999999E-2</v>
      </c>
      <c r="T20" s="314" t="s">
        <v>276</v>
      </c>
      <c r="X20" s="281">
        <v>54.7</v>
      </c>
      <c r="Y20" s="359" t="s">
        <v>91</v>
      </c>
      <c r="Z20" s="281">
        <v>1.3899999999999999E-2</v>
      </c>
      <c r="AA20" s="357" t="s">
        <v>56</v>
      </c>
    </row>
    <row r="21" spans="1:32" ht="15" customHeight="1" thickBot="1" x14ac:dyDescent="0.6">
      <c r="A21" s="650"/>
      <c r="B21" s="602"/>
      <c r="C21" s="637" t="s">
        <v>50</v>
      </c>
      <c r="D21" s="637"/>
      <c r="E21" s="637"/>
      <c r="F21" s="250"/>
      <c r="G21" s="249" t="s">
        <v>280</v>
      </c>
      <c r="H21" s="251" t="str">
        <f t="shared" si="0"/>
        <v/>
      </c>
      <c r="I21" s="250"/>
      <c r="J21" s="249" t="s">
        <v>262</v>
      </c>
      <c r="K21" s="251" t="str">
        <f t="shared" si="1"/>
        <v/>
      </c>
      <c r="L21" s="251" t="str">
        <f t="shared" si="2"/>
        <v/>
      </c>
      <c r="M21" s="252" t="str">
        <f t="shared" si="3"/>
        <v/>
      </c>
      <c r="N21" s="217"/>
      <c r="O21" s="364" t="str">
        <f>IF(P21=$X$21,"","○")</f>
        <v/>
      </c>
      <c r="P21" s="305">
        <v>38.4</v>
      </c>
      <c r="Q21" s="306" t="s">
        <v>462</v>
      </c>
      <c r="R21" s="207" t="str">
        <f>IF(S21=$Z$21,"","○")</f>
        <v/>
      </c>
      <c r="S21" s="305">
        <v>1.3899999999999999E-2</v>
      </c>
      <c r="T21" s="315" t="s">
        <v>276</v>
      </c>
      <c r="X21" s="281">
        <v>38.4</v>
      </c>
      <c r="Y21" s="359" t="s">
        <v>462</v>
      </c>
      <c r="Z21" s="281">
        <v>1.3899999999999999E-2</v>
      </c>
      <c r="AA21" s="357" t="s">
        <v>56</v>
      </c>
    </row>
    <row r="22" spans="1:32" ht="15" customHeight="1" x14ac:dyDescent="0.55000000000000004">
      <c r="A22" s="650"/>
      <c r="B22" s="588" t="s">
        <v>23</v>
      </c>
      <c r="C22" s="658" t="s">
        <v>479</v>
      </c>
      <c r="D22" s="658"/>
      <c r="E22" s="658"/>
      <c r="F22" s="273"/>
      <c r="G22" s="125" t="s">
        <v>16</v>
      </c>
      <c r="H22" s="274" t="str">
        <f t="shared" si="0"/>
        <v/>
      </c>
      <c r="I22" s="273"/>
      <c r="J22" s="125" t="s">
        <v>16</v>
      </c>
      <c r="K22" s="274" t="str">
        <f t="shared" si="1"/>
        <v/>
      </c>
      <c r="L22" s="274" t="str">
        <f t="shared" si="2"/>
        <v/>
      </c>
      <c r="M22" s="275" t="str">
        <f t="shared" si="3"/>
        <v/>
      </c>
      <c r="N22" s="217"/>
      <c r="O22" s="364" t="str">
        <f>IF(P22=$X$22,"","○")</f>
        <v/>
      </c>
      <c r="P22" s="307">
        <v>28.7</v>
      </c>
      <c r="Q22" s="308" t="s">
        <v>17</v>
      </c>
      <c r="R22" s="207" t="str">
        <f>IF(S22=$Z$22,"","○")</f>
        <v/>
      </c>
      <c r="S22" s="316">
        <v>2.46E-2</v>
      </c>
      <c r="T22" s="308" t="s">
        <v>276</v>
      </c>
      <c r="X22" s="322">
        <v>28.7</v>
      </c>
      <c r="Y22" s="359" t="s">
        <v>17</v>
      </c>
      <c r="Z22" s="281">
        <v>2.46E-2</v>
      </c>
      <c r="AA22" s="357" t="s">
        <v>56</v>
      </c>
    </row>
    <row r="23" spans="1:32" ht="15" customHeight="1" thickBot="1" x14ac:dyDescent="0.6">
      <c r="A23" s="650"/>
      <c r="B23" s="588"/>
      <c r="C23" s="658" t="s">
        <v>24</v>
      </c>
      <c r="D23" s="658"/>
      <c r="E23" s="658"/>
      <c r="F23" s="273"/>
      <c r="G23" s="125" t="s">
        <v>16</v>
      </c>
      <c r="H23" s="274" t="str">
        <f t="shared" si="0"/>
        <v/>
      </c>
      <c r="I23" s="273"/>
      <c r="J23" s="125" t="s">
        <v>16</v>
      </c>
      <c r="K23" s="274" t="str">
        <f t="shared" si="1"/>
        <v/>
      </c>
      <c r="L23" s="274" t="str">
        <f t="shared" si="2"/>
        <v/>
      </c>
      <c r="M23" s="275" t="str">
        <f t="shared" si="3"/>
        <v/>
      </c>
      <c r="N23" s="217"/>
      <c r="O23" s="364" t="str">
        <f>IF(P23=$X$23,"","○")</f>
        <v/>
      </c>
      <c r="P23" s="309">
        <v>26.1</v>
      </c>
      <c r="Q23" s="310" t="s">
        <v>17</v>
      </c>
      <c r="R23" s="207" t="str">
        <f>IF(S23=$Z$23,"","○")</f>
        <v/>
      </c>
      <c r="S23" s="309">
        <v>2.4299999999999999E-2</v>
      </c>
      <c r="T23" s="310" t="s">
        <v>276</v>
      </c>
      <c r="X23" s="281">
        <v>26.1</v>
      </c>
      <c r="Y23" s="359" t="s">
        <v>17</v>
      </c>
      <c r="Z23" s="281">
        <v>2.4299999999999999E-2</v>
      </c>
      <c r="AA23" s="357" t="s">
        <v>56</v>
      </c>
    </row>
    <row r="24" spans="1:32" ht="15" customHeight="1" x14ac:dyDescent="0.55000000000000004">
      <c r="A24" s="650"/>
      <c r="B24" s="588"/>
      <c r="C24" s="637" t="s">
        <v>25</v>
      </c>
      <c r="D24" s="637"/>
      <c r="E24" s="637"/>
      <c r="F24" s="273"/>
      <c r="G24" s="125" t="s">
        <v>16</v>
      </c>
      <c r="H24" s="274" t="str">
        <f t="shared" si="0"/>
        <v/>
      </c>
      <c r="I24" s="273"/>
      <c r="J24" s="125" t="s">
        <v>16</v>
      </c>
      <c r="K24" s="274" t="str">
        <f t="shared" si="1"/>
        <v/>
      </c>
      <c r="L24" s="274" t="str">
        <f t="shared" si="2"/>
        <v/>
      </c>
      <c r="M24" s="275" t="str">
        <f t="shared" si="3"/>
        <v/>
      </c>
      <c r="N24" s="217"/>
      <c r="O24" s="364" t="str">
        <f>IF(P24=$X$24,"","○")</f>
        <v/>
      </c>
      <c r="P24" s="311">
        <v>27.8</v>
      </c>
      <c r="Q24" s="312" t="s">
        <v>17</v>
      </c>
      <c r="R24" s="207" t="str">
        <f>IF(S24=$Z$24,"","○")</f>
        <v/>
      </c>
      <c r="S24" s="311">
        <v>2.5899999999999999E-2</v>
      </c>
      <c r="T24" s="317" t="s">
        <v>276</v>
      </c>
      <c r="X24" s="281">
        <v>27.8</v>
      </c>
      <c r="Y24" s="359" t="s">
        <v>17</v>
      </c>
      <c r="Z24" s="281">
        <v>2.5899999999999999E-2</v>
      </c>
      <c r="AA24" s="357" t="s">
        <v>56</v>
      </c>
    </row>
    <row r="25" spans="1:32" ht="15" customHeight="1" x14ac:dyDescent="0.55000000000000004">
      <c r="A25" s="650"/>
      <c r="B25" s="588" t="s">
        <v>26</v>
      </c>
      <c r="C25" s="588"/>
      <c r="D25" s="588"/>
      <c r="E25" s="588"/>
      <c r="F25" s="250"/>
      <c r="G25" s="249" t="s">
        <v>457</v>
      </c>
      <c r="H25" s="251" t="str">
        <f t="shared" si="0"/>
        <v/>
      </c>
      <c r="I25" s="250"/>
      <c r="J25" s="249" t="s">
        <v>457</v>
      </c>
      <c r="K25" s="251" t="str">
        <f t="shared" si="1"/>
        <v/>
      </c>
      <c r="L25" s="251" t="str">
        <f t="shared" si="2"/>
        <v/>
      </c>
      <c r="M25" s="252" t="str">
        <f t="shared" si="3"/>
        <v/>
      </c>
      <c r="N25" s="217"/>
      <c r="O25" s="364" t="str">
        <f>IF(P25=$X$25,"","○")</f>
        <v/>
      </c>
      <c r="P25" s="304">
        <v>29</v>
      </c>
      <c r="Q25" s="303" t="s">
        <v>17</v>
      </c>
      <c r="R25" s="207" t="str">
        <f>IF(S25=$Z$25,"","○")</f>
        <v/>
      </c>
      <c r="S25" s="277">
        <v>2.9899999999999999E-2</v>
      </c>
      <c r="T25" s="314" t="s">
        <v>276</v>
      </c>
      <c r="X25" s="321">
        <v>29</v>
      </c>
      <c r="Y25" s="359" t="s">
        <v>17</v>
      </c>
      <c r="Z25" s="281">
        <v>2.9899999999999999E-2</v>
      </c>
      <c r="AA25" s="357" t="s">
        <v>56</v>
      </c>
    </row>
    <row r="26" spans="1:32" ht="15" customHeight="1" x14ac:dyDescent="0.55000000000000004">
      <c r="A26" s="650"/>
      <c r="B26" s="588" t="s">
        <v>27</v>
      </c>
      <c r="C26" s="588"/>
      <c r="D26" s="588"/>
      <c r="E26" s="588"/>
      <c r="F26" s="250"/>
      <c r="G26" s="249" t="s">
        <v>457</v>
      </c>
      <c r="H26" s="251" t="str">
        <f t="shared" si="0"/>
        <v/>
      </c>
      <c r="I26" s="250"/>
      <c r="J26" s="249" t="s">
        <v>457</v>
      </c>
      <c r="K26" s="251" t="str">
        <f t="shared" si="1"/>
        <v/>
      </c>
      <c r="L26" s="251" t="str">
        <f t="shared" si="2"/>
        <v/>
      </c>
      <c r="M26" s="252" t="str">
        <f t="shared" si="3"/>
        <v/>
      </c>
      <c r="N26" s="217"/>
      <c r="O26" s="364" t="str">
        <f>IF(P26=$X$26,"","○")</f>
        <v/>
      </c>
      <c r="P26" s="277">
        <v>37.299999999999997</v>
      </c>
      <c r="Q26" s="303" t="s">
        <v>17</v>
      </c>
      <c r="R26" s="207" t="str">
        <f>IF(S26=$Z$26,"","○")</f>
        <v/>
      </c>
      <c r="S26" s="277">
        <v>2.0899999999999998E-2</v>
      </c>
      <c r="T26" s="314" t="s">
        <v>276</v>
      </c>
      <c r="X26" s="281">
        <v>37.299999999999997</v>
      </c>
      <c r="Y26" s="359" t="s">
        <v>17</v>
      </c>
      <c r="Z26" s="281">
        <v>2.0899999999999998E-2</v>
      </c>
      <c r="AA26" s="357" t="s">
        <v>56</v>
      </c>
    </row>
    <row r="27" spans="1:32" ht="15" customHeight="1" x14ac:dyDescent="0.55000000000000004">
      <c r="A27" s="650"/>
      <c r="B27" s="588" t="s">
        <v>28</v>
      </c>
      <c r="C27" s="588"/>
      <c r="D27" s="588"/>
      <c r="E27" s="588"/>
      <c r="F27" s="250"/>
      <c r="G27" s="249" t="s">
        <v>262</v>
      </c>
      <c r="H27" s="251" t="str">
        <f t="shared" si="0"/>
        <v/>
      </c>
      <c r="I27" s="250"/>
      <c r="J27" s="249" t="s">
        <v>262</v>
      </c>
      <c r="K27" s="251" t="str">
        <f t="shared" si="1"/>
        <v/>
      </c>
      <c r="L27" s="251" t="str">
        <f t="shared" si="2"/>
        <v/>
      </c>
      <c r="M27" s="252" t="str">
        <f t="shared" si="3"/>
        <v/>
      </c>
      <c r="N27" s="217"/>
      <c r="O27" s="364" t="str">
        <f>IF(P27=$X$27,"","○")</f>
        <v/>
      </c>
      <c r="P27" s="277">
        <v>18.399999999999999</v>
      </c>
      <c r="Q27" s="303" t="s">
        <v>462</v>
      </c>
      <c r="R27" s="207" t="str">
        <f>IF(S27=$Z$27,"","○")</f>
        <v/>
      </c>
      <c r="S27" s="318">
        <v>1.09E-2</v>
      </c>
      <c r="T27" s="314" t="s">
        <v>276</v>
      </c>
      <c r="X27" s="281">
        <v>18.399999999999999</v>
      </c>
      <c r="Y27" s="359" t="s">
        <v>462</v>
      </c>
      <c r="Z27" s="299">
        <v>1.09E-2</v>
      </c>
      <c r="AA27" s="357" t="s">
        <v>56</v>
      </c>
    </row>
    <row r="28" spans="1:32" ht="15" customHeight="1" x14ac:dyDescent="0.55000000000000004">
      <c r="A28" s="650"/>
      <c r="B28" s="588" t="s">
        <v>29</v>
      </c>
      <c r="C28" s="588"/>
      <c r="D28" s="588"/>
      <c r="E28" s="588"/>
      <c r="F28" s="250"/>
      <c r="G28" s="249" t="s">
        <v>262</v>
      </c>
      <c r="H28" s="251" t="str">
        <f t="shared" si="0"/>
        <v/>
      </c>
      <c r="I28" s="250"/>
      <c r="J28" s="249" t="s">
        <v>262</v>
      </c>
      <c r="K28" s="251" t="str">
        <f t="shared" si="1"/>
        <v/>
      </c>
      <c r="L28" s="251" t="str">
        <f t="shared" si="2"/>
        <v/>
      </c>
      <c r="M28" s="252" t="str">
        <f t="shared" si="3"/>
        <v/>
      </c>
      <c r="N28" s="217"/>
      <c r="O28" s="364" t="str">
        <f>IF(P28=$X$28,"","○")</f>
        <v/>
      </c>
      <c r="P28" s="277">
        <v>3.23</v>
      </c>
      <c r="Q28" s="303" t="s">
        <v>462</v>
      </c>
      <c r="R28" s="207" t="str">
        <f>IF(S28=$Z$28,"","○")</f>
        <v/>
      </c>
      <c r="S28" s="277">
        <v>2.64E-2</v>
      </c>
      <c r="T28" s="314" t="s">
        <v>276</v>
      </c>
      <c r="X28" s="281">
        <v>3.23</v>
      </c>
      <c r="Y28" s="359" t="s">
        <v>462</v>
      </c>
      <c r="Z28" s="281">
        <v>2.64E-2</v>
      </c>
      <c r="AA28" s="357" t="s">
        <v>56</v>
      </c>
    </row>
    <row r="29" spans="1:32" ht="15" customHeight="1" x14ac:dyDescent="0.55000000000000004">
      <c r="A29" s="650"/>
      <c r="B29" s="588" t="s">
        <v>30</v>
      </c>
      <c r="C29" s="588"/>
      <c r="D29" s="588"/>
      <c r="E29" s="588"/>
      <c r="F29" s="250"/>
      <c r="G29" s="249" t="s">
        <v>262</v>
      </c>
      <c r="H29" s="251" t="str">
        <f t="shared" si="0"/>
        <v/>
      </c>
      <c r="I29" s="250"/>
      <c r="J29" s="249" t="s">
        <v>262</v>
      </c>
      <c r="K29" s="251" t="str">
        <f t="shared" si="1"/>
        <v/>
      </c>
      <c r="L29" s="251" t="str">
        <f t="shared" si="2"/>
        <v/>
      </c>
      <c r="M29" s="252" t="str">
        <f t="shared" si="3"/>
        <v/>
      </c>
      <c r="N29" s="217"/>
      <c r="O29" s="364" t="str">
        <f>IF(P29=$X$29,"","○")</f>
        <v/>
      </c>
      <c r="P29" s="305">
        <v>7.53</v>
      </c>
      <c r="Q29" s="306" t="s">
        <v>462</v>
      </c>
      <c r="R29" s="209" t="str">
        <f>IF(S29=$Z$29,"","○")</f>
        <v/>
      </c>
      <c r="S29" s="319">
        <v>4.2000000000000003E-2</v>
      </c>
      <c r="T29" s="314" t="s">
        <v>276</v>
      </c>
      <c r="X29" s="281">
        <v>7.53</v>
      </c>
      <c r="Y29" s="323" t="s">
        <v>462</v>
      </c>
      <c r="Z29" s="324">
        <v>4.2000000000000003E-2</v>
      </c>
      <c r="AA29" s="205" t="s">
        <v>56</v>
      </c>
    </row>
    <row r="30" spans="1:32" ht="15" customHeight="1" x14ac:dyDescent="0.55000000000000004">
      <c r="A30" s="650"/>
      <c r="B30" s="651" t="s">
        <v>400</v>
      </c>
      <c r="C30" s="654"/>
      <c r="D30" s="426"/>
      <c r="E30" s="427"/>
      <c r="F30" s="273"/>
      <c r="G30" s="276"/>
      <c r="H30" s="274" t="str">
        <f t="shared" si="0"/>
        <v/>
      </c>
      <c r="I30" s="273"/>
      <c r="J30" s="276"/>
      <c r="K30" s="274" t="str">
        <f>IF(I30="","",I30*P30)</f>
        <v/>
      </c>
      <c r="L30" s="274" t="str">
        <f>IF(F30="",IF(I30="","",-(I30*P30)),(F30-I30)*P30)</f>
        <v/>
      </c>
      <c r="M30" s="275" t="str">
        <f>IF(L30="","",L30*S30*44/12)</f>
        <v/>
      </c>
      <c r="N30" s="217"/>
      <c r="O30" s="211"/>
      <c r="P30" s="277"/>
      <c r="Q30" s="278"/>
      <c r="R30" s="212"/>
      <c r="S30" s="277"/>
      <c r="T30" s="279"/>
      <c r="X30" s="218"/>
      <c r="Y30" s="280"/>
      <c r="Z30" s="281"/>
      <c r="AA30" s="357"/>
      <c r="AE30" s="40"/>
      <c r="AF30" s="40"/>
    </row>
    <row r="31" spans="1:32" ht="15" customHeight="1" x14ac:dyDescent="0.55000000000000004">
      <c r="A31" s="650"/>
      <c r="B31" s="652"/>
      <c r="C31" s="654"/>
      <c r="D31" s="426"/>
      <c r="E31" s="427"/>
      <c r="F31" s="273"/>
      <c r="G31" s="276"/>
      <c r="H31" s="274" t="str">
        <f t="shared" si="0"/>
        <v/>
      </c>
      <c r="I31" s="273"/>
      <c r="J31" s="276"/>
      <c r="K31" s="274" t="str">
        <f>IF(I31="","",I31*P31)</f>
        <v/>
      </c>
      <c r="L31" s="274" t="str">
        <f>IF(F31="",IF(I31="","",-(I31*P31)),(F31-I31)*P31)</f>
        <v/>
      </c>
      <c r="M31" s="275" t="str">
        <f t="shared" ref="M31:M34" si="4">IF(L31="","",L31*S31*44/12)</f>
        <v/>
      </c>
      <c r="N31" s="217"/>
      <c r="O31" s="282"/>
      <c r="P31" s="277"/>
      <c r="Q31" s="278"/>
      <c r="R31" s="212"/>
      <c r="S31" s="277"/>
      <c r="T31" s="278"/>
      <c r="X31" s="218"/>
      <c r="Y31" s="366"/>
      <c r="Z31" s="281"/>
      <c r="AA31" s="357"/>
      <c r="AE31" s="40"/>
      <c r="AF31" s="40"/>
    </row>
    <row r="32" spans="1:32" ht="15" customHeight="1" x14ac:dyDescent="0.55000000000000004">
      <c r="A32" s="650"/>
      <c r="B32" s="652"/>
      <c r="C32" s="654"/>
      <c r="D32" s="426"/>
      <c r="E32" s="427"/>
      <c r="F32" s="273"/>
      <c r="G32" s="276"/>
      <c r="H32" s="274" t="str">
        <f t="shared" si="0"/>
        <v/>
      </c>
      <c r="I32" s="273"/>
      <c r="J32" s="276"/>
      <c r="K32" s="274" t="str">
        <f>IF(I32="","",I32*P32)</f>
        <v/>
      </c>
      <c r="L32" s="274" t="str">
        <f t="shared" ref="L32:L34" si="5">IF(F32="",IF(I32="","",-(I32*P32)),(F32-I32)*P32)</f>
        <v/>
      </c>
      <c r="M32" s="275" t="str">
        <f t="shared" si="4"/>
        <v/>
      </c>
      <c r="N32" s="217"/>
      <c r="O32" s="282"/>
      <c r="P32" s="277"/>
      <c r="Q32" s="278"/>
      <c r="R32" s="212"/>
      <c r="S32" s="277"/>
      <c r="T32" s="278"/>
      <c r="X32" s="218"/>
      <c r="Y32" s="366"/>
      <c r="Z32" s="281"/>
      <c r="AA32" s="357"/>
      <c r="AE32" s="40"/>
      <c r="AF32" s="40"/>
    </row>
    <row r="33" spans="1:32" ht="15" customHeight="1" x14ac:dyDescent="0.55000000000000004">
      <c r="A33" s="650"/>
      <c r="B33" s="652"/>
      <c r="C33" s="654"/>
      <c r="D33" s="426"/>
      <c r="E33" s="427"/>
      <c r="F33" s="273"/>
      <c r="G33" s="276"/>
      <c r="H33" s="274" t="str">
        <f t="shared" si="0"/>
        <v/>
      </c>
      <c r="I33" s="273"/>
      <c r="J33" s="276"/>
      <c r="K33" s="274" t="str">
        <f>IF(I33="","",I33*P33)</f>
        <v/>
      </c>
      <c r="L33" s="274" t="str">
        <f t="shared" si="5"/>
        <v/>
      </c>
      <c r="M33" s="275" t="str">
        <f t="shared" si="4"/>
        <v/>
      </c>
      <c r="N33" s="217"/>
      <c r="O33" s="282"/>
      <c r="P33" s="277"/>
      <c r="Q33" s="278"/>
      <c r="R33" s="210"/>
      <c r="S33" s="277"/>
      <c r="T33" s="278"/>
      <c r="X33" s="218"/>
      <c r="Y33" s="366"/>
      <c r="Z33" s="281"/>
      <c r="AA33" s="357"/>
      <c r="AE33" s="40"/>
      <c r="AF33" s="40"/>
    </row>
    <row r="34" spans="1:32" ht="15" customHeight="1" x14ac:dyDescent="0.55000000000000004">
      <c r="A34" s="650"/>
      <c r="B34" s="653"/>
      <c r="C34" s="654"/>
      <c r="D34" s="426"/>
      <c r="E34" s="427"/>
      <c r="F34" s="273"/>
      <c r="G34" s="276"/>
      <c r="H34" s="274" t="str">
        <f t="shared" si="0"/>
        <v/>
      </c>
      <c r="I34" s="273"/>
      <c r="J34" s="276"/>
      <c r="K34" s="274" t="str">
        <f>IF(I34="","",I34*P34)</f>
        <v/>
      </c>
      <c r="L34" s="274" t="str">
        <f t="shared" si="5"/>
        <v/>
      </c>
      <c r="M34" s="275" t="str">
        <f t="shared" si="4"/>
        <v/>
      </c>
      <c r="N34" s="217"/>
      <c r="P34" s="277"/>
      <c r="Q34" s="278"/>
      <c r="R34" s="366"/>
      <c r="S34" s="277"/>
      <c r="T34" s="278"/>
      <c r="X34" s="218"/>
      <c r="Y34" s="366"/>
      <c r="Z34" s="281"/>
      <c r="AA34" s="357"/>
      <c r="AE34" s="40"/>
      <c r="AF34" s="40"/>
    </row>
    <row r="35" spans="1:32" ht="15" customHeight="1" x14ac:dyDescent="0.55000000000000004">
      <c r="A35" s="650"/>
      <c r="B35" s="594" t="s">
        <v>54</v>
      </c>
      <c r="C35" s="594"/>
      <c r="D35" s="594"/>
      <c r="E35" s="594"/>
      <c r="F35" s="594"/>
      <c r="G35" s="594"/>
      <c r="H35" s="594"/>
      <c r="I35" s="594"/>
      <c r="J35" s="594"/>
      <c r="K35" s="594"/>
      <c r="L35" s="594"/>
      <c r="M35" s="275" t="str">
        <f>IF(SUM(M8:M34)=0,"",SUM(M8:M34))</f>
        <v/>
      </c>
      <c r="N35" s="217"/>
      <c r="P35" s="212"/>
      <c r="Q35" s="241"/>
      <c r="R35" s="212"/>
      <c r="S35" s="214"/>
      <c r="T35" s="213"/>
      <c r="X35" s="366"/>
      <c r="Y35" s="366"/>
      <c r="Z35" s="281"/>
      <c r="AA35" s="357"/>
      <c r="AE35" s="40"/>
      <c r="AF35" s="40"/>
    </row>
    <row r="36" spans="1:32" ht="21.75" customHeight="1" x14ac:dyDescent="0.55000000000000004">
      <c r="A36" s="650"/>
      <c r="B36" s="603"/>
      <c r="C36" s="604"/>
      <c r="D36" s="604"/>
      <c r="E36" s="605"/>
      <c r="F36" s="594" t="s">
        <v>1</v>
      </c>
      <c r="G36" s="594"/>
      <c r="H36" s="594"/>
      <c r="I36" s="612" t="s">
        <v>46</v>
      </c>
      <c r="J36" s="612"/>
      <c r="K36" s="612"/>
      <c r="L36" s="568" t="s">
        <v>51</v>
      </c>
      <c r="M36" s="626" t="s">
        <v>72</v>
      </c>
      <c r="N36" s="217"/>
      <c r="P36" s="283"/>
      <c r="Q36" s="284"/>
      <c r="R36" s="366"/>
      <c r="S36" s="285"/>
      <c r="T36" s="286"/>
      <c r="X36" s="218"/>
      <c r="Y36" s="366"/>
      <c r="Z36" s="281"/>
      <c r="AA36" s="357"/>
      <c r="AE36" s="40"/>
      <c r="AF36" s="40"/>
    </row>
    <row r="37" spans="1:32" ht="15" customHeight="1" thickBot="1" x14ac:dyDescent="0.6">
      <c r="A37" s="650"/>
      <c r="B37" s="606"/>
      <c r="C37" s="607"/>
      <c r="D37" s="607"/>
      <c r="E37" s="608"/>
      <c r="F37" s="360" t="s">
        <v>3</v>
      </c>
      <c r="G37" s="582" t="s">
        <v>480</v>
      </c>
      <c r="H37" s="628"/>
      <c r="I37" s="360" t="s">
        <v>3</v>
      </c>
      <c r="J37" s="582" t="s">
        <v>480</v>
      </c>
      <c r="K37" s="628"/>
      <c r="L37" s="569"/>
      <c r="M37" s="627"/>
      <c r="N37" s="217"/>
      <c r="P37" s="283"/>
      <c r="Q37" s="284"/>
      <c r="R37" s="366"/>
      <c r="S37" s="285"/>
      <c r="T37" s="286"/>
      <c r="X37" s="218"/>
      <c r="Y37" s="366"/>
      <c r="Z37" s="281"/>
      <c r="AA37" s="357"/>
      <c r="AE37" s="40"/>
      <c r="AF37" s="40"/>
    </row>
    <row r="38" spans="1:32" ht="15" customHeight="1" thickTop="1" thickBot="1" x14ac:dyDescent="0.6">
      <c r="A38" s="650"/>
      <c r="B38" s="609"/>
      <c r="C38" s="610"/>
      <c r="D38" s="610"/>
      <c r="E38" s="611"/>
      <c r="F38" s="368" t="s">
        <v>66</v>
      </c>
      <c r="G38" s="583"/>
      <c r="H38" s="629"/>
      <c r="I38" s="368" t="s">
        <v>68</v>
      </c>
      <c r="J38" s="583"/>
      <c r="K38" s="629"/>
      <c r="L38" s="361" t="s">
        <v>481</v>
      </c>
      <c r="M38" s="361" t="s">
        <v>261</v>
      </c>
      <c r="N38" s="217"/>
      <c r="O38" s="198" t="s">
        <v>482</v>
      </c>
      <c r="P38" s="283"/>
      <c r="Q38" s="284"/>
      <c r="R38" s="366"/>
      <c r="S38" s="287"/>
      <c r="T38" s="288"/>
      <c r="U38" s="630" t="s">
        <v>483</v>
      </c>
      <c r="V38" s="631"/>
      <c r="X38" s="218"/>
      <c r="Y38" s="366"/>
      <c r="Z38" s="281"/>
      <c r="AA38" s="357"/>
      <c r="AE38" s="40"/>
      <c r="AF38" s="40"/>
    </row>
    <row r="39" spans="1:32" ht="15" customHeight="1" thickTop="1" thickBot="1" x14ac:dyDescent="0.6">
      <c r="A39" s="650"/>
      <c r="B39" s="632" t="s">
        <v>484</v>
      </c>
      <c r="C39" s="633"/>
      <c r="D39" s="633"/>
      <c r="E39" s="634"/>
      <c r="F39" s="273"/>
      <c r="G39" s="125" t="s">
        <v>262</v>
      </c>
      <c r="H39" s="289"/>
      <c r="I39" s="273"/>
      <c r="J39" s="125" t="s">
        <v>262</v>
      </c>
      <c r="K39" s="289"/>
      <c r="L39" s="274" t="str">
        <f>IF(F39="",IF(I39="","",F39-I39),F39-I39)</f>
        <v/>
      </c>
      <c r="M39" s="275" t="str">
        <f>IF(L39="","",L39*S39)</f>
        <v/>
      </c>
      <c r="N39" s="217"/>
      <c r="P39" s="283"/>
      <c r="Q39" s="284"/>
      <c r="R39" s="290"/>
      <c r="S39" s="291"/>
      <c r="T39" s="292" t="s">
        <v>485</v>
      </c>
      <c r="U39" s="635"/>
      <c r="V39" s="636"/>
      <c r="X39" s="218"/>
      <c r="Y39" s="366"/>
      <c r="Z39" s="281"/>
      <c r="AA39" s="357"/>
      <c r="AE39" s="40"/>
      <c r="AF39" s="40"/>
    </row>
    <row r="40" spans="1:32" ht="15" customHeight="1" thickTop="1" thickBot="1" x14ac:dyDescent="0.6">
      <c r="A40" s="650"/>
      <c r="B40" s="594" t="s">
        <v>55</v>
      </c>
      <c r="C40" s="594"/>
      <c r="D40" s="594"/>
      <c r="E40" s="594"/>
      <c r="F40" s="594"/>
      <c r="G40" s="594"/>
      <c r="H40" s="594"/>
      <c r="I40" s="594"/>
      <c r="J40" s="594"/>
      <c r="K40" s="594"/>
      <c r="L40" s="594"/>
      <c r="M40" s="275" t="str">
        <f>IF(M39=0,"",M39)</f>
        <v/>
      </c>
      <c r="N40" s="217"/>
      <c r="O40" s="198" t="s">
        <v>486</v>
      </c>
      <c r="P40" s="366"/>
      <c r="Q40" s="241"/>
      <c r="R40" s="293"/>
      <c r="S40" s="294"/>
      <c r="T40" s="213"/>
      <c r="X40" s="366"/>
      <c r="Y40" s="366"/>
      <c r="Z40" s="281"/>
      <c r="AA40" s="357"/>
      <c r="AE40" s="40"/>
      <c r="AF40" s="40"/>
    </row>
    <row r="41" spans="1:32" ht="18" customHeight="1" thickTop="1" x14ac:dyDescent="0.2">
      <c r="A41" s="650"/>
      <c r="B41" s="613"/>
      <c r="C41" s="614"/>
      <c r="D41" s="614"/>
      <c r="E41" s="615"/>
      <c r="F41" s="594" t="s">
        <v>1</v>
      </c>
      <c r="G41" s="594"/>
      <c r="H41" s="594"/>
      <c r="I41" s="612" t="s">
        <v>46</v>
      </c>
      <c r="J41" s="612"/>
      <c r="K41" s="612"/>
      <c r="L41" s="568" t="s">
        <v>487</v>
      </c>
      <c r="M41" s="568" t="s">
        <v>72</v>
      </c>
      <c r="N41" s="271"/>
      <c r="O41" s="571" t="s">
        <v>119</v>
      </c>
      <c r="P41" s="581" t="s">
        <v>2</v>
      </c>
      <c r="Q41" s="581"/>
      <c r="R41" s="571" t="s">
        <v>119</v>
      </c>
      <c r="S41" s="581" t="s">
        <v>57</v>
      </c>
      <c r="T41" s="581"/>
      <c r="X41" s="581" t="s">
        <v>2</v>
      </c>
      <c r="Y41" s="581"/>
      <c r="Z41" s="581" t="s">
        <v>57</v>
      </c>
      <c r="AA41" s="581"/>
      <c r="AE41" s="40"/>
      <c r="AF41" s="40"/>
    </row>
    <row r="42" spans="1:32" ht="15" customHeight="1" x14ac:dyDescent="0.2">
      <c r="A42" s="650"/>
      <c r="B42" s="616"/>
      <c r="C42" s="617"/>
      <c r="D42" s="617"/>
      <c r="E42" s="618"/>
      <c r="F42" s="360" t="s">
        <v>3</v>
      </c>
      <c r="G42" s="594" t="s">
        <v>47</v>
      </c>
      <c r="H42" s="381" t="s">
        <v>48</v>
      </c>
      <c r="I42" s="360" t="s">
        <v>3</v>
      </c>
      <c r="J42" s="594" t="s">
        <v>47</v>
      </c>
      <c r="K42" s="381" t="s">
        <v>48</v>
      </c>
      <c r="L42" s="569"/>
      <c r="M42" s="569"/>
      <c r="N42" s="271"/>
      <c r="O42" s="572"/>
      <c r="P42" s="205" t="s">
        <v>3</v>
      </c>
      <c r="Q42" s="638" t="s">
        <v>83</v>
      </c>
      <c r="R42" s="572"/>
      <c r="S42" s="571" t="s">
        <v>3</v>
      </c>
      <c r="T42" s="639" t="s">
        <v>47</v>
      </c>
      <c r="X42" s="205" t="s">
        <v>3</v>
      </c>
      <c r="Y42" s="641" t="s">
        <v>83</v>
      </c>
      <c r="Z42" s="571" t="s">
        <v>3</v>
      </c>
      <c r="AA42" s="571" t="s">
        <v>47</v>
      </c>
      <c r="AE42" s="40"/>
      <c r="AF42" s="40"/>
    </row>
    <row r="43" spans="1:32" ht="15" customHeight="1" thickBot="1" x14ac:dyDescent="0.25">
      <c r="A43" s="650"/>
      <c r="B43" s="619"/>
      <c r="C43" s="620"/>
      <c r="D43" s="620"/>
      <c r="E43" s="621"/>
      <c r="F43" s="368" t="s">
        <v>66</v>
      </c>
      <c r="G43" s="594"/>
      <c r="H43" s="368" t="s">
        <v>67</v>
      </c>
      <c r="I43" s="368" t="s">
        <v>68</v>
      </c>
      <c r="J43" s="594"/>
      <c r="K43" s="368" t="s">
        <v>69</v>
      </c>
      <c r="L43" s="361" t="s">
        <v>104</v>
      </c>
      <c r="M43" s="361" t="s">
        <v>261</v>
      </c>
      <c r="N43" s="271"/>
      <c r="O43" s="573"/>
      <c r="P43" s="206" t="s">
        <v>5</v>
      </c>
      <c r="Q43" s="638"/>
      <c r="R43" s="573"/>
      <c r="S43" s="573"/>
      <c r="T43" s="640"/>
      <c r="X43" s="206" t="s">
        <v>5</v>
      </c>
      <c r="Y43" s="641"/>
      <c r="Z43" s="573"/>
      <c r="AA43" s="573"/>
      <c r="AE43" s="40"/>
      <c r="AF43" s="40"/>
    </row>
    <row r="44" spans="1:32" ht="15" customHeight="1" thickTop="1" x14ac:dyDescent="0.55000000000000004">
      <c r="A44" s="650"/>
      <c r="B44" s="588" t="s">
        <v>32</v>
      </c>
      <c r="C44" s="588"/>
      <c r="D44" s="588"/>
      <c r="E44" s="588"/>
      <c r="F44" s="273"/>
      <c r="G44" s="125" t="s">
        <v>33</v>
      </c>
      <c r="H44" s="295"/>
      <c r="I44" s="273"/>
      <c r="J44" s="125" t="s">
        <v>33</v>
      </c>
      <c r="K44" s="296"/>
      <c r="L44" s="274" t="str">
        <f>IF(F44="",IF(I44="","",F44-I44),F44-I44)</f>
        <v/>
      </c>
      <c r="M44" s="275" t="str">
        <f>IF(L44="","",L44*S44)</f>
        <v/>
      </c>
      <c r="N44" s="217"/>
      <c r="P44" s="214"/>
      <c r="Q44" s="215"/>
      <c r="R44" s="297" t="str">
        <f>IF(S44=$Z$44,"","○")</f>
        <v/>
      </c>
      <c r="S44" s="298">
        <v>6.54E-2</v>
      </c>
      <c r="T44" s="325" t="s">
        <v>463</v>
      </c>
      <c r="X44" s="214"/>
      <c r="Y44" s="214"/>
      <c r="Z44" s="299">
        <v>6.54E-2</v>
      </c>
      <c r="AA44" s="357" t="s">
        <v>464</v>
      </c>
      <c r="AE44" s="40"/>
      <c r="AF44" s="40"/>
    </row>
    <row r="45" spans="1:32" ht="15" customHeight="1" x14ac:dyDescent="0.55000000000000004">
      <c r="A45" s="650"/>
      <c r="B45" s="588" t="s">
        <v>35</v>
      </c>
      <c r="C45" s="588"/>
      <c r="D45" s="588"/>
      <c r="E45" s="588"/>
      <c r="F45" s="273"/>
      <c r="G45" s="125" t="s">
        <v>33</v>
      </c>
      <c r="H45" s="295"/>
      <c r="I45" s="273"/>
      <c r="J45" s="125" t="s">
        <v>33</v>
      </c>
      <c r="K45" s="296"/>
      <c r="L45" s="274" t="str">
        <f>IF(F45="",IF(I45="","",F45-I45),F45-I45)</f>
        <v/>
      </c>
      <c r="M45" s="275" t="str">
        <f>IF(L45="","",L45*S45)</f>
        <v/>
      </c>
      <c r="N45" s="217"/>
      <c r="P45" s="214"/>
      <c r="Q45" s="215"/>
      <c r="R45" s="297" t="str">
        <f>IF(S45=$Z$45,"","○")</f>
        <v/>
      </c>
      <c r="S45" s="300"/>
      <c r="T45" s="326" t="s">
        <v>463</v>
      </c>
      <c r="X45" s="214"/>
      <c r="Y45" s="214"/>
      <c r="Z45" s="301"/>
      <c r="AA45" s="357" t="s">
        <v>464</v>
      </c>
      <c r="AE45" s="40"/>
      <c r="AF45" s="40"/>
    </row>
    <row r="46" spans="1:32" ht="15" customHeight="1" x14ac:dyDescent="0.55000000000000004">
      <c r="A46" s="650"/>
      <c r="B46" s="588" t="s">
        <v>36</v>
      </c>
      <c r="C46" s="588"/>
      <c r="D46" s="588"/>
      <c r="E46" s="588"/>
      <c r="F46" s="273"/>
      <c r="G46" s="125" t="s">
        <v>33</v>
      </c>
      <c r="H46" s="295"/>
      <c r="I46" s="273"/>
      <c r="J46" s="125" t="s">
        <v>33</v>
      </c>
      <c r="K46" s="296"/>
      <c r="L46" s="274" t="str">
        <f>IF(F46="",IF(I46="","",F46-I46),F46-I46)</f>
        <v/>
      </c>
      <c r="M46" s="275" t="str">
        <f>IF(L46="","",L46*S46)</f>
        <v/>
      </c>
      <c r="N46" s="217"/>
      <c r="P46" s="214"/>
      <c r="Q46" s="215"/>
      <c r="R46" s="297" t="str">
        <f>IF(S46=$Z$46,"","○")</f>
        <v/>
      </c>
      <c r="S46" s="300"/>
      <c r="T46" s="326" t="s">
        <v>463</v>
      </c>
      <c r="X46" s="214"/>
      <c r="Y46" s="214"/>
      <c r="Z46" s="301"/>
      <c r="AA46" s="357" t="s">
        <v>464</v>
      </c>
      <c r="AE46" s="40"/>
      <c r="AF46" s="40"/>
    </row>
    <row r="47" spans="1:32" ht="15" customHeight="1" thickBot="1" x14ac:dyDescent="0.6">
      <c r="A47" s="650"/>
      <c r="B47" s="588" t="s">
        <v>37</v>
      </c>
      <c r="C47" s="588"/>
      <c r="D47" s="588"/>
      <c r="E47" s="588"/>
      <c r="F47" s="273"/>
      <c r="G47" s="125" t="s">
        <v>33</v>
      </c>
      <c r="H47" s="295"/>
      <c r="I47" s="273"/>
      <c r="J47" s="125" t="s">
        <v>33</v>
      </c>
      <c r="K47" s="296"/>
      <c r="L47" s="274" t="str">
        <f>IF(F47="",IF(I47="","",F47-I47),F47-I47)</f>
        <v/>
      </c>
      <c r="M47" s="275" t="str">
        <f>IF(L47="","",L47*S47)</f>
        <v/>
      </c>
      <c r="N47" s="217"/>
      <c r="P47" s="214"/>
      <c r="Q47" s="215"/>
      <c r="R47" s="297" t="str">
        <f>IF(S47=$Z$47,"","○")</f>
        <v/>
      </c>
      <c r="S47" s="302"/>
      <c r="T47" s="327" t="s">
        <v>463</v>
      </c>
      <c r="X47" s="214"/>
      <c r="Y47" s="214"/>
      <c r="Z47" s="301"/>
      <c r="AA47" s="357" t="s">
        <v>464</v>
      </c>
      <c r="AE47" s="40"/>
      <c r="AF47" s="40"/>
    </row>
    <row r="48" spans="1:32" ht="15" customHeight="1" thickTop="1" x14ac:dyDescent="0.55000000000000004">
      <c r="A48" s="650"/>
      <c r="B48" s="594" t="s">
        <v>105</v>
      </c>
      <c r="C48" s="594"/>
      <c r="D48" s="594"/>
      <c r="E48" s="594"/>
      <c r="F48" s="594"/>
      <c r="G48" s="594"/>
      <c r="H48" s="594"/>
      <c r="I48" s="594"/>
      <c r="J48" s="594"/>
      <c r="K48" s="594"/>
      <c r="L48" s="594"/>
      <c r="M48" s="275" t="str">
        <f>IF(SUM(M44:M47)=0,"",SUM(M44:M47))</f>
        <v/>
      </c>
      <c r="N48" s="217"/>
      <c r="O48" s="198" t="s">
        <v>391</v>
      </c>
      <c r="P48" s="214"/>
      <c r="Q48" s="216"/>
      <c r="R48" s="216"/>
      <c r="S48" s="214"/>
      <c r="T48" s="241"/>
      <c r="X48" s="214"/>
      <c r="Y48" s="366"/>
      <c r="Z48" s="214"/>
      <c r="AA48" s="366"/>
      <c r="AE48" s="40"/>
      <c r="AF48" s="40"/>
    </row>
    <row r="49" spans="1:27" ht="15" customHeight="1" x14ac:dyDescent="0.55000000000000004">
      <c r="A49" s="594" t="s">
        <v>0</v>
      </c>
      <c r="B49" s="594"/>
      <c r="C49" s="594"/>
      <c r="D49" s="594"/>
      <c r="E49" s="594"/>
      <c r="F49" s="568" t="s">
        <v>3</v>
      </c>
      <c r="G49" s="594" t="s">
        <v>47</v>
      </c>
      <c r="H49" s="649"/>
      <c r="I49" s="568" t="s">
        <v>3</v>
      </c>
      <c r="J49" s="594" t="s">
        <v>47</v>
      </c>
      <c r="K49" s="649"/>
      <c r="L49" s="582" t="s">
        <v>51</v>
      </c>
      <c r="M49" s="626" t="s">
        <v>72</v>
      </c>
      <c r="N49" s="219"/>
      <c r="O49" s="625" t="s">
        <v>386</v>
      </c>
      <c r="P49" s="579" t="s">
        <v>383</v>
      </c>
      <c r="Q49" s="579"/>
      <c r="R49" s="578" t="s">
        <v>385</v>
      </c>
      <c r="S49" s="578"/>
      <c r="T49" s="577" t="s">
        <v>384</v>
      </c>
      <c r="U49" s="577"/>
      <c r="V49" s="578" t="s">
        <v>465</v>
      </c>
      <c r="W49" s="578"/>
      <c r="X49" s="622"/>
      <c r="Y49" s="220"/>
      <c r="Z49" s="656"/>
      <c r="AA49" s="656"/>
    </row>
    <row r="50" spans="1:27" ht="15" customHeight="1" thickBot="1" x14ac:dyDescent="0.6">
      <c r="A50" s="594"/>
      <c r="B50" s="594"/>
      <c r="C50" s="594"/>
      <c r="D50" s="594"/>
      <c r="E50" s="594"/>
      <c r="F50" s="569"/>
      <c r="G50" s="594"/>
      <c r="H50" s="649"/>
      <c r="I50" s="569"/>
      <c r="J50" s="594"/>
      <c r="K50" s="649"/>
      <c r="L50" s="659"/>
      <c r="M50" s="627"/>
      <c r="N50" s="219"/>
      <c r="O50" s="625"/>
      <c r="P50" s="580"/>
      <c r="Q50" s="580"/>
      <c r="R50" s="580" t="s">
        <v>466</v>
      </c>
      <c r="S50" s="580"/>
      <c r="T50" s="358" t="s">
        <v>387</v>
      </c>
      <c r="U50" s="358" t="s">
        <v>388</v>
      </c>
      <c r="V50" s="365" t="s">
        <v>387</v>
      </c>
      <c r="W50" s="365" t="s">
        <v>388</v>
      </c>
      <c r="X50" s="622"/>
      <c r="Y50" s="220"/>
      <c r="Z50" s="656"/>
      <c r="AA50" s="656"/>
    </row>
    <row r="51" spans="1:27" ht="15" customHeight="1" thickTop="1" x14ac:dyDescent="0.55000000000000004">
      <c r="A51" s="594"/>
      <c r="B51" s="594"/>
      <c r="C51" s="594"/>
      <c r="D51" s="594"/>
      <c r="E51" s="594"/>
      <c r="F51" s="368" t="s">
        <v>66</v>
      </c>
      <c r="G51" s="594"/>
      <c r="H51" s="649"/>
      <c r="I51" s="42" t="s">
        <v>68</v>
      </c>
      <c r="J51" s="594"/>
      <c r="K51" s="649"/>
      <c r="L51" s="363" t="s">
        <v>52</v>
      </c>
      <c r="M51" s="361" t="s">
        <v>261</v>
      </c>
      <c r="N51" s="271"/>
      <c r="O51" s="221">
        <v>1</v>
      </c>
      <c r="P51" s="669"/>
      <c r="Q51" s="670"/>
      <c r="R51" s="657"/>
      <c r="S51" s="657"/>
      <c r="T51" s="244"/>
      <c r="U51" s="245"/>
      <c r="V51" s="222" t="str">
        <f>IF($R51="","",$R51*10^3*T51)</f>
        <v/>
      </c>
      <c r="W51" s="223" t="str">
        <f>IF($R51="","",$R51*10^3*U51)</f>
        <v/>
      </c>
      <c r="X51" s="622"/>
      <c r="Y51" s="366"/>
      <c r="Z51" s="656"/>
      <c r="AA51" s="656"/>
    </row>
    <row r="52" spans="1:27" ht="15" customHeight="1" x14ac:dyDescent="0.55000000000000004">
      <c r="A52" s="650" t="s">
        <v>38</v>
      </c>
      <c r="B52" s="660" t="s">
        <v>382</v>
      </c>
      <c r="C52" s="661"/>
      <c r="D52" s="662"/>
      <c r="E52" s="582" t="s">
        <v>39</v>
      </c>
      <c r="F52" s="647" t="str">
        <f>IF(T55=0,"",T55)</f>
        <v/>
      </c>
      <c r="G52" s="582" t="s">
        <v>461</v>
      </c>
      <c r="H52" s="623"/>
      <c r="I52" s="623"/>
      <c r="J52" s="582" t="s">
        <v>461</v>
      </c>
      <c r="K52" s="623"/>
      <c r="L52" s="589" t="str">
        <f>IF(F52="","",F52)</f>
        <v/>
      </c>
      <c r="M52" s="591" t="str">
        <f>IF(V55=0,"",V55)</f>
        <v/>
      </c>
      <c r="N52" s="217"/>
      <c r="O52" s="221">
        <v>2</v>
      </c>
      <c r="P52" s="645"/>
      <c r="Q52" s="646"/>
      <c r="R52" s="644"/>
      <c r="S52" s="644"/>
      <c r="T52" s="224"/>
      <c r="U52" s="246"/>
      <c r="V52" s="222" t="str">
        <f t="shared" ref="V52:V54" si="6">IF($R52="","",$R52*10^3*T52)</f>
        <v/>
      </c>
      <c r="W52" s="223" t="str">
        <f t="shared" ref="W52:W54" si="7">IF($R52="","",$R52*10^3*U52)</f>
        <v/>
      </c>
      <c r="X52" s="214"/>
      <c r="Y52" s="225" t="s">
        <v>116</v>
      </c>
      <c r="Z52" s="226"/>
      <c r="AA52" s="366"/>
    </row>
    <row r="53" spans="1:27" ht="15" customHeight="1" x14ac:dyDescent="0.55000000000000004">
      <c r="A53" s="650"/>
      <c r="B53" s="663"/>
      <c r="C53" s="664"/>
      <c r="D53" s="665"/>
      <c r="E53" s="583"/>
      <c r="F53" s="648"/>
      <c r="G53" s="583"/>
      <c r="H53" s="624"/>
      <c r="I53" s="624"/>
      <c r="J53" s="583"/>
      <c r="K53" s="624"/>
      <c r="L53" s="590"/>
      <c r="M53" s="592"/>
      <c r="N53" s="217"/>
      <c r="O53" s="221">
        <v>3</v>
      </c>
      <c r="P53" s="645"/>
      <c r="Q53" s="646"/>
      <c r="R53" s="644"/>
      <c r="S53" s="644"/>
      <c r="T53" s="224"/>
      <c r="U53" s="246"/>
      <c r="V53" s="222" t="str">
        <f t="shared" si="6"/>
        <v/>
      </c>
      <c r="W53" s="223" t="str">
        <f t="shared" si="7"/>
        <v/>
      </c>
      <c r="X53" s="214"/>
      <c r="Y53" s="225"/>
      <c r="Z53" s="226"/>
      <c r="AA53" s="366"/>
    </row>
    <row r="54" spans="1:27" ht="15" customHeight="1" thickBot="1" x14ac:dyDescent="0.6">
      <c r="A54" s="650"/>
      <c r="B54" s="663"/>
      <c r="C54" s="664"/>
      <c r="D54" s="665"/>
      <c r="E54" s="582" t="s">
        <v>40</v>
      </c>
      <c r="F54" s="647" t="str">
        <f>IF(U55=0,"",U55)</f>
        <v/>
      </c>
      <c r="G54" s="582" t="s">
        <v>461</v>
      </c>
      <c r="H54" s="623"/>
      <c r="I54" s="623"/>
      <c r="J54" s="582" t="s">
        <v>461</v>
      </c>
      <c r="K54" s="623"/>
      <c r="L54" s="589" t="str">
        <f>IF(F54="","",F54)</f>
        <v/>
      </c>
      <c r="M54" s="591" t="str">
        <f>IF(W55=0,"",W55)</f>
        <v/>
      </c>
      <c r="N54" s="217"/>
      <c r="O54" s="221">
        <v>4</v>
      </c>
      <c r="P54" s="584"/>
      <c r="Q54" s="585"/>
      <c r="R54" s="642"/>
      <c r="S54" s="642"/>
      <c r="T54" s="247"/>
      <c r="U54" s="248"/>
      <c r="V54" s="222" t="str">
        <f t="shared" si="6"/>
        <v/>
      </c>
      <c r="W54" s="223" t="str">
        <f t="shared" si="7"/>
        <v/>
      </c>
      <c r="X54" s="214"/>
      <c r="Y54" s="225"/>
      <c r="Z54" s="226"/>
      <c r="AA54" s="366"/>
    </row>
    <row r="55" spans="1:27" ht="15" customHeight="1" thickTop="1" x14ac:dyDescent="0.55000000000000004">
      <c r="A55" s="650"/>
      <c r="B55" s="666"/>
      <c r="C55" s="667"/>
      <c r="D55" s="668"/>
      <c r="E55" s="583"/>
      <c r="F55" s="648"/>
      <c r="G55" s="583"/>
      <c r="H55" s="624"/>
      <c r="I55" s="624"/>
      <c r="J55" s="583"/>
      <c r="K55" s="624"/>
      <c r="L55" s="590"/>
      <c r="M55" s="592"/>
      <c r="N55" s="217"/>
      <c r="O55" s="227"/>
      <c r="P55" s="643" t="s">
        <v>389</v>
      </c>
      <c r="Q55" s="643"/>
      <c r="R55" s="586"/>
      <c r="S55" s="587"/>
      <c r="T55" s="228" t="str">
        <f>IF(T51="","",SUM(T51:T54))</f>
        <v/>
      </c>
      <c r="U55" s="229" t="str">
        <f t="shared" ref="U55:W55" si="8">IF(U51="","",SUM(U51:U54))</f>
        <v/>
      </c>
      <c r="V55" s="223" t="str">
        <f t="shared" si="8"/>
        <v/>
      </c>
      <c r="W55" s="223" t="str">
        <f t="shared" si="8"/>
        <v/>
      </c>
      <c r="X55" s="214"/>
      <c r="Y55" s="225" t="s">
        <v>120</v>
      </c>
      <c r="Z55" s="226"/>
      <c r="AA55" s="366"/>
    </row>
    <row r="56" spans="1:27" ht="15" customHeight="1" x14ac:dyDescent="0.55000000000000004">
      <c r="A56" s="650"/>
      <c r="B56" s="588" t="s">
        <v>41</v>
      </c>
      <c r="C56" s="588"/>
      <c r="D56" s="574" t="s">
        <v>42</v>
      </c>
      <c r="E56" s="576"/>
      <c r="F56" s="250"/>
      <c r="G56" s="249" t="s">
        <v>461</v>
      </c>
      <c r="H56" s="253"/>
      <c r="I56" s="253"/>
      <c r="J56" s="249" t="s">
        <v>461</v>
      </c>
      <c r="K56" s="72"/>
      <c r="L56" s="43" t="str">
        <f>IF(F56="","",F56)</f>
        <v/>
      </c>
      <c r="M56" s="120" t="str">
        <f>IF(L56="","",L56*S56)</f>
        <v/>
      </c>
      <c r="N56" s="217"/>
      <c r="O56" s="230"/>
      <c r="P56" s="567"/>
      <c r="Q56" s="567"/>
      <c r="R56" s="231"/>
      <c r="S56" s="383"/>
      <c r="T56" s="208" t="s">
        <v>467</v>
      </c>
      <c r="U56" s="232"/>
      <c r="V56" s="232"/>
      <c r="W56" s="232"/>
      <c r="X56" s="214"/>
      <c r="Y56" s="225" t="s">
        <v>121</v>
      </c>
      <c r="Z56" s="233"/>
      <c r="AA56" s="366"/>
    </row>
    <row r="57" spans="1:27" ht="15" customHeight="1" x14ac:dyDescent="0.55000000000000004">
      <c r="A57" s="650"/>
      <c r="B57" s="588"/>
      <c r="C57" s="588"/>
      <c r="D57" s="593" t="s">
        <v>43</v>
      </c>
      <c r="E57" s="425"/>
      <c r="F57" s="255"/>
      <c r="G57" s="249" t="s">
        <v>461</v>
      </c>
      <c r="H57" s="253"/>
      <c r="I57" s="250"/>
      <c r="J57" s="249" t="s">
        <v>461</v>
      </c>
      <c r="K57" s="72"/>
      <c r="L57" s="43" t="str">
        <f>IF(I57="",IF(I57="","",-I57),-I57)</f>
        <v/>
      </c>
      <c r="M57" s="120" t="str">
        <f>IF(L57="","",L57*S57)</f>
        <v/>
      </c>
      <c r="N57" s="217"/>
      <c r="O57" s="234"/>
      <c r="P57" s="235"/>
      <c r="Q57" s="236"/>
      <c r="R57" s="236"/>
      <c r="S57" s="383"/>
      <c r="T57" s="208" t="s">
        <v>467</v>
      </c>
      <c r="X57" s="214"/>
      <c r="Y57" s="214"/>
      <c r="Z57" s="233"/>
      <c r="AA57" s="366"/>
    </row>
    <row r="58" spans="1:27" ht="15" customHeight="1" thickBot="1" x14ac:dyDescent="0.6">
      <c r="A58" s="650"/>
      <c r="B58" s="594" t="s">
        <v>488</v>
      </c>
      <c r="C58" s="594"/>
      <c r="D58" s="594"/>
      <c r="E58" s="594"/>
      <c r="F58" s="594"/>
      <c r="G58" s="594"/>
      <c r="H58" s="594"/>
      <c r="I58" s="594"/>
      <c r="J58" s="594"/>
      <c r="K58" s="594"/>
      <c r="L58" s="594"/>
      <c r="M58" s="73" t="str">
        <f>IF(SUM(M52:M57)=0,"",SUM(M52:M57))</f>
        <v/>
      </c>
      <c r="N58" s="217"/>
      <c r="O58" s="234"/>
      <c r="P58" s="237"/>
      <c r="Q58" s="236"/>
      <c r="R58" s="236"/>
      <c r="S58" s="238"/>
      <c r="T58" s="238"/>
      <c r="X58" s="214"/>
      <c r="Y58" s="366"/>
      <c r="Z58" s="214"/>
      <c r="AA58" s="366"/>
    </row>
    <row r="59" spans="1:27" ht="15" customHeight="1" thickBot="1" x14ac:dyDescent="0.6">
      <c r="A59" s="595" t="s">
        <v>489</v>
      </c>
      <c r="B59" s="596"/>
      <c r="C59" s="596"/>
      <c r="D59" s="596"/>
      <c r="E59" s="596"/>
      <c r="F59" s="596"/>
      <c r="G59" s="596"/>
      <c r="H59" s="596"/>
      <c r="I59" s="596"/>
      <c r="J59" s="596"/>
      <c r="K59" s="596"/>
      <c r="L59" s="597"/>
      <c r="M59" s="256" t="str">
        <f>IF(SUM(M35,M40,M48,M58)=0,"",SUM(M35,M40,M48,M58))</f>
        <v/>
      </c>
      <c r="N59" s="217"/>
      <c r="O59" s="198" t="s">
        <v>490</v>
      </c>
      <c r="P59" s="237"/>
      <c r="Q59" s="236"/>
      <c r="R59" s="236"/>
      <c r="S59" s="238"/>
      <c r="T59" s="238"/>
      <c r="X59" s="214"/>
      <c r="Y59" s="366"/>
      <c r="Z59" s="214"/>
      <c r="AA59" s="366"/>
    </row>
    <row r="60" spans="1:27" ht="18" customHeight="1" x14ac:dyDescent="0.55000000000000004">
      <c r="A60" s="367"/>
      <c r="B60" s="118"/>
      <c r="C60" s="119"/>
      <c r="D60" s="119"/>
      <c r="E60" s="119"/>
      <c r="F60" s="119"/>
      <c r="G60" s="367"/>
      <c r="H60" s="367"/>
      <c r="I60" s="367"/>
      <c r="J60" s="367"/>
      <c r="K60" s="367"/>
      <c r="L60" s="367"/>
      <c r="M60" s="41"/>
      <c r="N60" s="217"/>
      <c r="O60" s="198" t="s">
        <v>491</v>
      </c>
      <c r="P60" s="237"/>
      <c r="Q60" s="236"/>
      <c r="R60" s="236"/>
      <c r="S60" s="238"/>
      <c r="T60" s="238"/>
      <c r="X60" s="214"/>
      <c r="Y60" s="366"/>
      <c r="Z60" s="214"/>
      <c r="AA60" s="366"/>
    </row>
    <row r="61" spans="1:27" ht="13.5" customHeight="1" x14ac:dyDescent="0.2">
      <c r="A61" s="74"/>
      <c r="B61" s="598" t="s">
        <v>390</v>
      </c>
      <c r="C61" s="598"/>
      <c r="D61" s="598"/>
      <c r="E61" s="598"/>
      <c r="F61" s="598"/>
      <c r="G61" s="598" t="str">
        <f>IF(P51="","",""&amp;$P51&amp;" "&amp;$R51&amp;"　"&amp;$P52&amp;" "&amp;$R52&amp;"　"&amp;$P53&amp;" "&amp;$R53&amp;"　"&amp;$P54&amp;" "&amp;$R54&amp;"")</f>
        <v/>
      </c>
      <c r="H61" s="598"/>
      <c r="I61" s="598"/>
      <c r="J61" s="598"/>
      <c r="K61" s="598"/>
      <c r="L61" s="598"/>
      <c r="M61" s="598"/>
      <c r="O61" s="389" t="s">
        <v>517</v>
      </c>
      <c r="P61" s="199"/>
      <c r="Q61" s="40"/>
      <c r="S61" s="239"/>
      <c r="T61" s="271"/>
    </row>
    <row r="62" spans="1:27" ht="13.5" customHeight="1" x14ac:dyDescent="0.2">
      <c r="A62" s="48"/>
      <c r="B62" s="655"/>
      <c r="C62" s="655"/>
      <c r="D62" s="655"/>
      <c r="E62" s="655"/>
      <c r="F62" s="655"/>
      <c r="G62" s="655"/>
      <c r="H62" s="655"/>
      <c r="I62" s="655"/>
      <c r="J62" s="655"/>
      <c r="K62" s="655"/>
      <c r="L62" s="655"/>
      <c r="M62" s="655"/>
      <c r="O62" s="198" t="s">
        <v>492</v>
      </c>
      <c r="Q62" s="40"/>
    </row>
    <row r="63" spans="1:27" ht="13.5" customHeight="1" x14ac:dyDescent="0.2">
      <c r="A63" s="48"/>
      <c r="B63" s="655"/>
      <c r="C63" s="655"/>
      <c r="D63" s="655"/>
      <c r="E63" s="655"/>
      <c r="F63" s="655"/>
      <c r="G63" s="655"/>
      <c r="H63" s="655"/>
      <c r="I63" s="655"/>
      <c r="J63" s="655"/>
      <c r="K63" s="655"/>
      <c r="L63" s="655"/>
      <c r="M63" s="655"/>
    </row>
    <row r="64" spans="1:27" ht="6" customHeight="1" x14ac:dyDescent="0.2">
      <c r="A64" s="49"/>
      <c r="B64" s="49"/>
      <c r="C64" s="49"/>
      <c r="D64" s="49"/>
      <c r="E64" s="49"/>
      <c r="F64" s="49"/>
      <c r="G64" s="49"/>
      <c r="H64" s="49"/>
      <c r="I64" s="49"/>
      <c r="J64" s="49"/>
      <c r="K64" s="49"/>
      <c r="L64" s="49"/>
      <c r="M64" s="49"/>
    </row>
    <row r="65" spans="1:27" ht="18" customHeight="1" x14ac:dyDescent="0.2">
      <c r="A65" s="1"/>
      <c r="B65" s="21" t="s">
        <v>315</v>
      </c>
      <c r="C65" s="21"/>
      <c r="D65" s="21"/>
      <c r="E65" s="21"/>
      <c r="F65" s="21"/>
      <c r="G65" s="21"/>
      <c r="H65" s="21"/>
      <c r="I65" s="21"/>
      <c r="J65" s="21"/>
      <c r="K65" s="21"/>
      <c r="L65" s="21"/>
      <c r="M65" s="21"/>
    </row>
    <row r="66" spans="1:27" ht="15" customHeight="1" x14ac:dyDescent="0.2">
      <c r="A66" s="21"/>
      <c r="B66" s="21"/>
      <c r="C66" s="21"/>
      <c r="D66" s="21"/>
      <c r="E66" s="21"/>
      <c r="F66" s="21"/>
      <c r="G66" s="21"/>
      <c r="H66" s="21"/>
      <c r="I66" s="21"/>
      <c r="J66" s="21"/>
      <c r="K66" s="21"/>
      <c r="L66" s="21"/>
      <c r="M66" s="21"/>
      <c r="O66" s="203" t="s">
        <v>272</v>
      </c>
    </row>
    <row r="67" spans="1:27" ht="15" customHeight="1" x14ac:dyDescent="0.2">
      <c r="A67" s="21"/>
      <c r="B67" s="46" t="str">
        <f>B3</f>
        <v>（令和</v>
      </c>
      <c r="C67" s="47">
        <f>IF($C$3="","",$C$3)</f>
        <v>7</v>
      </c>
      <c r="D67" s="74" t="s">
        <v>111</v>
      </c>
      <c r="F67" s="50" t="s">
        <v>112</v>
      </c>
      <c r="G67" s="574" t="str">
        <f>IF('③（別紙１）事業所一覧'!B8="","",CONCATENATE(①基本情報!C4," ",'③（別紙１）事業所一覧'!B8))</f>
        <v/>
      </c>
      <c r="H67" s="575"/>
      <c r="I67" s="575"/>
      <c r="J67" s="575"/>
      <c r="K67" s="575"/>
      <c r="L67" s="576"/>
      <c r="M67" s="21"/>
      <c r="O67" s="203" t="s">
        <v>274</v>
      </c>
    </row>
    <row r="68" spans="1:27" ht="15" customHeight="1" x14ac:dyDescent="0.2">
      <c r="A68" s="109"/>
      <c r="B68" s="110"/>
      <c r="C68" s="111"/>
      <c r="D68" s="111"/>
      <c r="E68" s="109"/>
      <c r="F68" s="111"/>
      <c r="G68" s="112"/>
      <c r="H68" s="112"/>
      <c r="I68" s="112"/>
      <c r="J68" s="112"/>
      <c r="K68" s="112"/>
      <c r="L68" s="110"/>
      <c r="M68" s="110"/>
      <c r="O68" s="203" t="s">
        <v>273</v>
      </c>
    </row>
    <row r="69" spans="1:27" ht="18" customHeight="1" x14ac:dyDescent="0.2">
      <c r="A69" s="594" t="s">
        <v>0</v>
      </c>
      <c r="B69" s="594"/>
      <c r="C69" s="594"/>
      <c r="D69" s="594"/>
      <c r="E69" s="594"/>
      <c r="F69" s="570" t="s">
        <v>1</v>
      </c>
      <c r="G69" s="570"/>
      <c r="H69" s="570"/>
      <c r="I69" s="570" t="s">
        <v>46</v>
      </c>
      <c r="J69" s="570"/>
      <c r="K69" s="570"/>
      <c r="L69" s="568" t="s">
        <v>70</v>
      </c>
      <c r="M69" s="568" t="s">
        <v>72</v>
      </c>
      <c r="N69" s="271"/>
      <c r="O69" s="571" t="s">
        <v>119</v>
      </c>
      <c r="P69" s="581" t="s">
        <v>2</v>
      </c>
      <c r="Q69" s="581"/>
      <c r="R69" s="571" t="s">
        <v>119</v>
      </c>
      <c r="S69" s="581" t="s">
        <v>57</v>
      </c>
      <c r="T69" s="581"/>
      <c r="X69" s="581" t="s">
        <v>2</v>
      </c>
      <c r="Y69" s="581"/>
      <c r="Z69" s="581" t="s">
        <v>57</v>
      </c>
      <c r="AA69" s="581"/>
    </row>
    <row r="70" spans="1:27" ht="15" customHeight="1" x14ac:dyDescent="0.2">
      <c r="A70" s="594"/>
      <c r="B70" s="594"/>
      <c r="C70" s="594"/>
      <c r="D70" s="594"/>
      <c r="E70" s="594"/>
      <c r="F70" s="360" t="s">
        <v>3</v>
      </c>
      <c r="G70" s="570" t="s">
        <v>47</v>
      </c>
      <c r="H70" s="362" t="s">
        <v>48</v>
      </c>
      <c r="I70" s="360" t="s">
        <v>3</v>
      </c>
      <c r="J70" s="570" t="s">
        <v>47</v>
      </c>
      <c r="K70" s="362" t="s">
        <v>48</v>
      </c>
      <c r="L70" s="569"/>
      <c r="M70" s="569"/>
      <c r="N70" s="271"/>
      <c r="O70" s="572"/>
      <c r="P70" s="205" t="s">
        <v>3</v>
      </c>
      <c r="Q70" s="638" t="s">
        <v>83</v>
      </c>
      <c r="R70" s="572"/>
      <c r="S70" s="571" t="s">
        <v>3</v>
      </c>
      <c r="T70" s="639" t="s">
        <v>47</v>
      </c>
      <c r="X70" s="205" t="s">
        <v>3</v>
      </c>
      <c r="Y70" s="641" t="s">
        <v>83</v>
      </c>
      <c r="Z70" s="571" t="s">
        <v>3</v>
      </c>
      <c r="AA70" s="571" t="s">
        <v>47</v>
      </c>
    </row>
    <row r="71" spans="1:27" ht="15" customHeight="1" x14ac:dyDescent="0.2">
      <c r="A71" s="594"/>
      <c r="B71" s="594"/>
      <c r="C71" s="594"/>
      <c r="D71" s="594"/>
      <c r="E71" s="594"/>
      <c r="F71" s="368" t="s">
        <v>66</v>
      </c>
      <c r="G71" s="570"/>
      <c r="H71" s="363" t="s">
        <v>67</v>
      </c>
      <c r="I71" s="368" t="s">
        <v>68</v>
      </c>
      <c r="J71" s="570"/>
      <c r="K71" s="363" t="s">
        <v>69</v>
      </c>
      <c r="L71" s="361" t="s">
        <v>104</v>
      </c>
      <c r="M71" s="361" t="s">
        <v>261</v>
      </c>
      <c r="N71" s="271"/>
      <c r="O71" s="573"/>
      <c r="P71" s="206" t="s">
        <v>5</v>
      </c>
      <c r="Q71" s="638"/>
      <c r="R71" s="573"/>
      <c r="S71" s="573"/>
      <c r="T71" s="640"/>
      <c r="X71" s="206" t="s">
        <v>5</v>
      </c>
      <c r="Y71" s="641"/>
      <c r="Z71" s="573"/>
      <c r="AA71" s="573"/>
    </row>
    <row r="72" spans="1:27" ht="15" customHeight="1" x14ac:dyDescent="0.55000000000000004">
      <c r="A72" s="650" t="s">
        <v>49</v>
      </c>
      <c r="B72" s="599" t="s">
        <v>106</v>
      </c>
      <c r="C72" s="600"/>
      <c r="D72" s="600"/>
      <c r="E72" s="601"/>
      <c r="F72" s="250"/>
      <c r="G72" s="249" t="s">
        <v>460</v>
      </c>
      <c r="H72" s="251" t="str">
        <f t="shared" ref="H72:H98" si="9">IF(F72="","",F72*P72)</f>
        <v/>
      </c>
      <c r="I72" s="250"/>
      <c r="J72" s="249" t="s">
        <v>460</v>
      </c>
      <c r="K72" s="251" t="str">
        <f t="shared" ref="K72:K93" si="10">IF(I72="","",I72*P72)</f>
        <v/>
      </c>
      <c r="L72" s="251" t="str">
        <f t="shared" ref="L72:L93" si="11">IF(F72="",IF(I72="","",-(I72*P72)),(F72-I72)*P72)</f>
        <v/>
      </c>
      <c r="M72" s="252" t="str">
        <f t="shared" ref="M72:M93" si="12">IF(L72="","",L72*S72*44/12)</f>
        <v/>
      </c>
      <c r="N72" s="217"/>
      <c r="O72" s="364" t="str">
        <f>IF(P72=$X$8,"","○")</f>
        <v/>
      </c>
      <c r="P72" s="277">
        <v>38.299999999999997</v>
      </c>
      <c r="Q72" s="303" t="s">
        <v>493</v>
      </c>
      <c r="R72" s="207" t="str">
        <f>IF(S72=$Z$8,"","○")</f>
        <v/>
      </c>
      <c r="S72" s="313">
        <v>1.9E-2</v>
      </c>
      <c r="T72" s="314" t="s">
        <v>277</v>
      </c>
      <c r="X72" s="281">
        <v>38.299999999999997</v>
      </c>
      <c r="Y72" s="359" t="s">
        <v>493</v>
      </c>
      <c r="Z72" s="320">
        <v>1.9E-2</v>
      </c>
      <c r="AA72" s="357" t="s">
        <v>56</v>
      </c>
    </row>
    <row r="73" spans="1:27" ht="15" customHeight="1" x14ac:dyDescent="0.55000000000000004">
      <c r="A73" s="650"/>
      <c r="B73" s="599" t="s">
        <v>9</v>
      </c>
      <c r="C73" s="600"/>
      <c r="D73" s="600"/>
      <c r="E73" s="601"/>
      <c r="F73" s="250"/>
      <c r="G73" s="249" t="s">
        <v>460</v>
      </c>
      <c r="H73" s="251" t="str">
        <f t="shared" si="9"/>
        <v/>
      </c>
      <c r="I73" s="250"/>
      <c r="J73" s="249" t="s">
        <v>460</v>
      </c>
      <c r="K73" s="251" t="str">
        <f t="shared" si="10"/>
        <v/>
      </c>
      <c r="L73" s="251" t="str">
        <f t="shared" si="11"/>
        <v/>
      </c>
      <c r="M73" s="252" t="str">
        <f t="shared" si="12"/>
        <v/>
      </c>
      <c r="N73" s="217"/>
      <c r="O73" s="364" t="str">
        <f>IF(P73=$X$9,"","○")</f>
        <v/>
      </c>
      <c r="P73" s="277">
        <v>34.799999999999997</v>
      </c>
      <c r="Q73" s="303" t="s">
        <v>493</v>
      </c>
      <c r="R73" s="207" t="str">
        <f>IF(S73=$Z$9,"","○")</f>
        <v/>
      </c>
      <c r="S73" s="277">
        <v>1.83E-2</v>
      </c>
      <c r="T73" s="314" t="s">
        <v>276</v>
      </c>
      <c r="X73" s="281">
        <v>34.799999999999997</v>
      </c>
      <c r="Y73" s="359" t="s">
        <v>493</v>
      </c>
      <c r="Z73" s="281">
        <v>1.83E-2</v>
      </c>
      <c r="AA73" s="357" t="s">
        <v>56</v>
      </c>
    </row>
    <row r="74" spans="1:27" ht="15" customHeight="1" x14ac:dyDescent="0.55000000000000004">
      <c r="A74" s="650"/>
      <c r="B74" s="599" t="s">
        <v>53</v>
      </c>
      <c r="C74" s="600"/>
      <c r="D74" s="600"/>
      <c r="E74" s="601"/>
      <c r="F74" s="250"/>
      <c r="G74" s="249" t="s">
        <v>460</v>
      </c>
      <c r="H74" s="251" t="str">
        <f t="shared" si="9"/>
        <v/>
      </c>
      <c r="I74" s="250"/>
      <c r="J74" s="249" t="s">
        <v>460</v>
      </c>
      <c r="K74" s="251" t="str">
        <f t="shared" si="10"/>
        <v/>
      </c>
      <c r="L74" s="251" t="str">
        <f t="shared" si="11"/>
        <v/>
      </c>
      <c r="M74" s="252" t="str">
        <f t="shared" si="12"/>
        <v/>
      </c>
      <c r="N74" s="217"/>
      <c r="O74" s="364" t="str">
        <f>IF(P74=$X$10,"","○")</f>
        <v/>
      </c>
      <c r="P74" s="277">
        <v>33.4</v>
      </c>
      <c r="Q74" s="303" t="s">
        <v>493</v>
      </c>
      <c r="R74" s="207" t="str">
        <f>IF(S74=$Z$10,"","○")</f>
        <v/>
      </c>
      <c r="S74" s="277">
        <v>1.8700000000000001E-2</v>
      </c>
      <c r="T74" s="314" t="s">
        <v>276</v>
      </c>
      <c r="X74" s="281">
        <v>33.4</v>
      </c>
      <c r="Y74" s="359" t="s">
        <v>493</v>
      </c>
      <c r="Z74" s="281">
        <v>1.8700000000000001E-2</v>
      </c>
      <c r="AA74" s="357" t="s">
        <v>56</v>
      </c>
    </row>
    <row r="75" spans="1:27" ht="15" customHeight="1" x14ac:dyDescent="0.55000000000000004">
      <c r="A75" s="650"/>
      <c r="B75" s="599" t="s">
        <v>10</v>
      </c>
      <c r="C75" s="600"/>
      <c r="D75" s="600"/>
      <c r="E75" s="601"/>
      <c r="F75" s="250"/>
      <c r="G75" s="249" t="s">
        <v>460</v>
      </c>
      <c r="H75" s="251" t="str">
        <f t="shared" si="9"/>
        <v/>
      </c>
      <c r="I75" s="250"/>
      <c r="J75" s="249" t="s">
        <v>460</v>
      </c>
      <c r="K75" s="251" t="str">
        <f t="shared" si="10"/>
        <v/>
      </c>
      <c r="L75" s="251" t="str">
        <f t="shared" si="11"/>
        <v/>
      </c>
      <c r="M75" s="252" t="str">
        <f t="shared" si="12"/>
        <v/>
      </c>
      <c r="N75" s="217"/>
      <c r="O75" s="364" t="str">
        <f>IF(P75=$X$11,"","○")</f>
        <v/>
      </c>
      <c r="P75" s="277">
        <v>33.299999999999997</v>
      </c>
      <c r="Q75" s="303" t="s">
        <v>493</v>
      </c>
      <c r="R75" s="207" t="str">
        <f>IF(S75=$Z$11,"","○")</f>
        <v/>
      </c>
      <c r="S75" s="277">
        <v>1.8599999999999998E-2</v>
      </c>
      <c r="T75" s="314" t="s">
        <v>276</v>
      </c>
      <c r="X75" s="281">
        <v>33.299999999999997</v>
      </c>
      <c r="Y75" s="359" t="s">
        <v>493</v>
      </c>
      <c r="Z75" s="281">
        <v>1.8599999999999998E-2</v>
      </c>
      <c r="AA75" s="357" t="s">
        <v>56</v>
      </c>
    </row>
    <row r="76" spans="1:27" ht="15" customHeight="1" x14ac:dyDescent="0.55000000000000004">
      <c r="A76" s="650"/>
      <c r="B76" s="599" t="s">
        <v>107</v>
      </c>
      <c r="C76" s="600"/>
      <c r="D76" s="600"/>
      <c r="E76" s="601"/>
      <c r="F76" s="250"/>
      <c r="G76" s="249" t="s">
        <v>460</v>
      </c>
      <c r="H76" s="251" t="str">
        <f t="shared" si="9"/>
        <v/>
      </c>
      <c r="I76" s="250"/>
      <c r="J76" s="249" t="s">
        <v>460</v>
      </c>
      <c r="K76" s="251" t="str">
        <f t="shared" si="10"/>
        <v/>
      </c>
      <c r="L76" s="251" t="str">
        <f t="shared" si="11"/>
        <v/>
      </c>
      <c r="M76" s="252" t="str">
        <f t="shared" si="12"/>
        <v/>
      </c>
      <c r="N76" s="217"/>
      <c r="O76" s="364" t="str">
        <f>IF(P76=$X$12,"","○")</f>
        <v/>
      </c>
      <c r="P76" s="277">
        <v>36.5</v>
      </c>
      <c r="Q76" s="303" t="s">
        <v>493</v>
      </c>
      <c r="R76" s="207" t="str">
        <f>IF(S76=$Z$12,"","○")</f>
        <v/>
      </c>
      <c r="S76" s="277">
        <v>1.8700000000000001E-2</v>
      </c>
      <c r="T76" s="314" t="s">
        <v>276</v>
      </c>
      <c r="X76" s="281">
        <v>36.5</v>
      </c>
      <c r="Y76" s="359" t="s">
        <v>493</v>
      </c>
      <c r="Z76" s="281">
        <v>1.8700000000000001E-2</v>
      </c>
      <c r="AA76" s="357" t="s">
        <v>56</v>
      </c>
    </row>
    <row r="77" spans="1:27" ht="15" customHeight="1" x14ac:dyDescent="0.55000000000000004">
      <c r="A77" s="650"/>
      <c r="B77" s="599" t="s">
        <v>12</v>
      </c>
      <c r="C77" s="600"/>
      <c r="D77" s="600"/>
      <c r="E77" s="601"/>
      <c r="F77" s="250"/>
      <c r="G77" s="249" t="s">
        <v>460</v>
      </c>
      <c r="H77" s="251" t="str">
        <f t="shared" si="9"/>
        <v/>
      </c>
      <c r="I77" s="250"/>
      <c r="J77" s="249" t="s">
        <v>460</v>
      </c>
      <c r="K77" s="251" t="str">
        <f t="shared" si="10"/>
        <v/>
      </c>
      <c r="L77" s="251" t="str">
        <f t="shared" si="11"/>
        <v/>
      </c>
      <c r="M77" s="252" t="str">
        <f t="shared" si="12"/>
        <v/>
      </c>
      <c r="N77" s="217"/>
      <c r="O77" s="364" t="str">
        <f>IF(P77=$X$13,"","○")</f>
        <v/>
      </c>
      <c r="P77" s="304">
        <v>38</v>
      </c>
      <c r="Q77" s="303" t="s">
        <v>493</v>
      </c>
      <c r="R77" s="207" t="str">
        <f>IF(S77=$Z$13,"","○")</f>
        <v/>
      </c>
      <c r="S77" s="277">
        <v>1.8800000000000001E-2</v>
      </c>
      <c r="T77" s="314" t="s">
        <v>276</v>
      </c>
      <c r="X77" s="321">
        <v>38</v>
      </c>
      <c r="Y77" s="359" t="s">
        <v>493</v>
      </c>
      <c r="Z77" s="281">
        <v>1.8800000000000001E-2</v>
      </c>
      <c r="AA77" s="357" t="s">
        <v>56</v>
      </c>
    </row>
    <row r="78" spans="1:27" ht="15" customHeight="1" x14ac:dyDescent="0.55000000000000004">
      <c r="A78" s="650"/>
      <c r="B78" s="599" t="s">
        <v>13</v>
      </c>
      <c r="C78" s="600"/>
      <c r="D78" s="600"/>
      <c r="E78" s="601"/>
      <c r="F78" s="250"/>
      <c r="G78" s="249" t="s">
        <v>460</v>
      </c>
      <c r="H78" s="251" t="str">
        <f t="shared" si="9"/>
        <v/>
      </c>
      <c r="I78" s="250"/>
      <c r="J78" s="249" t="s">
        <v>460</v>
      </c>
      <c r="K78" s="251" t="str">
        <f t="shared" si="10"/>
        <v/>
      </c>
      <c r="L78" s="251" t="str">
        <f t="shared" si="11"/>
        <v/>
      </c>
      <c r="M78" s="252" t="str">
        <f t="shared" si="12"/>
        <v/>
      </c>
      <c r="N78" s="217"/>
      <c r="O78" s="364" t="str">
        <f>IF(P78=$X$14,"","○")</f>
        <v/>
      </c>
      <c r="P78" s="277">
        <v>38.9</v>
      </c>
      <c r="Q78" s="303" t="s">
        <v>493</v>
      </c>
      <c r="R78" s="207" t="str">
        <f>IF(S78=$Z$14,"","○")</f>
        <v/>
      </c>
      <c r="S78" s="277">
        <v>1.9300000000000001E-2</v>
      </c>
      <c r="T78" s="314" t="s">
        <v>276</v>
      </c>
      <c r="X78" s="281">
        <v>38.9</v>
      </c>
      <c r="Y78" s="359" t="s">
        <v>493</v>
      </c>
      <c r="Z78" s="281">
        <v>1.9300000000000001E-2</v>
      </c>
      <c r="AA78" s="357" t="s">
        <v>56</v>
      </c>
    </row>
    <row r="79" spans="1:27" ht="15" customHeight="1" x14ac:dyDescent="0.55000000000000004">
      <c r="A79" s="650"/>
      <c r="B79" s="599" t="s">
        <v>14</v>
      </c>
      <c r="C79" s="600"/>
      <c r="D79" s="600"/>
      <c r="E79" s="601"/>
      <c r="F79" s="250"/>
      <c r="G79" s="249" t="s">
        <v>460</v>
      </c>
      <c r="H79" s="251" t="str">
        <f t="shared" si="9"/>
        <v/>
      </c>
      <c r="I79" s="250"/>
      <c r="J79" s="249" t="s">
        <v>460</v>
      </c>
      <c r="K79" s="251" t="str">
        <f t="shared" si="10"/>
        <v/>
      </c>
      <c r="L79" s="251" t="str">
        <f t="shared" si="11"/>
        <v/>
      </c>
      <c r="M79" s="252" t="str">
        <f t="shared" si="12"/>
        <v/>
      </c>
      <c r="N79" s="217"/>
      <c r="O79" s="364" t="str">
        <f>IF(P79=$X$15,"","○")</f>
        <v/>
      </c>
      <c r="P79" s="277">
        <v>41.8</v>
      </c>
      <c r="Q79" s="303" t="s">
        <v>493</v>
      </c>
      <c r="R79" s="207" t="str">
        <f>IF(S79=$Z$15,"","○")</f>
        <v/>
      </c>
      <c r="S79" s="277">
        <v>2.0199999999999999E-2</v>
      </c>
      <c r="T79" s="314" t="s">
        <v>276</v>
      </c>
      <c r="X79" s="281">
        <v>41.8</v>
      </c>
      <c r="Y79" s="359" t="s">
        <v>493</v>
      </c>
      <c r="Z79" s="281">
        <v>2.0199999999999999E-2</v>
      </c>
      <c r="AA79" s="357" t="s">
        <v>56</v>
      </c>
    </row>
    <row r="80" spans="1:27" ht="15" customHeight="1" x14ac:dyDescent="0.55000000000000004">
      <c r="A80" s="650"/>
      <c r="B80" s="599" t="s">
        <v>15</v>
      </c>
      <c r="C80" s="600"/>
      <c r="D80" s="600"/>
      <c r="E80" s="601"/>
      <c r="F80" s="250"/>
      <c r="G80" s="249" t="s">
        <v>457</v>
      </c>
      <c r="H80" s="251" t="str">
        <f t="shared" si="9"/>
        <v/>
      </c>
      <c r="I80" s="250"/>
      <c r="J80" s="249" t="s">
        <v>457</v>
      </c>
      <c r="K80" s="251" t="str">
        <f t="shared" si="10"/>
        <v/>
      </c>
      <c r="L80" s="251" t="str">
        <f t="shared" si="11"/>
        <v/>
      </c>
      <c r="M80" s="252" t="str">
        <f t="shared" si="12"/>
        <v/>
      </c>
      <c r="N80" s="217"/>
      <c r="O80" s="364" t="str">
        <f>IF(P80=$X$16,"","○")</f>
        <v/>
      </c>
      <c r="P80" s="304">
        <v>40</v>
      </c>
      <c r="Q80" s="303" t="s">
        <v>17</v>
      </c>
      <c r="R80" s="207" t="str">
        <f>IF(S80=$Z$16,"","○")</f>
        <v/>
      </c>
      <c r="S80" s="277">
        <v>2.0400000000000001E-2</v>
      </c>
      <c r="T80" s="314" t="s">
        <v>276</v>
      </c>
      <c r="X80" s="321">
        <v>40</v>
      </c>
      <c r="Y80" s="359" t="s">
        <v>17</v>
      </c>
      <c r="Z80" s="281">
        <v>2.0400000000000001E-2</v>
      </c>
      <c r="AA80" s="357" t="s">
        <v>56</v>
      </c>
    </row>
    <row r="81" spans="1:32" ht="15" customHeight="1" x14ac:dyDescent="0.55000000000000004">
      <c r="A81" s="650"/>
      <c r="B81" s="599" t="s">
        <v>18</v>
      </c>
      <c r="C81" s="600"/>
      <c r="D81" s="600"/>
      <c r="E81" s="601"/>
      <c r="F81" s="250"/>
      <c r="G81" s="249" t="s">
        <v>457</v>
      </c>
      <c r="H81" s="251" t="str">
        <f t="shared" si="9"/>
        <v/>
      </c>
      <c r="I81" s="250"/>
      <c r="J81" s="249" t="s">
        <v>457</v>
      </c>
      <c r="K81" s="251" t="str">
        <f t="shared" si="10"/>
        <v/>
      </c>
      <c r="L81" s="251" t="str">
        <f t="shared" si="11"/>
        <v/>
      </c>
      <c r="M81" s="252" t="str">
        <f t="shared" si="12"/>
        <v/>
      </c>
      <c r="N81" s="217"/>
      <c r="O81" s="364" t="str">
        <f>IF(P81=$X$17,"","○")</f>
        <v/>
      </c>
      <c r="P81" s="277">
        <v>34.1</v>
      </c>
      <c r="Q81" s="303" t="s">
        <v>17</v>
      </c>
      <c r="R81" s="207" t="str">
        <f>IF(S81=$Z$17,"","○")</f>
        <v/>
      </c>
      <c r="S81" s="277">
        <v>2.4500000000000001E-2</v>
      </c>
      <c r="T81" s="314" t="s">
        <v>276</v>
      </c>
      <c r="X81" s="281">
        <v>34.1</v>
      </c>
      <c r="Y81" s="359" t="s">
        <v>17</v>
      </c>
      <c r="Z81" s="281">
        <v>2.4500000000000001E-2</v>
      </c>
      <c r="AA81" s="357" t="s">
        <v>56</v>
      </c>
    </row>
    <row r="82" spans="1:32" ht="15" customHeight="1" x14ac:dyDescent="0.55000000000000004">
      <c r="A82" s="650"/>
      <c r="B82" s="602" t="s">
        <v>19</v>
      </c>
      <c r="C82" s="637" t="s">
        <v>20</v>
      </c>
      <c r="D82" s="637"/>
      <c r="E82" s="637"/>
      <c r="F82" s="250"/>
      <c r="G82" s="249" t="s">
        <v>457</v>
      </c>
      <c r="H82" s="251" t="str">
        <f t="shared" si="9"/>
        <v/>
      </c>
      <c r="I82" s="250"/>
      <c r="J82" s="249" t="s">
        <v>457</v>
      </c>
      <c r="K82" s="251" t="str">
        <f t="shared" si="10"/>
        <v/>
      </c>
      <c r="L82" s="251" t="str">
        <f t="shared" si="11"/>
        <v/>
      </c>
      <c r="M82" s="252" t="str">
        <f t="shared" si="12"/>
        <v/>
      </c>
      <c r="N82" s="217"/>
      <c r="O82" s="364" t="str">
        <f>IF(P82=$X$18,"","○")</f>
        <v/>
      </c>
      <c r="P82" s="277">
        <v>50.1</v>
      </c>
      <c r="Q82" s="303" t="s">
        <v>91</v>
      </c>
      <c r="R82" s="207" t="str">
        <f>IF(S82=$Z$18,"","○")</f>
        <v/>
      </c>
      <c r="S82" s="277">
        <v>1.6299999999999999E-2</v>
      </c>
      <c r="T82" s="314" t="s">
        <v>276</v>
      </c>
      <c r="X82" s="281">
        <v>50.1</v>
      </c>
      <c r="Y82" s="359" t="s">
        <v>91</v>
      </c>
      <c r="Z82" s="281">
        <v>1.6299999999999999E-2</v>
      </c>
      <c r="AA82" s="357" t="s">
        <v>56</v>
      </c>
    </row>
    <row r="83" spans="1:32" ht="15" customHeight="1" x14ac:dyDescent="0.55000000000000004">
      <c r="A83" s="650"/>
      <c r="B83" s="602"/>
      <c r="C83" s="637" t="s">
        <v>21</v>
      </c>
      <c r="D83" s="637"/>
      <c r="E83" s="637"/>
      <c r="F83" s="250"/>
      <c r="G83" s="249" t="s">
        <v>262</v>
      </c>
      <c r="H83" s="251" t="str">
        <f t="shared" si="9"/>
        <v/>
      </c>
      <c r="I83" s="250"/>
      <c r="J83" s="249" t="s">
        <v>262</v>
      </c>
      <c r="K83" s="251" t="str">
        <f t="shared" si="10"/>
        <v/>
      </c>
      <c r="L83" s="251" t="str">
        <f t="shared" si="11"/>
        <v/>
      </c>
      <c r="M83" s="252" t="str">
        <f t="shared" si="12"/>
        <v/>
      </c>
      <c r="N83" s="217"/>
      <c r="O83" s="364" t="str">
        <f>IF(P83=$X$19,"","○")</f>
        <v/>
      </c>
      <c r="P83" s="277">
        <v>46.1</v>
      </c>
      <c r="Q83" s="303" t="s">
        <v>462</v>
      </c>
      <c r="R83" s="207" t="str">
        <f>IF(S83=$Z$19,"","○")</f>
        <v/>
      </c>
      <c r="S83" s="277">
        <v>1.44E-2</v>
      </c>
      <c r="T83" s="314" t="s">
        <v>276</v>
      </c>
      <c r="X83" s="281">
        <v>46.1</v>
      </c>
      <c r="Y83" s="359" t="s">
        <v>462</v>
      </c>
      <c r="Z83" s="281">
        <v>1.44E-2</v>
      </c>
      <c r="AA83" s="357" t="s">
        <v>56</v>
      </c>
    </row>
    <row r="84" spans="1:32" ht="15" customHeight="1" x14ac:dyDescent="0.55000000000000004">
      <c r="A84" s="650"/>
      <c r="B84" s="602" t="s">
        <v>398</v>
      </c>
      <c r="C84" s="637" t="s">
        <v>22</v>
      </c>
      <c r="D84" s="637"/>
      <c r="E84" s="637"/>
      <c r="F84" s="250"/>
      <c r="G84" s="249" t="s">
        <v>457</v>
      </c>
      <c r="H84" s="251" t="str">
        <f t="shared" si="9"/>
        <v/>
      </c>
      <c r="I84" s="250"/>
      <c r="J84" s="249" t="s">
        <v>457</v>
      </c>
      <c r="K84" s="251" t="str">
        <f t="shared" si="10"/>
        <v/>
      </c>
      <c r="L84" s="251" t="str">
        <f t="shared" si="11"/>
        <v/>
      </c>
      <c r="M84" s="252" t="str">
        <f t="shared" si="12"/>
        <v/>
      </c>
      <c r="N84" s="217"/>
      <c r="O84" s="364" t="str">
        <f>IF(P84=$X$20,"","○")</f>
        <v/>
      </c>
      <c r="P84" s="277">
        <v>54.7</v>
      </c>
      <c r="Q84" s="303" t="s">
        <v>91</v>
      </c>
      <c r="R84" s="207" t="str">
        <f>IF(S84=$Z$20,"","○")</f>
        <v/>
      </c>
      <c r="S84" s="277">
        <v>1.3899999999999999E-2</v>
      </c>
      <c r="T84" s="314" t="s">
        <v>276</v>
      </c>
      <c r="X84" s="281">
        <v>54.7</v>
      </c>
      <c r="Y84" s="359" t="s">
        <v>91</v>
      </c>
      <c r="Z84" s="281">
        <v>1.3899999999999999E-2</v>
      </c>
      <c r="AA84" s="357" t="s">
        <v>56</v>
      </c>
    </row>
    <row r="85" spans="1:32" ht="15" customHeight="1" thickBot="1" x14ac:dyDescent="0.6">
      <c r="A85" s="650"/>
      <c r="B85" s="602"/>
      <c r="C85" s="637" t="s">
        <v>50</v>
      </c>
      <c r="D85" s="637"/>
      <c r="E85" s="637"/>
      <c r="F85" s="250"/>
      <c r="G85" s="249" t="s">
        <v>262</v>
      </c>
      <c r="H85" s="251" t="str">
        <f t="shared" si="9"/>
        <v/>
      </c>
      <c r="I85" s="250"/>
      <c r="J85" s="249" t="s">
        <v>262</v>
      </c>
      <c r="K85" s="251" t="str">
        <f t="shared" si="10"/>
        <v/>
      </c>
      <c r="L85" s="251" t="str">
        <f t="shared" si="11"/>
        <v/>
      </c>
      <c r="M85" s="252" t="str">
        <f t="shared" si="12"/>
        <v/>
      </c>
      <c r="N85" s="217"/>
      <c r="O85" s="364" t="str">
        <f>IF(P85=$X$21,"","○")</f>
        <v/>
      </c>
      <c r="P85" s="305">
        <v>38.4</v>
      </c>
      <c r="Q85" s="306" t="s">
        <v>462</v>
      </c>
      <c r="R85" s="207" t="str">
        <f>IF(S85=$Z$21,"","○")</f>
        <v/>
      </c>
      <c r="S85" s="305">
        <v>1.3899999999999999E-2</v>
      </c>
      <c r="T85" s="315" t="s">
        <v>276</v>
      </c>
      <c r="X85" s="281">
        <v>38.4</v>
      </c>
      <c r="Y85" s="359" t="s">
        <v>462</v>
      </c>
      <c r="Z85" s="281">
        <v>1.3899999999999999E-2</v>
      </c>
      <c r="AA85" s="357" t="s">
        <v>56</v>
      </c>
    </row>
    <row r="86" spans="1:32" ht="15" customHeight="1" x14ac:dyDescent="0.55000000000000004">
      <c r="A86" s="650"/>
      <c r="B86" s="588" t="s">
        <v>23</v>
      </c>
      <c r="C86" s="658" t="s">
        <v>479</v>
      </c>
      <c r="D86" s="658"/>
      <c r="E86" s="658"/>
      <c r="F86" s="250"/>
      <c r="G86" s="249" t="s">
        <v>457</v>
      </c>
      <c r="H86" s="251" t="str">
        <f t="shared" si="9"/>
        <v/>
      </c>
      <c r="I86" s="250"/>
      <c r="J86" s="249" t="s">
        <v>457</v>
      </c>
      <c r="K86" s="251" t="str">
        <f t="shared" si="10"/>
        <v/>
      </c>
      <c r="L86" s="251" t="str">
        <f t="shared" si="11"/>
        <v/>
      </c>
      <c r="M86" s="252" t="str">
        <f t="shared" si="12"/>
        <v/>
      </c>
      <c r="N86" s="217"/>
      <c r="O86" s="364" t="str">
        <f>IF(P86=$X$22,"","○")</f>
        <v/>
      </c>
      <c r="P86" s="307">
        <v>28.7</v>
      </c>
      <c r="Q86" s="308" t="s">
        <v>17</v>
      </c>
      <c r="R86" s="207" t="str">
        <f>IF(S86=$Z$22,"","○")</f>
        <v/>
      </c>
      <c r="S86" s="316">
        <v>2.46E-2</v>
      </c>
      <c r="T86" s="308" t="s">
        <v>276</v>
      </c>
      <c r="X86" s="322">
        <v>28.7</v>
      </c>
      <c r="Y86" s="359" t="s">
        <v>17</v>
      </c>
      <c r="Z86" s="281">
        <v>2.46E-2</v>
      </c>
      <c r="AA86" s="357" t="s">
        <v>56</v>
      </c>
    </row>
    <row r="87" spans="1:32" ht="15" customHeight="1" thickBot="1" x14ac:dyDescent="0.6">
      <c r="A87" s="650"/>
      <c r="B87" s="588"/>
      <c r="C87" s="658" t="s">
        <v>24</v>
      </c>
      <c r="D87" s="658"/>
      <c r="E87" s="658"/>
      <c r="F87" s="250"/>
      <c r="G87" s="249" t="s">
        <v>457</v>
      </c>
      <c r="H87" s="251" t="str">
        <f t="shared" si="9"/>
        <v/>
      </c>
      <c r="I87" s="250"/>
      <c r="J87" s="249" t="s">
        <v>457</v>
      </c>
      <c r="K87" s="251" t="str">
        <f t="shared" si="10"/>
        <v/>
      </c>
      <c r="L87" s="251" t="str">
        <f t="shared" si="11"/>
        <v/>
      </c>
      <c r="M87" s="252" t="str">
        <f t="shared" si="12"/>
        <v/>
      </c>
      <c r="N87" s="217"/>
      <c r="O87" s="364" t="str">
        <f>IF(P87=$X$23,"","○")</f>
        <v/>
      </c>
      <c r="P87" s="309">
        <v>26.1</v>
      </c>
      <c r="Q87" s="310" t="s">
        <v>17</v>
      </c>
      <c r="R87" s="207" t="str">
        <f>IF(S87=$Z$23,"","○")</f>
        <v/>
      </c>
      <c r="S87" s="309">
        <v>2.4299999999999999E-2</v>
      </c>
      <c r="T87" s="310" t="s">
        <v>276</v>
      </c>
      <c r="X87" s="281">
        <v>26.1</v>
      </c>
      <c r="Y87" s="359" t="s">
        <v>17</v>
      </c>
      <c r="Z87" s="281">
        <v>2.4299999999999999E-2</v>
      </c>
      <c r="AA87" s="357" t="s">
        <v>56</v>
      </c>
    </row>
    <row r="88" spans="1:32" ht="15" customHeight="1" x14ac:dyDescent="0.55000000000000004">
      <c r="A88" s="650"/>
      <c r="B88" s="588"/>
      <c r="C88" s="637" t="s">
        <v>25</v>
      </c>
      <c r="D88" s="637"/>
      <c r="E88" s="637"/>
      <c r="F88" s="250"/>
      <c r="G88" s="249" t="s">
        <v>457</v>
      </c>
      <c r="H88" s="251" t="str">
        <f t="shared" si="9"/>
        <v/>
      </c>
      <c r="I88" s="250"/>
      <c r="J88" s="249" t="s">
        <v>457</v>
      </c>
      <c r="K88" s="251" t="str">
        <f t="shared" si="10"/>
        <v/>
      </c>
      <c r="L88" s="251" t="str">
        <f t="shared" si="11"/>
        <v/>
      </c>
      <c r="M88" s="252" t="str">
        <f t="shared" si="12"/>
        <v/>
      </c>
      <c r="N88" s="217"/>
      <c r="O88" s="364" t="str">
        <f>IF(P88=$X$24,"","○")</f>
        <v/>
      </c>
      <c r="P88" s="311">
        <v>27.8</v>
      </c>
      <c r="Q88" s="312" t="s">
        <v>17</v>
      </c>
      <c r="R88" s="207" t="str">
        <f>IF(S88=$Z$24,"","○")</f>
        <v/>
      </c>
      <c r="S88" s="311">
        <v>2.5899999999999999E-2</v>
      </c>
      <c r="T88" s="317" t="s">
        <v>276</v>
      </c>
      <c r="X88" s="281">
        <v>27.8</v>
      </c>
      <c r="Y88" s="359" t="s">
        <v>17</v>
      </c>
      <c r="Z88" s="281">
        <v>2.5899999999999999E-2</v>
      </c>
      <c r="AA88" s="357" t="s">
        <v>56</v>
      </c>
    </row>
    <row r="89" spans="1:32" ht="15" customHeight="1" x14ac:dyDescent="0.55000000000000004">
      <c r="A89" s="650"/>
      <c r="B89" s="588" t="s">
        <v>26</v>
      </c>
      <c r="C89" s="588"/>
      <c r="D89" s="588"/>
      <c r="E89" s="588"/>
      <c r="F89" s="250"/>
      <c r="G89" s="249" t="s">
        <v>457</v>
      </c>
      <c r="H89" s="251" t="str">
        <f t="shared" si="9"/>
        <v/>
      </c>
      <c r="I89" s="250"/>
      <c r="J89" s="249" t="s">
        <v>457</v>
      </c>
      <c r="K89" s="251" t="str">
        <f t="shared" si="10"/>
        <v/>
      </c>
      <c r="L89" s="251" t="str">
        <f t="shared" si="11"/>
        <v/>
      </c>
      <c r="M89" s="252" t="str">
        <f t="shared" si="12"/>
        <v/>
      </c>
      <c r="N89" s="217"/>
      <c r="O89" s="364" t="str">
        <f>IF(P89=$X$25,"","○")</f>
        <v/>
      </c>
      <c r="P89" s="304">
        <v>29</v>
      </c>
      <c r="Q89" s="303" t="s">
        <v>17</v>
      </c>
      <c r="R89" s="207" t="str">
        <f>IF(S89=$Z$25,"","○")</f>
        <v/>
      </c>
      <c r="S89" s="277">
        <v>2.9899999999999999E-2</v>
      </c>
      <c r="T89" s="314" t="s">
        <v>276</v>
      </c>
      <c r="X89" s="321">
        <v>29</v>
      </c>
      <c r="Y89" s="359" t="s">
        <v>17</v>
      </c>
      <c r="Z89" s="281">
        <v>2.9899999999999999E-2</v>
      </c>
      <c r="AA89" s="357" t="s">
        <v>56</v>
      </c>
    </row>
    <row r="90" spans="1:32" ht="15" customHeight="1" x14ac:dyDescent="0.55000000000000004">
      <c r="A90" s="650"/>
      <c r="B90" s="588" t="s">
        <v>27</v>
      </c>
      <c r="C90" s="588"/>
      <c r="D90" s="588"/>
      <c r="E90" s="588"/>
      <c r="F90" s="250"/>
      <c r="G90" s="249" t="s">
        <v>457</v>
      </c>
      <c r="H90" s="251" t="str">
        <f t="shared" si="9"/>
        <v/>
      </c>
      <c r="I90" s="250"/>
      <c r="J90" s="249" t="s">
        <v>457</v>
      </c>
      <c r="K90" s="251" t="str">
        <f t="shared" si="10"/>
        <v/>
      </c>
      <c r="L90" s="251" t="str">
        <f t="shared" si="11"/>
        <v/>
      </c>
      <c r="M90" s="252" t="str">
        <f t="shared" si="12"/>
        <v/>
      </c>
      <c r="N90" s="217"/>
      <c r="O90" s="364" t="str">
        <f>IF(P90=$X$26,"","○")</f>
        <v/>
      </c>
      <c r="P90" s="277">
        <v>37.299999999999997</v>
      </c>
      <c r="Q90" s="303" t="s">
        <v>17</v>
      </c>
      <c r="R90" s="207" t="str">
        <f>IF(S90=$Z$26,"","○")</f>
        <v/>
      </c>
      <c r="S90" s="277">
        <v>2.0899999999999998E-2</v>
      </c>
      <c r="T90" s="314" t="s">
        <v>276</v>
      </c>
      <c r="X90" s="281">
        <v>37.299999999999997</v>
      </c>
      <c r="Y90" s="359" t="s">
        <v>17</v>
      </c>
      <c r="Z90" s="281">
        <v>2.0899999999999998E-2</v>
      </c>
      <c r="AA90" s="357" t="s">
        <v>56</v>
      </c>
    </row>
    <row r="91" spans="1:32" ht="15" customHeight="1" x14ac:dyDescent="0.55000000000000004">
      <c r="A91" s="650"/>
      <c r="B91" s="588" t="s">
        <v>28</v>
      </c>
      <c r="C91" s="588"/>
      <c r="D91" s="588"/>
      <c r="E91" s="588"/>
      <c r="F91" s="250"/>
      <c r="G91" s="249" t="s">
        <v>262</v>
      </c>
      <c r="H91" s="251" t="str">
        <f t="shared" si="9"/>
        <v/>
      </c>
      <c r="I91" s="250"/>
      <c r="J91" s="249" t="s">
        <v>262</v>
      </c>
      <c r="K91" s="251" t="str">
        <f t="shared" si="10"/>
        <v/>
      </c>
      <c r="L91" s="251" t="str">
        <f t="shared" si="11"/>
        <v/>
      </c>
      <c r="M91" s="252" t="str">
        <f t="shared" si="12"/>
        <v/>
      </c>
      <c r="N91" s="217"/>
      <c r="O91" s="364" t="str">
        <f>IF(P91=$X$27,"","○")</f>
        <v/>
      </c>
      <c r="P91" s="277">
        <v>18.399999999999999</v>
      </c>
      <c r="Q91" s="303" t="s">
        <v>462</v>
      </c>
      <c r="R91" s="207" t="str">
        <f>IF(S91=$Z$27,"","○")</f>
        <v/>
      </c>
      <c r="S91" s="318">
        <v>1.09E-2</v>
      </c>
      <c r="T91" s="314" t="s">
        <v>276</v>
      </c>
      <c r="X91" s="281">
        <v>18.399999999999999</v>
      </c>
      <c r="Y91" s="359" t="s">
        <v>462</v>
      </c>
      <c r="Z91" s="299">
        <v>1.09E-2</v>
      </c>
      <c r="AA91" s="357" t="s">
        <v>56</v>
      </c>
    </row>
    <row r="92" spans="1:32" ht="15" customHeight="1" x14ac:dyDescent="0.55000000000000004">
      <c r="A92" s="650"/>
      <c r="B92" s="588" t="s">
        <v>29</v>
      </c>
      <c r="C92" s="588"/>
      <c r="D92" s="588"/>
      <c r="E92" s="588"/>
      <c r="F92" s="250"/>
      <c r="G92" s="249" t="s">
        <v>262</v>
      </c>
      <c r="H92" s="251" t="str">
        <f t="shared" si="9"/>
        <v/>
      </c>
      <c r="I92" s="250"/>
      <c r="J92" s="249" t="s">
        <v>262</v>
      </c>
      <c r="K92" s="251" t="str">
        <f t="shared" si="10"/>
        <v/>
      </c>
      <c r="L92" s="251" t="str">
        <f t="shared" si="11"/>
        <v/>
      </c>
      <c r="M92" s="252" t="str">
        <f t="shared" si="12"/>
        <v/>
      </c>
      <c r="N92" s="217"/>
      <c r="O92" s="364" t="str">
        <f>IF(P92=$X$28,"","○")</f>
        <v/>
      </c>
      <c r="P92" s="277">
        <v>3.23</v>
      </c>
      <c r="Q92" s="303" t="s">
        <v>462</v>
      </c>
      <c r="R92" s="207" t="str">
        <f>IF(S92=$Z$28,"","○")</f>
        <v/>
      </c>
      <c r="S92" s="277">
        <v>2.64E-2</v>
      </c>
      <c r="T92" s="314" t="s">
        <v>276</v>
      </c>
      <c r="X92" s="281">
        <v>3.23</v>
      </c>
      <c r="Y92" s="359" t="s">
        <v>462</v>
      </c>
      <c r="Z92" s="281">
        <v>2.64E-2</v>
      </c>
      <c r="AA92" s="357" t="s">
        <v>56</v>
      </c>
    </row>
    <row r="93" spans="1:32" ht="15" customHeight="1" x14ac:dyDescent="0.55000000000000004">
      <c r="A93" s="650"/>
      <c r="B93" s="588" t="s">
        <v>30</v>
      </c>
      <c r="C93" s="588"/>
      <c r="D93" s="588"/>
      <c r="E93" s="588"/>
      <c r="F93" s="250"/>
      <c r="G93" s="249" t="s">
        <v>262</v>
      </c>
      <c r="H93" s="251" t="str">
        <f t="shared" si="9"/>
        <v/>
      </c>
      <c r="I93" s="250"/>
      <c r="J93" s="249" t="s">
        <v>262</v>
      </c>
      <c r="K93" s="251" t="str">
        <f t="shared" si="10"/>
        <v/>
      </c>
      <c r="L93" s="251" t="str">
        <f t="shared" si="11"/>
        <v/>
      </c>
      <c r="M93" s="252" t="str">
        <f t="shared" si="12"/>
        <v/>
      </c>
      <c r="N93" s="217"/>
      <c r="O93" s="364" t="str">
        <f>IF(P93=$X$29,"","○")</f>
        <v/>
      </c>
      <c r="P93" s="305">
        <v>7.53</v>
      </c>
      <c r="Q93" s="306" t="s">
        <v>462</v>
      </c>
      <c r="R93" s="209" t="str">
        <f>IF(S93=$Z$29,"","○")</f>
        <v/>
      </c>
      <c r="S93" s="319">
        <v>4.2000000000000003E-2</v>
      </c>
      <c r="T93" s="314" t="s">
        <v>276</v>
      </c>
      <c r="X93" s="281">
        <v>7.53</v>
      </c>
      <c r="Y93" s="323" t="s">
        <v>462</v>
      </c>
      <c r="Z93" s="324">
        <v>4.2000000000000003E-2</v>
      </c>
      <c r="AA93" s="205" t="s">
        <v>56</v>
      </c>
    </row>
    <row r="94" spans="1:32" ht="15" customHeight="1" x14ac:dyDescent="0.55000000000000004">
      <c r="A94" s="650"/>
      <c r="B94" s="651" t="s">
        <v>400</v>
      </c>
      <c r="C94" s="654"/>
      <c r="D94" s="426"/>
      <c r="E94" s="427"/>
      <c r="F94" s="273"/>
      <c r="G94" s="276"/>
      <c r="H94" s="274" t="str">
        <f t="shared" si="9"/>
        <v/>
      </c>
      <c r="I94" s="273"/>
      <c r="J94" s="276"/>
      <c r="K94" s="274" t="str">
        <f>IF(I94="","",I94*P94)</f>
        <v/>
      </c>
      <c r="L94" s="274" t="str">
        <f>IF(F94="",IF(I94="","",-(I94*P94)),(F94-I94)*P94)</f>
        <v/>
      </c>
      <c r="M94" s="275" t="str">
        <f>IF(L94="","",L94*S94*44/12)</f>
        <v/>
      </c>
      <c r="N94" s="217"/>
      <c r="O94" s="211"/>
      <c r="P94" s="277"/>
      <c r="Q94" s="278"/>
      <c r="R94" s="212"/>
      <c r="S94" s="277"/>
      <c r="T94" s="279"/>
      <c r="X94" s="218"/>
      <c r="Y94" s="280"/>
      <c r="Z94" s="281"/>
      <c r="AA94" s="357"/>
      <c r="AE94" s="40"/>
      <c r="AF94" s="40"/>
    </row>
    <row r="95" spans="1:32" ht="15" customHeight="1" x14ac:dyDescent="0.55000000000000004">
      <c r="A95" s="650"/>
      <c r="B95" s="652"/>
      <c r="C95" s="654"/>
      <c r="D95" s="426"/>
      <c r="E95" s="427"/>
      <c r="F95" s="273"/>
      <c r="G95" s="276"/>
      <c r="H95" s="274" t="str">
        <f t="shared" si="9"/>
        <v/>
      </c>
      <c r="I95" s="273"/>
      <c r="J95" s="276"/>
      <c r="K95" s="274" t="str">
        <f>IF(I95="","",I95*P95)</f>
        <v/>
      </c>
      <c r="L95" s="274" t="str">
        <f>IF(F95="",IF(I95="","",-(I95*P95)),(F95-I95)*P95)</f>
        <v/>
      </c>
      <c r="M95" s="275" t="str">
        <f t="shared" ref="M95:M98" si="13">IF(L95="","",L95*S95*44/12)</f>
        <v/>
      </c>
      <c r="N95" s="217"/>
      <c r="O95" s="282"/>
      <c r="P95" s="277"/>
      <c r="Q95" s="278"/>
      <c r="R95" s="212"/>
      <c r="S95" s="277"/>
      <c r="T95" s="278"/>
      <c r="X95" s="218"/>
      <c r="Y95" s="366"/>
      <c r="Z95" s="281"/>
      <c r="AA95" s="357"/>
      <c r="AE95" s="40"/>
      <c r="AF95" s="40"/>
    </row>
    <row r="96" spans="1:32" ht="15" customHeight="1" x14ac:dyDescent="0.55000000000000004">
      <c r="A96" s="650"/>
      <c r="B96" s="652"/>
      <c r="C96" s="654"/>
      <c r="D96" s="426"/>
      <c r="E96" s="427"/>
      <c r="F96" s="273"/>
      <c r="G96" s="276"/>
      <c r="H96" s="274" t="str">
        <f t="shared" si="9"/>
        <v/>
      </c>
      <c r="I96" s="273"/>
      <c r="J96" s="276"/>
      <c r="K96" s="274" t="str">
        <f>IF(I96="","",I96*P96)</f>
        <v/>
      </c>
      <c r="L96" s="274" t="str">
        <f t="shared" ref="L96:L98" si="14">IF(F96="",IF(I96="","",-(I96*P96)),(F96-I96)*P96)</f>
        <v/>
      </c>
      <c r="M96" s="275" t="str">
        <f t="shared" si="13"/>
        <v/>
      </c>
      <c r="N96" s="217"/>
      <c r="O96" s="282"/>
      <c r="P96" s="277"/>
      <c r="Q96" s="278"/>
      <c r="R96" s="212"/>
      <c r="S96" s="277"/>
      <c r="T96" s="278"/>
      <c r="X96" s="218"/>
      <c r="Y96" s="366"/>
      <c r="Z96" s="281"/>
      <c r="AA96" s="357"/>
      <c r="AE96" s="40"/>
      <c r="AF96" s="40"/>
    </row>
    <row r="97" spans="1:32" ht="15" customHeight="1" x14ac:dyDescent="0.55000000000000004">
      <c r="A97" s="650"/>
      <c r="B97" s="652"/>
      <c r="C97" s="654"/>
      <c r="D97" s="426"/>
      <c r="E97" s="427"/>
      <c r="F97" s="273"/>
      <c r="G97" s="276"/>
      <c r="H97" s="274" t="str">
        <f t="shared" si="9"/>
        <v/>
      </c>
      <c r="I97" s="273"/>
      <c r="J97" s="276"/>
      <c r="K97" s="274" t="str">
        <f>IF(I97="","",I97*P97)</f>
        <v/>
      </c>
      <c r="L97" s="274" t="str">
        <f t="shared" si="14"/>
        <v/>
      </c>
      <c r="M97" s="275" t="str">
        <f t="shared" si="13"/>
        <v/>
      </c>
      <c r="N97" s="217"/>
      <c r="O97" s="282"/>
      <c r="P97" s="277"/>
      <c r="Q97" s="278"/>
      <c r="R97" s="210"/>
      <c r="S97" s="277"/>
      <c r="T97" s="278"/>
      <c r="X97" s="218"/>
      <c r="Y97" s="366"/>
      <c r="Z97" s="281"/>
      <c r="AA97" s="357"/>
      <c r="AE97" s="40"/>
      <c r="AF97" s="40"/>
    </row>
    <row r="98" spans="1:32" ht="15" customHeight="1" x14ac:dyDescent="0.55000000000000004">
      <c r="A98" s="650"/>
      <c r="B98" s="653"/>
      <c r="C98" s="654"/>
      <c r="D98" s="426"/>
      <c r="E98" s="427"/>
      <c r="F98" s="273"/>
      <c r="G98" s="276"/>
      <c r="H98" s="274" t="str">
        <f t="shared" si="9"/>
        <v/>
      </c>
      <c r="I98" s="273"/>
      <c r="J98" s="276"/>
      <c r="K98" s="274" t="str">
        <f>IF(I98="","",I98*P98)</f>
        <v/>
      </c>
      <c r="L98" s="274" t="str">
        <f t="shared" si="14"/>
        <v/>
      </c>
      <c r="M98" s="275" t="str">
        <f t="shared" si="13"/>
        <v/>
      </c>
      <c r="N98" s="217"/>
      <c r="P98" s="277"/>
      <c r="Q98" s="278"/>
      <c r="R98" s="366"/>
      <c r="S98" s="277"/>
      <c r="T98" s="278"/>
      <c r="X98" s="218"/>
      <c r="Y98" s="366"/>
      <c r="Z98" s="281"/>
      <c r="AA98" s="357"/>
      <c r="AE98" s="40"/>
      <c r="AF98" s="40"/>
    </row>
    <row r="99" spans="1:32" ht="15" customHeight="1" x14ac:dyDescent="0.55000000000000004">
      <c r="A99" s="650"/>
      <c r="B99" s="594" t="s">
        <v>54</v>
      </c>
      <c r="C99" s="594"/>
      <c r="D99" s="594"/>
      <c r="E99" s="594"/>
      <c r="F99" s="594"/>
      <c r="G99" s="594"/>
      <c r="H99" s="594"/>
      <c r="I99" s="594"/>
      <c r="J99" s="594"/>
      <c r="K99" s="594"/>
      <c r="L99" s="594"/>
      <c r="M99" s="275" t="str">
        <f>IF(SUM(M72:M98)=0,"",SUM(M72:M98))</f>
        <v/>
      </c>
      <c r="N99" s="217"/>
      <c r="P99" s="212"/>
      <c r="Q99" s="241"/>
      <c r="R99" s="212"/>
      <c r="S99" s="214"/>
      <c r="T99" s="213"/>
      <c r="X99" s="366"/>
      <c r="Y99" s="366"/>
      <c r="Z99" s="281"/>
      <c r="AA99" s="357"/>
      <c r="AE99" s="40"/>
      <c r="AF99" s="40"/>
    </row>
    <row r="100" spans="1:32" ht="21.75" customHeight="1" x14ac:dyDescent="0.55000000000000004">
      <c r="A100" s="650"/>
      <c r="B100" s="603"/>
      <c r="C100" s="604"/>
      <c r="D100" s="604"/>
      <c r="E100" s="605"/>
      <c r="F100" s="594" t="s">
        <v>1</v>
      </c>
      <c r="G100" s="594"/>
      <c r="H100" s="594"/>
      <c r="I100" s="612" t="s">
        <v>46</v>
      </c>
      <c r="J100" s="612"/>
      <c r="K100" s="612"/>
      <c r="L100" s="568" t="s">
        <v>51</v>
      </c>
      <c r="M100" s="626" t="s">
        <v>72</v>
      </c>
      <c r="N100" s="217"/>
      <c r="P100" s="283"/>
      <c r="Q100" s="284"/>
      <c r="R100" s="366"/>
      <c r="S100" s="285"/>
      <c r="T100" s="286"/>
      <c r="X100" s="218"/>
      <c r="Y100" s="366"/>
      <c r="Z100" s="281"/>
      <c r="AA100" s="357"/>
      <c r="AE100" s="40"/>
      <c r="AF100" s="40"/>
    </row>
    <row r="101" spans="1:32" ht="15" customHeight="1" thickBot="1" x14ac:dyDescent="0.6">
      <c r="A101" s="650"/>
      <c r="B101" s="606"/>
      <c r="C101" s="607"/>
      <c r="D101" s="607"/>
      <c r="E101" s="608"/>
      <c r="F101" s="360" t="s">
        <v>3</v>
      </c>
      <c r="G101" s="582" t="s">
        <v>480</v>
      </c>
      <c r="H101" s="628"/>
      <c r="I101" s="360" t="s">
        <v>3</v>
      </c>
      <c r="J101" s="582" t="s">
        <v>480</v>
      </c>
      <c r="K101" s="628"/>
      <c r="L101" s="569"/>
      <c r="M101" s="627"/>
      <c r="N101" s="217"/>
      <c r="P101" s="283"/>
      <c r="Q101" s="284"/>
      <c r="R101" s="366"/>
      <c r="S101" s="285"/>
      <c r="T101" s="286"/>
      <c r="X101" s="218"/>
      <c r="Y101" s="366"/>
      <c r="Z101" s="281"/>
      <c r="AA101" s="357"/>
      <c r="AE101" s="40"/>
      <c r="AF101" s="40"/>
    </row>
    <row r="102" spans="1:32" ht="15" customHeight="1" thickTop="1" thickBot="1" x14ac:dyDescent="0.6">
      <c r="A102" s="650"/>
      <c r="B102" s="609"/>
      <c r="C102" s="610"/>
      <c r="D102" s="610"/>
      <c r="E102" s="611"/>
      <c r="F102" s="368" t="s">
        <v>66</v>
      </c>
      <c r="G102" s="583"/>
      <c r="H102" s="629"/>
      <c r="I102" s="368" t="s">
        <v>68</v>
      </c>
      <c r="J102" s="583"/>
      <c r="K102" s="629"/>
      <c r="L102" s="361" t="s">
        <v>481</v>
      </c>
      <c r="M102" s="361" t="s">
        <v>261</v>
      </c>
      <c r="N102" s="217"/>
      <c r="O102" s="198" t="s">
        <v>482</v>
      </c>
      <c r="P102" s="283"/>
      <c r="Q102" s="284"/>
      <c r="R102" s="366"/>
      <c r="S102" s="287"/>
      <c r="T102" s="288"/>
      <c r="U102" s="630" t="s">
        <v>483</v>
      </c>
      <c r="V102" s="631"/>
      <c r="X102" s="218"/>
      <c r="Y102" s="366"/>
      <c r="Z102" s="281"/>
      <c r="AA102" s="357"/>
      <c r="AE102" s="40"/>
      <c r="AF102" s="40"/>
    </row>
    <row r="103" spans="1:32" ht="15" customHeight="1" thickTop="1" thickBot="1" x14ac:dyDescent="0.6">
      <c r="A103" s="650"/>
      <c r="B103" s="632" t="s">
        <v>484</v>
      </c>
      <c r="C103" s="633"/>
      <c r="D103" s="633"/>
      <c r="E103" s="634"/>
      <c r="F103" s="273"/>
      <c r="G103" s="125" t="s">
        <v>262</v>
      </c>
      <c r="H103" s="289"/>
      <c r="I103" s="273"/>
      <c r="J103" s="125" t="s">
        <v>262</v>
      </c>
      <c r="K103" s="289"/>
      <c r="L103" s="274" t="str">
        <f>IF(F103="",IF(I103="","",F103-I103),F103-I103)</f>
        <v/>
      </c>
      <c r="M103" s="275" t="str">
        <f>IF(L103="","",L103*S103)</f>
        <v/>
      </c>
      <c r="N103" s="217"/>
      <c r="P103" s="283"/>
      <c r="Q103" s="284"/>
      <c r="R103" s="290"/>
      <c r="S103" s="291"/>
      <c r="T103" s="292" t="s">
        <v>485</v>
      </c>
      <c r="U103" s="635"/>
      <c r="V103" s="636"/>
      <c r="X103" s="218"/>
      <c r="Y103" s="366"/>
      <c r="Z103" s="281"/>
      <c r="AA103" s="357"/>
      <c r="AE103" s="40"/>
      <c r="AF103" s="40"/>
    </row>
    <row r="104" spans="1:32" ht="15" customHeight="1" thickTop="1" thickBot="1" x14ac:dyDescent="0.6">
      <c r="A104" s="650"/>
      <c r="B104" s="594" t="s">
        <v>55</v>
      </c>
      <c r="C104" s="594"/>
      <c r="D104" s="594"/>
      <c r="E104" s="594"/>
      <c r="F104" s="594"/>
      <c r="G104" s="594"/>
      <c r="H104" s="594"/>
      <c r="I104" s="594"/>
      <c r="J104" s="594"/>
      <c r="K104" s="594"/>
      <c r="L104" s="594"/>
      <c r="M104" s="275" t="str">
        <f>IF(M103=0,"",M103)</f>
        <v/>
      </c>
      <c r="N104" s="217"/>
      <c r="O104" s="198" t="s">
        <v>486</v>
      </c>
      <c r="P104" s="366"/>
      <c r="Q104" s="241"/>
      <c r="R104" s="293"/>
      <c r="S104" s="294"/>
      <c r="T104" s="213"/>
      <c r="X104" s="366"/>
      <c r="Y104" s="366"/>
      <c r="Z104" s="281"/>
      <c r="AA104" s="357"/>
      <c r="AE104" s="40"/>
      <c r="AF104" s="40"/>
    </row>
    <row r="105" spans="1:32" ht="18" customHeight="1" thickTop="1" x14ac:dyDescent="0.2">
      <c r="A105" s="650"/>
      <c r="B105" s="613"/>
      <c r="C105" s="614"/>
      <c r="D105" s="614"/>
      <c r="E105" s="615"/>
      <c r="F105" s="594" t="s">
        <v>1</v>
      </c>
      <c r="G105" s="594"/>
      <c r="H105" s="594"/>
      <c r="I105" s="612" t="s">
        <v>46</v>
      </c>
      <c r="J105" s="612"/>
      <c r="K105" s="612"/>
      <c r="L105" s="568" t="s">
        <v>487</v>
      </c>
      <c r="M105" s="568" t="s">
        <v>72</v>
      </c>
      <c r="N105" s="271"/>
      <c r="O105" s="571" t="s">
        <v>119</v>
      </c>
      <c r="P105" s="581" t="s">
        <v>2</v>
      </c>
      <c r="Q105" s="581"/>
      <c r="R105" s="571" t="s">
        <v>119</v>
      </c>
      <c r="S105" s="581" t="s">
        <v>57</v>
      </c>
      <c r="T105" s="581"/>
      <c r="X105" s="581" t="s">
        <v>2</v>
      </c>
      <c r="Y105" s="581"/>
      <c r="Z105" s="581" t="s">
        <v>57</v>
      </c>
      <c r="AA105" s="581"/>
      <c r="AE105" s="40"/>
      <c r="AF105" s="40"/>
    </row>
    <row r="106" spans="1:32" ht="15" customHeight="1" x14ac:dyDescent="0.2">
      <c r="A106" s="650"/>
      <c r="B106" s="616"/>
      <c r="C106" s="617"/>
      <c r="D106" s="617"/>
      <c r="E106" s="618"/>
      <c r="F106" s="360" t="s">
        <v>3</v>
      </c>
      <c r="G106" s="594" t="s">
        <v>47</v>
      </c>
      <c r="H106" s="381" t="s">
        <v>48</v>
      </c>
      <c r="I106" s="360" t="s">
        <v>3</v>
      </c>
      <c r="J106" s="594" t="s">
        <v>47</v>
      </c>
      <c r="K106" s="381" t="s">
        <v>48</v>
      </c>
      <c r="L106" s="569"/>
      <c r="M106" s="569"/>
      <c r="N106" s="271"/>
      <c r="O106" s="572"/>
      <c r="P106" s="205" t="s">
        <v>3</v>
      </c>
      <c r="Q106" s="638" t="s">
        <v>83</v>
      </c>
      <c r="R106" s="572"/>
      <c r="S106" s="571" t="s">
        <v>3</v>
      </c>
      <c r="T106" s="639" t="s">
        <v>47</v>
      </c>
      <c r="X106" s="205" t="s">
        <v>3</v>
      </c>
      <c r="Y106" s="641" t="s">
        <v>83</v>
      </c>
      <c r="Z106" s="571" t="s">
        <v>3</v>
      </c>
      <c r="AA106" s="571" t="s">
        <v>47</v>
      </c>
      <c r="AE106" s="40"/>
      <c r="AF106" s="40"/>
    </row>
    <row r="107" spans="1:32" ht="15" customHeight="1" thickBot="1" x14ac:dyDescent="0.25">
      <c r="A107" s="650"/>
      <c r="B107" s="619"/>
      <c r="C107" s="620"/>
      <c r="D107" s="620"/>
      <c r="E107" s="621"/>
      <c r="F107" s="368" t="s">
        <v>66</v>
      </c>
      <c r="G107" s="594"/>
      <c r="H107" s="368" t="s">
        <v>67</v>
      </c>
      <c r="I107" s="368" t="s">
        <v>68</v>
      </c>
      <c r="J107" s="594"/>
      <c r="K107" s="368" t="s">
        <v>69</v>
      </c>
      <c r="L107" s="361" t="s">
        <v>104</v>
      </c>
      <c r="M107" s="361" t="s">
        <v>261</v>
      </c>
      <c r="N107" s="271"/>
      <c r="O107" s="573"/>
      <c r="P107" s="206" t="s">
        <v>5</v>
      </c>
      <c r="Q107" s="638"/>
      <c r="R107" s="573"/>
      <c r="S107" s="573"/>
      <c r="T107" s="640"/>
      <c r="X107" s="206" t="s">
        <v>5</v>
      </c>
      <c r="Y107" s="641"/>
      <c r="Z107" s="573"/>
      <c r="AA107" s="573"/>
      <c r="AE107" s="40"/>
      <c r="AF107" s="40"/>
    </row>
    <row r="108" spans="1:32" ht="15" customHeight="1" thickTop="1" x14ac:dyDescent="0.55000000000000004">
      <c r="A108" s="650"/>
      <c r="B108" s="588" t="s">
        <v>32</v>
      </c>
      <c r="C108" s="588"/>
      <c r="D108" s="588"/>
      <c r="E108" s="588"/>
      <c r="F108" s="273"/>
      <c r="G108" s="125" t="s">
        <v>33</v>
      </c>
      <c r="H108" s="295"/>
      <c r="I108" s="273"/>
      <c r="J108" s="125" t="s">
        <v>33</v>
      </c>
      <c r="K108" s="296"/>
      <c r="L108" s="274" t="str">
        <f>IF(F108="",IF(I108="","",F108-I108),F108-I108)</f>
        <v/>
      </c>
      <c r="M108" s="275" t="str">
        <f>IF(L108="","",L108*S108)</f>
        <v/>
      </c>
      <c r="N108" s="217"/>
      <c r="P108" s="214"/>
      <c r="Q108" s="215"/>
      <c r="R108" s="297" t="str">
        <f>IF(S108=$Z$44,"","○")</f>
        <v/>
      </c>
      <c r="S108" s="298">
        <v>6.54E-2</v>
      </c>
      <c r="T108" s="325" t="s">
        <v>463</v>
      </c>
      <c r="X108" s="214"/>
      <c r="Y108" s="214"/>
      <c r="Z108" s="299">
        <v>6.54E-2</v>
      </c>
      <c r="AA108" s="357" t="s">
        <v>464</v>
      </c>
      <c r="AE108" s="40"/>
      <c r="AF108" s="40"/>
    </row>
    <row r="109" spans="1:32" ht="15" customHeight="1" x14ac:dyDescent="0.55000000000000004">
      <c r="A109" s="650"/>
      <c r="B109" s="588" t="s">
        <v>35</v>
      </c>
      <c r="C109" s="588"/>
      <c r="D109" s="588"/>
      <c r="E109" s="588"/>
      <c r="F109" s="273"/>
      <c r="G109" s="125" t="s">
        <v>33</v>
      </c>
      <c r="H109" s="295"/>
      <c r="I109" s="273"/>
      <c r="J109" s="125" t="s">
        <v>33</v>
      </c>
      <c r="K109" s="296"/>
      <c r="L109" s="274" t="str">
        <f>IF(F109="",IF(I109="","",F109-I109),F109-I109)</f>
        <v/>
      </c>
      <c r="M109" s="275" t="str">
        <f>IF(L109="","",L109*S109)</f>
        <v/>
      </c>
      <c r="N109" s="217"/>
      <c r="P109" s="214"/>
      <c r="Q109" s="215"/>
      <c r="R109" s="297" t="str">
        <f>IF(S109=$Z$45,"","○")</f>
        <v/>
      </c>
      <c r="S109" s="300"/>
      <c r="T109" s="326" t="s">
        <v>463</v>
      </c>
      <c r="X109" s="214"/>
      <c r="Y109" s="214"/>
      <c r="Z109" s="301"/>
      <c r="AA109" s="357" t="s">
        <v>464</v>
      </c>
      <c r="AE109" s="40"/>
      <c r="AF109" s="40"/>
    </row>
    <row r="110" spans="1:32" ht="15" customHeight="1" x14ac:dyDescent="0.55000000000000004">
      <c r="A110" s="650"/>
      <c r="B110" s="588" t="s">
        <v>36</v>
      </c>
      <c r="C110" s="588"/>
      <c r="D110" s="588"/>
      <c r="E110" s="588"/>
      <c r="F110" s="273"/>
      <c r="G110" s="125" t="s">
        <v>33</v>
      </c>
      <c r="H110" s="295"/>
      <c r="I110" s="273"/>
      <c r="J110" s="125" t="s">
        <v>33</v>
      </c>
      <c r="K110" s="296"/>
      <c r="L110" s="274" t="str">
        <f>IF(F110="",IF(I110="","",F110-I110),F110-I110)</f>
        <v/>
      </c>
      <c r="M110" s="275" t="str">
        <f>IF(L110="","",L110*S110)</f>
        <v/>
      </c>
      <c r="N110" s="217"/>
      <c r="P110" s="214"/>
      <c r="Q110" s="215"/>
      <c r="R110" s="297" t="str">
        <f>IF(S110=$Z$46,"","○")</f>
        <v/>
      </c>
      <c r="S110" s="300"/>
      <c r="T110" s="326" t="s">
        <v>463</v>
      </c>
      <c r="X110" s="214"/>
      <c r="Y110" s="214"/>
      <c r="Z110" s="301"/>
      <c r="AA110" s="357" t="s">
        <v>464</v>
      </c>
      <c r="AE110" s="40"/>
      <c r="AF110" s="40"/>
    </row>
    <row r="111" spans="1:32" ht="15" customHeight="1" thickBot="1" x14ac:dyDescent="0.6">
      <c r="A111" s="650"/>
      <c r="B111" s="588" t="s">
        <v>37</v>
      </c>
      <c r="C111" s="588"/>
      <c r="D111" s="588"/>
      <c r="E111" s="588"/>
      <c r="F111" s="273"/>
      <c r="G111" s="125" t="s">
        <v>33</v>
      </c>
      <c r="H111" s="295"/>
      <c r="I111" s="273"/>
      <c r="J111" s="125" t="s">
        <v>33</v>
      </c>
      <c r="K111" s="296"/>
      <c r="L111" s="274" t="str">
        <f>IF(F111="",IF(I111="","",F111-I111),F111-I111)</f>
        <v/>
      </c>
      <c r="M111" s="275" t="str">
        <f>IF(L111="","",L111*S111)</f>
        <v/>
      </c>
      <c r="N111" s="217"/>
      <c r="P111" s="214"/>
      <c r="Q111" s="215"/>
      <c r="R111" s="297" t="str">
        <f>IF(S111=$Z$47,"","○")</f>
        <v/>
      </c>
      <c r="S111" s="302"/>
      <c r="T111" s="327" t="s">
        <v>463</v>
      </c>
      <c r="X111" s="214"/>
      <c r="Y111" s="214"/>
      <c r="Z111" s="301"/>
      <c r="AA111" s="357" t="s">
        <v>464</v>
      </c>
      <c r="AE111" s="40"/>
      <c r="AF111" s="40"/>
    </row>
    <row r="112" spans="1:32" ht="15" customHeight="1" thickTop="1" x14ac:dyDescent="0.55000000000000004">
      <c r="A112" s="650"/>
      <c r="B112" s="594" t="s">
        <v>105</v>
      </c>
      <c r="C112" s="594"/>
      <c r="D112" s="594"/>
      <c r="E112" s="594"/>
      <c r="F112" s="594"/>
      <c r="G112" s="594"/>
      <c r="H112" s="594"/>
      <c r="I112" s="594"/>
      <c r="J112" s="594"/>
      <c r="K112" s="594"/>
      <c r="L112" s="594"/>
      <c r="M112" s="275" t="str">
        <f>IF(SUM(M108:M111)=0,"",SUM(M108:M111))</f>
        <v/>
      </c>
      <c r="N112" s="217"/>
      <c r="O112" s="198" t="s">
        <v>391</v>
      </c>
      <c r="P112" s="214"/>
      <c r="Q112" s="216"/>
      <c r="R112" s="216"/>
      <c r="S112" s="214"/>
      <c r="T112" s="241"/>
      <c r="X112" s="214"/>
      <c r="Y112" s="366"/>
      <c r="Z112" s="214"/>
      <c r="AA112" s="366"/>
      <c r="AE112" s="40"/>
      <c r="AF112" s="40"/>
    </row>
    <row r="113" spans="1:27" ht="15" customHeight="1" x14ac:dyDescent="0.55000000000000004">
      <c r="A113" s="594" t="s">
        <v>0</v>
      </c>
      <c r="B113" s="594"/>
      <c r="C113" s="594"/>
      <c r="D113" s="594"/>
      <c r="E113" s="594"/>
      <c r="F113" s="568" t="s">
        <v>3</v>
      </c>
      <c r="G113" s="594" t="s">
        <v>47</v>
      </c>
      <c r="H113" s="649"/>
      <c r="I113" s="568" t="s">
        <v>3</v>
      </c>
      <c r="J113" s="594" t="s">
        <v>47</v>
      </c>
      <c r="K113" s="649"/>
      <c r="L113" s="568" t="s">
        <v>51</v>
      </c>
      <c r="M113" s="626" t="s">
        <v>72</v>
      </c>
      <c r="N113" s="219"/>
      <c r="O113" s="625" t="s">
        <v>108</v>
      </c>
      <c r="P113" s="579" t="s">
        <v>383</v>
      </c>
      <c r="Q113" s="579"/>
      <c r="R113" s="578" t="s">
        <v>57</v>
      </c>
      <c r="S113" s="578"/>
      <c r="T113" s="577" t="s">
        <v>384</v>
      </c>
      <c r="U113" s="577"/>
      <c r="V113" s="578" t="s">
        <v>465</v>
      </c>
      <c r="W113" s="578"/>
      <c r="X113" s="622"/>
      <c r="Y113" s="220"/>
      <c r="Z113" s="656"/>
      <c r="AA113" s="656"/>
    </row>
    <row r="114" spans="1:27" ht="15" customHeight="1" thickBot="1" x14ac:dyDescent="0.6">
      <c r="A114" s="594"/>
      <c r="B114" s="594"/>
      <c r="C114" s="594"/>
      <c r="D114" s="594"/>
      <c r="E114" s="594"/>
      <c r="F114" s="569"/>
      <c r="G114" s="594"/>
      <c r="H114" s="649"/>
      <c r="I114" s="569"/>
      <c r="J114" s="594"/>
      <c r="K114" s="649"/>
      <c r="L114" s="569"/>
      <c r="M114" s="627"/>
      <c r="N114" s="219"/>
      <c r="O114" s="625"/>
      <c r="P114" s="580"/>
      <c r="Q114" s="580"/>
      <c r="R114" s="580" t="s">
        <v>466</v>
      </c>
      <c r="S114" s="580"/>
      <c r="T114" s="358" t="s">
        <v>387</v>
      </c>
      <c r="U114" s="358" t="s">
        <v>388</v>
      </c>
      <c r="V114" s="365" t="s">
        <v>387</v>
      </c>
      <c r="W114" s="365" t="s">
        <v>388</v>
      </c>
      <c r="X114" s="622"/>
      <c r="Y114" s="220"/>
      <c r="Z114" s="656"/>
      <c r="AA114" s="656"/>
    </row>
    <row r="115" spans="1:27" ht="15" customHeight="1" thickTop="1" x14ac:dyDescent="0.55000000000000004">
      <c r="A115" s="594"/>
      <c r="B115" s="594"/>
      <c r="C115" s="594"/>
      <c r="D115" s="594"/>
      <c r="E115" s="594"/>
      <c r="F115" s="368" t="s">
        <v>66</v>
      </c>
      <c r="G115" s="594"/>
      <c r="H115" s="649"/>
      <c r="I115" s="42" t="s">
        <v>68</v>
      </c>
      <c r="J115" s="594"/>
      <c r="K115" s="649"/>
      <c r="L115" s="368" t="s">
        <v>52</v>
      </c>
      <c r="M115" s="361" t="s">
        <v>261</v>
      </c>
      <c r="N115" s="271"/>
      <c r="O115" s="221">
        <v>1</v>
      </c>
      <c r="P115" s="669"/>
      <c r="Q115" s="670"/>
      <c r="R115" s="657"/>
      <c r="S115" s="657"/>
      <c r="T115" s="244"/>
      <c r="U115" s="245"/>
      <c r="V115" s="222" t="str">
        <f>IF($R115="","",$R115*10^3*T115)</f>
        <v/>
      </c>
      <c r="W115" s="223" t="str">
        <f>IF($R115="","",$R115*10^3*U115)</f>
        <v/>
      </c>
      <c r="X115" s="622"/>
      <c r="Y115" s="366"/>
      <c r="Z115" s="656"/>
      <c r="AA115" s="656"/>
    </row>
    <row r="116" spans="1:27" ht="15" customHeight="1" x14ac:dyDescent="0.55000000000000004">
      <c r="A116" s="650" t="s">
        <v>38</v>
      </c>
      <c r="B116" s="660" t="s">
        <v>382</v>
      </c>
      <c r="C116" s="661"/>
      <c r="D116" s="662"/>
      <c r="E116" s="582" t="s">
        <v>39</v>
      </c>
      <c r="F116" s="647" t="str">
        <f>IF(T119=0,"",T119)</f>
        <v/>
      </c>
      <c r="G116" s="582" t="s">
        <v>461</v>
      </c>
      <c r="H116" s="623"/>
      <c r="I116" s="623"/>
      <c r="J116" s="582" t="s">
        <v>461</v>
      </c>
      <c r="K116" s="623"/>
      <c r="L116" s="589" t="str">
        <f>IF(F116="","",F116)</f>
        <v/>
      </c>
      <c r="M116" s="591" t="str">
        <f>IF(V119=0,"",V119)</f>
        <v/>
      </c>
      <c r="N116" s="217"/>
      <c r="O116" s="221">
        <v>2</v>
      </c>
      <c r="P116" s="645"/>
      <c r="Q116" s="646"/>
      <c r="R116" s="644"/>
      <c r="S116" s="644"/>
      <c r="T116" s="224"/>
      <c r="U116" s="246"/>
      <c r="V116" s="222" t="str">
        <f t="shared" ref="V116:V118" si="15">IF($R116="","",$R116*10^3*T116)</f>
        <v/>
      </c>
      <c r="W116" s="223" t="str">
        <f>IF($R116="","",$R116*10^3*U116)</f>
        <v/>
      </c>
      <c r="X116" s="214"/>
      <c r="Y116" s="225" t="s">
        <v>116</v>
      </c>
      <c r="Z116" s="226"/>
      <c r="AA116" s="366"/>
    </row>
    <row r="117" spans="1:27" ht="15" customHeight="1" x14ac:dyDescent="0.55000000000000004">
      <c r="A117" s="650"/>
      <c r="B117" s="663"/>
      <c r="C117" s="664"/>
      <c r="D117" s="665"/>
      <c r="E117" s="583"/>
      <c r="F117" s="648"/>
      <c r="G117" s="583"/>
      <c r="H117" s="624"/>
      <c r="I117" s="624"/>
      <c r="J117" s="583"/>
      <c r="K117" s="624"/>
      <c r="L117" s="590"/>
      <c r="M117" s="592"/>
      <c r="N117" s="217"/>
      <c r="O117" s="221">
        <v>3</v>
      </c>
      <c r="P117" s="645"/>
      <c r="Q117" s="646"/>
      <c r="R117" s="644"/>
      <c r="S117" s="644"/>
      <c r="T117" s="224"/>
      <c r="U117" s="246"/>
      <c r="V117" s="222" t="str">
        <f t="shared" si="15"/>
        <v/>
      </c>
      <c r="W117" s="223" t="str">
        <f>IF($R117="","",$R117*10^3*U117)</f>
        <v/>
      </c>
      <c r="X117" s="214"/>
      <c r="Y117" s="225"/>
      <c r="Z117" s="226"/>
      <c r="AA117" s="366"/>
    </row>
    <row r="118" spans="1:27" ht="15" customHeight="1" thickBot="1" x14ac:dyDescent="0.6">
      <c r="A118" s="650"/>
      <c r="B118" s="663"/>
      <c r="C118" s="664"/>
      <c r="D118" s="665"/>
      <c r="E118" s="582" t="s">
        <v>40</v>
      </c>
      <c r="F118" s="647" t="str">
        <f>IF(U119=0,"",U119)</f>
        <v/>
      </c>
      <c r="G118" s="582" t="s">
        <v>461</v>
      </c>
      <c r="H118" s="623"/>
      <c r="I118" s="623"/>
      <c r="J118" s="582" t="s">
        <v>461</v>
      </c>
      <c r="K118" s="623"/>
      <c r="L118" s="589" t="str">
        <f>IF(F118="","",F118)</f>
        <v/>
      </c>
      <c r="M118" s="591" t="str">
        <f>IF(W119=0,"",W119)</f>
        <v/>
      </c>
      <c r="N118" s="217"/>
      <c r="O118" s="221">
        <v>4</v>
      </c>
      <c r="P118" s="584"/>
      <c r="Q118" s="585"/>
      <c r="R118" s="642"/>
      <c r="S118" s="642"/>
      <c r="T118" s="247"/>
      <c r="U118" s="248"/>
      <c r="V118" s="222" t="str">
        <f t="shared" si="15"/>
        <v/>
      </c>
      <c r="W118" s="223" t="str">
        <f t="shared" ref="W118" si="16">IF($R118="","",$R118*10^3*U118)</f>
        <v/>
      </c>
      <c r="X118" s="214"/>
      <c r="Y118" s="225"/>
      <c r="Z118" s="226"/>
      <c r="AA118" s="366"/>
    </row>
    <row r="119" spans="1:27" ht="15" customHeight="1" thickTop="1" x14ac:dyDescent="0.55000000000000004">
      <c r="A119" s="650"/>
      <c r="B119" s="666"/>
      <c r="C119" s="667"/>
      <c r="D119" s="668"/>
      <c r="E119" s="583"/>
      <c r="F119" s="648"/>
      <c r="G119" s="583"/>
      <c r="H119" s="624"/>
      <c r="I119" s="624"/>
      <c r="J119" s="583"/>
      <c r="K119" s="624"/>
      <c r="L119" s="590"/>
      <c r="M119" s="592"/>
      <c r="N119" s="217"/>
      <c r="O119" s="227"/>
      <c r="P119" s="643" t="s">
        <v>71</v>
      </c>
      <c r="Q119" s="643"/>
      <c r="R119" s="586"/>
      <c r="S119" s="587"/>
      <c r="T119" s="228" t="str">
        <f>IF(T115="","",SUM(T115:T118))</f>
        <v/>
      </c>
      <c r="U119" s="229" t="str">
        <f t="shared" ref="U119:W119" si="17">IF(U115="","",SUM(U115:U118))</f>
        <v/>
      </c>
      <c r="V119" s="223" t="str">
        <f t="shared" si="17"/>
        <v/>
      </c>
      <c r="W119" s="223" t="str">
        <f t="shared" si="17"/>
        <v/>
      </c>
      <c r="X119" s="214"/>
      <c r="Y119" s="225" t="s">
        <v>120</v>
      </c>
      <c r="Z119" s="226"/>
      <c r="AA119" s="366"/>
    </row>
    <row r="120" spans="1:27" ht="15" customHeight="1" x14ac:dyDescent="0.55000000000000004">
      <c r="A120" s="650"/>
      <c r="B120" s="588" t="s">
        <v>41</v>
      </c>
      <c r="C120" s="588"/>
      <c r="D120" s="574" t="s">
        <v>42</v>
      </c>
      <c r="E120" s="576"/>
      <c r="F120" s="250"/>
      <c r="G120" s="249" t="s">
        <v>461</v>
      </c>
      <c r="H120" s="253"/>
      <c r="I120" s="253"/>
      <c r="J120" s="249" t="s">
        <v>461</v>
      </c>
      <c r="K120" s="254"/>
      <c r="L120" s="43" t="str">
        <f>IF(F120="","",F120)</f>
        <v/>
      </c>
      <c r="M120" s="120" t="str">
        <f>IF(L120="","",L120*S120)</f>
        <v/>
      </c>
      <c r="N120" s="217"/>
      <c r="O120" s="230"/>
      <c r="P120" s="567"/>
      <c r="Q120" s="567"/>
      <c r="R120" s="231"/>
      <c r="S120" s="383"/>
      <c r="T120" s="208" t="s">
        <v>467</v>
      </c>
      <c r="U120" s="232"/>
      <c r="V120" s="232"/>
      <c r="W120" s="232"/>
      <c r="X120" s="214"/>
      <c r="Y120" s="225" t="s">
        <v>121</v>
      </c>
      <c r="Z120" s="233"/>
      <c r="AA120" s="366"/>
    </row>
    <row r="121" spans="1:27" ht="15" customHeight="1" x14ac:dyDescent="0.55000000000000004">
      <c r="A121" s="650"/>
      <c r="B121" s="588"/>
      <c r="C121" s="588"/>
      <c r="D121" s="593" t="s">
        <v>43</v>
      </c>
      <c r="E121" s="425"/>
      <c r="F121" s="255"/>
      <c r="G121" s="249" t="s">
        <v>461</v>
      </c>
      <c r="H121" s="253"/>
      <c r="I121" s="250"/>
      <c r="J121" s="249" t="s">
        <v>461</v>
      </c>
      <c r="K121" s="254"/>
      <c r="L121" s="43" t="str">
        <f>IF(I121="",IF(I121="","",-I121),-I121)</f>
        <v/>
      </c>
      <c r="M121" s="120" t="str">
        <f>IF(L121="","",L121*S121)</f>
        <v/>
      </c>
      <c r="N121" s="217"/>
      <c r="O121" s="234"/>
      <c r="P121" s="235"/>
      <c r="Q121" s="236"/>
      <c r="R121" s="236"/>
      <c r="S121" s="383"/>
      <c r="T121" s="208" t="s">
        <v>467</v>
      </c>
      <c r="X121" s="214"/>
      <c r="Y121" s="214"/>
      <c r="Z121" s="233"/>
      <c r="AA121" s="366"/>
    </row>
    <row r="122" spans="1:27" ht="15" customHeight="1" thickBot="1" x14ac:dyDescent="0.6">
      <c r="A122" s="650"/>
      <c r="B122" s="594" t="s">
        <v>488</v>
      </c>
      <c r="C122" s="594"/>
      <c r="D122" s="594"/>
      <c r="E122" s="594"/>
      <c r="F122" s="594"/>
      <c r="G122" s="594"/>
      <c r="H122" s="594"/>
      <c r="I122" s="594"/>
      <c r="J122" s="594"/>
      <c r="K122" s="594"/>
      <c r="L122" s="594"/>
      <c r="M122" s="73" t="str">
        <f>IF(SUM(M116:M121)=0,"",SUM(M116:M121))</f>
        <v/>
      </c>
      <c r="N122" s="217"/>
      <c r="O122" s="234"/>
      <c r="P122" s="237"/>
      <c r="Q122" s="236"/>
      <c r="R122" s="236"/>
      <c r="S122" s="238"/>
      <c r="T122" s="238"/>
      <c r="X122" s="214"/>
      <c r="Y122" s="366"/>
      <c r="Z122" s="214"/>
      <c r="AA122" s="366"/>
    </row>
    <row r="123" spans="1:27" ht="15" customHeight="1" thickBot="1" x14ac:dyDescent="0.6">
      <c r="A123" s="595" t="s">
        <v>489</v>
      </c>
      <c r="B123" s="596"/>
      <c r="C123" s="596"/>
      <c r="D123" s="596"/>
      <c r="E123" s="596"/>
      <c r="F123" s="596"/>
      <c r="G123" s="596"/>
      <c r="H123" s="596"/>
      <c r="I123" s="596"/>
      <c r="J123" s="596"/>
      <c r="K123" s="596"/>
      <c r="L123" s="597"/>
      <c r="M123" s="256" t="str">
        <f>IF(SUM(M99,M104,M112,M122)=0,"",SUM(M99,M104,M112,M122))</f>
        <v/>
      </c>
      <c r="N123" s="217"/>
      <c r="O123" s="234"/>
      <c r="P123" s="237"/>
      <c r="Q123" s="236"/>
      <c r="R123" s="236"/>
      <c r="S123" s="238"/>
      <c r="T123" s="238"/>
      <c r="X123" s="214"/>
      <c r="Y123" s="366"/>
      <c r="Z123" s="214"/>
      <c r="AA123" s="366"/>
    </row>
    <row r="124" spans="1:27" ht="6" customHeight="1" x14ac:dyDescent="0.55000000000000004">
      <c r="A124" s="367"/>
      <c r="B124" s="118"/>
      <c r="C124" s="119"/>
      <c r="D124" s="119"/>
      <c r="E124" s="119"/>
      <c r="F124" s="119"/>
      <c r="G124" s="367"/>
      <c r="H124" s="367"/>
      <c r="I124" s="367"/>
      <c r="J124" s="367"/>
      <c r="K124" s="367"/>
      <c r="L124" s="367"/>
      <c r="M124" s="41"/>
      <c r="N124" s="217"/>
      <c r="O124" s="234"/>
      <c r="P124" s="237"/>
      <c r="Q124" s="236"/>
      <c r="R124" s="236"/>
      <c r="S124" s="238"/>
      <c r="T124" s="238"/>
      <c r="X124" s="214"/>
      <c r="Y124" s="366"/>
      <c r="Z124" s="214"/>
      <c r="AA124" s="366"/>
    </row>
    <row r="125" spans="1:27" ht="13.5" customHeight="1" x14ac:dyDescent="0.2">
      <c r="A125" s="74"/>
      <c r="B125" s="598" t="s">
        <v>390</v>
      </c>
      <c r="C125" s="598"/>
      <c r="D125" s="598"/>
      <c r="E125" s="598"/>
      <c r="F125" s="598"/>
      <c r="G125" s="598" t="str">
        <f>IF(P115="","",""&amp;$P115&amp;" "&amp;$R115&amp;"　"&amp;$P116&amp;" "&amp;$R116&amp;"　"&amp;$P117&amp;" "&amp;$R117&amp;"　"&amp;$P118&amp;" "&amp;$R118&amp;"")</f>
        <v/>
      </c>
      <c r="H125" s="598"/>
      <c r="I125" s="598"/>
      <c r="J125" s="598"/>
      <c r="K125" s="598"/>
      <c r="L125" s="598"/>
      <c r="M125" s="598"/>
      <c r="O125" s="234"/>
      <c r="P125" s="199"/>
      <c r="Q125" s="239"/>
      <c r="R125" s="239"/>
      <c r="S125" s="239"/>
      <c r="T125" s="271"/>
    </row>
    <row r="126" spans="1:27" ht="13.5" customHeight="1" x14ac:dyDescent="0.2">
      <c r="A126" s="48"/>
      <c r="B126" s="655"/>
      <c r="C126" s="655"/>
      <c r="D126" s="655"/>
      <c r="E126" s="655"/>
      <c r="F126" s="655"/>
      <c r="G126" s="655"/>
      <c r="H126" s="655"/>
      <c r="I126" s="655"/>
      <c r="J126" s="655"/>
      <c r="K126" s="655"/>
      <c r="L126" s="655"/>
      <c r="M126" s="655"/>
      <c r="Q126" s="240"/>
    </row>
    <row r="127" spans="1:27" ht="13.5" customHeight="1" x14ac:dyDescent="0.2">
      <c r="A127" s="48"/>
      <c r="B127" s="655"/>
      <c r="C127" s="655"/>
      <c r="D127" s="655"/>
      <c r="E127" s="655"/>
      <c r="F127" s="655"/>
      <c r="G127" s="655"/>
      <c r="H127" s="655"/>
      <c r="I127" s="655"/>
      <c r="J127" s="655"/>
      <c r="K127" s="655"/>
      <c r="L127" s="655"/>
      <c r="M127" s="655"/>
    </row>
    <row r="128" spans="1:27" ht="6" customHeight="1" x14ac:dyDescent="0.2">
      <c r="A128" s="49"/>
      <c r="B128" s="49"/>
      <c r="C128" s="49"/>
      <c r="D128" s="49"/>
      <c r="E128" s="49"/>
      <c r="F128" s="49"/>
      <c r="G128" s="49"/>
      <c r="H128" s="49"/>
      <c r="I128" s="49"/>
      <c r="J128" s="49"/>
      <c r="K128" s="49"/>
      <c r="L128" s="49"/>
      <c r="M128" s="49"/>
    </row>
    <row r="129" spans="1:27" ht="15" customHeight="1" x14ac:dyDescent="0.2">
      <c r="A129" s="1"/>
      <c r="B129" s="21" t="s">
        <v>315</v>
      </c>
      <c r="C129" s="21"/>
      <c r="D129" s="21"/>
      <c r="E129" s="21"/>
      <c r="F129" s="21"/>
      <c r="G129" s="21"/>
      <c r="H129" s="21"/>
      <c r="I129" s="21"/>
      <c r="J129" s="21"/>
      <c r="K129" s="21"/>
      <c r="L129" s="21"/>
      <c r="M129" s="21"/>
    </row>
    <row r="130" spans="1:27" ht="15" customHeight="1" x14ac:dyDescent="0.2">
      <c r="A130" s="21"/>
      <c r="B130" s="21"/>
      <c r="C130" s="21"/>
      <c r="D130" s="21"/>
      <c r="E130" s="21"/>
      <c r="F130" s="21"/>
      <c r="G130" s="21"/>
      <c r="H130" s="21"/>
      <c r="I130" s="21"/>
      <c r="J130" s="21"/>
      <c r="K130" s="21"/>
      <c r="L130" s="21"/>
      <c r="M130" s="21"/>
      <c r="O130" s="203" t="s">
        <v>272</v>
      </c>
    </row>
    <row r="131" spans="1:27" ht="15" customHeight="1" x14ac:dyDescent="0.2">
      <c r="A131" s="21"/>
      <c r="B131" s="46" t="str">
        <f>B3</f>
        <v>（令和</v>
      </c>
      <c r="C131" s="47">
        <f>IF($C$3="","",$C$3)</f>
        <v>7</v>
      </c>
      <c r="D131" s="74" t="s">
        <v>111</v>
      </c>
      <c r="F131" s="50" t="s">
        <v>112</v>
      </c>
      <c r="G131" s="574" t="str">
        <f>IF('③（別紙１）事業所一覧'!B9="","",CONCATENATE(①基本情報!C4," ",'③（別紙１）事業所一覧'!B9))</f>
        <v/>
      </c>
      <c r="H131" s="575"/>
      <c r="I131" s="575"/>
      <c r="J131" s="575"/>
      <c r="K131" s="575"/>
      <c r="L131" s="576"/>
      <c r="M131" s="21"/>
      <c r="O131" s="203" t="s">
        <v>274</v>
      </c>
    </row>
    <row r="132" spans="1:27" ht="15" customHeight="1" x14ac:dyDescent="0.2">
      <c r="A132" s="109"/>
      <c r="B132" s="110"/>
      <c r="C132" s="111"/>
      <c r="D132" s="111"/>
      <c r="E132" s="109"/>
      <c r="F132" s="111"/>
      <c r="G132" s="112"/>
      <c r="H132" s="112"/>
      <c r="I132" s="112"/>
      <c r="J132" s="112"/>
      <c r="K132" s="112"/>
      <c r="L132" s="110"/>
      <c r="M132" s="110"/>
      <c r="O132" s="203" t="s">
        <v>273</v>
      </c>
    </row>
    <row r="133" spans="1:27" ht="18" customHeight="1" x14ac:dyDescent="0.2">
      <c r="A133" s="594" t="s">
        <v>0</v>
      </c>
      <c r="B133" s="594"/>
      <c r="C133" s="594"/>
      <c r="D133" s="594"/>
      <c r="E133" s="594"/>
      <c r="F133" s="570" t="s">
        <v>1</v>
      </c>
      <c r="G133" s="570"/>
      <c r="H133" s="570"/>
      <c r="I133" s="570" t="s">
        <v>46</v>
      </c>
      <c r="J133" s="570"/>
      <c r="K133" s="570"/>
      <c r="L133" s="568" t="s">
        <v>70</v>
      </c>
      <c r="M133" s="568" t="s">
        <v>72</v>
      </c>
      <c r="N133" s="271"/>
      <c r="O133" s="571" t="s">
        <v>119</v>
      </c>
      <c r="P133" s="581" t="s">
        <v>2</v>
      </c>
      <c r="Q133" s="581"/>
      <c r="R133" s="571" t="s">
        <v>119</v>
      </c>
      <c r="S133" s="581" t="s">
        <v>57</v>
      </c>
      <c r="T133" s="581"/>
      <c r="X133" s="581" t="s">
        <v>2</v>
      </c>
      <c r="Y133" s="581"/>
      <c r="Z133" s="581" t="s">
        <v>57</v>
      </c>
      <c r="AA133" s="581"/>
    </row>
    <row r="134" spans="1:27" ht="15" customHeight="1" x14ac:dyDescent="0.2">
      <c r="A134" s="594"/>
      <c r="B134" s="594"/>
      <c r="C134" s="594"/>
      <c r="D134" s="594"/>
      <c r="E134" s="594"/>
      <c r="F134" s="360" t="s">
        <v>3</v>
      </c>
      <c r="G134" s="570" t="s">
        <v>47</v>
      </c>
      <c r="H134" s="362" t="s">
        <v>48</v>
      </c>
      <c r="I134" s="360" t="s">
        <v>3</v>
      </c>
      <c r="J134" s="570" t="s">
        <v>47</v>
      </c>
      <c r="K134" s="362" t="s">
        <v>48</v>
      </c>
      <c r="L134" s="569"/>
      <c r="M134" s="569"/>
      <c r="N134" s="271"/>
      <c r="O134" s="572"/>
      <c r="P134" s="205" t="s">
        <v>3</v>
      </c>
      <c r="Q134" s="638" t="s">
        <v>83</v>
      </c>
      <c r="R134" s="572"/>
      <c r="S134" s="571" t="s">
        <v>3</v>
      </c>
      <c r="T134" s="639" t="s">
        <v>47</v>
      </c>
      <c r="X134" s="205" t="s">
        <v>3</v>
      </c>
      <c r="Y134" s="641" t="s">
        <v>83</v>
      </c>
      <c r="Z134" s="571" t="s">
        <v>3</v>
      </c>
      <c r="AA134" s="571" t="s">
        <v>47</v>
      </c>
    </row>
    <row r="135" spans="1:27" ht="15" customHeight="1" x14ac:dyDescent="0.2">
      <c r="A135" s="594"/>
      <c r="B135" s="594"/>
      <c r="C135" s="594"/>
      <c r="D135" s="594"/>
      <c r="E135" s="594"/>
      <c r="F135" s="368" t="s">
        <v>66</v>
      </c>
      <c r="G135" s="570"/>
      <c r="H135" s="363" t="s">
        <v>67</v>
      </c>
      <c r="I135" s="368" t="s">
        <v>68</v>
      </c>
      <c r="J135" s="570"/>
      <c r="K135" s="363" t="s">
        <v>69</v>
      </c>
      <c r="L135" s="361" t="s">
        <v>104</v>
      </c>
      <c r="M135" s="361" t="s">
        <v>261</v>
      </c>
      <c r="N135" s="271"/>
      <c r="O135" s="573"/>
      <c r="P135" s="206" t="s">
        <v>5</v>
      </c>
      <c r="Q135" s="638"/>
      <c r="R135" s="573"/>
      <c r="S135" s="573"/>
      <c r="T135" s="640"/>
      <c r="X135" s="206" t="s">
        <v>5</v>
      </c>
      <c r="Y135" s="641"/>
      <c r="Z135" s="573"/>
      <c r="AA135" s="573"/>
    </row>
    <row r="136" spans="1:27" ht="15" customHeight="1" x14ac:dyDescent="0.55000000000000004">
      <c r="A136" s="650" t="s">
        <v>49</v>
      </c>
      <c r="B136" s="599" t="s">
        <v>106</v>
      </c>
      <c r="C136" s="600"/>
      <c r="D136" s="600"/>
      <c r="E136" s="601"/>
      <c r="F136" s="250"/>
      <c r="G136" s="249" t="s">
        <v>460</v>
      </c>
      <c r="H136" s="251" t="str">
        <f t="shared" ref="H136:H162" si="18">IF(F136="","",F136*P136)</f>
        <v/>
      </c>
      <c r="I136" s="250"/>
      <c r="J136" s="249" t="s">
        <v>460</v>
      </c>
      <c r="K136" s="251" t="str">
        <f t="shared" ref="K136:K157" si="19">IF(I136="","",I136*P136)</f>
        <v/>
      </c>
      <c r="L136" s="251" t="str">
        <f t="shared" ref="L136:L157" si="20">IF(F136="",IF(I136="","",-(I136*P136)),(F136-I136)*P136)</f>
        <v/>
      </c>
      <c r="M136" s="252" t="str">
        <f t="shared" ref="M136:M157" si="21">IF(L136="","",L136*S136*44/12)</f>
        <v/>
      </c>
      <c r="N136" s="217"/>
      <c r="O136" s="364" t="str">
        <f>IF(P136=$X$8,"","○")</f>
        <v/>
      </c>
      <c r="P136" s="277">
        <v>38.299999999999997</v>
      </c>
      <c r="Q136" s="303" t="s">
        <v>493</v>
      </c>
      <c r="R136" s="207" t="str">
        <f>IF(S136=$Z$8,"","○")</f>
        <v/>
      </c>
      <c r="S136" s="313">
        <v>1.9E-2</v>
      </c>
      <c r="T136" s="314" t="s">
        <v>277</v>
      </c>
      <c r="X136" s="281">
        <v>38.299999999999997</v>
      </c>
      <c r="Y136" s="359" t="s">
        <v>493</v>
      </c>
      <c r="Z136" s="320">
        <v>1.9E-2</v>
      </c>
      <c r="AA136" s="357" t="s">
        <v>56</v>
      </c>
    </row>
    <row r="137" spans="1:27" ht="15" customHeight="1" x14ac:dyDescent="0.55000000000000004">
      <c r="A137" s="650"/>
      <c r="B137" s="599" t="s">
        <v>9</v>
      </c>
      <c r="C137" s="600"/>
      <c r="D137" s="600"/>
      <c r="E137" s="601"/>
      <c r="F137" s="250"/>
      <c r="G137" s="249" t="s">
        <v>460</v>
      </c>
      <c r="H137" s="251" t="str">
        <f t="shared" si="18"/>
        <v/>
      </c>
      <c r="I137" s="250"/>
      <c r="J137" s="249" t="s">
        <v>460</v>
      </c>
      <c r="K137" s="251" t="str">
        <f t="shared" si="19"/>
        <v/>
      </c>
      <c r="L137" s="251" t="str">
        <f t="shared" si="20"/>
        <v/>
      </c>
      <c r="M137" s="252" t="str">
        <f t="shared" si="21"/>
        <v/>
      </c>
      <c r="N137" s="217"/>
      <c r="O137" s="364" t="str">
        <f>IF(P137=$X$9,"","○")</f>
        <v/>
      </c>
      <c r="P137" s="277">
        <v>34.799999999999997</v>
      </c>
      <c r="Q137" s="303" t="s">
        <v>493</v>
      </c>
      <c r="R137" s="207" t="str">
        <f>IF(S137=$Z$9,"","○")</f>
        <v/>
      </c>
      <c r="S137" s="277">
        <v>1.83E-2</v>
      </c>
      <c r="T137" s="314" t="s">
        <v>276</v>
      </c>
      <c r="X137" s="281">
        <v>34.799999999999997</v>
      </c>
      <c r="Y137" s="359" t="s">
        <v>493</v>
      </c>
      <c r="Z137" s="281">
        <v>1.83E-2</v>
      </c>
      <c r="AA137" s="357" t="s">
        <v>56</v>
      </c>
    </row>
    <row r="138" spans="1:27" ht="15" customHeight="1" x14ac:dyDescent="0.55000000000000004">
      <c r="A138" s="650"/>
      <c r="B138" s="599" t="s">
        <v>53</v>
      </c>
      <c r="C138" s="600"/>
      <c r="D138" s="600"/>
      <c r="E138" s="601"/>
      <c r="F138" s="250"/>
      <c r="G138" s="249" t="s">
        <v>460</v>
      </c>
      <c r="H138" s="251" t="str">
        <f t="shared" si="18"/>
        <v/>
      </c>
      <c r="I138" s="250"/>
      <c r="J138" s="249" t="s">
        <v>460</v>
      </c>
      <c r="K138" s="251" t="str">
        <f t="shared" si="19"/>
        <v/>
      </c>
      <c r="L138" s="251" t="str">
        <f t="shared" si="20"/>
        <v/>
      </c>
      <c r="M138" s="252" t="str">
        <f t="shared" si="21"/>
        <v/>
      </c>
      <c r="N138" s="217"/>
      <c r="O138" s="364" t="str">
        <f>IF(P138=$X$10,"","○")</f>
        <v/>
      </c>
      <c r="P138" s="277">
        <v>33.4</v>
      </c>
      <c r="Q138" s="303" t="s">
        <v>493</v>
      </c>
      <c r="R138" s="207" t="str">
        <f>IF(S138=$Z$10,"","○")</f>
        <v/>
      </c>
      <c r="S138" s="277">
        <v>1.8700000000000001E-2</v>
      </c>
      <c r="T138" s="314" t="s">
        <v>276</v>
      </c>
      <c r="X138" s="281">
        <v>33.4</v>
      </c>
      <c r="Y138" s="359" t="s">
        <v>493</v>
      </c>
      <c r="Z138" s="281">
        <v>1.8700000000000001E-2</v>
      </c>
      <c r="AA138" s="357" t="s">
        <v>56</v>
      </c>
    </row>
    <row r="139" spans="1:27" ht="15" customHeight="1" x14ac:dyDescent="0.55000000000000004">
      <c r="A139" s="650"/>
      <c r="B139" s="599" t="s">
        <v>10</v>
      </c>
      <c r="C139" s="600"/>
      <c r="D139" s="600"/>
      <c r="E139" s="601"/>
      <c r="F139" s="250"/>
      <c r="G139" s="249" t="s">
        <v>460</v>
      </c>
      <c r="H139" s="251" t="str">
        <f t="shared" si="18"/>
        <v/>
      </c>
      <c r="I139" s="250"/>
      <c r="J139" s="249" t="s">
        <v>460</v>
      </c>
      <c r="K139" s="251" t="str">
        <f t="shared" si="19"/>
        <v/>
      </c>
      <c r="L139" s="251" t="str">
        <f t="shared" si="20"/>
        <v/>
      </c>
      <c r="M139" s="252" t="str">
        <f t="shared" si="21"/>
        <v/>
      </c>
      <c r="N139" s="217"/>
      <c r="O139" s="364" t="str">
        <f>IF(P139=$X$11,"","○")</f>
        <v/>
      </c>
      <c r="P139" s="277">
        <v>33.299999999999997</v>
      </c>
      <c r="Q139" s="303" t="s">
        <v>493</v>
      </c>
      <c r="R139" s="207" t="str">
        <f>IF(S139=$Z$11,"","○")</f>
        <v/>
      </c>
      <c r="S139" s="277">
        <v>1.8599999999999998E-2</v>
      </c>
      <c r="T139" s="314" t="s">
        <v>276</v>
      </c>
      <c r="X139" s="281">
        <v>33.299999999999997</v>
      </c>
      <c r="Y139" s="359" t="s">
        <v>493</v>
      </c>
      <c r="Z139" s="281">
        <v>1.8599999999999998E-2</v>
      </c>
      <c r="AA139" s="357" t="s">
        <v>56</v>
      </c>
    </row>
    <row r="140" spans="1:27" ht="15" customHeight="1" x14ac:dyDescent="0.55000000000000004">
      <c r="A140" s="650"/>
      <c r="B140" s="599" t="s">
        <v>107</v>
      </c>
      <c r="C140" s="600"/>
      <c r="D140" s="600"/>
      <c r="E140" s="601"/>
      <c r="F140" s="250"/>
      <c r="G140" s="249" t="s">
        <v>460</v>
      </c>
      <c r="H140" s="251" t="str">
        <f t="shared" si="18"/>
        <v/>
      </c>
      <c r="I140" s="250"/>
      <c r="J140" s="249" t="s">
        <v>460</v>
      </c>
      <c r="K140" s="251" t="str">
        <f t="shared" si="19"/>
        <v/>
      </c>
      <c r="L140" s="251" t="str">
        <f t="shared" si="20"/>
        <v/>
      </c>
      <c r="M140" s="252" t="str">
        <f t="shared" si="21"/>
        <v/>
      </c>
      <c r="N140" s="217"/>
      <c r="O140" s="364" t="str">
        <f>IF(P140=$X$12,"","○")</f>
        <v/>
      </c>
      <c r="P140" s="277">
        <v>36.5</v>
      </c>
      <c r="Q140" s="303" t="s">
        <v>493</v>
      </c>
      <c r="R140" s="207" t="str">
        <f>IF(S140=$Z$12,"","○")</f>
        <v/>
      </c>
      <c r="S140" s="277">
        <v>1.8700000000000001E-2</v>
      </c>
      <c r="T140" s="314" t="s">
        <v>276</v>
      </c>
      <c r="X140" s="281">
        <v>36.5</v>
      </c>
      <c r="Y140" s="359" t="s">
        <v>493</v>
      </c>
      <c r="Z140" s="281">
        <v>1.8700000000000001E-2</v>
      </c>
      <c r="AA140" s="357" t="s">
        <v>56</v>
      </c>
    </row>
    <row r="141" spans="1:27" ht="15" customHeight="1" x14ac:dyDescent="0.55000000000000004">
      <c r="A141" s="650"/>
      <c r="B141" s="599" t="s">
        <v>12</v>
      </c>
      <c r="C141" s="600"/>
      <c r="D141" s="600"/>
      <c r="E141" s="601"/>
      <c r="F141" s="250"/>
      <c r="G141" s="249" t="s">
        <v>460</v>
      </c>
      <c r="H141" s="251" t="str">
        <f t="shared" si="18"/>
        <v/>
      </c>
      <c r="I141" s="250"/>
      <c r="J141" s="249" t="s">
        <v>460</v>
      </c>
      <c r="K141" s="251" t="str">
        <f t="shared" si="19"/>
        <v/>
      </c>
      <c r="L141" s="251" t="str">
        <f t="shared" si="20"/>
        <v/>
      </c>
      <c r="M141" s="252" t="str">
        <f t="shared" si="21"/>
        <v/>
      </c>
      <c r="N141" s="217"/>
      <c r="O141" s="364" t="str">
        <f>IF(P141=$X$13,"","○")</f>
        <v/>
      </c>
      <c r="P141" s="304">
        <v>38</v>
      </c>
      <c r="Q141" s="303" t="s">
        <v>493</v>
      </c>
      <c r="R141" s="207" t="str">
        <f>IF(S141=$Z$13,"","○")</f>
        <v/>
      </c>
      <c r="S141" s="277">
        <v>1.8800000000000001E-2</v>
      </c>
      <c r="T141" s="314" t="s">
        <v>276</v>
      </c>
      <c r="X141" s="321">
        <v>38</v>
      </c>
      <c r="Y141" s="359" t="s">
        <v>493</v>
      </c>
      <c r="Z141" s="281">
        <v>1.8800000000000001E-2</v>
      </c>
      <c r="AA141" s="357" t="s">
        <v>56</v>
      </c>
    </row>
    <row r="142" spans="1:27" ht="15" customHeight="1" x14ac:dyDescent="0.55000000000000004">
      <c r="A142" s="650"/>
      <c r="B142" s="599" t="s">
        <v>13</v>
      </c>
      <c r="C142" s="600"/>
      <c r="D142" s="600"/>
      <c r="E142" s="601"/>
      <c r="F142" s="250"/>
      <c r="G142" s="249" t="s">
        <v>460</v>
      </c>
      <c r="H142" s="251" t="str">
        <f t="shared" si="18"/>
        <v/>
      </c>
      <c r="I142" s="250"/>
      <c r="J142" s="249" t="s">
        <v>460</v>
      </c>
      <c r="K142" s="251" t="str">
        <f t="shared" si="19"/>
        <v/>
      </c>
      <c r="L142" s="251" t="str">
        <f t="shared" si="20"/>
        <v/>
      </c>
      <c r="M142" s="252" t="str">
        <f t="shared" si="21"/>
        <v/>
      </c>
      <c r="N142" s="217"/>
      <c r="O142" s="364" t="str">
        <f>IF(P142=$X$14,"","○")</f>
        <v/>
      </c>
      <c r="P142" s="277">
        <v>38.9</v>
      </c>
      <c r="Q142" s="303" t="s">
        <v>493</v>
      </c>
      <c r="R142" s="207" t="str">
        <f>IF(S142=$Z$14,"","○")</f>
        <v/>
      </c>
      <c r="S142" s="277">
        <v>1.9300000000000001E-2</v>
      </c>
      <c r="T142" s="314" t="s">
        <v>276</v>
      </c>
      <c r="X142" s="281">
        <v>38.9</v>
      </c>
      <c r="Y142" s="359" t="s">
        <v>493</v>
      </c>
      <c r="Z142" s="281">
        <v>1.9300000000000001E-2</v>
      </c>
      <c r="AA142" s="357" t="s">
        <v>56</v>
      </c>
    </row>
    <row r="143" spans="1:27" ht="15" customHeight="1" x14ac:dyDescent="0.55000000000000004">
      <c r="A143" s="650"/>
      <c r="B143" s="599" t="s">
        <v>14</v>
      </c>
      <c r="C143" s="600"/>
      <c r="D143" s="600"/>
      <c r="E143" s="601"/>
      <c r="F143" s="250"/>
      <c r="G143" s="249" t="s">
        <v>460</v>
      </c>
      <c r="H143" s="251" t="str">
        <f t="shared" si="18"/>
        <v/>
      </c>
      <c r="I143" s="250"/>
      <c r="J143" s="249" t="s">
        <v>460</v>
      </c>
      <c r="K143" s="251" t="str">
        <f t="shared" si="19"/>
        <v/>
      </c>
      <c r="L143" s="251" t="str">
        <f t="shared" si="20"/>
        <v/>
      </c>
      <c r="M143" s="252" t="str">
        <f t="shared" si="21"/>
        <v/>
      </c>
      <c r="N143" s="217"/>
      <c r="O143" s="364" t="str">
        <f>IF(P143=$X$15,"","○")</f>
        <v/>
      </c>
      <c r="P143" s="277">
        <v>41.8</v>
      </c>
      <c r="Q143" s="303" t="s">
        <v>493</v>
      </c>
      <c r="R143" s="207" t="str">
        <f>IF(S143=$Z$15,"","○")</f>
        <v/>
      </c>
      <c r="S143" s="277">
        <v>2.0199999999999999E-2</v>
      </c>
      <c r="T143" s="314" t="s">
        <v>276</v>
      </c>
      <c r="X143" s="281">
        <v>41.8</v>
      </c>
      <c r="Y143" s="359" t="s">
        <v>493</v>
      </c>
      <c r="Z143" s="281">
        <v>2.0199999999999999E-2</v>
      </c>
      <c r="AA143" s="357" t="s">
        <v>56</v>
      </c>
    </row>
    <row r="144" spans="1:27" ht="15" customHeight="1" x14ac:dyDescent="0.55000000000000004">
      <c r="A144" s="650"/>
      <c r="B144" s="599" t="s">
        <v>15</v>
      </c>
      <c r="C144" s="600"/>
      <c r="D144" s="600"/>
      <c r="E144" s="601"/>
      <c r="F144" s="250"/>
      <c r="G144" s="249" t="s">
        <v>457</v>
      </c>
      <c r="H144" s="251" t="str">
        <f t="shared" si="18"/>
        <v/>
      </c>
      <c r="I144" s="250"/>
      <c r="J144" s="249" t="s">
        <v>457</v>
      </c>
      <c r="K144" s="251" t="str">
        <f t="shared" si="19"/>
        <v/>
      </c>
      <c r="L144" s="251" t="str">
        <f t="shared" si="20"/>
        <v/>
      </c>
      <c r="M144" s="252" t="str">
        <f t="shared" si="21"/>
        <v/>
      </c>
      <c r="N144" s="217"/>
      <c r="O144" s="364" t="str">
        <f>IF(P144=$X$16,"","○")</f>
        <v/>
      </c>
      <c r="P144" s="304">
        <v>40</v>
      </c>
      <c r="Q144" s="303" t="s">
        <v>17</v>
      </c>
      <c r="R144" s="207" t="str">
        <f>IF(S144=$Z$16,"","○")</f>
        <v/>
      </c>
      <c r="S144" s="277">
        <v>2.0400000000000001E-2</v>
      </c>
      <c r="T144" s="314" t="s">
        <v>276</v>
      </c>
      <c r="X144" s="321">
        <v>40</v>
      </c>
      <c r="Y144" s="359" t="s">
        <v>17</v>
      </c>
      <c r="Z144" s="281">
        <v>2.0400000000000001E-2</v>
      </c>
      <c r="AA144" s="357" t="s">
        <v>56</v>
      </c>
    </row>
    <row r="145" spans="1:32" ht="15" customHeight="1" x14ac:dyDescent="0.55000000000000004">
      <c r="A145" s="650"/>
      <c r="B145" s="599" t="s">
        <v>18</v>
      </c>
      <c r="C145" s="600"/>
      <c r="D145" s="600"/>
      <c r="E145" s="601"/>
      <c r="F145" s="250"/>
      <c r="G145" s="249" t="s">
        <v>457</v>
      </c>
      <c r="H145" s="251" t="str">
        <f t="shared" si="18"/>
        <v/>
      </c>
      <c r="I145" s="250"/>
      <c r="J145" s="249" t="s">
        <v>457</v>
      </c>
      <c r="K145" s="251" t="str">
        <f t="shared" si="19"/>
        <v/>
      </c>
      <c r="L145" s="251" t="str">
        <f t="shared" si="20"/>
        <v/>
      </c>
      <c r="M145" s="252" t="str">
        <f t="shared" si="21"/>
        <v/>
      </c>
      <c r="N145" s="217"/>
      <c r="O145" s="364" t="str">
        <f>IF(P145=$X$17,"","○")</f>
        <v/>
      </c>
      <c r="P145" s="277">
        <v>34.1</v>
      </c>
      <c r="Q145" s="303" t="s">
        <v>17</v>
      </c>
      <c r="R145" s="207" t="str">
        <f>IF(S145=$Z$17,"","○")</f>
        <v/>
      </c>
      <c r="S145" s="277">
        <v>2.4500000000000001E-2</v>
      </c>
      <c r="T145" s="314" t="s">
        <v>276</v>
      </c>
      <c r="X145" s="281">
        <v>34.1</v>
      </c>
      <c r="Y145" s="359" t="s">
        <v>17</v>
      </c>
      <c r="Z145" s="281">
        <v>2.4500000000000001E-2</v>
      </c>
      <c r="AA145" s="357" t="s">
        <v>56</v>
      </c>
    </row>
    <row r="146" spans="1:32" ht="15" customHeight="1" x14ac:dyDescent="0.55000000000000004">
      <c r="A146" s="650"/>
      <c r="B146" s="602" t="s">
        <v>19</v>
      </c>
      <c r="C146" s="637" t="s">
        <v>20</v>
      </c>
      <c r="D146" s="637"/>
      <c r="E146" s="637"/>
      <c r="F146" s="250"/>
      <c r="G146" s="249" t="s">
        <v>457</v>
      </c>
      <c r="H146" s="251" t="str">
        <f t="shared" si="18"/>
        <v/>
      </c>
      <c r="I146" s="250"/>
      <c r="J146" s="249" t="s">
        <v>457</v>
      </c>
      <c r="K146" s="251" t="str">
        <f t="shared" si="19"/>
        <v/>
      </c>
      <c r="L146" s="251" t="str">
        <f t="shared" si="20"/>
        <v/>
      </c>
      <c r="M146" s="252" t="str">
        <f t="shared" si="21"/>
        <v/>
      </c>
      <c r="N146" s="217"/>
      <c r="O146" s="364" t="str">
        <f>IF(P146=$X$18,"","○")</f>
        <v/>
      </c>
      <c r="P146" s="277">
        <v>50.1</v>
      </c>
      <c r="Q146" s="303" t="s">
        <v>91</v>
      </c>
      <c r="R146" s="207" t="str">
        <f>IF(S146=$Z$18,"","○")</f>
        <v/>
      </c>
      <c r="S146" s="277">
        <v>1.6299999999999999E-2</v>
      </c>
      <c r="T146" s="314" t="s">
        <v>276</v>
      </c>
      <c r="X146" s="281">
        <v>50.1</v>
      </c>
      <c r="Y146" s="359" t="s">
        <v>91</v>
      </c>
      <c r="Z146" s="281">
        <v>1.6299999999999999E-2</v>
      </c>
      <c r="AA146" s="357" t="s">
        <v>56</v>
      </c>
    </row>
    <row r="147" spans="1:32" ht="15" customHeight="1" x14ac:dyDescent="0.55000000000000004">
      <c r="A147" s="650"/>
      <c r="B147" s="602"/>
      <c r="C147" s="637" t="s">
        <v>21</v>
      </c>
      <c r="D147" s="637"/>
      <c r="E147" s="637"/>
      <c r="F147" s="250"/>
      <c r="G147" s="249" t="s">
        <v>262</v>
      </c>
      <c r="H147" s="251" t="str">
        <f t="shared" si="18"/>
        <v/>
      </c>
      <c r="I147" s="250"/>
      <c r="J147" s="249" t="s">
        <v>262</v>
      </c>
      <c r="K147" s="251" t="str">
        <f t="shared" si="19"/>
        <v/>
      </c>
      <c r="L147" s="251" t="str">
        <f t="shared" si="20"/>
        <v/>
      </c>
      <c r="M147" s="252" t="str">
        <f t="shared" si="21"/>
        <v/>
      </c>
      <c r="N147" s="217"/>
      <c r="O147" s="364" t="str">
        <f>IF(P147=$X$19,"","○")</f>
        <v/>
      </c>
      <c r="P147" s="277">
        <v>46.1</v>
      </c>
      <c r="Q147" s="303" t="s">
        <v>462</v>
      </c>
      <c r="R147" s="207" t="str">
        <f>IF(S147=$Z$19,"","○")</f>
        <v/>
      </c>
      <c r="S147" s="277">
        <v>1.44E-2</v>
      </c>
      <c r="T147" s="314" t="s">
        <v>276</v>
      </c>
      <c r="X147" s="281">
        <v>46.1</v>
      </c>
      <c r="Y147" s="359" t="s">
        <v>462</v>
      </c>
      <c r="Z147" s="281">
        <v>1.44E-2</v>
      </c>
      <c r="AA147" s="357" t="s">
        <v>56</v>
      </c>
    </row>
    <row r="148" spans="1:32" ht="15" customHeight="1" x14ac:dyDescent="0.55000000000000004">
      <c r="A148" s="650"/>
      <c r="B148" s="602" t="s">
        <v>397</v>
      </c>
      <c r="C148" s="637" t="s">
        <v>22</v>
      </c>
      <c r="D148" s="637"/>
      <c r="E148" s="637"/>
      <c r="F148" s="250"/>
      <c r="G148" s="249" t="s">
        <v>457</v>
      </c>
      <c r="H148" s="251" t="str">
        <f t="shared" si="18"/>
        <v/>
      </c>
      <c r="I148" s="250"/>
      <c r="J148" s="249" t="s">
        <v>457</v>
      </c>
      <c r="K148" s="251" t="str">
        <f t="shared" si="19"/>
        <v/>
      </c>
      <c r="L148" s="251" t="str">
        <f t="shared" si="20"/>
        <v/>
      </c>
      <c r="M148" s="252" t="str">
        <f t="shared" si="21"/>
        <v/>
      </c>
      <c r="N148" s="217"/>
      <c r="O148" s="364" t="str">
        <f>IF(P148=$X$20,"","○")</f>
        <v/>
      </c>
      <c r="P148" s="277">
        <v>54.7</v>
      </c>
      <c r="Q148" s="303" t="s">
        <v>91</v>
      </c>
      <c r="R148" s="207" t="str">
        <f>IF(S148=$Z$20,"","○")</f>
        <v/>
      </c>
      <c r="S148" s="277">
        <v>1.3899999999999999E-2</v>
      </c>
      <c r="T148" s="314" t="s">
        <v>276</v>
      </c>
      <c r="X148" s="281">
        <v>54.7</v>
      </c>
      <c r="Y148" s="359" t="s">
        <v>91</v>
      </c>
      <c r="Z148" s="281">
        <v>1.3899999999999999E-2</v>
      </c>
      <c r="AA148" s="357" t="s">
        <v>56</v>
      </c>
    </row>
    <row r="149" spans="1:32" ht="15" customHeight="1" thickBot="1" x14ac:dyDescent="0.6">
      <c r="A149" s="650"/>
      <c r="B149" s="602"/>
      <c r="C149" s="637" t="s">
        <v>50</v>
      </c>
      <c r="D149" s="637"/>
      <c r="E149" s="637"/>
      <c r="F149" s="250"/>
      <c r="G149" s="249" t="s">
        <v>262</v>
      </c>
      <c r="H149" s="251" t="str">
        <f t="shared" si="18"/>
        <v/>
      </c>
      <c r="I149" s="250"/>
      <c r="J149" s="249" t="s">
        <v>262</v>
      </c>
      <c r="K149" s="251" t="str">
        <f t="shared" si="19"/>
        <v/>
      </c>
      <c r="L149" s="251" t="str">
        <f t="shared" si="20"/>
        <v/>
      </c>
      <c r="M149" s="252" t="str">
        <f t="shared" si="21"/>
        <v/>
      </c>
      <c r="N149" s="217"/>
      <c r="O149" s="364" t="str">
        <f>IF(P149=$X$21,"","○")</f>
        <v/>
      </c>
      <c r="P149" s="305">
        <v>38.4</v>
      </c>
      <c r="Q149" s="306" t="s">
        <v>462</v>
      </c>
      <c r="R149" s="207" t="str">
        <f>IF(S149=$Z$21,"","○")</f>
        <v/>
      </c>
      <c r="S149" s="305">
        <v>1.3899999999999999E-2</v>
      </c>
      <c r="T149" s="315" t="s">
        <v>276</v>
      </c>
      <c r="X149" s="281">
        <v>38.4</v>
      </c>
      <c r="Y149" s="359" t="s">
        <v>462</v>
      </c>
      <c r="Z149" s="281">
        <v>1.3899999999999999E-2</v>
      </c>
      <c r="AA149" s="357" t="s">
        <v>56</v>
      </c>
    </row>
    <row r="150" spans="1:32" ht="15" customHeight="1" x14ac:dyDescent="0.55000000000000004">
      <c r="A150" s="650"/>
      <c r="B150" s="588" t="s">
        <v>23</v>
      </c>
      <c r="C150" s="658" t="s">
        <v>479</v>
      </c>
      <c r="D150" s="658"/>
      <c r="E150" s="658"/>
      <c r="F150" s="250"/>
      <c r="G150" s="249" t="s">
        <v>457</v>
      </c>
      <c r="H150" s="251" t="str">
        <f t="shared" si="18"/>
        <v/>
      </c>
      <c r="I150" s="250"/>
      <c r="J150" s="249" t="s">
        <v>457</v>
      </c>
      <c r="K150" s="251" t="str">
        <f t="shared" si="19"/>
        <v/>
      </c>
      <c r="L150" s="251" t="str">
        <f t="shared" si="20"/>
        <v/>
      </c>
      <c r="M150" s="252" t="str">
        <f t="shared" si="21"/>
        <v/>
      </c>
      <c r="N150" s="217"/>
      <c r="O150" s="364" t="str">
        <f>IF(P150=$X$22,"","○")</f>
        <v/>
      </c>
      <c r="P150" s="307">
        <v>28.7</v>
      </c>
      <c r="Q150" s="308" t="s">
        <v>17</v>
      </c>
      <c r="R150" s="207" t="str">
        <f>IF(S150=$Z$22,"","○")</f>
        <v/>
      </c>
      <c r="S150" s="316">
        <v>2.46E-2</v>
      </c>
      <c r="T150" s="308" t="s">
        <v>276</v>
      </c>
      <c r="X150" s="322">
        <v>28.7</v>
      </c>
      <c r="Y150" s="359" t="s">
        <v>17</v>
      </c>
      <c r="Z150" s="281">
        <v>2.46E-2</v>
      </c>
      <c r="AA150" s="357" t="s">
        <v>56</v>
      </c>
    </row>
    <row r="151" spans="1:32" ht="15" customHeight="1" thickBot="1" x14ac:dyDescent="0.6">
      <c r="A151" s="650"/>
      <c r="B151" s="588"/>
      <c r="C151" s="658" t="s">
        <v>24</v>
      </c>
      <c r="D151" s="658"/>
      <c r="E151" s="658"/>
      <c r="F151" s="250"/>
      <c r="G151" s="249" t="s">
        <v>457</v>
      </c>
      <c r="H151" s="251" t="str">
        <f t="shared" si="18"/>
        <v/>
      </c>
      <c r="I151" s="250"/>
      <c r="J151" s="249" t="s">
        <v>457</v>
      </c>
      <c r="K151" s="251" t="str">
        <f t="shared" si="19"/>
        <v/>
      </c>
      <c r="L151" s="251" t="str">
        <f t="shared" si="20"/>
        <v/>
      </c>
      <c r="M151" s="252" t="str">
        <f t="shared" si="21"/>
        <v/>
      </c>
      <c r="N151" s="217"/>
      <c r="O151" s="364" t="str">
        <f>IF(P151=$X$23,"","○")</f>
        <v/>
      </c>
      <c r="P151" s="309">
        <v>26.1</v>
      </c>
      <c r="Q151" s="310" t="s">
        <v>17</v>
      </c>
      <c r="R151" s="207" t="str">
        <f>IF(S151=$Z$23,"","○")</f>
        <v/>
      </c>
      <c r="S151" s="309">
        <v>2.4299999999999999E-2</v>
      </c>
      <c r="T151" s="310" t="s">
        <v>276</v>
      </c>
      <c r="X151" s="281">
        <v>26.1</v>
      </c>
      <c r="Y151" s="359" t="s">
        <v>17</v>
      </c>
      <c r="Z151" s="281">
        <v>2.4299999999999999E-2</v>
      </c>
      <c r="AA151" s="357" t="s">
        <v>56</v>
      </c>
    </row>
    <row r="152" spans="1:32" ht="15" customHeight="1" x14ac:dyDescent="0.55000000000000004">
      <c r="A152" s="650"/>
      <c r="B152" s="588"/>
      <c r="C152" s="637" t="s">
        <v>25</v>
      </c>
      <c r="D152" s="637"/>
      <c r="E152" s="637"/>
      <c r="F152" s="250"/>
      <c r="G152" s="249" t="s">
        <v>457</v>
      </c>
      <c r="H152" s="251" t="str">
        <f t="shared" si="18"/>
        <v/>
      </c>
      <c r="I152" s="250"/>
      <c r="J152" s="249" t="s">
        <v>457</v>
      </c>
      <c r="K152" s="251" t="str">
        <f t="shared" si="19"/>
        <v/>
      </c>
      <c r="L152" s="251" t="str">
        <f t="shared" si="20"/>
        <v/>
      </c>
      <c r="M152" s="252" t="str">
        <f t="shared" si="21"/>
        <v/>
      </c>
      <c r="N152" s="217"/>
      <c r="O152" s="364" t="str">
        <f>IF(P152=$X$24,"","○")</f>
        <v/>
      </c>
      <c r="P152" s="311">
        <v>27.8</v>
      </c>
      <c r="Q152" s="312" t="s">
        <v>17</v>
      </c>
      <c r="R152" s="207" t="str">
        <f>IF(S152=$Z$24,"","○")</f>
        <v/>
      </c>
      <c r="S152" s="311">
        <v>2.5899999999999999E-2</v>
      </c>
      <c r="T152" s="317" t="s">
        <v>276</v>
      </c>
      <c r="X152" s="281">
        <v>27.8</v>
      </c>
      <c r="Y152" s="359" t="s">
        <v>17</v>
      </c>
      <c r="Z152" s="281">
        <v>2.5899999999999999E-2</v>
      </c>
      <c r="AA152" s="357" t="s">
        <v>56</v>
      </c>
    </row>
    <row r="153" spans="1:32" ht="15" customHeight="1" x14ac:dyDescent="0.55000000000000004">
      <c r="A153" s="650"/>
      <c r="B153" s="588" t="s">
        <v>26</v>
      </c>
      <c r="C153" s="588"/>
      <c r="D153" s="588"/>
      <c r="E153" s="588"/>
      <c r="F153" s="250"/>
      <c r="G153" s="249" t="s">
        <v>457</v>
      </c>
      <c r="H153" s="251" t="str">
        <f t="shared" si="18"/>
        <v/>
      </c>
      <c r="I153" s="250"/>
      <c r="J153" s="249" t="s">
        <v>457</v>
      </c>
      <c r="K153" s="251" t="str">
        <f t="shared" si="19"/>
        <v/>
      </c>
      <c r="L153" s="251" t="str">
        <f t="shared" si="20"/>
        <v/>
      </c>
      <c r="M153" s="252" t="str">
        <f t="shared" si="21"/>
        <v/>
      </c>
      <c r="N153" s="217"/>
      <c r="O153" s="364" t="str">
        <f>IF(P153=$X$25,"","○")</f>
        <v/>
      </c>
      <c r="P153" s="304">
        <v>29</v>
      </c>
      <c r="Q153" s="303" t="s">
        <v>17</v>
      </c>
      <c r="R153" s="207" t="str">
        <f>IF(S153=$Z$25,"","○")</f>
        <v/>
      </c>
      <c r="S153" s="277">
        <v>2.9899999999999999E-2</v>
      </c>
      <c r="T153" s="314" t="s">
        <v>276</v>
      </c>
      <c r="X153" s="321">
        <v>29</v>
      </c>
      <c r="Y153" s="359" t="s">
        <v>17</v>
      </c>
      <c r="Z153" s="281">
        <v>2.9899999999999999E-2</v>
      </c>
      <c r="AA153" s="357" t="s">
        <v>56</v>
      </c>
    </row>
    <row r="154" spans="1:32" ht="15" customHeight="1" x14ac:dyDescent="0.55000000000000004">
      <c r="A154" s="650"/>
      <c r="B154" s="588" t="s">
        <v>27</v>
      </c>
      <c r="C154" s="588"/>
      <c r="D154" s="588"/>
      <c r="E154" s="588"/>
      <c r="F154" s="250"/>
      <c r="G154" s="249" t="s">
        <v>457</v>
      </c>
      <c r="H154" s="251" t="str">
        <f t="shared" si="18"/>
        <v/>
      </c>
      <c r="I154" s="250"/>
      <c r="J154" s="249" t="s">
        <v>457</v>
      </c>
      <c r="K154" s="251" t="str">
        <f t="shared" si="19"/>
        <v/>
      </c>
      <c r="L154" s="251" t="str">
        <f t="shared" si="20"/>
        <v/>
      </c>
      <c r="M154" s="252" t="str">
        <f t="shared" si="21"/>
        <v/>
      </c>
      <c r="N154" s="217"/>
      <c r="O154" s="364" t="str">
        <f>IF(P154=$X$26,"","○")</f>
        <v/>
      </c>
      <c r="P154" s="277">
        <v>37.299999999999997</v>
      </c>
      <c r="Q154" s="303" t="s">
        <v>17</v>
      </c>
      <c r="R154" s="207" t="str">
        <f>IF(S154=$Z$26,"","○")</f>
        <v/>
      </c>
      <c r="S154" s="277">
        <v>2.0899999999999998E-2</v>
      </c>
      <c r="T154" s="314" t="s">
        <v>276</v>
      </c>
      <c r="X154" s="281">
        <v>37.299999999999997</v>
      </c>
      <c r="Y154" s="359" t="s">
        <v>17</v>
      </c>
      <c r="Z154" s="281">
        <v>2.0899999999999998E-2</v>
      </c>
      <c r="AA154" s="357" t="s">
        <v>56</v>
      </c>
    </row>
    <row r="155" spans="1:32" ht="15" customHeight="1" x14ac:dyDescent="0.55000000000000004">
      <c r="A155" s="650"/>
      <c r="B155" s="588" t="s">
        <v>28</v>
      </c>
      <c r="C155" s="588"/>
      <c r="D155" s="588"/>
      <c r="E155" s="588"/>
      <c r="F155" s="250"/>
      <c r="G155" s="249" t="s">
        <v>262</v>
      </c>
      <c r="H155" s="251" t="str">
        <f t="shared" si="18"/>
        <v/>
      </c>
      <c r="I155" s="250"/>
      <c r="J155" s="249" t="s">
        <v>262</v>
      </c>
      <c r="K155" s="251" t="str">
        <f t="shared" si="19"/>
        <v/>
      </c>
      <c r="L155" s="251" t="str">
        <f t="shared" si="20"/>
        <v/>
      </c>
      <c r="M155" s="252" t="str">
        <f t="shared" si="21"/>
        <v/>
      </c>
      <c r="N155" s="217"/>
      <c r="O155" s="364" t="str">
        <f>IF(P155=$X$27,"","○")</f>
        <v/>
      </c>
      <c r="P155" s="277">
        <v>18.399999999999999</v>
      </c>
      <c r="Q155" s="303" t="s">
        <v>462</v>
      </c>
      <c r="R155" s="207" t="str">
        <f>IF(S155=$Z$27,"","○")</f>
        <v/>
      </c>
      <c r="S155" s="318">
        <v>1.09E-2</v>
      </c>
      <c r="T155" s="314" t="s">
        <v>276</v>
      </c>
      <c r="X155" s="281">
        <v>18.399999999999999</v>
      </c>
      <c r="Y155" s="359" t="s">
        <v>462</v>
      </c>
      <c r="Z155" s="299">
        <v>1.09E-2</v>
      </c>
      <c r="AA155" s="357" t="s">
        <v>56</v>
      </c>
    </row>
    <row r="156" spans="1:32" ht="15" customHeight="1" x14ac:dyDescent="0.55000000000000004">
      <c r="A156" s="650"/>
      <c r="B156" s="588" t="s">
        <v>29</v>
      </c>
      <c r="C156" s="588"/>
      <c r="D156" s="588"/>
      <c r="E156" s="588"/>
      <c r="F156" s="250"/>
      <c r="G156" s="249" t="s">
        <v>262</v>
      </c>
      <c r="H156" s="251" t="str">
        <f t="shared" si="18"/>
        <v/>
      </c>
      <c r="I156" s="250"/>
      <c r="J156" s="249" t="s">
        <v>262</v>
      </c>
      <c r="K156" s="251" t="str">
        <f t="shared" si="19"/>
        <v/>
      </c>
      <c r="L156" s="251" t="str">
        <f t="shared" si="20"/>
        <v/>
      </c>
      <c r="M156" s="252" t="str">
        <f t="shared" si="21"/>
        <v/>
      </c>
      <c r="N156" s="217"/>
      <c r="O156" s="364" t="str">
        <f>IF(P156=$X$28,"","○")</f>
        <v/>
      </c>
      <c r="P156" s="277">
        <v>3.23</v>
      </c>
      <c r="Q156" s="303" t="s">
        <v>462</v>
      </c>
      <c r="R156" s="207" t="str">
        <f>IF(S156=$Z$28,"","○")</f>
        <v/>
      </c>
      <c r="S156" s="277">
        <v>2.64E-2</v>
      </c>
      <c r="T156" s="314" t="s">
        <v>276</v>
      </c>
      <c r="X156" s="281">
        <v>3.23</v>
      </c>
      <c r="Y156" s="359" t="s">
        <v>462</v>
      </c>
      <c r="Z156" s="281">
        <v>2.64E-2</v>
      </c>
      <c r="AA156" s="357" t="s">
        <v>56</v>
      </c>
    </row>
    <row r="157" spans="1:32" ht="15" customHeight="1" x14ac:dyDescent="0.55000000000000004">
      <c r="A157" s="650"/>
      <c r="B157" s="588" t="s">
        <v>30</v>
      </c>
      <c r="C157" s="588"/>
      <c r="D157" s="588"/>
      <c r="E157" s="588"/>
      <c r="F157" s="250"/>
      <c r="G157" s="249" t="s">
        <v>262</v>
      </c>
      <c r="H157" s="251" t="str">
        <f t="shared" si="18"/>
        <v/>
      </c>
      <c r="I157" s="250"/>
      <c r="J157" s="249" t="s">
        <v>262</v>
      </c>
      <c r="K157" s="251" t="str">
        <f t="shared" si="19"/>
        <v/>
      </c>
      <c r="L157" s="251" t="str">
        <f t="shared" si="20"/>
        <v/>
      </c>
      <c r="M157" s="252" t="str">
        <f t="shared" si="21"/>
        <v/>
      </c>
      <c r="N157" s="217"/>
      <c r="O157" s="364" t="str">
        <f>IF(P157=$X$29,"","○")</f>
        <v/>
      </c>
      <c r="P157" s="305">
        <v>7.53</v>
      </c>
      <c r="Q157" s="306" t="s">
        <v>462</v>
      </c>
      <c r="R157" s="209" t="str">
        <f>IF(S157=$Z$29,"","○")</f>
        <v/>
      </c>
      <c r="S157" s="319">
        <v>4.2000000000000003E-2</v>
      </c>
      <c r="T157" s="314" t="s">
        <v>276</v>
      </c>
      <c r="X157" s="281">
        <v>7.53</v>
      </c>
      <c r="Y157" s="323" t="s">
        <v>462</v>
      </c>
      <c r="Z157" s="324">
        <v>4.2000000000000003E-2</v>
      </c>
      <c r="AA157" s="205" t="s">
        <v>56</v>
      </c>
    </row>
    <row r="158" spans="1:32" ht="15" customHeight="1" x14ac:dyDescent="0.55000000000000004">
      <c r="A158" s="650"/>
      <c r="B158" s="651" t="s">
        <v>400</v>
      </c>
      <c r="C158" s="654"/>
      <c r="D158" s="426"/>
      <c r="E158" s="427"/>
      <c r="F158" s="273"/>
      <c r="G158" s="276"/>
      <c r="H158" s="274" t="str">
        <f t="shared" si="18"/>
        <v/>
      </c>
      <c r="I158" s="273"/>
      <c r="J158" s="276"/>
      <c r="K158" s="274" t="str">
        <f>IF(I158="","",I158*P158)</f>
        <v/>
      </c>
      <c r="L158" s="274" t="str">
        <f>IF(F158="",IF(I158="","",-(I158*P158)),(F158-I158)*P158)</f>
        <v/>
      </c>
      <c r="M158" s="275" t="str">
        <f>IF(L158="","",L158*S158*44/12)</f>
        <v/>
      </c>
      <c r="N158" s="217"/>
      <c r="O158" s="211"/>
      <c r="P158" s="277"/>
      <c r="Q158" s="278"/>
      <c r="R158" s="212"/>
      <c r="S158" s="277"/>
      <c r="T158" s="279"/>
      <c r="X158" s="218"/>
      <c r="Y158" s="280"/>
      <c r="Z158" s="281"/>
      <c r="AA158" s="357"/>
      <c r="AE158" s="40"/>
      <c r="AF158" s="40"/>
    </row>
    <row r="159" spans="1:32" ht="15" customHeight="1" x14ac:dyDescent="0.55000000000000004">
      <c r="A159" s="650"/>
      <c r="B159" s="652"/>
      <c r="C159" s="654"/>
      <c r="D159" s="426"/>
      <c r="E159" s="427"/>
      <c r="F159" s="273"/>
      <c r="G159" s="276"/>
      <c r="H159" s="274" t="str">
        <f t="shared" si="18"/>
        <v/>
      </c>
      <c r="I159" s="273"/>
      <c r="J159" s="276"/>
      <c r="K159" s="274" t="str">
        <f>IF(I159="","",I159*P159)</f>
        <v/>
      </c>
      <c r="L159" s="274" t="str">
        <f>IF(F159="",IF(I159="","",-(I159*P159)),(F159-I159)*P159)</f>
        <v/>
      </c>
      <c r="M159" s="275" t="str">
        <f t="shared" ref="M159:M162" si="22">IF(L159="","",L159*S159*44/12)</f>
        <v/>
      </c>
      <c r="N159" s="217"/>
      <c r="O159" s="282"/>
      <c r="P159" s="277"/>
      <c r="Q159" s="278"/>
      <c r="R159" s="212"/>
      <c r="S159" s="277"/>
      <c r="T159" s="278"/>
      <c r="X159" s="218"/>
      <c r="Y159" s="366"/>
      <c r="Z159" s="281"/>
      <c r="AA159" s="357"/>
      <c r="AE159" s="40"/>
      <c r="AF159" s="40"/>
    </row>
    <row r="160" spans="1:32" ht="15" customHeight="1" x14ac:dyDescent="0.55000000000000004">
      <c r="A160" s="650"/>
      <c r="B160" s="652"/>
      <c r="C160" s="654"/>
      <c r="D160" s="426"/>
      <c r="E160" s="427"/>
      <c r="F160" s="273"/>
      <c r="G160" s="276"/>
      <c r="H160" s="274" t="str">
        <f t="shared" si="18"/>
        <v/>
      </c>
      <c r="I160" s="273"/>
      <c r="J160" s="276"/>
      <c r="K160" s="274" t="str">
        <f>IF(I160="","",I160*P160)</f>
        <v/>
      </c>
      <c r="L160" s="274" t="str">
        <f t="shared" ref="L160:L162" si="23">IF(F160="",IF(I160="","",-(I160*P160)),(F160-I160)*P160)</f>
        <v/>
      </c>
      <c r="M160" s="275" t="str">
        <f t="shared" si="22"/>
        <v/>
      </c>
      <c r="N160" s="217"/>
      <c r="O160" s="282"/>
      <c r="P160" s="277"/>
      <c r="Q160" s="278"/>
      <c r="R160" s="212"/>
      <c r="S160" s="277"/>
      <c r="T160" s="278"/>
      <c r="X160" s="218"/>
      <c r="Y160" s="366"/>
      <c r="Z160" s="281"/>
      <c r="AA160" s="357"/>
      <c r="AE160" s="40"/>
      <c r="AF160" s="40"/>
    </row>
    <row r="161" spans="1:32" ht="15" customHeight="1" x14ac:dyDescent="0.55000000000000004">
      <c r="A161" s="650"/>
      <c r="B161" s="652"/>
      <c r="C161" s="654"/>
      <c r="D161" s="426"/>
      <c r="E161" s="427"/>
      <c r="F161" s="273"/>
      <c r="G161" s="276"/>
      <c r="H161" s="274" t="str">
        <f t="shared" si="18"/>
        <v/>
      </c>
      <c r="I161" s="273"/>
      <c r="J161" s="276"/>
      <c r="K161" s="274" t="str">
        <f>IF(I161="","",I161*P161)</f>
        <v/>
      </c>
      <c r="L161" s="274" t="str">
        <f t="shared" si="23"/>
        <v/>
      </c>
      <c r="M161" s="275" t="str">
        <f t="shared" si="22"/>
        <v/>
      </c>
      <c r="N161" s="217"/>
      <c r="O161" s="282"/>
      <c r="P161" s="277"/>
      <c r="Q161" s="278"/>
      <c r="R161" s="210"/>
      <c r="S161" s="277"/>
      <c r="T161" s="278"/>
      <c r="X161" s="218"/>
      <c r="Y161" s="366"/>
      <c r="Z161" s="281"/>
      <c r="AA161" s="357"/>
      <c r="AE161" s="40"/>
      <c r="AF161" s="40"/>
    </row>
    <row r="162" spans="1:32" ht="15" customHeight="1" x14ac:dyDescent="0.55000000000000004">
      <c r="A162" s="650"/>
      <c r="B162" s="653"/>
      <c r="C162" s="654"/>
      <c r="D162" s="426"/>
      <c r="E162" s="427"/>
      <c r="F162" s="273"/>
      <c r="G162" s="276"/>
      <c r="H162" s="274" t="str">
        <f t="shared" si="18"/>
        <v/>
      </c>
      <c r="I162" s="273"/>
      <c r="J162" s="276"/>
      <c r="K162" s="274" t="str">
        <f>IF(I162="","",I162*P162)</f>
        <v/>
      </c>
      <c r="L162" s="274" t="str">
        <f t="shared" si="23"/>
        <v/>
      </c>
      <c r="M162" s="275" t="str">
        <f t="shared" si="22"/>
        <v/>
      </c>
      <c r="N162" s="217"/>
      <c r="P162" s="277"/>
      <c r="Q162" s="278"/>
      <c r="R162" s="366"/>
      <c r="S162" s="277"/>
      <c r="T162" s="278"/>
      <c r="X162" s="218"/>
      <c r="Y162" s="366"/>
      <c r="Z162" s="281"/>
      <c r="AA162" s="357"/>
      <c r="AE162" s="40"/>
      <c r="AF162" s="40"/>
    </row>
    <row r="163" spans="1:32" ht="15" customHeight="1" x14ac:dyDescent="0.55000000000000004">
      <c r="A163" s="650"/>
      <c r="B163" s="594" t="s">
        <v>54</v>
      </c>
      <c r="C163" s="594"/>
      <c r="D163" s="594"/>
      <c r="E163" s="594"/>
      <c r="F163" s="594"/>
      <c r="G163" s="594"/>
      <c r="H163" s="594"/>
      <c r="I163" s="594"/>
      <c r="J163" s="594"/>
      <c r="K163" s="594"/>
      <c r="L163" s="594"/>
      <c r="M163" s="275" t="str">
        <f>IF(SUM(M136:M162)=0,"",SUM(M136:M162))</f>
        <v/>
      </c>
      <c r="N163" s="217"/>
      <c r="P163" s="212"/>
      <c r="Q163" s="241"/>
      <c r="R163" s="212"/>
      <c r="S163" s="214"/>
      <c r="T163" s="213"/>
      <c r="X163" s="366"/>
      <c r="Y163" s="366"/>
      <c r="Z163" s="281"/>
      <c r="AA163" s="357"/>
      <c r="AE163" s="40"/>
      <c r="AF163" s="40"/>
    </row>
    <row r="164" spans="1:32" ht="21.75" customHeight="1" x14ac:dyDescent="0.55000000000000004">
      <c r="A164" s="650"/>
      <c r="B164" s="603"/>
      <c r="C164" s="604"/>
      <c r="D164" s="604"/>
      <c r="E164" s="605"/>
      <c r="F164" s="594" t="s">
        <v>1</v>
      </c>
      <c r="G164" s="594"/>
      <c r="H164" s="594"/>
      <c r="I164" s="612" t="s">
        <v>46</v>
      </c>
      <c r="J164" s="612"/>
      <c r="K164" s="612"/>
      <c r="L164" s="568" t="s">
        <v>51</v>
      </c>
      <c r="M164" s="626" t="s">
        <v>72</v>
      </c>
      <c r="N164" s="217"/>
      <c r="P164" s="283"/>
      <c r="Q164" s="284"/>
      <c r="R164" s="366"/>
      <c r="S164" s="285"/>
      <c r="T164" s="286"/>
      <c r="X164" s="218"/>
      <c r="Y164" s="366"/>
      <c r="Z164" s="281"/>
      <c r="AA164" s="357"/>
      <c r="AE164" s="40"/>
      <c r="AF164" s="40"/>
    </row>
    <row r="165" spans="1:32" ht="15" customHeight="1" thickBot="1" x14ac:dyDescent="0.6">
      <c r="A165" s="650"/>
      <c r="B165" s="606"/>
      <c r="C165" s="607"/>
      <c r="D165" s="607"/>
      <c r="E165" s="608"/>
      <c r="F165" s="360" t="s">
        <v>3</v>
      </c>
      <c r="G165" s="582" t="s">
        <v>480</v>
      </c>
      <c r="H165" s="628"/>
      <c r="I165" s="360" t="s">
        <v>3</v>
      </c>
      <c r="J165" s="582" t="s">
        <v>480</v>
      </c>
      <c r="K165" s="628"/>
      <c r="L165" s="569"/>
      <c r="M165" s="627"/>
      <c r="N165" s="217"/>
      <c r="P165" s="283"/>
      <c r="Q165" s="284"/>
      <c r="R165" s="366"/>
      <c r="S165" s="285"/>
      <c r="T165" s="286"/>
      <c r="X165" s="218"/>
      <c r="Y165" s="366"/>
      <c r="Z165" s="281"/>
      <c r="AA165" s="357"/>
      <c r="AE165" s="40"/>
      <c r="AF165" s="40"/>
    </row>
    <row r="166" spans="1:32" ht="15" customHeight="1" thickTop="1" thickBot="1" x14ac:dyDescent="0.6">
      <c r="A166" s="650"/>
      <c r="B166" s="609"/>
      <c r="C166" s="610"/>
      <c r="D166" s="610"/>
      <c r="E166" s="611"/>
      <c r="F166" s="368" t="s">
        <v>66</v>
      </c>
      <c r="G166" s="583"/>
      <c r="H166" s="629"/>
      <c r="I166" s="368" t="s">
        <v>68</v>
      </c>
      <c r="J166" s="583"/>
      <c r="K166" s="629"/>
      <c r="L166" s="361" t="s">
        <v>481</v>
      </c>
      <c r="M166" s="361" t="s">
        <v>261</v>
      </c>
      <c r="N166" s="217"/>
      <c r="O166" s="198" t="s">
        <v>482</v>
      </c>
      <c r="P166" s="283"/>
      <c r="Q166" s="284"/>
      <c r="R166" s="366"/>
      <c r="S166" s="287"/>
      <c r="T166" s="288"/>
      <c r="U166" s="630" t="s">
        <v>483</v>
      </c>
      <c r="V166" s="631"/>
      <c r="X166" s="218"/>
      <c r="Y166" s="366"/>
      <c r="Z166" s="281"/>
      <c r="AA166" s="357"/>
      <c r="AE166" s="40"/>
      <c r="AF166" s="40"/>
    </row>
    <row r="167" spans="1:32" ht="15" customHeight="1" thickTop="1" thickBot="1" x14ac:dyDescent="0.6">
      <c r="A167" s="650"/>
      <c r="B167" s="632" t="s">
        <v>484</v>
      </c>
      <c r="C167" s="633"/>
      <c r="D167" s="633"/>
      <c r="E167" s="634"/>
      <c r="F167" s="273"/>
      <c r="G167" s="125" t="s">
        <v>262</v>
      </c>
      <c r="H167" s="289"/>
      <c r="I167" s="273"/>
      <c r="J167" s="125" t="s">
        <v>262</v>
      </c>
      <c r="K167" s="289"/>
      <c r="L167" s="274" t="str">
        <f>IF(F167="",IF(I167="","",F167-I167),F167-I167)</f>
        <v/>
      </c>
      <c r="M167" s="275" t="str">
        <f>IF(L167="","",L167*S167)</f>
        <v/>
      </c>
      <c r="N167" s="217"/>
      <c r="P167" s="283"/>
      <c r="Q167" s="284"/>
      <c r="R167" s="290"/>
      <c r="S167" s="291"/>
      <c r="T167" s="292" t="s">
        <v>485</v>
      </c>
      <c r="U167" s="635"/>
      <c r="V167" s="636"/>
      <c r="X167" s="218"/>
      <c r="Y167" s="366"/>
      <c r="Z167" s="281"/>
      <c r="AA167" s="357"/>
      <c r="AE167" s="40"/>
      <c r="AF167" s="40"/>
    </row>
    <row r="168" spans="1:32" ht="15" customHeight="1" thickTop="1" thickBot="1" x14ac:dyDescent="0.6">
      <c r="A168" s="650"/>
      <c r="B168" s="594" t="s">
        <v>55</v>
      </c>
      <c r="C168" s="594"/>
      <c r="D168" s="594"/>
      <c r="E168" s="594"/>
      <c r="F168" s="594"/>
      <c r="G168" s="594"/>
      <c r="H168" s="594"/>
      <c r="I168" s="594"/>
      <c r="J168" s="594"/>
      <c r="K168" s="594"/>
      <c r="L168" s="594"/>
      <c r="M168" s="275" t="str">
        <f>IF(M167=0,"",M167)</f>
        <v/>
      </c>
      <c r="N168" s="217"/>
      <c r="O168" s="198" t="s">
        <v>486</v>
      </c>
      <c r="P168" s="366"/>
      <c r="Q168" s="241"/>
      <c r="R168" s="293"/>
      <c r="S168" s="294"/>
      <c r="T168" s="213"/>
      <c r="X168" s="366"/>
      <c r="Y168" s="366"/>
      <c r="Z168" s="281"/>
      <c r="AA168" s="357"/>
      <c r="AE168" s="40"/>
      <c r="AF168" s="40"/>
    </row>
    <row r="169" spans="1:32" ht="18" customHeight="1" thickTop="1" x14ac:dyDescent="0.2">
      <c r="A169" s="650"/>
      <c r="B169" s="613"/>
      <c r="C169" s="614"/>
      <c r="D169" s="614"/>
      <c r="E169" s="615"/>
      <c r="F169" s="594" t="s">
        <v>1</v>
      </c>
      <c r="G169" s="594"/>
      <c r="H169" s="594"/>
      <c r="I169" s="612" t="s">
        <v>46</v>
      </c>
      <c r="J169" s="612"/>
      <c r="K169" s="612"/>
      <c r="L169" s="568" t="s">
        <v>487</v>
      </c>
      <c r="M169" s="568" t="s">
        <v>72</v>
      </c>
      <c r="N169" s="271"/>
      <c r="O169" s="571" t="s">
        <v>119</v>
      </c>
      <c r="P169" s="581" t="s">
        <v>2</v>
      </c>
      <c r="Q169" s="581"/>
      <c r="R169" s="571" t="s">
        <v>119</v>
      </c>
      <c r="S169" s="581" t="s">
        <v>57</v>
      </c>
      <c r="T169" s="581"/>
      <c r="X169" s="581" t="s">
        <v>2</v>
      </c>
      <c r="Y169" s="581"/>
      <c r="Z169" s="581" t="s">
        <v>57</v>
      </c>
      <c r="AA169" s="581"/>
      <c r="AE169" s="40"/>
      <c r="AF169" s="40"/>
    </row>
    <row r="170" spans="1:32" ht="15" customHeight="1" x14ac:dyDescent="0.2">
      <c r="A170" s="650"/>
      <c r="B170" s="616"/>
      <c r="C170" s="617"/>
      <c r="D170" s="617"/>
      <c r="E170" s="618"/>
      <c r="F170" s="360" t="s">
        <v>3</v>
      </c>
      <c r="G170" s="594" t="s">
        <v>47</v>
      </c>
      <c r="H170" s="381" t="s">
        <v>48</v>
      </c>
      <c r="I170" s="360" t="s">
        <v>3</v>
      </c>
      <c r="J170" s="594" t="s">
        <v>47</v>
      </c>
      <c r="K170" s="381" t="s">
        <v>48</v>
      </c>
      <c r="L170" s="569"/>
      <c r="M170" s="569"/>
      <c r="N170" s="271"/>
      <c r="O170" s="572"/>
      <c r="P170" s="205" t="s">
        <v>3</v>
      </c>
      <c r="Q170" s="638" t="s">
        <v>83</v>
      </c>
      <c r="R170" s="572"/>
      <c r="S170" s="571" t="s">
        <v>3</v>
      </c>
      <c r="T170" s="639" t="s">
        <v>47</v>
      </c>
      <c r="X170" s="205" t="s">
        <v>3</v>
      </c>
      <c r="Y170" s="641" t="s">
        <v>83</v>
      </c>
      <c r="Z170" s="571" t="s">
        <v>3</v>
      </c>
      <c r="AA170" s="571" t="s">
        <v>47</v>
      </c>
      <c r="AE170" s="40"/>
      <c r="AF170" s="40"/>
    </row>
    <row r="171" spans="1:32" ht="15" customHeight="1" thickBot="1" x14ac:dyDescent="0.25">
      <c r="A171" s="650"/>
      <c r="B171" s="619"/>
      <c r="C171" s="620"/>
      <c r="D171" s="620"/>
      <c r="E171" s="621"/>
      <c r="F171" s="368" t="s">
        <v>66</v>
      </c>
      <c r="G171" s="594"/>
      <c r="H171" s="368" t="s">
        <v>67</v>
      </c>
      <c r="I171" s="368" t="s">
        <v>68</v>
      </c>
      <c r="J171" s="594"/>
      <c r="K171" s="368" t="s">
        <v>69</v>
      </c>
      <c r="L171" s="361" t="s">
        <v>104</v>
      </c>
      <c r="M171" s="361" t="s">
        <v>261</v>
      </c>
      <c r="N171" s="271"/>
      <c r="O171" s="573"/>
      <c r="P171" s="206" t="s">
        <v>5</v>
      </c>
      <c r="Q171" s="638"/>
      <c r="R171" s="573"/>
      <c r="S171" s="573"/>
      <c r="T171" s="640"/>
      <c r="X171" s="206" t="s">
        <v>5</v>
      </c>
      <c r="Y171" s="641"/>
      <c r="Z171" s="573"/>
      <c r="AA171" s="573"/>
      <c r="AE171" s="40"/>
      <c r="AF171" s="40"/>
    </row>
    <row r="172" spans="1:32" ht="15" customHeight="1" thickTop="1" x14ac:dyDescent="0.55000000000000004">
      <c r="A172" s="650"/>
      <c r="B172" s="588" t="s">
        <v>32</v>
      </c>
      <c r="C172" s="588"/>
      <c r="D172" s="588"/>
      <c r="E172" s="588"/>
      <c r="F172" s="273"/>
      <c r="G172" s="125" t="s">
        <v>33</v>
      </c>
      <c r="H172" s="295"/>
      <c r="I172" s="273"/>
      <c r="J172" s="125" t="s">
        <v>33</v>
      </c>
      <c r="K172" s="296"/>
      <c r="L172" s="274" t="str">
        <f>IF(F172="",IF(I172="","",F172-I172),F172-I172)</f>
        <v/>
      </c>
      <c r="M172" s="275" t="str">
        <f>IF(L172="","",L172*S172)</f>
        <v/>
      </c>
      <c r="N172" s="217"/>
      <c r="P172" s="214"/>
      <c r="Q172" s="215"/>
      <c r="R172" s="297" t="str">
        <f>IF(S172=$Z$44,"","○")</f>
        <v/>
      </c>
      <c r="S172" s="298">
        <v>6.54E-2</v>
      </c>
      <c r="T172" s="325" t="s">
        <v>463</v>
      </c>
      <c r="X172" s="214"/>
      <c r="Y172" s="214"/>
      <c r="Z172" s="299">
        <v>6.54E-2</v>
      </c>
      <c r="AA172" s="357" t="s">
        <v>464</v>
      </c>
      <c r="AE172" s="40"/>
      <c r="AF172" s="40"/>
    </row>
    <row r="173" spans="1:32" ht="15" customHeight="1" x14ac:dyDescent="0.55000000000000004">
      <c r="A173" s="650"/>
      <c r="B173" s="588" t="s">
        <v>35</v>
      </c>
      <c r="C173" s="588"/>
      <c r="D173" s="588"/>
      <c r="E173" s="588"/>
      <c r="F173" s="273"/>
      <c r="G173" s="125" t="s">
        <v>33</v>
      </c>
      <c r="H173" s="295"/>
      <c r="I173" s="273"/>
      <c r="J173" s="125" t="s">
        <v>33</v>
      </c>
      <c r="K173" s="296"/>
      <c r="L173" s="274" t="str">
        <f>IF(F173="",IF(I173="","",F173-I173),F173-I173)</f>
        <v/>
      </c>
      <c r="M173" s="275" t="str">
        <f>IF(L173="","",L173*S173)</f>
        <v/>
      </c>
      <c r="N173" s="217"/>
      <c r="P173" s="214"/>
      <c r="Q173" s="215"/>
      <c r="R173" s="297" t="str">
        <f>IF(S173=$Z$45,"","○")</f>
        <v/>
      </c>
      <c r="S173" s="300"/>
      <c r="T173" s="326" t="s">
        <v>463</v>
      </c>
      <c r="X173" s="214"/>
      <c r="Y173" s="214"/>
      <c r="Z173" s="301"/>
      <c r="AA173" s="357" t="s">
        <v>464</v>
      </c>
      <c r="AE173" s="40"/>
      <c r="AF173" s="40"/>
    </row>
    <row r="174" spans="1:32" ht="15" customHeight="1" x14ac:dyDescent="0.55000000000000004">
      <c r="A174" s="650"/>
      <c r="B174" s="588" t="s">
        <v>36</v>
      </c>
      <c r="C174" s="588"/>
      <c r="D174" s="588"/>
      <c r="E174" s="588"/>
      <c r="F174" s="273"/>
      <c r="G174" s="125" t="s">
        <v>33</v>
      </c>
      <c r="H174" s="295"/>
      <c r="I174" s="273"/>
      <c r="J174" s="125" t="s">
        <v>33</v>
      </c>
      <c r="K174" s="296"/>
      <c r="L174" s="274" t="str">
        <f>IF(F174="",IF(I174="","",F174-I174),F174-I174)</f>
        <v/>
      </c>
      <c r="M174" s="275" t="str">
        <f>IF(L174="","",L174*S174)</f>
        <v/>
      </c>
      <c r="N174" s="217"/>
      <c r="P174" s="214"/>
      <c r="Q174" s="215"/>
      <c r="R174" s="297" t="str">
        <f>IF(S174=$Z$46,"","○")</f>
        <v/>
      </c>
      <c r="S174" s="300"/>
      <c r="T174" s="326" t="s">
        <v>463</v>
      </c>
      <c r="X174" s="214"/>
      <c r="Y174" s="214"/>
      <c r="Z174" s="301"/>
      <c r="AA174" s="357" t="s">
        <v>464</v>
      </c>
      <c r="AE174" s="40"/>
      <c r="AF174" s="40"/>
    </row>
    <row r="175" spans="1:32" ht="15" customHeight="1" thickBot="1" x14ac:dyDescent="0.6">
      <c r="A175" s="650"/>
      <c r="B175" s="588" t="s">
        <v>37</v>
      </c>
      <c r="C175" s="588"/>
      <c r="D175" s="588"/>
      <c r="E175" s="588"/>
      <c r="F175" s="273"/>
      <c r="G175" s="125" t="s">
        <v>33</v>
      </c>
      <c r="H175" s="295"/>
      <c r="I175" s="273"/>
      <c r="J175" s="125" t="s">
        <v>33</v>
      </c>
      <c r="K175" s="296"/>
      <c r="L175" s="274" t="str">
        <f>IF(F175="",IF(I175="","",F175-I175),F175-I175)</f>
        <v/>
      </c>
      <c r="M175" s="275" t="str">
        <f>IF(L175="","",L175*S175)</f>
        <v/>
      </c>
      <c r="N175" s="217"/>
      <c r="P175" s="214"/>
      <c r="Q175" s="215"/>
      <c r="R175" s="297" t="str">
        <f>IF(S175=$Z$47,"","○")</f>
        <v/>
      </c>
      <c r="S175" s="302"/>
      <c r="T175" s="327" t="s">
        <v>463</v>
      </c>
      <c r="X175" s="214"/>
      <c r="Y175" s="214"/>
      <c r="Z175" s="301"/>
      <c r="AA175" s="357" t="s">
        <v>464</v>
      </c>
      <c r="AE175" s="40"/>
      <c r="AF175" s="40"/>
    </row>
    <row r="176" spans="1:32" ht="15" customHeight="1" thickTop="1" x14ac:dyDescent="0.55000000000000004">
      <c r="A176" s="650"/>
      <c r="B176" s="594" t="s">
        <v>105</v>
      </c>
      <c r="C176" s="594"/>
      <c r="D176" s="594"/>
      <c r="E176" s="594"/>
      <c r="F176" s="594"/>
      <c r="G176" s="594"/>
      <c r="H176" s="594"/>
      <c r="I176" s="594"/>
      <c r="J176" s="594"/>
      <c r="K176" s="594"/>
      <c r="L176" s="594"/>
      <c r="M176" s="275" t="str">
        <f>IF(SUM(M172:M175)=0,"",SUM(M172:M175))</f>
        <v/>
      </c>
      <c r="N176" s="217"/>
      <c r="O176" s="198" t="s">
        <v>391</v>
      </c>
      <c r="P176" s="214"/>
      <c r="Q176" s="216"/>
      <c r="R176" s="216"/>
      <c r="S176" s="214"/>
      <c r="T176" s="241"/>
      <c r="X176" s="214"/>
      <c r="Y176" s="366"/>
      <c r="Z176" s="214"/>
      <c r="AA176" s="366"/>
      <c r="AE176" s="40"/>
      <c r="AF176" s="40"/>
    </row>
    <row r="177" spans="1:27" ht="15" customHeight="1" x14ac:dyDescent="0.55000000000000004">
      <c r="A177" s="594" t="s">
        <v>0</v>
      </c>
      <c r="B177" s="594"/>
      <c r="C177" s="594"/>
      <c r="D177" s="594"/>
      <c r="E177" s="594"/>
      <c r="F177" s="568" t="s">
        <v>3</v>
      </c>
      <c r="G177" s="594" t="s">
        <v>47</v>
      </c>
      <c r="H177" s="649"/>
      <c r="I177" s="568" t="s">
        <v>3</v>
      </c>
      <c r="J177" s="594" t="s">
        <v>47</v>
      </c>
      <c r="K177" s="649"/>
      <c r="L177" s="568" t="s">
        <v>51</v>
      </c>
      <c r="M177" s="626" t="s">
        <v>72</v>
      </c>
      <c r="N177" s="219"/>
      <c r="O177" s="625" t="s">
        <v>108</v>
      </c>
      <c r="P177" s="579" t="s">
        <v>383</v>
      </c>
      <c r="Q177" s="579"/>
      <c r="R177" s="578" t="s">
        <v>57</v>
      </c>
      <c r="S177" s="578"/>
      <c r="T177" s="577" t="s">
        <v>384</v>
      </c>
      <c r="U177" s="577"/>
      <c r="V177" s="578" t="s">
        <v>465</v>
      </c>
      <c r="W177" s="578"/>
      <c r="X177" s="622"/>
      <c r="Y177" s="220"/>
      <c r="Z177" s="656"/>
      <c r="AA177" s="656"/>
    </row>
    <row r="178" spans="1:27" ht="15" customHeight="1" thickBot="1" x14ac:dyDescent="0.6">
      <c r="A178" s="594"/>
      <c r="B178" s="594"/>
      <c r="C178" s="594"/>
      <c r="D178" s="594"/>
      <c r="E178" s="594"/>
      <c r="F178" s="569"/>
      <c r="G178" s="594"/>
      <c r="H178" s="649"/>
      <c r="I178" s="569"/>
      <c r="J178" s="594"/>
      <c r="K178" s="649"/>
      <c r="L178" s="569"/>
      <c r="M178" s="627"/>
      <c r="N178" s="219"/>
      <c r="O178" s="625"/>
      <c r="P178" s="580"/>
      <c r="Q178" s="580"/>
      <c r="R178" s="580" t="s">
        <v>466</v>
      </c>
      <c r="S178" s="580"/>
      <c r="T178" s="358" t="s">
        <v>387</v>
      </c>
      <c r="U178" s="358" t="s">
        <v>388</v>
      </c>
      <c r="V178" s="365" t="s">
        <v>387</v>
      </c>
      <c r="W178" s="365" t="s">
        <v>388</v>
      </c>
      <c r="X178" s="622"/>
      <c r="Y178" s="220"/>
      <c r="Z178" s="656"/>
      <c r="AA178" s="656"/>
    </row>
    <row r="179" spans="1:27" ht="15" customHeight="1" thickTop="1" x14ac:dyDescent="0.55000000000000004">
      <c r="A179" s="594"/>
      <c r="B179" s="594"/>
      <c r="C179" s="594"/>
      <c r="D179" s="594"/>
      <c r="E179" s="594"/>
      <c r="F179" s="368" t="s">
        <v>66</v>
      </c>
      <c r="G179" s="594"/>
      <c r="H179" s="649"/>
      <c r="I179" s="42" t="s">
        <v>68</v>
      </c>
      <c r="J179" s="594"/>
      <c r="K179" s="649"/>
      <c r="L179" s="368" t="s">
        <v>52</v>
      </c>
      <c r="M179" s="361" t="s">
        <v>261</v>
      </c>
      <c r="N179" s="271"/>
      <c r="O179" s="221">
        <v>1</v>
      </c>
      <c r="P179" s="669"/>
      <c r="Q179" s="670"/>
      <c r="R179" s="657"/>
      <c r="S179" s="657"/>
      <c r="T179" s="244"/>
      <c r="U179" s="245"/>
      <c r="V179" s="222" t="str">
        <f>IF($R179="","",$R179*10^3*T179)</f>
        <v/>
      </c>
      <c r="W179" s="223" t="str">
        <f>IF($R179="","",$R179*10^3*U179)</f>
        <v/>
      </c>
      <c r="X179" s="622"/>
      <c r="Y179" s="366"/>
      <c r="Z179" s="656"/>
      <c r="AA179" s="656"/>
    </row>
    <row r="180" spans="1:27" ht="15" customHeight="1" x14ac:dyDescent="0.55000000000000004">
      <c r="A180" s="650" t="s">
        <v>38</v>
      </c>
      <c r="B180" s="660" t="s">
        <v>382</v>
      </c>
      <c r="C180" s="661"/>
      <c r="D180" s="662"/>
      <c r="E180" s="582" t="s">
        <v>39</v>
      </c>
      <c r="F180" s="647" t="str">
        <f>IF(T183=0,"",T183)</f>
        <v/>
      </c>
      <c r="G180" s="582" t="s">
        <v>461</v>
      </c>
      <c r="H180" s="623"/>
      <c r="I180" s="623"/>
      <c r="J180" s="582" t="s">
        <v>461</v>
      </c>
      <c r="K180" s="623"/>
      <c r="L180" s="589" t="str">
        <f>IF(F180="","",F180)</f>
        <v/>
      </c>
      <c r="M180" s="591" t="str">
        <f>IF(V183=0,"",V183)</f>
        <v/>
      </c>
      <c r="N180" s="217"/>
      <c r="O180" s="221">
        <v>2</v>
      </c>
      <c r="P180" s="645"/>
      <c r="Q180" s="646"/>
      <c r="R180" s="644"/>
      <c r="S180" s="644"/>
      <c r="T180" s="224"/>
      <c r="U180" s="246"/>
      <c r="V180" s="222" t="str">
        <f t="shared" ref="V180:V182" si="24">IF($R180="","",$R180*10^3*T180)</f>
        <v/>
      </c>
      <c r="W180" s="223" t="str">
        <f t="shared" ref="W180:W182" si="25">IF($R180="","",$R180*10^3*U180)</f>
        <v/>
      </c>
      <c r="X180" s="214"/>
      <c r="Y180" s="225" t="s">
        <v>116</v>
      </c>
      <c r="Z180" s="226"/>
      <c r="AA180" s="366"/>
    </row>
    <row r="181" spans="1:27" ht="15" customHeight="1" x14ac:dyDescent="0.55000000000000004">
      <c r="A181" s="650"/>
      <c r="B181" s="663"/>
      <c r="C181" s="664"/>
      <c r="D181" s="665"/>
      <c r="E181" s="583"/>
      <c r="F181" s="648"/>
      <c r="G181" s="583"/>
      <c r="H181" s="624"/>
      <c r="I181" s="624"/>
      <c r="J181" s="583"/>
      <c r="K181" s="624"/>
      <c r="L181" s="590"/>
      <c r="M181" s="592"/>
      <c r="N181" s="217"/>
      <c r="O181" s="221">
        <v>3</v>
      </c>
      <c r="P181" s="645"/>
      <c r="Q181" s="646"/>
      <c r="R181" s="644"/>
      <c r="S181" s="644"/>
      <c r="T181" s="224"/>
      <c r="U181" s="246"/>
      <c r="V181" s="222" t="str">
        <f t="shared" si="24"/>
        <v/>
      </c>
      <c r="W181" s="223" t="str">
        <f t="shared" si="25"/>
        <v/>
      </c>
      <c r="X181" s="214"/>
      <c r="Y181" s="225"/>
      <c r="Z181" s="226"/>
      <c r="AA181" s="366"/>
    </row>
    <row r="182" spans="1:27" ht="15" customHeight="1" thickBot="1" x14ac:dyDescent="0.6">
      <c r="A182" s="650"/>
      <c r="B182" s="663"/>
      <c r="C182" s="664"/>
      <c r="D182" s="665"/>
      <c r="E182" s="582" t="s">
        <v>40</v>
      </c>
      <c r="F182" s="647" t="str">
        <f>IF(U183=0,"",U183)</f>
        <v/>
      </c>
      <c r="G182" s="582" t="s">
        <v>461</v>
      </c>
      <c r="H182" s="623"/>
      <c r="I182" s="623"/>
      <c r="J182" s="582" t="s">
        <v>461</v>
      </c>
      <c r="K182" s="623"/>
      <c r="L182" s="589" t="str">
        <f>IF(F182="","",F182)</f>
        <v/>
      </c>
      <c r="M182" s="591" t="str">
        <f>IF(W183=0,"",W183)</f>
        <v/>
      </c>
      <c r="N182" s="217"/>
      <c r="O182" s="221">
        <v>4</v>
      </c>
      <c r="P182" s="584"/>
      <c r="Q182" s="585"/>
      <c r="R182" s="642"/>
      <c r="S182" s="642"/>
      <c r="T182" s="247"/>
      <c r="U182" s="248"/>
      <c r="V182" s="222" t="str">
        <f t="shared" si="24"/>
        <v/>
      </c>
      <c r="W182" s="223" t="str">
        <f t="shared" si="25"/>
        <v/>
      </c>
      <c r="X182" s="214"/>
      <c r="Y182" s="225"/>
      <c r="Z182" s="226"/>
      <c r="AA182" s="366"/>
    </row>
    <row r="183" spans="1:27" ht="15" customHeight="1" thickTop="1" x14ac:dyDescent="0.55000000000000004">
      <c r="A183" s="650"/>
      <c r="B183" s="666"/>
      <c r="C183" s="667"/>
      <c r="D183" s="668"/>
      <c r="E183" s="583"/>
      <c r="F183" s="648"/>
      <c r="G183" s="583"/>
      <c r="H183" s="624"/>
      <c r="I183" s="624"/>
      <c r="J183" s="583"/>
      <c r="K183" s="624"/>
      <c r="L183" s="590"/>
      <c r="M183" s="592"/>
      <c r="N183" s="217"/>
      <c r="O183" s="227"/>
      <c r="P183" s="643" t="s">
        <v>71</v>
      </c>
      <c r="Q183" s="643"/>
      <c r="R183" s="586"/>
      <c r="S183" s="587"/>
      <c r="T183" s="228" t="str">
        <f>IF(T179="","",SUM(T179:T182))</f>
        <v/>
      </c>
      <c r="U183" s="229" t="str">
        <f t="shared" ref="U183:W183" si="26">IF(U179="","",SUM(U179:U182))</f>
        <v/>
      </c>
      <c r="V183" s="223" t="str">
        <f t="shared" si="26"/>
        <v/>
      </c>
      <c r="W183" s="223" t="str">
        <f t="shared" si="26"/>
        <v/>
      </c>
      <c r="X183" s="214"/>
      <c r="Y183" s="225" t="s">
        <v>120</v>
      </c>
      <c r="Z183" s="226"/>
      <c r="AA183" s="366"/>
    </row>
    <row r="184" spans="1:27" ht="15" customHeight="1" x14ac:dyDescent="0.55000000000000004">
      <c r="A184" s="650"/>
      <c r="B184" s="588" t="s">
        <v>41</v>
      </c>
      <c r="C184" s="588"/>
      <c r="D184" s="574" t="s">
        <v>42</v>
      </c>
      <c r="E184" s="576"/>
      <c r="F184" s="250"/>
      <c r="G184" s="249" t="s">
        <v>461</v>
      </c>
      <c r="H184" s="253"/>
      <c r="I184" s="253"/>
      <c r="J184" s="249" t="s">
        <v>461</v>
      </c>
      <c r="K184" s="254"/>
      <c r="L184" s="251" t="str">
        <f>IF(F184="","",F184)</f>
        <v/>
      </c>
      <c r="M184" s="252" t="str">
        <f>IF(L184="","",L184*S184)</f>
        <v/>
      </c>
      <c r="N184" s="217"/>
      <c r="O184" s="230"/>
      <c r="P184" s="567"/>
      <c r="Q184" s="567"/>
      <c r="R184" s="231"/>
      <c r="S184" s="383"/>
      <c r="T184" s="208" t="s">
        <v>467</v>
      </c>
      <c r="U184" s="232"/>
      <c r="V184" s="232"/>
      <c r="W184" s="232"/>
      <c r="X184" s="214"/>
      <c r="Y184" s="225" t="s">
        <v>121</v>
      </c>
      <c r="Z184" s="233"/>
      <c r="AA184" s="366"/>
    </row>
    <row r="185" spans="1:27" ht="15" customHeight="1" x14ac:dyDescent="0.55000000000000004">
      <c r="A185" s="650"/>
      <c r="B185" s="588"/>
      <c r="C185" s="588"/>
      <c r="D185" s="593" t="s">
        <v>43</v>
      </c>
      <c r="E185" s="425"/>
      <c r="F185" s="255"/>
      <c r="G185" s="249" t="s">
        <v>461</v>
      </c>
      <c r="H185" s="253"/>
      <c r="I185" s="250"/>
      <c r="J185" s="249" t="s">
        <v>461</v>
      </c>
      <c r="K185" s="254"/>
      <c r="L185" s="251" t="str">
        <f>IF(I185="",IF(I185="","",-I185),-I185)</f>
        <v/>
      </c>
      <c r="M185" s="252" t="str">
        <f>IF(L185="","",L185*S185)</f>
        <v/>
      </c>
      <c r="N185" s="217"/>
      <c r="O185" s="234"/>
      <c r="P185" s="235"/>
      <c r="Q185" s="236"/>
      <c r="R185" s="236"/>
      <c r="S185" s="383"/>
      <c r="T185" s="208" t="s">
        <v>467</v>
      </c>
      <c r="X185" s="214"/>
      <c r="Y185" s="214"/>
      <c r="Z185" s="233"/>
      <c r="AA185" s="366"/>
    </row>
    <row r="186" spans="1:27" ht="15" customHeight="1" thickBot="1" x14ac:dyDescent="0.6">
      <c r="A186" s="650"/>
      <c r="B186" s="594" t="s">
        <v>488</v>
      </c>
      <c r="C186" s="594"/>
      <c r="D186" s="594"/>
      <c r="E186" s="594"/>
      <c r="F186" s="594"/>
      <c r="G186" s="594"/>
      <c r="H186" s="594"/>
      <c r="I186" s="594"/>
      <c r="J186" s="594"/>
      <c r="K186" s="594"/>
      <c r="L186" s="594"/>
      <c r="M186" s="257" t="str">
        <f>IF(SUM(M180:M185)=0,"",SUM(M180:M185))</f>
        <v/>
      </c>
      <c r="N186" s="217"/>
      <c r="O186" s="234"/>
      <c r="P186" s="237"/>
      <c r="Q186" s="236"/>
      <c r="R186" s="236"/>
      <c r="S186" s="238"/>
      <c r="T186" s="238"/>
      <c r="X186" s="214"/>
      <c r="Y186" s="366"/>
      <c r="Z186" s="214"/>
      <c r="AA186" s="366"/>
    </row>
    <row r="187" spans="1:27" ht="15" customHeight="1" thickBot="1" x14ac:dyDescent="0.6">
      <c r="A187" s="595" t="s">
        <v>489</v>
      </c>
      <c r="B187" s="596"/>
      <c r="C187" s="596"/>
      <c r="D187" s="596"/>
      <c r="E187" s="596"/>
      <c r="F187" s="596"/>
      <c r="G187" s="596"/>
      <c r="H187" s="596"/>
      <c r="I187" s="596"/>
      <c r="J187" s="596"/>
      <c r="K187" s="596"/>
      <c r="L187" s="597"/>
      <c r="M187" s="256" t="str">
        <f>IF(SUM(M163,M168,M176,M186)=0,"",SUM(M163,M168,M176,M186))</f>
        <v/>
      </c>
      <c r="N187" s="217"/>
      <c r="O187" s="234"/>
      <c r="P187" s="237"/>
      <c r="Q187" s="236"/>
      <c r="R187" s="236"/>
      <c r="S187" s="238"/>
      <c r="T187" s="238"/>
      <c r="X187" s="214"/>
      <c r="Y187" s="366"/>
      <c r="Z187" s="214"/>
      <c r="AA187" s="366"/>
    </row>
    <row r="188" spans="1:27" ht="6" customHeight="1" x14ac:dyDescent="0.55000000000000004">
      <c r="A188" s="367"/>
      <c r="B188" s="118"/>
      <c r="C188" s="119"/>
      <c r="D188" s="119"/>
      <c r="E188" s="119"/>
      <c r="F188" s="119"/>
      <c r="G188" s="367"/>
      <c r="H188" s="367"/>
      <c r="I188" s="367"/>
      <c r="J188" s="367"/>
      <c r="K188" s="367"/>
      <c r="L188" s="367"/>
      <c r="M188" s="41"/>
      <c r="N188" s="217"/>
      <c r="O188" s="234"/>
      <c r="P188" s="237"/>
      <c r="Q188" s="236"/>
      <c r="R188" s="236"/>
      <c r="S188" s="238"/>
      <c r="T188" s="238"/>
      <c r="X188" s="214"/>
      <c r="Y188" s="366"/>
      <c r="Z188" s="214"/>
      <c r="AA188" s="366"/>
    </row>
    <row r="189" spans="1:27" ht="13.5" customHeight="1" x14ac:dyDescent="0.2">
      <c r="A189" s="74"/>
      <c r="B189" s="598" t="s">
        <v>390</v>
      </c>
      <c r="C189" s="598"/>
      <c r="D189" s="598"/>
      <c r="E189" s="598"/>
      <c r="F189" s="598"/>
      <c r="G189" s="598" t="str">
        <f>IF(P179="","",""&amp;$P179&amp;" "&amp;$R179&amp;"　"&amp;$P180&amp;" "&amp;$R180&amp;"　"&amp;$P181&amp;" "&amp;$R181&amp;"　"&amp;$P182&amp;" "&amp;$R182&amp;"")</f>
        <v/>
      </c>
      <c r="H189" s="598"/>
      <c r="I189" s="598"/>
      <c r="J189" s="598"/>
      <c r="K189" s="598"/>
      <c r="L189" s="598"/>
      <c r="M189" s="598"/>
      <c r="O189" s="234"/>
      <c r="P189" s="199"/>
      <c r="Q189" s="239"/>
      <c r="R189" s="239"/>
      <c r="S189" s="239"/>
      <c r="T189" s="271"/>
    </row>
    <row r="190" spans="1:27" ht="13.5" customHeight="1" x14ac:dyDescent="0.2">
      <c r="A190" s="48"/>
      <c r="B190" s="655"/>
      <c r="C190" s="655"/>
      <c r="D190" s="655"/>
      <c r="E190" s="655"/>
      <c r="F190" s="655"/>
      <c r="G190" s="655"/>
      <c r="H190" s="655"/>
      <c r="I190" s="655"/>
      <c r="J190" s="655"/>
      <c r="K190" s="655"/>
      <c r="L190" s="655"/>
      <c r="M190" s="655"/>
      <c r="Q190" s="240"/>
    </row>
    <row r="191" spans="1:27" ht="13.5" customHeight="1" x14ac:dyDescent="0.2">
      <c r="A191" s="48"/>
      <c r="B191" s="655"/>
      <c r="C191" s="655"/>
      <c r="D191" s="655"/>
      <c r="E191" s="655"/>
      <c r="F191" s="655"/>
      <c r="G191" s="655"/>
      <c r="H191" s="655"/>
      <c r="I191" s="655"/>
      <c r="J191" s="655"/>
      <c r="K191" s="655"/>
      <c r="L191" s="655"/>
      <c r="M191" s="655"/>
    </row>
    <row r="192" spans="1:27" ht="6" customHeight="1" x14ac:dyDescent="0.2">
      <c r="A192" s="49"/>
      <c r="B192" s="49"/>
      <c r="C192" s="49"/>
      <c r="D192" s="49"/>
      <c r="E192" s="49"/>
      <c r="F192" s="49"/>
      <c r="G192" s="49"/>
      <c r="H192" s="49"/>
      <c r="I192" s="49"/>
      <c r="J192" s="49"/>
      <c r="K192" s="49"/>
      <c r="L192" s="49"/>
      <c r="M192" s="49"/>
    </row>
    <row r="193" spans="1:27" ht="15" customHeight="1" x14ac:dyDescent="0.2">
      <c r="A193" s="1"/>
      <c r="B193" s="21" t="s">
        <v>315</v>
      </c>
      <c r="C193" s="21"/>
      <c r="D193" s="21"/>
      <c r="E193" s="21"/>
      <c r="F193" s="21"/>
      <c r="G193" s="21"/>
      <c r="H193" s="21"/>
      <c r="I193" s="21"/>
      <c r="J193" s="21"/>
      <c r="K193" s="21"/>
      <c r="L193" s="21"/>
      <c r="M193" s="21"/>
    </row>
    <row r="194" spans="1:27" ht="15" customHeight="1" x14ac:dyDescent="0.2">
      <c r="A194" s="21"/>
      <c r="B194" s="21"/>
      <c r="C194" s="21"/>
      <c r="D194" s="21"/>
      <c r="E194" s="21"/>
      <c r="F194" s="21"/>
      <c r="G194" s="21"/>
      <c r="H194" s="21"/>
      <c r="I194" s="21"/>
      <c r="J194" s="21"/>
      <c r="K194" s="21"/>
      <c r="L194" s="21"/>
      <c r="M194" s="21"/>
      <c r="O194" s="203" t="s">
        <v>272</v>
      </c>
    </row>
    <row r="195" spans="1:27" ht="15" customHeight="1" x14ac:dyDescent="0.2">
      <c r="A195" s="21"/>
      <c r="B195" s="46" t="str">
        <f>B3</f>
        <v>（令和</v>
      </c>
      <c r="C195" s="47">
        <f>IF($C$3="","",$C$3)</f>
        <v>7</v>
      </c>
      <c r="D195" s="74" t="s">
        <v>111</v>
      </c>
      <c r="F195" s="50" t="s">
        <v>112</v>
      </c>
      <c r="G195" s="574" t="str">
        <f>IF('③（別紙１）事業所一覧'!B10="","",CONCATENATE(①基本情報!C4," ",'③（別紙１）事業所一覧'!B10))</f>
        <v/>
      </c>
      <c r="H195" s="575"/>
      <c r="I195" s="575"/>
      <c r="J195" s="575"/>
      <c r="K195" s="575"/>
      <c r="L195" s="576"/>
      <c r="M195" s="21"/>
      <c r="O195" s="203" t="s">
        <v>274</v>
      </c>
    </row>
    <row r="196" spans="1:27" ht="15" customHeight="1" x14ac:dyDescent="0.2">
      <c r="A196" s="109"/>
      <c r="B196" s="110"/>
      <c r="C196" s="111"/>
      <c r="D196" s="111"/>
      <c r="E196" s="109"/>
      <c r="F196" s="111"/>
      <c r="G196" s="112"/>
      <c r="H196" s="112"/>
      <c r="I196" s="112"/>
      <c r="J196" s="112"/>
      <c r="K196" s="112"/>
      <c r="L196" s="110"/>
      <c r="M196" s="110"/>
      <c r="O196" s="203" t="s">
        <v>273</v>
      </c>
    </row>
    <row r="197" spans="1:27" ht="18" customHeight="1" x14ac:dyDescent="0.2">
      <c r="A197" s="594" t="s">
        <v>0</v>
      </c>
      <c r="B197" s="594"/>
      <c r="C197" s="594"/>
      <c r="D197" s="594"/>
      <c r="E197" s="594"/>
      <c r="F197" s="570" t="s">
        <v>1</v>
      </c>
      <c r="G197" s="570"/>
      <c r="H197" s="570"/>
      <c r="I197" s="570" t="s">
        <v>46</v>
      </c>
      <c r="J197" s="570"/>
      <c r="K197" s="570"/>
      <c r="L197" s="568" t="s">
        <v>70</v>
      </c>
      <c r="M197" s="568" t="s">
        <v>72</v>
      </c>
      <c r="N197" s="271"/>
      <c r="O197" s="571" t="s">
        <v>119</v>
      </c>
      <c r="P197" s="581" t="s">
        <v>2</v>
      </c>
      <c r="Q197" s="581"/>
      <c r="R197" s="571" t="s">
        <v>119</v>
      </c>
      <c r="S197" s="581" t="s">
        <v>57</v>
      </c>
      <c r="T197" s="581"/>
      <c r="X197" s="581" t="s">
        <v>2</v>
      </c>
      <c r="Y197" s="581"/>
      <c r="Z197" s="581" t="s">
        <v>57</v>
      </c>
      <c r="AA197" s="581"/>
    </row>
    <row r="198" spans="1:27" ht="15" customHeight="1" x14ac:dyDescent="0.2">
      <c r="A198" s="594"/>
      <c r="B198" s="594"/>
      <c r="C198" s="594"/>
      <c r="D198" s="594"/>
      <c r="E198" s="594"/>
      <c r="F198" s="360" t="s">
        <v>3</v>
      </c>
      <c r="G198" s="570" t="s">
        <v>47</v>
      </c>
      <c r="H198" s="362" t="s">
        <v>48</v>
      </c>
      <c r="I198" s="360" t="s">
        <v>3</v>
      </c>
      <c r="J198" s="570" t="s">
        <v>47</v>
      </c>
      <c r="K198" s="362" t="s">
        <v>48</v>
      </c>
      <c r="L198" s="569"/>
      <c r="M198" s="569"/>
      <c r="N198" s="271"/>
      <c r="O198" s="572"/>
      <c r="P198" s="205" t="s">
        <v>3</v>
      </c>
      <c r="Q198" s="638" t="s">
        <v>83</v>
      </c>
      <c r="R198" s="572"/>
      <c r="S198" s="571" t="s">
        <v>3</v>
      </c>
      <c r="T198" s="639" t="s">
        <v>47</v>
      </c>
      <c r="X198" s="205" t="s">
        <v>3</v>
      </c>
      <c r="Y198" s="641" t="s">
        <v>83</v>
      </c>
      <c r="Z198" s="571" t="s">
        <v>3</v>
      </c>
      <c r="AA198" s="571" t="s">
        <v>47</v>
      </c>
    </row>
    <row r="199" spans="1:27" ht="15" customHeight="1" x14ac:dyDescent="0.2">
      <c r="A199" s="594"/>
      <c r="B199" s="594"/>
      <c r="C199" s="594"/>
      <c r="D199" s="594"/>
      <c r="E199" s="594"/>
      <c r="F199" s="368" t="s">
        <v>66</v>
      </c>
      <c r="G199" s="570"/>
      <c r="H199" s="363" t="s">
        <v>67</v>
      </c>
      <c r="I199" s="368" t="s">
        <v>68</v>
      </c>
      <c r="J199" s="570"/>
      <c r="K199" s="363" t="s">
        <v>69</v>
      </c>
      <c r="L199" s="361" t="s">
        <v>104</v>
      </c>
      <c r="M199" s="361" t="s">
        <v>261</v>
      </c>
      <c r="N199" s="271"/>
      <c r="O199" s="573"/>
      <c r="P199" s="206" t="s">
        <v>5</v>
      </c>
      <c r="Q199" s="638"/>
      <c r="R199" s="573"/>
      <c r="S199" s="573"/>
      <c r="T199" s="640"/>
      <c r="X199" s="206" t="s">
        <v>5</v>
      </c>
      <c r="Y199" s="641"/>
      <c r="Z199" s="573"/>
      <c r="AA199" s="573"/>
    </row>
    <row r="200" spans="1:27" ht="15" customHeight="1" x14ac:dyDescent="0.55000000000000004">
      <c r="A200" s="650" t="s">
        <v>49</v>
      </c>
      <c r="B200" s="599" t="s">
        <v>106</v>
      </c>
      <c r="C200" s="600"/>
      <c r="D200" s="600"/>
      <c r="E200" s="601"/>
      <c r="F200" s="250"/>
      <c r="G200" s="249" t="s">
        <v>460</v>
      </c>
      <c r="H200" s="251" t="str">
        <f t="shared" ref="H200:H226" si="27">IF(F200="","",F200*P200)</f>
        <v/>
      </c>
      <c r="I200" s="250"/>
      <c r="J200" s="249" t="s">
        <v>460</v>
      </c>
      <c r="K200" s="251" t="str">
        <f t="shared" ref="K200:K221" si="28">IF(I200="","",I200*P200)</f>
        <v/>
      </c>
      <c r="L200" s="251" t="str">
        <f t="shared" ref="L200:L221" si="29">IF(F200="",IF(I200="","",-(I200*P200)),(F200-I200)*P200)</f>
        <v/>
      </c>
      <c r="M200" s="252" t="str">
        <f t="shared" ref="M200:M221" si="30">IF(L200="","",L200*S200*44/12)</f>
        <v/>
      </c>
      <c r="N200" s="217"/>
      <c r="O200" s="364" t="str">
        <f>IF(P200=$X$8,"","○")</f>
        <v/>
      </c>
      <c r="P200" s="277">
        <v>38.299999999999997</v>
      </c>
      <c r="Q200" s="303" t="s">
        <v>493</v>
      </c>
      <c r="R200" s="207" t="str">
        <f>IF(S200=$Z$8,"","○")</f>
        <v/>
      </c>
      <c r="S200" s="313">
        <v>1.9E-2</v>
      </c>
      <c r="T200" s="314" t="s">
        <v>277</v>
      </c>
      <c r="X200" s="281">
        <v>38.299999999999997</v>
      </c>
      <c r="Y200" s="359" t="s">
        <v>493</v>
      </c>
      <c r="Z200" s="320">
        <v>1.9E-2</v>
      </c>
      <c r="AA200" s="357" t="s">
        <v>56</v>
      </c>
    </row>
    <row r="201" spans="1:27" ht="15" customHeight="1" x14ac:dyDescent="0.55000000000000004">
      <c r="A201" s="650"/>
      <c r="B201" s="599" t="s">
        <v>9</v>
      </c>
      <c r="C201" s="600"/>
      <c r="D201" s="600"/>
      <c r="E201" s="601"/>
      <c r="F201" s="250"/>
      <c r="G201" s="249" t="s">
        <v>460</v>
      </c>
      <c r="H201" s="251" t="str">
        <f t="shared" si="27"/>
        <v/>
      </c>
      <c r="I201" s="250"/>
      <c r="J201" s="249" t="s">
        <v>460</v>
      </c>
      <c r="K201" s="251" t="str">
        <f t="shared" si="28"/>
        <v/>
      </c>
      <c r="L201" s="251" t="str">
        <f t="shared" si="29"/>
        <v/>
      </c>
      <c r="M201" s="252" t="str">
        <f t="shared" si="30"/>
        <v/>
      </c>
      <c r="N201" s="217"/>
      <c r="O201" s="364" t="str">
        <f>IF(P201=$X$9,"","○")</f>
        <v/>
      </c>
      <c r="P201" s="277">
        <v>34.799999999999997</v>
      </c>
      <c r="Q201" s="303" t="s">
        <v>493</v>
      </c>
      <c r="R201" s="207" t="str">
        <f>IF(S201=$Z$9,"","○")</f>
        <v/>
      </c>
      <c r="S201" s="277">
        <v>1.83E-2</v>
      </c>
      <c r="T201" s="314" t="s">
        <v>276</v>
      </c>
      <c r="X201" s="281">
        <v>34.799999999999997</v>
      </c>
      <c r="Y201" s="359" t="s">
        <v>493</v>
      </c>
      <c r="Z201" s="281">
        <v>1.83E-2</v>
      </c>
      <c r="AA201" s="357" t="s">
        <v>56</v>
      </c>
    </row>
    <row r="202" spans="1:27" ht="15" customHeight="1" x14ac:dyDescent="0.55000000000000004">
      <c r="A202" s="650"/>
      <c r="B202" s="599" t="s">
        <v>53</v>
      </c>
      <c r="C202" s="600"/>
      <c r="D202" s="600"/>
      <c r="E202" s="601"/>
      <c r="F202" s="250"/>
      <c r="G202" s="249" t="s">
        <v>460</v>
      </c>
      <c r="H202" s="251" t="str">
        <f t="shared" si="27"/>
        <v/>
      </c>
      <c r="I202" s="250"/>
      <c r="J202" s="249" t="s">
        <v>460</v>
      </c>
      <c r="K202" s="251" t="str">
        <f t="shared" si="28"/>
        <v/>
      </c>
      <c r="L202" s="251" t="str">
        <f t="shared" si="29"/>
        <v/>
      </c>
      <c r="M202" s="252" t="str">
        <f t="shared" si="30"/>
        <v/>
      </c>
      <c r="N202" s="217"/>
      <c r="O202" s="364" t="str">
        <f>IF(P202=$X$10,"","○")</f>
        <v/>
      </c>
      <c r="P202" s="277">
        <v>33.4</v>
      </c>
      <c r="Q202" s="303" t="s">
        <v>493</v>
      </c>
      <c r="R202" s="207" t="str">
        <f>IF(S202=$Z$10,"","○")</f>
        <v/>
      </c>
      <c r="S202" s="277">
        <v>1.8700000000000001E-2</v>
      </c>
      <c r="T202" s="314" t="s">
        <v>276</v>
      </c>
      <c r="X202" s="281">
        <v>33.4</v>
      </c>
      <c r="Y202" s="359" t="s">
        <v>493</v>
      </c>
      <c r="Z202" s="281">
        <v>1.8700000000000001E-2</v>
      </c>
      <c r="AA202" s="357" t="s">
        <v>56</v>
      </c>
    </row>
    <row r="203" spans="1:27" ht="15" customHeight="1" x14ac:dyDescent="0.55000000000000004">
      <c r="A203" s="650"/>
      <c r="B203" s="599" t="s">
        <v>10</v>
      </c>
      <c r="C203" s="600"/>
      <c r="D203" s="600"/>
      <c r="E203" s="601"/>
      <c r="F203" s="250"/>
      <c r="G203" s="249" t="s">
        <v>460</v>
      </c>
      <c r="H203" s="251" t="str">
        <f t="shared" si="27"/>
        <v/>
      </c>
      <c r="I203" s="250"/>
      <c r="J203" s="249" t="s">
        <v>460</v>
      </c>
      <c r="K203" s="251" t="str">
        <f t="shared" si="28"/>
        <v/>
      </c>
      <c r="L203" s="251" t="str">
        <f t="shared" si="29"/>
        <v/>
      </c>
      <c r="M203" s="252" t="str">
        <f t="shared" si="30"/>
        <v/>
      </c>
      <c r="N203" s="217"/>
      <c r="O203" s="364" t="str">
        <f>IF(P203=$X$11,"","○")</f>
        <v/>
      </c>
      <c r="P203" s="277">
        <v>33.299999999999997</v>
      </c>
      <c r="Q203" s="303" t="s">
        <v>493</v>
      </c>
      <c r="R203" s="207" t="str">
        <f>IF(S203=$Z$11,"","○")</f>
        <v/>
      </c>
      <c r="S203" s="277">
        <v>1.8599999999999998E-2</v>
      </c>
      <c r="T203" s="314" t="s">
        <v>276</v>
      </c>
      <c r="X203" s="281">
        <v>33.299999999999997</v>
      </c>
      <c r="Y203" s="359" t="s">
        <v>493</v>
      </c>
      <c r="Z203" s="281">
        <v>1.8599999999999998E-2</v>
      </c>
      <c r="AA203" s="357" t="s">
        <v>56</v>
      </c>
    </row>
    <row r="204" spans="1:27" ht="15" customHeight="1" x14ac:dyDescent="0.55000000000000004">
      <c r="A204" s="650"/>
      <c r="B204" s="599" t="s">
        <v>107</v>
      </c>
      <c r="C204" s="600"/>
      <c r="D204" s="600"/>
      <c r="E204" s="601"/>
      <c r="F204" s="250"/>
      <c r="G204" s="249" t="s">
        <v>460</v>
      </c>
      <c r="H204" s="251" t="str">
        <f t="shared" si="27"/>
        <v/>
      </c>
      <c r="I204" s="250"/>
      <c r="J204" s="249" t="s">
        <v>460</v>
      </c>
      <c r="K204" s="251" t="str">
        <f t="shared" si="28"/>
        <v/>
      </c>
      <c r="L204" s="251" t="str">
        <f t="shared" si="29"/>
        <v/>
      </c>
      <c r="M204" s="252" t="str">
        <f t="shared" si="30"/>
        <v/>
      </c>
      <c r="N204" s="217"/>
      <c r="O204" s="364" t="str">
        <f>IF(P204=$X$12,"","○")</f>
        <v/>
      </c>
      <c r="P204" s="277">
        <v>36.5</v>
      </c>
      <c r="Q204" s="303" t="s">
        <v>493</v>
      </c>
      <c r="R204" s="207" t="str">
        <f>IF(S204=$Z$12,"","○")</f>
        <v/>
      </c>
      <c r="S204" s="277">
        <v>1.8700000000000001E-2</v>
      </c>
      <c r="T204" s="314" t="s">
        <v>276</v>
      </c>
      <c r="X204" s="281">
        <v>36.5</v>
      </c>
      <c r="Y204" s="359" t="s">
        <v>493</v>
      </c>
      <c r="Z204" s="281">
        <v>1.8700000000000001E-2</v>
      </c>
      <c r="AA204" s="357" t="s">
        <v>56</v>
      </c>
    </row>
    <row r="205" spans="1:27" ht="15" customHeight="1" x14ac:dyDescent="0.55000000000000004">
      <c r="A205" s="650"/>
      <c r="B205" s="599" t="s">
        <v>12</v>
      </c>
      <c r="C205" s="600"/>
      <c r="D205" s="600"/>
      <c r="E205" s="601"/>
      <c r="F205" s="250"/>
      <c r="G205" s="249" t="s">
        <v>460</v>
      </c>
      <c r="H205" s="251" t="str">
        <f t="shared" si="27"/>
        <v/>
      </c>
      <c r="I205" s="250"/>
      <c r="J205" s="249" t="s">
        <v>460</v>
      </c>
      <c r="K205" s="251" t="str">
        <f t="shared" si="28"/>
        <v/>
      </c>
      <c r="L205" s="251" t="str">
        <f t="shared" si="29"/>
        <v/>
      </c>
      <c r="M205" s="252" t="str">
        <f t="shared" si="30"/>
        <v/>
      </c>
      <c r="N205" s="217"/>
      <c r="O205" s="364" t="str">
        <f>IF(P205=$X$13,"","○")</f>
        <v/>
      </c>
      <c r="P205" s="304">
        <v>38</v>
      </c>
      <c r="Q205" s="303" t="s">
        <v>493</v>
      </c>
      <c r="R205" s="207" t="str">
        <f>IF(S205=$Z$13,"","○")</f>
        <v/>
      </c>
      <c r="S205" s="277">
        <v>1.8800000000000001E-2</v>
      </c>
      <c r="T205" s="314" t="s">
        <v>276</v>
      </c>
      <c r="X205" s="321">
        <v>38</v>
      </c>
      <c r="Y205" s="359" t="s">
        <v>493</v>
      </c>
      <c r="Z205" s="281">
        <v>1.8800000000000001E-2</v>
      </c>
      <c r="AA205" s="357" t="s">
        <v>56</v>
      </c>
    </row>
    <row r="206" spans="1:27" ht="15" customHeight="1" x14ac:dyDescent="0.55000000000000004">
      <c r="A206" s="650"/>
      <c r="B206" s="599" t="s">
        <v>13</v>
      </c>
      <c r="C206" s="600"/>
      <c r="D206" s="600"/>
      <c r="E206" s="601"/>
      <c r="F206" s="250"/>
      <c r="G206" s="249" t="s">
        <v>460</v>
      </c>
      <c r="H206" s="251" t="str">
        <f t="shared" si="27"/>
        <v/>
      </c>
      <c r="I206" s="250"/>
      <c r="J206" s="249" t="s">
        <v>460</v>
      </c>
      <c r="K206" s="251" t="str">
        <f t="shared" si="28"/>
        <v/>
      </c>
      <c r="L206" s="251" t="str">
        <f t="shared" si="29"/>
        <v/>
      </c>
      <c r="M206" s="252" t="str">
        <f t="shared" si="30"/>
        <v/>
      </c>
      <c r="N206" s="217"/>
      <c r="O206" s="364" t="str">
        <f>IF(P206=$X$14,"","○")</f>
        <v/>
      </c>
      <c r="P206" s="277">
        <v>38.9</v>
      </c>
      <c r="Q206" s="303" t="s">
        <v>493</v>
      </c>
      <c r="R206" s="207" t="str">
        <f>IF(S206=$Z$14,"","○")</f>
        <v/>
      </c>
      <c r="S206" s="277">
        <v>1.9300000000000001E-2</v>
      </c>
      <c r="T206" s="314" t="s">
        <v>276</v>
      </c>
      <c r="X206" s="281">
        <v>38.9</v>
      </c>
      <c r="Y206" s="359" t="s">
        <v>493</v>
      </c>
      <c r="Z206" s="281">
        <v>1.9300000000000001E-2</v>
      </c>
      <c r="AA206" s="357" t="s">
        <v>56</v>
      </c>
    </row>
    <row r="207" spans="1:27" ht="15" customHeight="1" x14ac:dyDescent="0.55000000000000004">
      <c r="A207" s="650"/>
      <c r="B207" s="599" t="s">
        <v>14</v>
      </c>
      <c r="C207" s="600"/>
      <c r="D207" s="600"/>
      <c r="E207" s="601"/>
      <c r="F207" s="250"/>
      <c r="G207" s="249" t="s">
        <v>460</v>
      </c>
      <c r="H207" s="251" t="str">
        <f t="shared" si="27"/>
        <v/>
      </c>
      <c r="I207" s="250"/>
      <c r="J207" s="249" t="s">
        <v>460</v>
      </c>
      <c r="K207" s="251" t="str">
        <f t="shared" si="28"/>
        <v/>
      </c>
      <c r="L207" s="251" t="str">
        <f t="shared" si="29"/>
        <v/>
      </c>
      <c r="M207" s="252" t="str">
        <f t="shared" si="30"/>
        <v/>
      </c>
      <c r="N207" s="217"/>
      <c r="O207" s="364" t="str">
        <f>IF(P207=$X$15,"","○")</f>
        <v/>
      </c>
      <c r="P207" s="277">
        <v>41.8</v>
      </c>
      <c r="Q207" s="303" t="s">
        <v>493</v>
      </c>
      <c r="R207" s="207" t="str">
        <f>IF(S207=$Z$15,"","○")</f>
        <v/>
      </c>
      <c r="S207" s="277">
        <v>2.0199999999999999E-2</v>
      </c>
      <c r="T207" s="314" t="s">
        <v>276</v>
      </c>
      <c r="X207" s="281">
        <v>41.8</v>
      </c>
      <c r="Y207" s="359" t="s">
        <v>493</v>
      </c>
      <c r="Z207" s="281">
        <v>2.0199999999999999E-2</v>
      </c>
      <c r="AA207" s="357" t="s">
        <v>56</v>
      </c>
    </row>
    <row r="208" spans="1:27" ht="15" customHeight="1" x14ac:dyDescent="0.55000000000000004">
      <c r="A208" s="650"/>
      <c r="B208" s="599" t="s">
        <v>15</v>
      </c>
      <c r="C208" s="600"/>
      <c r="D208" s="600"/>
      <c r="E208" s="601"/>
      <c r="F208" s="250"/>
      <c r="G208" s="249" t="s">
        <v>457</v>
      </c>
      <c r="H208" s="251" t="str">
        <f t="shared" si="27"/>
        <v/>
      </c>
      <c r="I208" s="250"/>
      <c r="J208" s="249" t="s">
        <v>457</v>
      </c>
      <c r="K208" s="251" t="str">
        <f t="shared" si="28"/>
        <v/>
      </c>
      <c r="L208" s="251" t="str">
        <f t="shared" si="29"/>
        <v/>
      </c>
      <c r="M208" s="252" t="str">
        <f t="shared" si="30"/>
        <v/>
      </c>
      <c r="N208" s="217"/>
      <c r="O208" s="364" t="str">
        <f>IF(P208=$X$16,"","○")</f>
        <v/>
      </c>
      <c r="P208" s="304">
        <v>40</v>
      </c>
      <c r="Q208" s="303" t="s">
        <v>17</v>
      </c>
      <c r="R208" s="207" t="str">
        <f>IF(S208=$Z$16,"","○")</f>
        <v/>
      </c>
      <c r="S208" s="277">
        <v>2.0400000000000001E-2</v>
      </c>
      <c r="T208" s="314" t="s">
        <v>276</v>
      </c>
      <c r="X208" s="321">
        <v>40</v>
      </c>
      <c r="Y208" s="359" t="s">
        <v>17</v>
      </c>
      <c r="Z208" s="281">
        <v>2.0400000000000001E-2</v>
      </c>
      <c r="AA208" s="357" t="s">
        <v>56</v>
      </c>
    </row>
    <row r="209" spans="1:32" ht="15" customHeight="1" x14ac:dyDescent="0.55000000000000004">
      <c r="A209" s="650"/>
      <c r="B209" s="599" t="s">
        <v>18</v>
      </c>
      <c r="C209" s="600"/>
      <c r="D209" s="600"/>
      <c r="E209" s="601"/>
      <c r="F209" s="250"/>
      <c r="G209" s="249" t="s">
        <v>457</v>
      </c>
      <c r="H209" s="251" t="str">
        <f t="shared" si="27"/>
        <v/>
      </c>
      <c r="I209" s="250"/>
      <c r="J209" s="249" t="s">
        <v>457</v>
      </c>
      <c r="K209" s="251" t="str">
        <f t="shared" si="28"/>
        <v/>
      </c>
      <c r="L209" s="251" t="str">
        <f t="shared" si="29"/>
        <v/>
      </c>
      <c r="M209" s="252" t="str">
        <f t="shared" si="30"/>
        <v/>
      </c>
      <c r="N209" s="217"/>
      <c r="O209" s="364" t="str">
        <f>IF(P209=$X$17,"","○")</f>
        <v/>
      </c>
      <c r="P209" s="277">
        <v>34.1</v>
      </c>
      <c r="Q209" s="303" t="s">
        <v>17</v>
      </c>
      <c r="R209" s="207" t="str">
        <f>IF(S209=$Z$17,"","○")</f>
        <v/>
      </c>
      <c r="S209" s="277">
        <v>2.4500000000000001E-2</v>
      </c>
      <c r="T209" s="314" t="s">
        <v>276</v>
      </c>
      <c r="X209" s="281">
        <v>34.1</v>
      </c>
      <c r="Y209" s="359" t="s">
        <v>17</v>
      </c>
      <c r="Z209" s="281">
        <v>2.4500000000000001E-2</v>
      </c>
      <c r="AA209" s="357" t="s">
        <v>56</v>
      </c>
    </row>
    <row r="210" spans="1:32" ht="15" customHeight="1" x14ac:dyDescent="0.55000000000000004">
      <c r="A210" s="650"/>
      <c r="B210" s="602" t="s">
        <v>19</v>
      </c>
      <c r="C210" s="637" t="s">
        <v>20</v>
      </c>
      <c r="D210" s="637"/>
      <c r="E210" s="637"/>
      <c r="F210" s="250"/>
      <c r="G210" s="249" t="s">
        <v>457</v>
      </c>
      <c r="H210" s="251" t="str">
        <f t="shared" si="27"/>
        <v/>
      </c>
      <c r="I210" s="250"/>
      <c r="J210" s="249" t="s">
        <v>457</v>
      </c>
      <c r="K210" s="251" t="str">
        <f t="shared" si="28"/>
        <v/>
      </c>
      <c r="L210" s="251" t="str">
        <f t="shared" si="29"/>
        <v/>
      </c>
      <c r="M210" s="252" t="str">
        <f t="shared" si="30"/>
        <v/>
      </c>
      <c r="N210" s="217"/>
      <c r="O210" s="364" t="str">
        <f>IF(P210=$X$18,"","○")</f>
        <v/>
      </c>
      <c r="P210" s="277">
        <v>50.1</v>
      </c>
      <c r="Q210" s="303" t="s">
        <v>91</v>
      </c>
      <c r="R210" s="207" t="str">
        <f>IF(S210=$Z$18,"","○")</f>
        <v/>
      </c>
      <c r="S210" s="277">
        <v>1.6299999999999999E-2</v>
      </c>
      <c r="T210" s="314" t="s">
        <v>276</v>
      </c>
      <c r="X210" s="281">
        <v>50.1</v>
      </c>
      <c r="Y210" s="359" t="s">
        <v>91</v>
      </c>
      <c r="Z210" s="281">
        <v>1.6299999999999999E-2</v>
      </c>
      <c r="AA210" s="357" t="s">
        <v>56</v>
      </c>
    </row>
    <row r="211" spans="1:32" ht="15" customHeight="1" x14ac:dyDescent="0.55000000000000004">
      <c r="A211" s="650"/>
      <c r="B211" s="602"/>
      <c r="C211" s="637" t="s">
        <v>21</v>
      </c>
      <c r="D211" s="637"/>
      <c r="E211" s="637"/>
      <c r="F211" s="250"/>
      <c r="G211" s="249" t="s">
        <v>262</v>
      </c>
      <c r="H211" s="251" t="str">
        <f t="shared" si="27"/>
        <v/>
      </c>
      <c r="I211" s="250"/>
      <c r="J211" s="249" t="s">
        <v>262</v>
      </c>
      <c r="K211" s="251" t="str">
        <f t="shared" si="28"/>
        <v/>
      </c>
      <c r="L211" s="251" t="str">
        <f t="shared" si="29"/>
        <v/>
      </c>
      <c r="M211" s="252" t="str">
        <f t="shared" si="30"/>
        <v/>
      </c>
      <c r="N211" s="217"/>
      <c r="O211" s="364" t="str">
        <f>IF(P211=$X$19,"","○")</f>
        <v/>
      </c>
      <c r="P211" s="277">
        <v>46.1</v>
      </c>
      <c r="Q211" s="303" t="s">
        <v>462</v>
      </c>
      <c r="R211" s="207" t="str">
        <f>IF(S211=$Z$19,"","○")</f>
        <v/>
      </c>
      <c r="S211" s="277">
        <v>1.44E-2</v>
      </c>
      <c r="T211" s="314" t="s">
        <v>276</v>
      </c>
      <c r="X211" s="281">
        <v>46.1</v>
      </c>
      <c r="Y211" s="359" t="s">
        <v>462</v>
      </c>
      <c r="Z211" s="281">
        <v>1.44E-2</v>
      </c>
      <c r="AA211" s="357" t="s">
        <v>56</v>
      </c>
    </row>
    <row r="212" spans="1:32" ht="15" customHeight="1" x14ac:dyDescent="0.55000000000000004">
      <c r="A212" s="650"/>
      <c r="B212" s="602" t="s">
        <v>397</v>
      </c>
      <c r="C212" s="637" t="s">
        <v>22</v>
      </c>
      <c r="D212" s="637"/>
      <c r="E212" s="637"/>
      <c r="F212" s="250"/>
      <c r="G212" s="249" t="s">
        <v>457</v>
      </c>
      <c r="H212" s="251" t="str">
        <f t="shared" si="27"/>
        <v/>
      </c>
      <c r="I212" s="250"/>
      <c r="J212" s="249" t="s">
        <v>457</v>
      </c>
      <c r="K212" s="251" t="str">
        <f t="shared" si="28"/>
        <v/>
      </c>
      <c r="L212" s="251" t="str">
        <f t="shared" si="29"/>
        <v/>
      </c>
      <c r="M212" s="252" t="str">
        <f t="shared" si="30"/>
        <v/>
      </c>
      <c r="N212" s="217"/>
      <c r="O212" s="364" t="str">
        <f>IF(P212=$X$20,"","○")</f>
        <v/>
      </c>
      <c r="P212" s="277">
        <v>54.7</v>
      </c>
      <c r="Q212" s="303" t="s">
        <v>91</v>
      </c>
      <c r="R212" s="207" t="str">
        <f>IF(S212=$Z$20,"","○")</f>
        <v/>
      </c>
      <c r="S212" s="277">
        <v>1.3899999999999999E-2</v>
      </c>
      <c r="T212" s="314" t="s">
        <v>276</v>
      </c>
      <c r="X212" s="281">
        <v>54.7</v>
      </c>
      <c r="Y212" s="359" t="s">
        <v>91</v>
      </c>
      <c r="Z212" s="281">
        <v>1.3899999999999999E-2</v>
      </c>
      <c r="AA212" s="357" t="s">
        <v>56</v>
      </c>
    </row>
    <row r="213" spans="1:32" ht="15" customHeight="1" thickBot="1" x14ac:dyDescent="0.6">
      <c r="A213" s="650"/>
      <c r="B213" s="602"/>
      <c r="C213" s="637" t="s">
        <v>50</v>
      </c>
      <c r="D213" s="637"/>
      <c r="E213" s="637"/>
      <c r="F213" s="250"/>
      <c r="G213" s="249" t="s">
        <v>262</v>
      </c>
      <c r="H213" s="251" t="str">
        <f t="shared" si="27"/>
        <v/>
      </c>
      <c r="I213" s="250"/>
      <c r="J213" s="249" t="s">
        <v>262</v>
      </c>
      <c r="K213" s="251" t="str">
        <f t="shared" si="28"/>
        <v/>
      </c>
      <c r="L213" s="251" t="str">
        <f t="shared" si="29"/>
        <v/>
      </c>
      <c r="M213" s="252" t="str">
        <f t="shared" si="30"/>
        <v/>
      </c>
      <c r="N213" s="217"/>
      <c r="O213" s="364" t="str">
        <f>IF(P213=$X$21,"","○")</f>
        <v/>
      </c>
      <c r="P213" s="305">
        <v>38.4</v>
      </c>
      <c r="Q213" s="306" t="s">
        <v>462</v>
      </c>
      <c r="R213" s="207" t="str">
        <f>IF(S213=$Z$21,"","○")</f>
        <v/>
      </c>
      <c r="S213" s="305">
        <v>1.3899999999999999E-2</v>
      </c>
      <c r="T213" s="315" t="s">
        <v>276</v>
      </c>
      <c r="X213" s="281">
        <v>38.4</v>
      </c>
      <c r="Y213" s="359" t="s">
        <v>462</v>
      </c>
      <c r="Z213" s="281">
        <v>1.3899999999999999E-2</v>
      </c>
      <c r="AA213" s="357" t="s">
        <v>56</v>
      </c>
    </row>
    <row r="214" spans="1:32" ht="15" customHeight="1" x14ac:dyDescent="0.55000000000000004">
      <c r="A214" s="650"/>
      <c r="B214" s="588" t="s">
        <v>23</v>
      </c>
      <c r="C214" s="658" t="s">
        <v>479</v>
      </c>
      <c r="D214" s="658"/>
      <c r="E214" s="658"/>
      <c r="F214" s="250"/>
      <c r="G214" s="249" t="s">
        <v>457</v>
      </c>
      <c r="H214" s="251" t="str">
        <f t="shared" si="27"/>
        <v/>
      </c>
      <c r="I214" s="250"/>
      <c r="J214" s="249" t="s">
        <v>457</v>
      </c>
      <c r="K214" s="251" t="str">
        <f t="shared" si="28"/>
        <v/>
      </c>
      <c r="L214" s="251" t="str">
        <f t="shared" si="29"/>
        <v/>
      </c>
      <c r="M214" s="252" t="str">
        <f t="shared" si="30"/>
        <v/>
      </c>
      <c r="N214" s="217"/>
      <c r="O214" s="364" t="str">
        <f>IF(P214=$X$22,"","○")</f>
        <v/>
      </c>
      <c r="P214" s="307">
        <v>28.7</v>
      </c>
      <c r="Q214" s="308" t="s">
        <v>17</v>
      </c>
      <c r="R214" s="207" t="str">
        <f>IF(S214=$Z$22,"","○")</f>
        <v/>
      </c>
      <c r="S214" s="316">
        <v>2.46E-2</v>
      </c>
      <c r="T214" s="308" t="s">
        <v>276</v>
      </c>
      <c r="X214" s="322">
        <v>28.7</v>
      </c>
      <c r="Y214" s="359" t="s">
        <v>17</v>
      </c>
      <c r="Z214" s="281">
        <v>2.46E-2</v>
      </c>
      <c r="AA214" s="357" t="s">
        <v>56</v>
      </c>
    </row>
    <row r="215" spans="1:32" ht="15" customHeight="1" thickBot="1" x14ac:dyDescent="0.6">
      <c r="A215" s="650"/>
      <c r="B215" s="588"/>
      <c r="C215" s="658" t="s">
        <v>24</v>
      </c>
      <c r="D215" s="658"/>
      <c r="E215" s="658"/>
      <c r="F215" s="250"/>
      <c r="G215" s="249" t="s">
        <v>457</v>
      </c>
      <c r="H215" s="251" t="str">
        <f t="shared" si="27"/>
        <v/>
      </c>
      <c r="I215" s="250"/>
      <c r="J215" s="249" t="s">
        <v>457</v>
      </c>
      <c r="K215" s="251" t="str">
        <f t="shared" si="28"/>
        <v/>
      </c>
      <c r="L215" s="251" t="str">
        <f t="shared" si="29"/>
        <v/>
      </c>
      <c r="M215" s="252" t="str">
        <f t="shared" si="30"/>
        <v/>
      </c>
      <c r="N215" s="217"/>
      <c r="O215" s="364" t="str">
        <f>IF(P215=$X$23,"","○")</f>
        <v/>
      </c>
      <c r="P215" s="309">
        <v>26.1</v>
      </c>
      <c r="Q215" s="310" t="s">
        <v>17</v>
      </c>
      <c r="R215" s="207" t="str">
        <f>IF(S215=$Z$23,"","○")</f>
        <v/>
      </c>
      <c r="S215" s="309">
        <v>2.4299999999999999E-2</v>
      </c>
      <c r="T215" s="310" t="s">
        <v>276</v>
      </c>
      <c r="X215" s="281">
        <v>26.1</v>
      </c>
      <c r="Y215" s="359" t="s">
        <v>17</v>
      </c>
      <c r="Z215" s="281">
        <v>2.4299999999999999E-2</v>
      </c>
      <c r="AA215" s="357" t="s">
        <v>56</v>
      </c>
    </row>
    <row r="216" spans="1:32" ht="15" customHeight="1" x14ac:dyDescent="0.55000000000000004">
      <c r="A216" s="650"/>
      <c r="B216" s="588"/>
      <c r="C216" s="637" t="s">
        <v>25</v>
      </c>
      <c r="D216" s="637"/>
      <c r="E216" s="637"/>
      <c r="F216" s="250"/>
      <c r="G216" s="249" t="s">
        <v>457</v>
      </c>
      <c r="H216" s="251" t="str">
        <f t="shared" si="27"/>
        <v/>
      </c>
      <c r="I216" s="250"/>
      <c r="J216" s="249" t="s">
        <v>457</v>
      </c>
      <c r="K216" s="251" t="str">
        <f t="shared" si="28"/>
        <v/>
      </c>
      <c r="L216" s="251" t="str">
        <f t="shared" si="29"/>
        <v/>
      </c>
      <c r="M216" s="252" t="str">
        <f t="shared" si="30"/>
        <v/>
      </c>
      <c r="N216" s="217"/>
      <c r="O216" s="364" t="str">
        <f>IF(P216=$X$24,"","○")</f>
        <v/>
      </c>
      <c r="P216" s="311">
        <v>27.8</v>
      </c>
      <c r="Q216" s="312" t="s">
        <v>17</v>
      </c>
      <c r="R216" s="207" t="str">
        <f>IF(S216=$Z$24,"","○")</f>
        <v/>
      </c>
      <c r="S216" s="311">
        <v>2.5899999999999999E-2</v>
      </c>
      <c r="T216" s="317" t="s">
        <v>276</v>
      </c>
      <c r="X216" s="281">
        <v>27.8</v>
      </c>
      <c r="Y216" s="359" t="s">
        <v>17</v>
      </c>
      <c r="Z216" s="281">
        <v>2.5899999999999999E-2</v>
      </c>
      <c r="AA216" s="357" t="s">
        <v>56</v>
      </c>
    </row>
    <row r="217" spans="1:32" ht="15" customHeight="1" x14ac:dyDescent="0.55000000000000004">
      <c r="A217" s="650"/>
      <c r="B217" s="588" t="s">
        <v>26</v>
      </c>
      <c r="C217" s="588"/>
      <c r="D217" s="588"/>
      <c r="E217" s="588"/>
      <c r="F217" s="250"/>
      <c r="G217" s="249" t="s">
        <v>457</v>
      </c>
      <c r="H217" s="251" t="str">
        <f t="shared" si="27"/>
        <v/>
      </c>
      <c r="I217" s="250"/>
      <c r="J217" s="249" t="s">
        <v>457</v>
      </c>
      <c r="K217" s="251" t="str">
        <f t="shared" si="28"/>
        <v/>
      </c>
      <c r="L217" s="251" t="str">
        <f t="shared" si="29"/>
        <v/>
      </c>
      <c r="M217" s="252" t="str">
        <f t="shared" si="30"/>
        <v/>
      </c>
      <c r="N217" s="217"/>
      <c r="O217" s="364" t="str">
        <f>IF(P217=$X$25,"","○")</f>
        <v/>
      </c>
      <c r="P217" s="304">
        <v>29</v>
      </c>
      <c r="Q217" s="303" t="s">
        <v>17</v>
      </c>
      <c r="R217" s="207" t="str">
        <f>IF(S217=$Z$25,"","○")</f>
        <v/>
      </c>
      <c r="S217" s="277">
        <v>2.9899999999999999E-2</v>
      </c>
      <c r="T217" s="314" t="s">
        <v>276</v>
      </c>
      <c r="X217" s="321">
        <v>29</v>
      </c>
      <c r="Y217" s="359" t="s">
        <v>17</v>
      </c>
      <c r="Z217" s="281">
        <v>2.9899999999999999E-2</v>
      </c>
      <c r="AA217" s="357" t="s">
        <v>56</v>
      </c>
    </row>
    <row r="218" spans="1:32" ht="15" customHeight="1" x14ac:dyDescent="0.55000000000000004">
      <c r="A218" s="650"/>
      <c r="B218" s="588" t="s">
        <v>27</v>
      </c>
      <c r="C218" s="588"/>
      <c r="D218" s="588"/>
      <c r="E218" s="588"/>
      <c r="F218" s="250"/>
      <c r="G218" s="249" t="s">
        <v>457</v>
      </c>
      <c r="H218" s="251" t="str">
        <f t="shared" si="27"/>
        <v/>
      </c>
      <c r="I218" s="250"/>
      <c r="J218" s="249" t="s">
        <v>457</v>
      </c>
      <c r="K218" s="251" t="str">
        <f t="shared" si="28"/>
        <v/>
      </c>
      <c r="L218" s="251" t="str">
        <f t="shared" si="29"/>
        <v/>
      </c>
      <c r="M218" s="252" t="str">
        <f t="shared" si="30"/>
        <v/>
      </c>
      <c r="N218" s="217"/>
      <c r="O218" s="364" t="str">
        <f>IF(P218=$X$26,"","○")</f>
        <v/>
      </c>
      <c r="P218" s="277">
        <v>37.299999999999997</v>
      </c>
      <c r="Q218" s="303" t="s">
        <v>17</v>
      </c>
      <c r="R218" s="207" t="str">
        <f>IF(S218=$Z$26,"","○")</f>
        <v/>
      </c>
      <c r="S218" s="277">
        <v>2.0899999999999998E-2</v>
      </c>
      <c r="T218" s="314" t="s">
        <v>276</v>
      </c>
      <c r="X218" s="281">
        <v>37.299999999999997</v>
      </c>
      <c r="Y218" s="359" t="s">
        <v>17</v>
      </c>
      <c r="Z218" s="281">
        <v>2.0899999999999998E-2</v>
      </c>
      <c r="AA218" s="357" t="s">
        <v>56</v>
      </c>
    </row>
    <row r="219" spans="1:32" ht="15" customHeight="1" x14ac:dyDescent="0.55000000000000004">
      <c r="A219" s="650"/>
      <c r="B219" s="588" t="s">
        <v>28</v>
      </c>
      <c r="C219" s="588"/>
      <c r="D219" s="588"/>
      <c r="E219" s="588"/>
      <c r="F219" s="250"/>
      <c r="G219" s="249" t="s">
        <v>262</v>
      </c>
      <c r="H219" s="251" t="str">
        <f t="shared" si="27"/>
        <v/>
      </c>
      <c r="I219" s="250"/>
      <c r="J219" s="249" t="s">
        <v>262</v>
      </c>
      <c r="K219" s="251" t="str">
        <f t="shared" si="28"/>
        <v/>
      </c>
      <c r="L219" s="251" t="str">
        <f t="shared" si="29"/>
        <v/>
      </c>
      <c r="M219" s="252" t="str">
        <f t="shared" si="30"/>
        <v/>
      </c>
      <c r="N219" s="217"/>
      <c r="O219" s="364" t="str">
        <f>IF(P219=$X$27,"","○")</f>
        <v/>
      </c>
      <c r="P219" s="277">
        <v>18.399999999999999</v>
      </c>
      <c r="Q219" s="303" t="s">
        <v>462</v>
      </c>
      <c r="R219" s="207" t="str">
        <f>IF(S219=$Z$27,"","○")</f>
        <v/>
      </c>
      <c r="S219" s="318">
        <v>1.09E-2</v>
      </c>
      <c r="T219" s="314" t="s">
        <v>276</v>
      </c>
      <c r="X219" s="281">
        <v>18.399999999999999</v>
      </c>
      <c r="Y219" s="359" t="s">
        <v>462</v>
      </c>
      <c r="Z219" s="299">
        <v>1.09E-2</v>
      </c>
      <c r="AA219" s="357" t="s">
        <v>56</v>
      </c>
    </row>
    <row r="220" spans="1:32" ht="15" customHeight="1" x14ac:dyDescent="0.55000000000000004">
      <c r="A220" s="650"/>
      <c r="B220" s="588" t="s">
        <v>29</v>
      </c>
      <c r="C220" s="588"/>
      <c r="D220" s="588"/>
      <c r="E220" s="588"/>
      <c r="F220" s="250"/>
      <c r="G220" s="249" t="s">
        <v>262</v>
      </c>
      <c r="H220" s="251" t="str">
        <f t="shared" si="27"/>
        <v/>
      </c>
      <c r="I220" s="250"/>
      <c r="J220" s="249" t="s">
        <v>262</v>
      </c>
      <c r="K220" s="251" t="str">
        <f t="shared" si="28"/>
        <v/>
      </c>
      <c r="L220" s="251" t="str">
        <f t="shared" si="29"/>
        <v/>
      </c>
      <c r="M220" s="252" t="str">
        <f t="shared" si="30"/>
        <v/>
      </c>
      <c r="N220" s="217"/>
      <c r="O220" s="364" t="str">
        <f>IF(P220=$X$28,"","○")</f>
        <v/>
      </c>
      <c r="P220" s="277">
        <v>3.23</v>
      </c>
      <c r="Q220" s="303" t="s">
        <v>462</v>
      </c>
      <c r="R220" s="207" t="str">
        <f>IF(S220=$Z$28,"","○")</f>
        <v/>
      </c>
      <c r="S220" s="277">
        <v>2.64E-2</v>
      </c>
      <c r="T220" s="314" t="s">
        <v>276</v>
      </c>
      <c r="X220" s="281">
        <v>3.23</v>
      </c>
      <c r="Y220" s="359" t="s">
        <v>462</v>
      </c>
      <c r="Z220" s="281">
        <v>2.64E-2</v>
      </c>
      <c r="AA220" s="357" t="s">
        <v>56</v>
      </c>
    </row>
    <row r="221" spans="1:32" ht="15" customHeight="1" x14ac:dyDescent="0.55000000000000004">
      <c r="A221" s="650"/>
      <c r="B221" s="588" t="s">
        <v>30</v>
      </c>
      <c r="C221" s="588"/>
      <c r="D221" s="588"/>
      <c r="E221" s="588"/>
      <c r="F221" s="250"/>
      <c r="G221" s="249" t="s">
        <v>262</v>
      </c>
      <c r="H221" s="251" t="str">
        <f t="shared" si="27"/>
        <v/>
      </c>
      <c r="I221" s="250"/>
      <c r="J221" s="249" t="s">
        <v>262</v>
      </c>
      <c r="K221" s="251" t="str">
        <f t="shared" si="28"/>
        <v/>
      </c>
      <c r="L221" s="251" t="str">
        <f t="shared" si="29"/>
        <v/>
      </c>
      <c r="M221" s="252" t="str">
        <f t="shared" si="30"/>
        <v/>
      </c>
      <c r="N221" s="217"/>
      <c r="O221" s="364" t="str">
        <f>IF(P221=$X$29,"","○")</f>
        <v/>
      </c>
      <c r="P221" s="305">
        <v>7.53</v>
      </c>
      <c r="Q221" s="306" t="s">
        <v>462</v>
      </c>
      <c r="R221" s="209" t="str">
        <f>IF(S221=$Z$29,"","○")</f>
        <v/>
      </c>
      <c r="S221" s="319">
        <v>4.2000000000000003E-2</v>
      </c>
      <c r="T221" s="314" t="s">
        <v>276</v>
      </c>
      <c r="X221" s="281">
        <v>7.53</v>
      </c>
      <c r="Y221" s="323" t="s">
        <v>462</v>
      </c>
      <c r="Z221" s="324">
        <v>4.2000000000000003E-2</v>
      </c>
      <c r="AA221" s="205" t="s">
        <v>56</v>
      </c>
    </row>
    <row r="222" spans="1:32" ht="15" customHeight="1" x14ac:dyDescent="0.55000000000000004">
      <c r="A222" s="650"/>
      <c r="B222" s="651" t="s">
        <v>400</v>
      </c>
      <c r="C222" s="654"/>
      <c r="D222" s="426"/>
      <c r="E222" s="427"/>
      <c r="F222" s="273"/>
      <c r="G222" s="276"/>
      <c r="H222" s="274" t="str">
        <f t="shared" si="27"/>
        <v/>
      </c>
      <c r="I222" s="273"/>
      <c r="J222" s="276"/>
      <c r="K222" s="274" t="str">
        <f>IF(I222="","",I222*P222)</f>
        <v/>
      </c>
      <c r="L222" s="274" t="str">
        <f>IF(F222="",IF(I222="","",-(I222*P222)),(F222-I222)*P222)</f>
        <v/>
      </c>
      <c r="M222" s="275" t="str">
        <f>IF(L222="","",L222*S222*44/12)</f>
        <v/>
      </c>
      <c r="N222" s="217"/>
      <c r="O222" s="211"/>
      <c r="P222" s="277"/>
      <c r="Q222" s="278"/>
      <c r="R222" s="212"/>
      <c r="S222" s="277"/>
      <c r="T222" s="279"/>
      <c r="X222" s="218"/>
      <c r="Y222" s="280"/>
      <c r="Z222" s="281"/>
      <c r="AA222" s="357"/>
      <c r="AE222" s="40"/>
      <c r="AF222" s="40"/>
    </row>
    <row r="223" spans="1:32" ht="15" customHeight="1" x14ac:dyDescent="0.55000000000000004">
      <c r="A223" s="650"/>
      <c r="B223" s="652"/>
      <c r="C223" s="654"/>
      <c r="D223" s="426"/>
      <c r="E223" s="427"/>
      <c r="F223" s="273"/>
      <c r="G223" s="276"/>
      <c r="H223" s="274" t="str">
        <f t="shared" si="27"/>
        <v/>
      </c>
      <c r="I223" s="273"/>
      <c r="J223" s="276"/>
      <c r="K223" s="274" t="str">
        <f>IF(I223="","",I223*P223)</f>
        <v/>
      </c>
      <c r="L223" s="274" t="str">
        <f>IF(F223="",IF(I223="","",-(I223*P223)),(F223-I223)*P223)</f>
        <v/>
      </c>
      <c r="M223" s="275" t="str">
        <f t="shared" ref="M223:M226" si="31">IF(L223="","",L223*S223*44/12)</f>
        <v/>
      </c>
      <c r="N223" s="217"/>
      <c r="O223" s="282"/>
      <c r="P223" s="277"/>
      <c r="Q223" s="278"/>
      <c r="R223" s="212"/>
      <c r="S223" s="277"/>
      <c r="T223" s="278"/>
      <c r="X223" s="218"/>
      <c r="Y223" s="366"/>
      <c r="Z223" s="281"/>
      <c r="AA223" s="357"/>
      <c r="AE223" s="40"/>
      <c r="AF223" s="40"/>
    </row>
    <row r="224" spans="1:32" ht="15" customHeight="1" x14ac:dyDescent="0.55000000000000004">
      <c r="A224" s="650"/>
      <c r="B224" s="652"/>
      <c r="C224" s="654"/>
      <c r="D224" s="426"/>
      <c r="E224" s="427"/>
      <c r="F224" s="273"/>
      <c r="G224" s="276"/>
      <c r="H224" s="274" t="str">
        <f t="shared" si="27"/>
        <v/>
      </c>
      <c r="I224" s="273"/>
      <c r="J224" s="276"/>
      <c r="K224" s="274" t="str">
        <f>IF(I224="","",I224*P224)</f>
        <v/>
      </c>
      <c r="L224" s="274" t="str">
        <f t="shared" ref="L224:L226" si="32">IF(F224="",IF(I224="","",-(I224*P224)),(F224-I224)*P224)</f>
        <v/>
      </c>
      <c r="M224" s="275" t="str">
        <f t="shared" si="31"/>
        <v/>
      </c>
      <c r="N224" s="217"/>
      <c r="O224" s="282"/>
      <c r="P224" s="277"/>
      <c r="Q224" s="278"/>
      <c r="R224" s="212"/>
      <c r="S224" s="277"/>
      <c r="T224" s="278"/>
      <c r="X224" s="218"/>
      <c r="Y224" s="366"/>
      <c r="Z224" s="281"/>
      <c r="AA224" s="357"/>
      <c r="AE224" s="40"/>
      <c r="AF224" s="40"/>
    </row>
    <row r="225" spans="1:32" ht="15" customHeight="1" x14ac:dyDescent="0.55000000000000004">
      <c r="A225" s="650"/>
      <c r="B225" s="652"/>
      <c r="C225" s="654"/>
      <c r="D225" s="426"/>
      <c r="E225" s="427"/>
      <c r="F225" s="273"/>
      <c r="G225" s="276"/>
      <c r="H225" s="274" t="str">
        <f t="shared" si="27"/>
        <v/>
      </c>
      <c r="I225" s="273"/>
      <c r="J225" s="276"/>
      <c r="K225" s="274" t="str">
        <f>IF(I225="","",I225*P225)</f>
        <v/>
      </c>
      <c r="L225" s="274" t="str">
        <f t="shared" si="32"/>
        <v/>
      </c>
      <c r="M225" s="275" t="str">
        <f t="shared" si="31"/>
        <v/>
      </c>
      <c r="N225" s="217"/>
      <c r="O225" s="282"/>
      <c r="P225" s="277"/>
      <c r="Q225" s="278"/>
      <c r="R225" s="210"/>
      <c r="S225" s="277"/>
      <c r="T225" s="278"/>
      <c r="X225" s="218"/>
      <c r="Y225" s="366"/>
      <c r="Z225" s="281"/>
      <c r="AA225" s="357"/>
      <c r="AE225" s="40"/>
      <c r="AF225" s="40"/>
    </row>
    <row r="226" spans="1:32" ht="15" customHeight="1" x14ac:dyDescent="0.55000000000000004">
      <c r="A226" s="650"/>
      <c r="B226" s="653"/>
      <c r="C226" s="654"/>
      <c r="D226" s="426"/>
      <c r="E226" s="427"/>
      <c r="F226" s="273"/>
      <c r="G226" s="276"/>
      <c r="H226" s="274" t="str">
        <f t="shared" si="27"/>
        <v/>
      </c>
      <c r="I226" s="273"/>
      <c r="J226" s="276"/>
      <c r="K226" s="274" t="str">
        <f>IF(I226="","",I226*P226)</f>
        <v/>
      </c>
      <c r="L226" s="274" t="str">
        <f t="shared" si="32"/>
        <v/>
      </c>
      <c r="M226" s="275" t="str">
        <f t="shared" si="31"/>
        <v/>
      </c>
      <c r="N226" s="217"/>
      <c r="P226" s="277"/>
      <c r="Q226" s="278"/>
      <c r="R226" s="366"/>
      <c r="S226" s="277"/>
      <c r="T226" s="278"/>
      <c r="X226" s="218"/>
      <c r="Y226" s="366"/>
      <c r="Z226" s="281"/>
      <c r="AA226" s="357"/>
      <c r="AE226" s="40"/>
      <c r="AF226" s="40"/>
    </row>
    <row r="227" spans="1:32" ht="15" customHeight="1" x14ac:dyDescent="0.55000000000000004">
      <c r="A227" s="650"/>
      <c r="B227" s="594" t="s">
        <v>54</v>
      </c>
      <c r="C227" s="594"/>
      <c r="D227" s="594"/>
      <c r="E227" s="594"/>
      <c r="F227" s="594"/>
      <c r="G227" s="594"/>
      <c r="H227" s="594"/>
      <c r="I227" s="594"/>
      <c r="J227" s="594"/>
      <c r="K227" s="594"/>
      <c r="L227" s="594"/>
      <c r="M227" s="275" t="str">
        <f>IF(SUM(M200:M226)=0,"",SUM(M200:M226))</f>
        <v/>
      </c>
      <c r="N227" s="217"/>
      <c r="P227" s="212"/>
      <c r="Q227" s="241"/>
      <c r="R227" s="212"/>
      <c r="S227" s="214"/>
      <c r="T227" s="213"/>
      <c r="X227" s="366"/>
      <c r="Y227" s="366"/>
      <c r="Z227" s="281"/>
      <c r="AA227" s="357"/>
      <c r="AE227" s="40"/>
      <c r="AF227" s="40"/>
    </row>
    <row r="228" spans="1:32" ht="21.75" customHeight="1" x14ac:dyDescent="0.55000000000000004">
      <c r="A228" s="650"/>
      <c r="B228" s="603"/>
      <c r="C228" s="604"/>
      <c r="D228" s="604"/>
      <c r="E228" s="605"/>
      <c r="F228" s="594" t="s">
        <v>1</v>
      </c>
      <c r="G228" s="594"/>
      <c r="H228" s="594"/>
      <c r="I228" s="612" t="s">
        <v>46</v>
      </c>
      <c r="J228" s="612"/>
      <c r="K228" s="612"/>
      <c r="L228" s="568" t="s">
        <v>51</v>
      </c>
      <c r="M228" s="626" t="s">
        <v>72</v>
      </c>
      <c r="N228" s="217"/>
      <c r="P228" s="283"/>
      <c r="Q228" s="284"/>
      <c r="R228" s="366"/>
      <c r="S228" s="285"/>
      <c r="T228" s="286"/>
      <c r="X228" s="218"/>
      <c r="Y228" s="366"/>
      <c r="Z228" s="281"/>
      <c r="AA228" s="357"/>
      <c r="AE228" s="40"/>
      <c r="AF228" s="40"/>
    </row>
    <row r="229" spans="1:32" ht="15" customHeight="1" thickBot="1" x14ac:dyDescent="0.6">
      <c r="A229" s="650"/>
      <c r="B229" s="606"/>
      <c r="C229" s="607"/>
      <c r="D229" s="607"/>
      <c r="E229" s="608"/>
      <c r="F229" s="360" t="s">
        <v>3</v>
      </c>
      <c r="G229" s="582" t="s">
        <v>480</v>
      </c>
      <c r="H229" s="628"/>
      <c r="I229" s="360" t="s">
        <v>3</v>
      </c>
      <c r="J229" s="582" t="s">
        <v>480</v>
      </c>
      <c r="K229" s="628"/>
      <c r="L229" s="569"/>
      <c r="M229" s="627"/>
      <c r="N229" s="217"/>
      <c r="P229" s="283"/>
      <c r="Q229" s="284"/>
      <c r="R229" s="366"/>
      <c r="S229" s="285"/>
      <c r="T229" s="286"/>
      <c r="X229" s="218"/>
      <c r="Y229" s="366"/>
      <c r="Z229" s="281"/>
      <c r="AA229" s="357"/>
      <c r="AE229" s="40"/>
      <c r="AF229" s="40"/>
    </row>
    <row r="230" spans="1:32" ht="15" customHeight="1" thickTop="1" thickBot="1" x14ac:dyDescent="0.6">
      <c r="A230" s="650"/>
      <c r="B230" s="609"/>
      <c r="C230" s="610"/>
      <c r="D230" s="610"/>
      <c r="E230" s="611"/>
      <c r="F230" s="368" t="s">
        <v>66</v>
      </c>
      <c r="G230" s="583"/>
      <c r="H230" s="629"/>
      <c r="I230" s="368" t="s">
        <v>68</v>
      </c>
      <c r="J230" s="583"/>
      <c r="K230" s="629"/>
      <c r="L230" s="361" t="s">
        <v>481</v>
      </c>
      <c r="M230" s="361" t="s">
        <v>261</v>
      </c>
      <c r="N230" s="217"/>
      <c r="O230" s="198" t="s">
        <v>482</v>
      </c>
      <c r="P230" s="283"/>
      <c r="Q230" s="284"/>
      <c r="R230" s="366"/>
      <c r="S230" s="287"/>
      <c r="T230" s="288"/>
      <c r="U230" s="630" t="s">
        <v>483</v>
      </c>
      <c r="V230" s="631"/>
      <c r="X230" s="218"/>
      <c r="Y230" s="366"/>
      <c r="Z230" s="281"/>
      <c r="AA230" s="357"/>
      <c r="AE230" s="40"/>
      <c r="AF230" s="40"/>
    </row>
    <row r="231" spans="1:32" ht="15" customHeight="1" thickTop="1" thickBot="1" x14ac:dyDescent="0.6">
      <c r="A231" s="650"/>
      <c r="B231" s="632" t="s">
        <v>484</v>
      </c>
      <c r="C231" s="633"/>
      <c r="D231" s="633"/>
      <c r="E231" s="634"/>
      <c r="F231" s="273"/>
      <c r="G231" s="125" t="s">
        <v>262</v>
      </c>
      <c r="H231" s="289"/>
      <c r="I231" s="273"/>
      <c r="J231" s="125" t="s">
        <v>262</v>
      </c>
      <c r="K231" s="289"/>
      <c r="L231" s="274" t="str">
        <f>IF(F231="",IF(I231="","",F231-I231),F231-I231)</f>
        <v/>
      </c>
      <c r="M231" s="275" t="str">
        <f>IF(L231="","",L231*S231)</f>
        <v/>
      </c>
      <c r="N231" s="217"/>
      <c r="P231" s="283"/>
      <c r="Q231" s="284"/>
      <c r="R231" s="290"/>
      <c r="S231" s="291"/>
      <c r="T231" s="292" t="s">
        <v>485</v>
      </c>
      <c r="U231" s="635"/>
      <c r="V231" s="636"/>
      <c r="X231" s="218"/>
      <c r="Y231" s="366"/>
      <c r="Z231" s="281"/>
      <c r="AA231" s="357"/>
      <c r="AE231" s="40"/>
      <c r="AF231" s="40"/>
    </row>
    <row r="232" spans="1:32" ht="15" customHeight="1" thickTop="1" thickBot="1" x14ac:dyDescent="0.6">
      <c r="A232" s="650"/>
      <c r="B232" s="594" t="s">
        <v>55</v>
      </c>
      <c r="C232" s="594"/>
      <c r="D232" s="594"/>
      <c r="E232" s="594"/>
      <c r="F232" s="594"/>
      <c r="G232" s="594"/>
      <c r="H232" s="594"/>
      <c r="I232" s="594"/>
      <c r="J232" s="594"/>
      <c r="K232" s="594"/>
      <c r="L232" s="594"/>
      <c r="M232" s="275" t="str">
        <f>IF(M231=0,"",M231)</f>
        <v/>
      </c>
      <c r="N232" s="217"/>
      <c r="O232" s="198" t="s">
        <v>486</v>
      </c>
      <c r="P232" s="366"/>
      <c r="Q232" s="241"/>
      <c r="R232" s="293"/>
      <c r="S232" s="294"/>
      <c r="T232" s="213"/>
      <c r="X232" s="366"/>
      <c r="Y232" s="366"/>
      <c r="Z232" s="281"/>
      <c r="AA232" s="357"/>
      <c r="AE232" s="40"/>
      <c r="AF232" s="40"/>
    </row>
    <row r="233" spans="1:32" ht="18" customHeight="1" thickTop="1" x14ac:dyDescent="0.2">
      <c r="A233" s="650"/>
      <c r="B233" s="613"/>
      <c r="C233" s="614"/>
      <c r="D233" s="614"/>
      <c r="E233" s="615"/>
      <c r="F233" s="594" t="s">
        <v>1</v>
      </c>
      <c r="G233" s="594"/>
      <c r="H233" s="594"/>
      <c r="I233" s="612" t="s">
        <v>46</v>
      </c>
      <c r="J233" s="612"/>
      <c r="K233" s="612"/>
      <c r="L233" s="568" t="s">
        <v>487</v>
      </c>
      <c r="M233" s="568" t="s">
        <v>72</v>
      </c>
      <c r="N233" s="271"/>
      <c r="O233" s="571" t="s">
        <v>119</v>
      </c>
      <c r="P233" s="581" t="s">
        <v>2</v>
      </c>
      <c r="Q233" s="581"/>
      <c r="R233" s="571" t="s">
        <v>119</v>
      </c>
      <c r="S233" s="581" t="s">
        <v>57</v>
      </c>
      <c r="T233" s="581"/>
      <c r="X233" s="581" t="s">
        <v>2</v>
      </c>
      <c r="Y233" s="581"/>
      <c r="Z233" s="581" t="s">
        <v>57</v>
      </c>
      <c r="AA233" s="581"/>
      <c r="AE233" s="40"/>
      <c r="AF233" s="40"/>
    </row>
    <row r="234" spans="1:32" ht="15" customHeight="1" x14ac:dyDescent="0.2">
      <c r="A234" s="650"/>
      <c r="B234" s="616"/>
      <c r="C234" s="617"/>
      <c r="D234" s="617"/>
      <c r="E234" s="618"/>
      <c r="F234" s="360" t="s">
        <v>3</v>
      </c>
      <c r="G234" s="594" t="s">
        <v>47</v>
      </c>
      <c r="H234" s="381" t="s">
        <v>48</v>
      </c>
      <c r="I234" s="360" t="s">
        <v>3</v>
      </c>
      <c r="J234" s="594" t="s">
        <v>47</v>
      </c>
      <c r="K234" s="381" t="s">
        <v>48</v>
      </c>
      <c r="L234" s="569"/>
      <c r="M234" s="569"/>
      <c r="N234" s="271"/>
      <c r="O234" s="572"/>
      <c r="P234" s="205" t="s">
        <v>3</v>
      </c>
      <c r="Q234" s="638" t="s">
        <v>83</v>
      </c>
      <c r="R234" s="572"/>
      <c r="S234" s="571" t="s">
        <v>3</v>
      </c>
      <c r="T234" s="639" t="s">
        <v>47</v>
      </c>
      <c r="X234" s="205" t="s">
        <v>3</v>
      </c>
      <c r="Y234" s="641" t="s">
        <v>83</v>
      </c>
      <c r="Z234" s="571" t="s">
        <v>3</v>
      </c>
      <c r="AA234" s="571" t="s">
        <v>47</v>
      </c>
      <c r="AE234" s="40"/>
      <c r="AF234" s="40"/>
    </row>
    <row r="235" spans="1:32" ht="15" customHeight="1" thickBot="1" x14ac:dyDescent="0.25">
      <c r="A235" s="650"/>
      <c r="B235" s="619"/>
      <c r="C235" s="620"/>
      <c r="D235" s="620"/>
      <c r="E235" s="621"/>
      <c r="F235" s="368" t="s">
        <v>66</v>
      </c>
      <c r="G235" s="594"/>
      <c r="H235" s="368" t="s">
        <v>67</v>
      </c>
      <c r="I235" s="368" t="s">
        <v>68</v>
      </c>
      <c r="J235" s="594"/>
      <c r="K235" s="368" t="s">
        <v>69</v>
      </c>
      <c r="L235" s="361" t="s">
        <v>104</v>
      </c>
      <c r="M235" s="361" t="s">
        <v>261</v>
      </c>
      <c r="N235" s="271"/>
      <c r="O235" s="573"/>
      <c r="P235" s="206" t="s">
        <v>5</v>
      </c>
      <c r="Q235" s="638"/>
      <c r="R235" s="573"/>
      <c r="S235" s="573"/>
      <c r="T235" s="640"/>
      <c r="X235" s="206" t="s">
        <v>5</v>
      </c>
      <c r="Y235" s="641"/>
      <c r="Z235" s="573"/>
      <c r="AA235" s="573"/>
      <c r="AE235" s="40"/>
      <c r="AF235" s="40"/>
    </row>
    <row r="236" spans="1:32" ht="15" customHeight="1" thickTop="1" x14ac:dyDescent="0.55000000000000004">
      <c r="A236" s="650"/>
      <c r="B236" s="588" t="s">
        <v>32</v>
      </c>
      <c r="C236" s="588"/>
      <c r="D236" s="588"/>
      <c r="E236" s="588"/>
      <c r="F236" s="273"/>
      <c r="G236" s="125" t="s">
        <v>33</v>
      </c>
      <c r="H236" s="295"/>
      <c r="I236" s="273"/>
      <c r="J236" s="125" t="s">
        <v>33</v>
      </c>
      <c r="K236" s="296"/>
      <c r="L236" s="274" t="str">
        <f>IF(F236="",IF(I236="","",F236-I236),F236-I236)</f>
        <v/>
      </c>
      <c r="M236" s="275" t="str">
        <f>IF(L236="","",L236*S236)</f>
        <v/>
      </c>
      <c r="N236" s="217"/>
      <c r="P236" s="214"/>
      <c r="Q236" s="215"/>
      <c r="R236" s="297" t="str">
        <f>IF(S236=$Z$44,"","○")</f>
        <v/>
      </c>
      <c r="S236" s="298">
        <v>6.54E-2</v>
      </c>
      <c r="T236" s="325" t="s">
        <v>463</v>
      </c>
      <c r="X236" s="214"/>
      <c r="Y236" s="214"/>
      <c r="Z236" s="299">
        <v>6.54E-2</v>
      </c>
      <c r="AA236" s="357" t="s">
        <v>464</v>
      </c>
      <c r="AE236" s="40"/>
      <c r="AF236" s="40"/>
    </row>
    <row r="237" spans="1:32" ht="15" customHeight="1" x14ac:dyDescent="0.55000000000000004">
      <c r="A237" s="650"/>
      <c r="B237" s="588" t="s">
        <v>35</v>
      </c>
      <c r="C237" s="588"/>
      <c r="D237" s="588"/>
      <c r="E237" s="588"/>
      <c r="F237" s="273"/>
      <c r="G237" s="125" t="s">
        <v>33</v>
      </c>
      <c r="H237" s="295"/>
      <c r="I237" s="273"/>
      <c r="J237" s="125" t="s">
        <v>33</v>
      </c>
      <c r="K237" s="296"/>
      <c r="L237" s="274" t="str">
        <f>IF(F237="",IF(I237="","",F237-I237),F237-I237)</f>
        <v/>
      </c>
      <c r="M237" s="275" t="str">
        <f>IF(L237="","",L237*S237)</f>
        <v/>
      </c>
      <c r="N237" s="217"/>
      <c r="P237" s="214"/>
      <c r="Q237" s="215"/>
      <c r="R237" s="297" t="str">
        <f>IF(S237=$Z$45,"","○")</f>
        <v/>
      </c>
      <c r="S237" s="300"/>
      <c r="T237" s="326" t="s">
        <v>463</v>
      </c>
      <c r="X237" s="214"/>
      <c r="Y237" s="214"/>
      <c r="Z237" s="301"/>
      <c r="AA237" s="357" t="s">
        <v>464</v>
      </c>
      <c r="AE237" s="40"/>
      <c r="AF237" s="40"/>
    </row>
    <row r="238" spans="1:32" ht="15" customHeight="1" x14ac:dyDescent="0.55000000000000004">
      <c r="A238" s="650"/>
      <c r="B238" s="588" t="s">
        <v>36</v>
      </c>
      <c r="C238" s="588"/>
      <c r="D238" s="588"/>
      <c r="E238" s="588"/>
      <c r="F238" s="273"/>
      <c r="G238" s="125" t="s">
        <v>33</v>
      </c>
      <c r="H238" s="295"/>
      <c r="I238" s="273"/>
      <c r="J238" s="125" t="s">
        <v>33</v>
      </c>
      <c r="K238" s="296"/>
      <c r="L238" s="274" t="str">
        <f>IF(F238="",IF(I238="","",F238-I238),F238-I238)</f>
        <v/>
      </c>
      <c r="M238" s="275" t="str">
        <f>IF(L238="","",L238*S238)</f>
        <v/>
      </c>
      <c r="N238" s="217"/>
      <c r="P238" s="214"/>
      <c r="Q238" s="215"/>
      <c r="R238" s="297" t="str">
        <f>IF(S238=$Z$46,"","○")</f>
        <v/>
      </c>
      <c r="S238" s="300"/>
      <c r="T238" s="326" t="s">
        <v>463</v>
      </c>
      <c r="X238" s="214"/>
      <c r="Y238" s="214"/>
      <c r="Z238" s="301"/>
      <c r="AA238" s="357" t="s">
        <v>464</v>
      </c>
      <c r="AE238" s="40"/>
      <c r="AF238" s="40"/>
    </row>
    <row r="239" spans="1:32" ht="15" customHeight="1" thickBot="1" x14ac:dyDescent="0.6">
      <c r="A239" s="650"/>
      <c r="B239" s="588" t="s">
        <v>37</v>
      </c>
      <c r="C239" s="588"/>
      <c r="D239" s="588"/>
      <c r="E239" s="588"/>
      <c r="F239" s="273"/>
      <c r="G239" s="125" t="s">
        <v>33</v>
      </c>
      <c r="H239" s="295"/>
      <c r="I239" s="273"/>
      <c r="J239" s="125" t="s">
        <v>33</v>
      </c>
      <c r="K239" s="296"/>
      <c r="L239" s="274" t="str">
        <f>IF(F239="",IF(I239="","",F239-I239),F239-I239)</f>
        <v/>
      </c>
      <c r="M239" s="275" t="str">
        <f>IF(L239="","",L239*S239)</f>
        <v/>
      </c>
      <c r="N239" s="217"/>
      <c r="P239" s="214"/>
      <c r="Q239" s="215"/>
      <c r="R239" s="297" t="str">
        <f>IF(S239=$Z$47,"","○")</f>
        <v/>
      </c>
      <c r="S239" s="302"/>
      <c r="T239" s="327" t="s">
        <v>463</v>
      </c>
      <c r="X239" s="214"/>
      <c r="Y239" s="214"/>
      <c r="Z239" s="301"/>
      <c r="AA239" s="357" t="s">
        <v>464</v>
      </c>
      <c r="AE239" s="40"/>
      <c r="AF239" s="40"/>
    </row>
    <row r="240" spans="1:32" ht="15" customHeight="1" thickTop="1" x14ac:dyDescent="0.55000000000000004">
      <c r="A240" s="650"/>
      <c r="B240" s="594" t="s">
        <v>105</v>
      </c>
      <c r="C240" s="594"/>
      <c r="D240" s="594"/>
      <c r="E240" s="594"/>
      <c r="F240" s="594"/>
      <c r="G240" s="594"/>
      <c r="H240" s="594"/>
      <c r="I240" s="594"/>
      <c r="J240" s="594"/>
      <c r="K240" s="594"/>
      <c r="L240" s="594"/>
      <c r="M240" s="275" t="str">
        <f>IF(SUM(M236:M239)=0,"",SUM(M236:M239))</f>
        <v/>
      </c>
      <c r="N240" s="217"/>
      <c r="O240" s="198" t="s">
        <v>391</v>
      </c>
      <c r="P240" s="214"/>
      <c r="Q240" s="216"/>
      <c r="R240" s="216"/>
      <c r="S240" s="214"/>
      <c r="T240" s="241"/>
      <c r="X240" s="214"/>
      <c r="Y240" s="366"/>
      <c r="Z240" s="214"/>
      <c r="AA240" s="366"/>
      <c r="AE240" s="40"/>
      <c r="AF240" s="40"/>
    </row>
    <row r="241" spans="1:27" ht="15" customHeight="1" x14ac:dyDescent="0.55000000000000004">
      <c r="A241" s="594" t="s">
        <v>0</v>
      </c>
      <c r="B241" s="594"/>
      <c r="C241" s="594"/>
      <c r="D241" s="594"/>
      <c r="E241" s="594"/>
      <c r="F241" s="568" t="s">
        <v>3</v>
      </c>
      <c r="G241" s="594" t="s">
        <v>47</v>
      </c>
      <c r="H241" s="649"/>
      <c r="I241" s="568" t="s">
        <v>3</v>
      </c>
      <c r="J241" s="594" t="s">
        <v>47</v>
      </c>
      <c r="K241" s="649"/>
      <c r="L241" s="568" t="s">
        <v>51</v>
      </c>
      <c r="M241" s="626" t="s">
        <v>72</v>
      </c>
      <c r="N241" s="219"/>
      <c r="O241" s="625" t="s">
        <v>108</v>
      </c>
      <c r="P241" s="579" t="s">
        <v>383</v>
      </c>
      <c r="Q241" s="579"/>
      <c r="R241" s="578" t="s">
        <v>57</v>
      </c>
      <c r="S241" s="578"/>
      <c r="T241" s="577" t="s">
        <v>384</v>
      </c>
      <c r="U241" s="577"/>
      <c r="V241" s="578" t="s">
        <v>465</v>
      </c>
      <c r="W241" s="578"/>
      <c r="X241" s="622"/>
      <c r="Y241" s="220"/>
      <c r="Z241" s="656"/>
      <c r="AA241" s="656"/>
    </row>
    <row r="242" spans="1:27" ht="15" customHeight="1" thickBot="1" x14ac:dyDescent="0.6">
      <c r="A242" s="594"/>
      <c r="B242" s="594"/>
      <c r="C242" s="594"/>
      <c r="D242" s="594"/>
      <c r="E242" s="594"/>
      <c r="F242" s="569"/>
      <c r="G242" s="594"/>
      <c r="H242" s="649"/>
      <c r="I242" s="569"/>
      <c r="J242" s="594"/>
      <c r="K242" s="649"/>
      <c r="L242" s="569"/>
      <c r="M242" s="627"/>
      <c r="N242" s="219"/>
      <c r="O242" s="625"/>
      <c r="P242" s="580"/>
      <c r="Q242" s="580"/>
      <c r="R242" s="580" t="s">
        <v>466</v>
      </c>
      <c r="S242" s="580"/>
      <c r="T242" s="358" t="s">
        <v>387</v>
      </c>
      <c r="U242" s="358" t="s">
        <v>388</v>
      </c>
      <c r="V242" s="365" t="s">
        <v>387</v>
      </c>
      <c r="W242" s="365" t="s">
        <v>388</v>
      </c>
      <c r="X242" s="622"/>
      <c r="Y242" s="220"/>
      <c r="Z242" s="656"/>
      <c r="AA242" s="656"/>
    </row>
    <row r="243" spans="1:27" ht="15" customHeight="1" thickTop="1" x14ac:dyDescent="0.55000000000000004">
      <c r="A243" s="594"/>
      <c r="B243" s="594"/>
      <c r="C243" s="594"/>
      <c r="D243" s="594"/>
      <c r="E243" s="594"/>
      <c r="F243" s="368" t="s">
        <v>66</v>
      </c>
      <c r="G243" s="594"/>
      <c r="H243" s="649"/>
      <c r="I243" s="42" t="s">
        <v>68</v>
      </c>
      <c r="J243" s="594"/>
      <c r="K243" s="649"/>
      <c r="L243" s="368" t="s">
        <v>52</v>
      </c>
      <c r="M243" s="361" t="s">
        <v>261</v>
      </c>
      <c r="N243" s="271"/>
      <c r="O243" s="221">
        <v>1</v>
      </c>
      <c r="P243" s="669"/>
      <c r="Q243" s="670"/>
      <c r="R243" s="657"/>
      <c r="S243" s="657"/>
      <c r="T243" s="244"/>
      <c r="U243" s="245"/>
      <c r="V243" s="222" t="str">
        <f>IF($R243="","",$R243*10^3*T243)</f>
        <v/>
      </c>
      <c r="W243" s="223" t="str">
        <f>IF($R243="","",$R243*10^3*U243)</f>
        <v/>
      </c>
      <c r="X243" s="622"/>
      <c r="Y243" s="366"/>
      <c r="Z243" s="656"/>
      <c r="AA243" s="656"/>
    </row>
    <row r="244" spans="1:27" ht="15" customHeight="1" x14ac:dyDescent="0.55000000000000004">
      <c r="A244" s="650" t="s">
        <v>38</v>
      </c>
      <c r="B244" s="660" t="s">
        <v>382</v>
      </c>
      <c r="C244" s="661"/>
      <c r="D244" s="662"/>
      <c r="E244" s="582" t="s">
        <v>39</v>
      </c>
      <c r="F244" s="647" t="str">
        <f>IF(T247=0,"",T247)</f>
        <v/>
      </c>
      <c r="G244" s="582" t="s">
        <v>461</v>
      </c>
      <c r="H244" s="623"/>
      <c r="I244" s="623"/>
      <c r="J244" s="582" t="s">
        <v>461</v>
      </c>
      <c r="K244" s="623"/>
      <c r="L244" s="589" t="str">
        <f>IF(F244="","",F244)</f>
        <v/>
      </c>
      <c r="M244" s="591" t="str">
        <f>IF(V247=0,"",V247)</f>
        <v/>
      </c>
      <c r="N244" s="217"/>
      <c r="O244" s="221">
        <v>2</v>
      </c>
      <c r="P244" s="645"/>
      <c r="Q244" s="646"/>
      <c r="R244" s="644"/>
      <c r="S244" s="644"/>
      <c r="T244" s="224"/>
      <c r="U244" s="246"/>
      <c r="V244" s="222" t="str">
        <f t="shared" ref="V244:V246" si="33">IF($R244="","",$R244*10^3*T244)</f>
        <v/>
      </c>
      <c r="W244" s="223" t="str">
        <f>IF($R244="","",$R244*10^3*U244)</f>
        <v/>
      </c>
      <c r="X244" s="214"/>
      <c r="Y244" s="225" t="s">
        <v>116</v>
      </c>
      <c r="Z244" s="226"/>
      <c r="AA244" s="366"/>
    </row>
    <row r="245" spans="1:27" ht="15" customHeight="1" x14ac:dyDescent="0.55000000000000004">
      <c r="A245" s="650"/>
      <c r="B245" s="663"/>
      <c r="C245" s="664"/>
      <c r="D245" s="665"/>
      <c r="E245" s="583"/>
      <c r="F245" s="648"/>
      <c r="G245" s="583"/>
      <c r="H245" s="624"/>
      <c r="I245" s="624"/>
      <c r="J245" s="583"/>
      <c r="K245" s="624"/>
      <c r="L245" s="590"/>
      <c r="M245" s="592"/>
      <c r="N245" s="217"/>
      <c r="O245" s="221">
        <v>3</v>
      </c>
      <c r="P245" s="645"/>
      <c r="Q245" s="646"/>
      <c r="R245" s="644"/>
      <c r="S245" s="644"/>
      <c r="T245" s="224"/>
      <c r="U245" s="246"/>
      <c r="V245" s="222" t="str">
        <f t="shared" si="33"/>
        <v/>
      </c>
      <c r="W245" s="223" t="str">
        <f>IF($R245="","",$R245*10^3*U245)</f>
        <v/>
      </c>
      <c r="X245" s="214"/>
      <c r="Y245" s="225"/>
      <c r="Z245" s="226"/>
      <c r="AA245" s="366"/>
    </row>
    <row r="246" spans="1:27" ht="15" customHeight="1" thickBot="1" x14ac:dyDescent="0.6">
      <c r="A246" s="650"/>
      <c r="B246" s="663"/>
      <c r="C246" s="664"/>
      <c r="D246" s="665"/>
      <c r="E246" s="582" t="s">
        <v>40</v>
      </c>
      <c r="F246" s="647" t="str">
        <f>IF(U247=0,"",U247)</f>
        <v/>
      </c>
      <c r="G246" s="582" t="s">
        <v>461</v>
      </c>
      <c r="H246" s="623"/>
      <c r="I246" s="623"/>
      <c r="J246" s="582" t="s">
        <v>461</v>
      </c>
      <c r="K246" s="623"/>
      <c r="L246" s="589" t="str">
        <f>IF(F246="","",F246)</f>
        <v/>
      </c>
      <c r="M246" s="591" t="str">
        <f>IF(W247=0,"",W247)</f>
        <v/>
      </c>
      <c r="N246" s="217"/>
      <c r="O246" s="221">
        <v>4</v>
      </c>
      <c r="P246" s="584"/>
      <c r="Q246" s="585"/>
      <c r="R246" s="642"/>
      <c r="S246" s="642"/>
      <c r="T246" s="247"/>
      <c r="U246" s="248"/>
      <c r="V246" s="222" t="str">
        <f t="shared" si="33"/>
        <v/>
      </c>
      <c r="W246" s="223" t="str">
        <f t="shared" ref="W246" si="34">IF($R246="","",$R246*10^3*U246)</f>
        <v/>
      </c>
      <c r="X246" s="214"/>
      <c r="Y246" s="225"/>
      <c r="Z246" s="226"/>
      <c r="AA246" s="366"/>
    </row>
    <row r="247" spans="1:27" ht="15" customHeight="1" thickTop="1" x14ac:dyDescent="0.55000000000000004">
      <c r="A247" s="650"/>
      <c r="B247" s="666"/>
      <c r="C247" s="667"/>
      <c r="D247" s="668"/>
      <c r="E247" s="583"/>
      <c r="F247" s="648"/>
      <c r="G247" s="583"/>
      <c r="H247" s="624"/>
      <c r="I247" s="624"/>
      <c r="J247" s="583"/>
      <c r="K247" s="624"/>
      <c r="L247" s="590"/>
      <c r="M247" s="592"/>
      <c r="N247" s="217"/>
      <c r="O247" s="227"/>
      <c r="P247" s="643" t="s">
        <v>71</v>
      </c>
      <c r="Q247" s="643"/>
      <c r="R247" s="586"/>
      <c r="S247" s="587"/>
      <c r="T247" s="228" t="str">
        <f>IF(T243="","",SUM(T243:T246))</f>
        <v/>
      </c>
      <c r="U247" s="229" t="str">
        <f t="shared" ref="U247:W247" si="35">IF(U243="","",SUM(U243:U246))</f>
        <v/>
      </c>
      <c r="V247" s="223" t="str">
        <f t="shared" si="35"/>
        <v/>
      </c>
      <c r="W247" s="223" t="str">
        <f t="shared" si="35"/>
        <v/>
      </c>
      <c r="X247" s="214"/>
      <c r="Y247" s="225" t="s">
        <v>120</v>
      </c>
      <c r="Z247" s="226"/>
      <c r="AA247" s="366"/>
    </row>
    <row r="248" spans="1:27" ht="15" customHeight="1" x14ac:dyDescent="0.55000000000000004">
      <c r="A248" s="650"/>
      <c r="B248" s="588" t="s">
        <v>41</v>
      </c>
      <c r="C248" s="588"/>
      <c r="D248" s="574" t="s">
        <v>42</v>
      </c>
      <c r="E248" s="576"/>
      <c r="F248" s="250"/>
      <c r="G248" s="249" t="s">
        <v>461</v>
      </c>
      <c r="H248" s="253"/>
      <c r="I248" s="253"/>
      <c r="J248" s="249" t="s">
        <v>461</v>
      </c>
      <c r="K248" s="254"/>
      <c r="L248" s="251" t="str">
        <f>IF(F248="","",F248)</f>
        <v/>
      </c>
      <c r="M248" s="252" t="str">
        <f>IF(L248="","",L248*S248)</f>
        <v/>
      </c>
      <c r="N248" s="217"/>
      <c r="O248" s="230"/>
      <c r="P248" s="567"/>
      <c r="Q248" s="567"/>
      <c r="R248" s="231"/>
      <c r="S248" s="383"/>
      <c r="T248" s="208" t="s">
        <v>467</v>
      </c>
      <c r="U248" s="232"/>
      <c r="V248" s="232"/>
      <c r="W248" s="232"/>
      <c r="X248" s="214"/>
      <c r="Y248" s="225" t="s">
        <v>121</v>
      </c>
      <c r="Z248" s="233"/>
      <c r="AA248" s="366"/>
    </row>
    <row r="249" spans="1:27" ht="15" customHeight="1" x14ac:dyDescent="0.55000000000000004">
      <c r="A249" s="650"/>
      <c r="B249" s="588"/>
      <c r="C249" s="588"/>
      <c r="D249" s="593" t="s">
        <v>43</v>
      </c>
      <c r="E249" s="425"/>
      <c r="F249" s="255"/>
      <c r="G249" s="249" t="s">
        <v>461</v>
      </c>
      <c r="H249" s="253"/>
      <c r="I249" s="250"/>
      <c r="J249" s="249" t="s">
        <v>461</v>
      </c>
      <c r="K249" s="254"/>
      <c r="L249" s="251" t="str">
        <f>IF(I249="",IF(I249="","",-I249),-I249)</f>
        <v/>
      </c>
      <c r="M249" s="252" t="str">
        <f>IF(L249="","",L249*S249)</f>
        <v/>
      </c>
      <c r="N249" s="217"/>
      <c r="O249" s="234"/>
      <c r="P249" s="235"/>
      <c r="Q249" s="236"/>
      <c r="R249" s="236"/>
      <c r="S249" s="383"/>
      <c r="T249" s="208" t="s">
        <v>467</v>
      </c>
      <c r="X249" s="214"/>
      <c r="Y249" s="214"/>
      <c r="Z249" s="233"/>
      <c r="AA249" s="366"/>
    </row>
    <row r="250" spans="1:27" ht="15" customHeight="1" thickBot="1" x14ac:dyDescent="0.6">
      <c r="A250" s="650"/>
      <c r="B250" s="594" t="s">
        <v>488</v>
      </c>
      <c r="C250" s="594"/>
      <c r="D250" s="594"/>
      <c r="E250" s="594"/>
      <c r="F250" s="594"/>
      <c r="G250" s="594"/>
      <c r="H250" s="594"/>
      <c r="I250" s="594"/>
      <c r="J250" s="594"/>
      <c r="K250" s="594"/>
      <c r="L250" s="594"/>
      <c r="M250" s="257" t="str">
        <f>IF(SUM(M244:M249)=0,"",SUM(M244:M249))</f>
        <v/>
      </c>
      <c r="N250" s="217"/>
      <c r="O250" s="234"/>
      <c r="P250" s="237"/>
      <c r="Q250" s="236"/>
      <c r="R250" s="236"/>
      <c r="S250" s="238"/>
      <c r="T250" s="238"/>
      <c r="X250" s="214"/>
      <c r="Y250" s="366"/>
      <c r="Z250" s="214"/>
      <c r="AA250" s="366"/>
    </row>
    <row r="251" spans="1:27" ht="15" customHeight="1" thickBot="1" x14ac:dyDescent="0.6">
      <c r="A251" s="595" t="s">
        <v>489</v>
      </c>
      <c r="B251" s="596"/>
      <c r="C251" s="596"/>
      <c r="D251" s="596"/>
      <c r="E251" s="596"/>
      <c r="F251" s="596"/>
      <c r="G251" s="596"/>
      <c r="H251" s="596"/>
      <c r="I251" s="596"/>
      <c r="J251" s="596"/>
      <c r="K251" s="596"/>
      <c r="L251" s="597"/>
      <c r="M251" s="256" t="str">
        <f>IF(SUM(M227,M232,M240,M250)=0,"",SUM(M227,M232,M240,M250))</f>
        <v/>
      </c>
      <c r="N251" s="217"/>
      <c r="O251" s="234"/>
      <c r="P251" s="237"/>
      <c r="Q251" s="236"/>
      <c r="R251" s="236"/>
      <c r="S251" s="238"/>
      <c r="T251" s="238"/>
      <c r="X251" s="214"/>
      <c r="Y251" s="366"/>
      <c r="Z251" s="214"/>
      <c r="AA251" s="366"/>
    </row>
    <row r="252" spans="1:27" ht="6" customHeight="1" x14ac:dyDescent="0.55000000000000004">
      <c r="A252" s="367"/>
      <c r="B252" s="118"/>
      <c r="C252" s="119"/>
      <c r="D252" s="119"/>
      <c r="E252" s="119"/>
      <c r="F252" s="119"/>
      <c r="G252" s="367"/>
      <c r="H252" s="367"/>
      <c r="I252" s="367"/>
      <c r="J252" s="367"/>
      <c r="K252" s="367"/>
      <c r="L252" s="367"/>
      <c r="M252" s="41"/>
      <c r="N252" s="217"/>
      <c r="O252" s="234"/>
      <c r="P252" s="237"/>
      <c r="Q252" s="236"/>
      <c r="R252" s="236"/>
      <c r="S252" s="238"/>
      <c r="T252" s="238"/>
      <c r="X252" s="214"/>
      <c r="Y252" s="366"/>
      <c r="Z252" s="214"/>
      <c r="AA252" s="366"/>
    </row>
    <row r="253" spans="1:27" ht="13.5" customHeight="1" x14ac:dyDescent="0.2">
      <c r="A253" s="74"/>
      <c r="B253" s="598" t="s">
        <v>390</v>
      </c>
      <c r="C253" s="598"/>
      <c r="D253" s="598"/>
      <c r="E253" s="598"/>
      <c r="F253" s="598"/>
      <c r="G253" s="598" t="str">
        <f>IF(P243="","",""&amp;$P243&amp;" "&amp;$R243&amp;"　"&amp;$P244&amp;" "&amp;$R244&amp;"　"&amp;$P245&amp;" "&amp;$R245&amp;"　"&amp;$P246&amp;" "&amp;$R246&amp;"")</f>
        <v/>
      </c>
      <c r="H253" s="598"/>
      <c r="I253" s="598"/>
      <c r="J253" s="598"/>
      <c r="K253" s="598"/>
      <c r="L253" s="598"/>
      <c r="M253" s="598"/>
      <c r="O253" s="234"/>
      <c r="P253" s="199"/>
      <c r="Q253" s="239"/>
      <c r="R253" s="239"/>
      <c r="S253" s="239"/>
      <c r="T253" s="271"/>
    </row>
    <row r="254" spans="1:27" ht="13.5" customHeight="1" x14ac:dyDescent="0.2">
      <c r="A254" s="48"/>
      <c r="B254" s="655"/>
      <c r="C254" s="655"/>
      <c r="D254" s="655"/>
      <c r="E254" s="655"/>
      <c r="F254" s="655"/>
      <c r="G254" s="655"/>
      <c r="H254" s="655"/>
      <c r="I254" s="655"/>
      <c r="J254" s="655"/>
      <c r="K254" s="655"/>
      <c r="L254" s="655"/>
      <c r="M254" s="655"/>
      <c r="Q254" s="240"/>
    </row>
    <row r="255" spans="1:27" ht="13.5" customHeight="1" x14ac:dyDescent="0.2">
      <c r="A255" s="48"/>
      <c r="B255" s="655"/>
      <c r="C255" s="655"/>
      <c r="D255" s="655"/>
      <c r="E255" s="655"/>
      <c r="F255" s="655"/>
      <c r="G255" s="655"/>
      <c r="H255" s="655"/>
      <c r="I255" s="655"/>
      <c r="J255" s="655"/>
      <c r="K255" s="655"/>
      <c r="L255" s="655"/>
      <c r="M255" s="655"/>
    </row>
    <row r="256" spans="1:27" ht="6" customHeight="1" x14ac:dyDescent="0.2">
      <c r="A256" s="49"/>
      <c r="B256" s="49"/>
      <c r="C256" s="49"/>
      <c r="D256" s="49"/>
      <c r="E256" s="49"/>
      <c r="F256" s="49"/>
      <c r="G256" s="49"/>
      <c r="H256" s="49"/>
      <c r="I256" s="49"/>
      <c r="J256" s="49"/>
      <c r="K256" s="49"/>
      <c r="L256" s="49"/>
      <c r="M256" s="49"/>
    </row>
    <row r="257" spans="1:27" ht="15" customHeight="1" x14ac:dyDescent="0.2">
      <c r="A257" s="1"/>
      <c r="B257" s="21" t="s">
        <v>315</v>
      </c>
      <c r="C257" s="21"/>
      <c r="D257" s="21"/>
      <c r="E257" s="21"/>
      <c r="F257" s="21"/>
      <c r="G257" s="21"/>
      <c r="H257" s="21"/>
      <c r="I257" s="21"/>
      <c r="J257" s="21"/>
      <c r="K257" s="21"/>
      <c r="L257" s="21"/>
      <c r="M257" s="21"/>
    </row>
    <row r="258" spans="1:27" ht="15" customHeight="1" x14ac:dyDescent="0.2">
      <c r="A258" s="21"/>
      <c r="B258" s="21"/>
      <c r="C258" s="21"/>
      <c r="D258" s="21"/>
      <c r="E258" s="21"/>
      <c r="F258" s="21"/>
      <c r="G258" s="21"/>
      <c r="H258" s="21"/>
      <c r="I258" s="21"/>
      <c r="J258" s="21"/>
      <c r="K258" s="21"/>
      <c r="L258" s="21"/>
      <c r="M258" s="21"/>
      <c r="O258" s="203" t="s">
        <v>272</v>
      </c>
    </row>
    <row r="259" spans="1:27" ht="15" customHeight="1" x14ac:dyDescent="0.2">
      <c r="A259" s="21"/>
      <c r="B259" s="46" t="str">
        <f>B3</f>
        <v>（令和</v>
      </c>
      <c r="C259" s="47">
        <f>IF($C$3="","",$C$3)</f>
        <v>7</v>
      </c>
      <c r="D259" s="74" t="s">
        <v>111</v>
      </c>
      <c r="F259" s="50" t="s">
        <v>112</v>
      </c>
      <c r="G259" s="574" t="str">
        <f>IF('③（別紙１）事業所一覧'!B11="","",CONCATENATE(①基本情報!C4," ",'③（別紙１）事業所一覧'!B11))</f>
        <v/>
      </c>
      <c r="H259" s="575"/>
      <c r="I259" s="575"/>
      <c r="J259" s="575"/>
      <c r="K259" s="575"/>
      <c r="L259" s="576"/>
      <c r="M259" s="21"/>
      <c r="O259" s="203" t="s">
        <v>274</v>
      </c>
    </row>
    <row r="260" spans="1:27" ht="15" customHeight="1" x14ac:dyDescent="0.2">
      <c r="A260" s="109"/>
      <c r="B260" s="110"/>
      <c r="C260" s="111"/>
      <c r="D260" s="111"/>
      <c r="E260" s="109"/>
      <c r="F260" s="111"/>
      <c r="G260" s="112"/>
      <c r="H260" s="112"/>
      <c r="I260" s="112"/>
      <c r="J260" s="112"/>
      <c r="K260" s="112"/>
      <c r="L260" s="110"/>
      <c r="M260" s="110"/>
      <c r="O260" s="203" t="s">
        <v>273</v>
      </c>
    </row>
    <row r="261" spans="1:27" ht="18" customHeight="1" x14ac:dyDescent="0.2">
      <c r="A261" s="594" t="s">
        <v>0</v>
      </c>
      <c r="B261" s="594"/>
      <c r="C261" s="594"/>
      <c r="D261" s="594"/>
      <c r="E261" s="594"/>
      <c r="F261" s="570" t="s">
        <v>1</v>
      </c>
      <c r="G261" s="570"/>
      <c r="H261" s="570"/>
      <c r="I261" s="570" t="s">
        <v>46</v>
      </c>
      <c r="J261" s="570"/>
      <c r="K261" s="570"/>
      <c r="L261" s="568" t="s">
        <v>70</v>
      </c>
      <c r="M261" s="568" t="s">
        <v>72</v>
      </c>
      <c r="N261" s="271"/>
      <c r="O261" s="571" t="s">
        <v>119</v>
      </c>
      <c r="P261" s="581" t="s">
        <v>2</v>
      </c>
      <c r="Q261" s="581"/>
      <c r="R261" s="571" t="s">
        <v>119</v>
      </c>
      <c r="S261" s="581" t="s">
        <v>57</v>
      </c>
      <c r="T261" s="581"/>
      <c r="X261" s="581" t="s">
        <v>2</v>
      </c>
      <c r="Y261" s="581"/>
      <c r="Z261" s="581" t="s">
        <v>57</v>
      </c>
      <c r="AA261" s="581"/>
    </row>
    <row r="262" spans="1:27" ht="15" customHeight="1" x14ac:dyDescent="0.2">
      <c r="A262" s="594"/>
      <c r="B262" s="594"/>
      <c r="C262" s="594"/>
      <c r="D262" s="594"/>
      <c r="E262" s="594"/>
      <c r="F262" s="360" t="s">
        <v>3</v>
      </c>
      <c r="G262" s="570" t="s">
        <v>47</v>
      </c>
      <c r="H262" s="362" t="s">
        <v>48</v>
      </c>
      <c r="I262" s="360" t="s">
        <v>3</v>
      </c>
      <c r="J262" s="570" t="s">
        <v>47</v>
      </c>
      <c r="K262" s="362" t="s">
        <v>48</v>
      </c>
      <c r="L262" s="569"/>
      <c r="M262" s="569"/>
      <c r="N262" s="271"/>
      <c r="O262" s="572"/>
      <c r="P262" s="205" t="s">
        <v>3</v>
      </c>
      <c r="Q262" s="638" t="s">
        <v>83</v>
      </c>
      <c r="R262" s="572"/>
      <c r="S262" s="571" t="s">
        <v>3</v>
      </c>
      <c r="T262" s="639" t="s">
        <v>47</v>
      </c>
      <c r="X262" s="205" t="s">
        <v>3</v>
      </c>
      <c r="Y262" s="641" t="s">
        <v>83</v>
      </c>
      <c r="Z262" s="571" t="s">
        <v>3</v>
      </c>
      <c r="AA262" s="571" t="s">
        <v>47</v>
      </c>
    </row>
    <row r="263" spans="1:27" ht="15" customHeight="1" x14ac:dyDescent="0.2">
      <c r="A263" s="594"/>
      <c r="B263" s="594"/>
      <c r="C263" s="594"/>
      <c r="D263" s="594"/>
      <c r="E263" s="594"/>
      <c r="F263" s="368" t="s">
        <v>66</v>
      </c>
      <c r="G263" s="570"/>
      <c r="H263" s="363" t="s">
        <v>67</v>
      </c>
      <c r="I263" s="368" t="s">
        <v>68</v>
      </c>
      <c r="J263" s="570"/>
      <c r="K263" s="363" t="s">
        <v>69</v>
      </c>
      <c r="L263" s="361" t="s">
        <v>104</v>
      </c>
      <c r="M263" s="361" t="s">
        <v>261</v>
      </c>
      <c r="N263" s="271"/>
      <c r="O263" s="573"/>
      <c r="P263" s="206" t="s">
        <v>5</v>
      </c>
      <c r="Q263" s="638"/>
      <c r="R263" s="573"/>
      <c r="S263" s="573"/>
      <c r="T263" s="640"/>
      <c r="X263" s="206" t="s">
        <v>5</v>
      </c>
      <c r="Y263" s="641"/>
      <c r="Z263" s="573"/>
      <c r="AA263" s="573"/>
    </row>
    <row r="264" spans="1:27" ht="15" customHeight="1" x14ac:dyDescent="0.55000000000000004">
      <c r="A264" s="650" t="s">
        <v>49</v>
      </c>
      <c r="B264" s="599" t="s">
        <v>106</v>
      </c>
      <c r="C264" s="600"/>
      <c r="D264" s="600"/>
      <c r="E264" s="601"/>
      <c r="F264" s="250"/>
      <c r="G264" s="249" t="s">
        <v>460</v>
      </c>
      <c r="H264" s="251" t="str">
        <f t="shared" ref="H264:H290" si="36">IF(F264="","",F264*P264)</f>
        <v/>
      </c>
      <c r="I264" s="250"/>
      <c r="J264" s="249" t="s">
        <v>460</v>
      </c>
      <c r="K264" s="251" t="str">
        <f t="shared" ref="K264:K285" si="37">IF(I264="","",I264*P264)</f>
        <v/>
      </c>
      <c r="L264" s="251" t="str">
        <f t="shared" ref="L264:L285" si="38">IF(F264="",IF(I264="","",-(I264*P264)),(F264-I264)*P264)</f>
        <v/>
      </c>
      <c r="M264" s="252" t="str">
        <f t="shared" ref="M264:M285" si="39">IF(L264="","",L264*S264*44/12)</f>
        <v/>
      </c>
      <c r="N264" s="217"/>
      <c r="O264" s="364" t="str">
        <f>IF(P264=$X$8,"","○")</f>
        <v/>
      </c>
      <c r="P264" s="277">
        <v>38.299999999999997</v>
      </c>
      <c r="Q264" s="303" t="s">
        <v>493</v>
      </c>
      <c r="R264" s="207" t="str">
        <f>IF(S264=$Z$8,"","○")</f>
        <v/>
      </c>
      <c r="S264" s="313">
        <v>1.9E-2</v>
      </c>
      <c r="T264" s="314" t="s">
        <v>277</v>
      </c>
      <c r="X264" s="281">
        <v>38.299999999999997</v>
      </c>
      <c r="Y264" s="359" t="s">
        <v>493</v>
      </c>
      <c r="Z264" s="320">
        <v>1.9E-2</v>
      </c>
      <c r="AA264" s="357" t="s">
        <v>56</v>
      </c>
    </row>
    <row r="265" spans="1:27" ht="15" customHeight="1" x14ac:dyDescent="0.55000000000000004">
      <c r="A265" s="650"/>
      <c r="B265" s="599" t="s">
        <v>9</v>
      </c>
      <c r="C265" s="600"/>
      <c r="D265" s="600"/>
      <c r="E265" s="601"/>
      <c r="F265" s="250"/>
      <c r="G265" s="249" t="s">
        <v>460</v>
      </c>
      <c r="H265" s="251" t="str">
        <f t="shared" si="36"/>
        <v/>
      </c>
      <c r="I265" s="250"/>
      <c r="J265" s="249" t="s">
        <v>460</v>
      </c>
      <c r="K265" s="251" t="str">
        <f t="shared" si="37"/>
        <v/>
      </c>
      <c r="L265" s="251" t="str">
        <f t="shared" si="38"/>
        <v/>
      </c>
      <c r="M265" s="252" t="str">
        <f t="shared" si="39"/>
        <v/>
      </c>
      <c r="N265" s="217"/>
      <c r="O265" s="364" t="str">
        <f>IF(P265=$X$9,"","○")</f>
        <v/>
      </c>
      <c r="P265" s="277">
        <v>34.799999999999997</v>
      </c>
      <c r="Q265" s="303" t="s">
        <v>493</v>
      </c>
      <c r="R265" s="207" t="str">
        <f>IF(S265=$Z$9,"","○")</f>
        <v/>
      </c>
      <c r="S265" s="277">
        <v>1.83E-2</v>
      </c>
      <c r="T265" s="314" t="s">
        <v>276</v>
      </c>
      <c r="X265" s="281">
        <v>34.799999999999997</v>
      </c>
      <c r="Y265" s="359" t="s">
        <v>493</v>
      </c>
      <c r="Z265" s="281">
        <v>1.83E-2</v>
      </c>
      <c r="AA265" s="357" t="s">
        <v>56</v>
      </c>
    </row>
    <row r="266" spans="1:27" ht="15" customHeight="1" x14ac:dyDescent="0.55000000000000004">
      <c r="A266" s="650"/>
      <c r="B266" s="599" t="s">
        <v>53</v>
      </c>
      <c r="C266" s="600"/>
      <c r="D266" s="600"/>
      <c r="E266" s="601"/>
      <c r="F266" s="250"/>
      <c r="G266" s="249" t="s">
        <v>460</v>
      </c>
      <c r="H266" s="251" t="str">
        <f t="shared" si="36"/>
        <v/>
      </c>
      <c r="I266" s="250"/>
      <c r="J266" s="249" t="s">
        <v>460</v>
      </c>
      <c r="K266" s="251" t="str">
        <f t="shared" si="37"/>
        <v/>
      </c>
      <c r="L266" s="251" t="str">
        <f t="shared" si="38"/>
        <v/>
      </c>
      <c r="M266" s="252" t="str">
        <f t="shared" si="39"/>
        <v/>
      </c>
      <c r="N266" s="217"/>
      <c r="O266" s="364" t="str">
        <f>IF(P266=$X$10,"","○")</f>
        <v/>
      </c>
      <c r="P266" s="277">
        <v>33.4</v>
      </c>
      <c r="Q266" s="303" t="s">
        <v>493</v>
      </c>
      <c r="R266" s="207" t="str">
        <f>IF(S266=$Z$10,"","○")</f>
        <v/>
      </c>
      <c r="S266" s="277">
        <v>1.8700000000000001E-2</v>
      </c>
      <c r="T266" s="314" t="s">
        <v>276</v>
      </c>
      <c r="X266" s="281">
        <v>33.4</v>
      </c>
      <c r="Y266" s="359" t="s">
        <v>493</v>
      </c>
      <c r="Z266" s="281">
        <v>1.8700000000000001E-2</v>
      </c>
      <c r="AA266" s="357" t="s">
        <v>56</v>
      </c>
    </row>
    <row r="267" spans="1:27" ht="15" customHeight="1" x14ac:dyDescent="0.55000000000000004">
      <c r="A267" s="650"/>
      <c r="B267" s="599" t="s">
        <v>10</v>
      </c>
      <c r="C267" s="600"/>
      <c r="D267" s="600"/>
      <c r="E267" s="601"/>
      <c r="F267" s="250"/>
      <c r="G267" s="249" t="s">
        <v>460</v>
      </c>
      <c r="H267" s="251" t="str">
        <f t="shared" si="36"/>
        <v/>
      </c>
      <c r="I267" s="250"/>
      <c r="J267" s="249" t="s">
        <v>460</v>
      </c>
      <c r="K267" s="251" t="str">
        <f t="shared" si="37"/>
        <v/>
      </c>
      <c r="L267" s="251" t="str">
        <f t="shared" si="38"/>
        <v/>
      </c>
      <c r="M267" s="252" t="str">
        <f t="shared" si="39"/>
        <v/>
      </c>
      <c r="N267" s="217"/>
      <c r="O267" s="364" t="str">
        <f>IF(P267=$X$11,"","○")</f>
        <v/>
      </c>
      <c r="P267" s="277">
        <v>33.299999999999997</v>
      </c>
      <c r="Q267" s="303" t="s">
        <v>493</v>
      </c>
      <c r="R267" s="207" t="str">
        <f>IF(S267=$Z$11,"","○")</f>
        <v/>
      </c>
      <c r="S267" s="277">
        <v>1.8599999999999998E-2</v>
      </c>
      <c r="T267" s="314" t="s">
        <v>276</v>
      </c>
      <c r="X267" s="281">
        <v>33.299999999999997</v>
      </c>
      <c r="Y267" s="359" t="s">
        <v>493</v>
      </c>
      <c r="Z267" s="281">
        <v>1.8599999999999998E-2</v>
      </c>
      <c r="AA267" s="357" t="s">
        <v>56</v>
      </c>
    </row>
    <row r="268" spans="1:27" ht="15" customHeight="1" x14ac:dyDescent="0.55000000000000004">
      <c r="A268" s="650"/>
      <c r="B268" s="599" t="s">
        <v>107</v>
      </c>
      <c r="C268" s="600"/>
      <c r="D268" s="600"/>
      <c r="E268" s="601"/>
      <c r="F268" s="250"/>
      <c r="G268" s="249" t="s">
        <v>460</v>
      </c>
      <c r="H268" s="251" t="str">
        <f t="shared" si="36"/>
        <v/>
      </c>
      <c r="I268" s="250"/>
      <c r="J268" s="249" t="s">
        <v>460</v>
      </c>
      <c r="K268" s="251" t="str">
        <f t="shared" si="37"/>
        <v/>
      </c>
      <c r="L268" s="251" t="str">
        <f t="shared" si="38"/>
        <v/>
      </c>
      <c r="M268" s="252" t="str">
        <f t="shared" si="39"/>
        <v/>
      </c>
      <c r="N268" s="217"/>
      <c r="O268" s="364" t="str">
        <f>IF(P268=$X$12,"","○")</f>
        <v/>
      </c>
      <c r="P268" s="277">
        <v>36.5</v>
      </c>
      <c r="Q268" s="303" t="s">
        <v>493</v>
      </c>
      <c r="R268" s="207" t="str">
        <f>IF(S268=$Z$12,"","○")</f>
        <v/>
      </c>
      <c r="S268" s="277">
        <v>1.8700000000000001E-2</v>
      </c>
      <c r="T268" s="314" t="s">
        <v>276</v>
      </c>
      <c r="X268" s="281">
        <v>36.5</v>
      </c>
      <c r="Y268" s="359" t="s">
        <v>493</v>
      </c>
      <c r="Z268" s="281">
        <v>1.8700000000000001E-2</v>
      </c>
      <c r="AA268" s="357" t="s">
        <v>56</v>
      </c>
    </row>
    <row r="269" spans="1:27" ht="15" customHeight="1" x14ac:dyDescent="0.55000000000000004">
      <c r="A269" s="650"/>
      <c r="B269" s="599" t="s">
        <v>12</v>
      </c>
      <c r="C269" s="600"/>
      <c r="D269" s="600"/>
      <c r="E269" s="601"/>
      <c r="F269" s="250"/>
      <c r="G269" s="249" t="s">
        <v>460</v>
      </c>
      <c r="H269" s="251" t="str">
        <f t="shared" si="36"/>
        <v/>
      </c>
      <c r="I269" s="250"/>
      <c r="J269" s="249" t="s">
        <v>460</v>
      </c>
      <c r="K269" s="251" t="str">
        <f t="shared" si="37"/>
        <v/>
      </c>
      <c r="L269" s="251" t="str">
        <f t="shared" si="38"/>
        <v/>
      </c>
      <c r="M269" s="252" t="str">
        <f t="shared" si="39"/>
        <v/>
      </c>
      <c r="N269" s="217"/>
      <c r="O269" s="364" t="str">
        <f>IF(P269=$X$13,"","○")</f>
        <v/>
      </c>
      <c r="P269" s="304">
        <v>38</v>
      </c>
      <c r="Q269" s="303" t="s">
        <v>493</v>
      </c>
      <c r="R269" s="207" t="str">
        <f>IF(S269=$Z$13,"","○")</f>
        <v/>
      </c>
      <c r="S269" s="277">
        <v>1.8800000000000001E-2</v>
      </c>
      <c r="T269" s="314" t="s">
        <v>276</v>
      </c>
      <c r="X269" s="321">
        <v>38</v>
      </c>
      <c r="Y269" s="359" t="s">
        <v>493</v>
      </c>
      <c r="Z269" s="281">
        <v>1.8800000000000001E-2</v>
      </c>
      <c r="AA269" s="357" t="s">
        <v>56</v>
      </c>
    </row>
    <row r="270" spans="1:27" ht="15" customHeight="1" x14ac:dyDescent="0.55000000000000004">
      <c r="A270" s="650"/>
      <c r="B270" s="599" t="s">
        <v>13</v>
      </c>
      <c r="C270" s="600"/>
      <c r="D270" s="600"/>
      <c r="E270" s="601"/>
      <c r="F270" s="250"/>
      <c r="G270" s="249" t="s">
        <v>460</v>
      </c>
      <c r="H270" s="251" t="str">
        <f t="shared" si="36"/>
        <v/>
      </c>
      <c r="I270" s="250"/>
      <c r="J270" s="249" t="s">
        <v>460</v>
      </c>
      <c r="K270" s="251" t="str">
        <f t="shared" si="37"/>
        <v/>
      </c>
      <c r="L270" s="251" t="str">
        <f t="shared" si="38"/>
        <v/>
      </c>
      <c r="M270" s="252" t="str">
        <f t="shared" si="39"/>
        <v/>
      </c>
      <c r="N270" s="217"/>
      <c r="O270" s="364" t="str">
        <f>IF(P270=$X$14,"","○")</f>
        <v/>
      </c>
      <c r="P270" s="277">
        <v>38.9</v>
      </c>
      <c r="Q270" s="303" t="s">
        <v>493</v>
      </c>
      <c r="R270" s="207" t="str">
        <f>IF(S270=$Z$14,"","○")</f>
        <v/>
      </c>
      <c r="S270" s="277">
        <v>1.9300000000000001E-2</v>
      </c>
      <c r="T270" s="314" t="s">
        <v>276</v>
      </c>
      <c r="X270" s="281">
        <v>38.9</v>
      </c>
      <c r="Y270" s="359" t="s">
        <v>493</v>
      </c>
      <c r="Z270" s="281">
        <v>1.9300000000000001E-2</v>
      </c>
      <c r="AA270" s="357" t="s">
        <v>56</v>
      </c>
    </row>
    <row r="271" spans="1:27" ht="15" customHeight="1" x14ac:dyDescent="0.55000000000000004">
      <c r="A271" s="650"/>
      <c r="B271" s="599" t="s">
        <v>14</v>
      </c>
      <c r="C271" s="600"/>
      <c r="D271" s="600"/>
      <c r="E271" s="601"/>
      <c r="F271" s="250"/>
      <c r="G271" s="249" t="s">
        <v>460</v>
      </c>
      <c r="H271" s="251" t="str">
        <f t="shared" si="36"/>
        <v/>
      </c>
      <c r="I271" s="250"/>
      <c r="J271" s="249" t="s">
        <v>460</v>
      </c>
      <c r="K271" s="251" t="str">
        <f t="shared" si="37"/>
        <v/>
      </c>
      <c r="L271" s="251" t="str">
        <f t="shared" si="38"/>
        <v/>
      </c>
      <c r="M271" s="252" t="str">
        <f t="shared" si="39"/>
        <v/>
      </c>
      <c r="N271" s="217"/>
      <c r="O271" s="364" t="str">
        <f>IF(P271=$X$15,"","○")</f>
        <v/>
      </c>
      <c r="P271" s="277">
        <v>41.8</v>
      </c>
      <c r="Q271" s="303" t="s">
        <v>493</v>
      </c>
      <c r="R271" s="207" t="str">
        <f>IF(S271=$Z$15,"","○")</f>
        <v/>
      </c>
      <c r="S271" s="277">
        <v>2.0199999999999999E-2</v>
      </c>
      <c r="T271" s="314" t="s">
        <v>276</v>
      </c>
      <c r="X271" s="281">
        <v>41.8</v>
      </c>
      <c r="Y271" s="359" t="s">
        <v>493</v>
      </c>
      <c r="Z271" s="281">
        <v>2.0199999999999999E-2</v>
      </c>
      <c r="AA271" s="357" t="s">
        <v>56</v>
      </c>
    </row>
    <row r="272" spans="1:27" ht="15" customHeight="1" x14ac:dyDescent="0.55000000000000004">
      <c r="A272" s="650"/>
      <c r="B272" s="599" t="s">
        <v>15</v>
      </c>
      <c r="C272" s="600"/>
      <c r="D272" s="600"/>
      <c r="E272" s="601"/>
      <c r="F272" s="250"/>
      <c r="G272" s="249" t="s">
        <v>457</v>
      </c>
      <c r="H272" s="251" t="str">
        <f t="shared" si="36"/>
        <v/>
      </c>
      <c r="I272" s="250"/>
      <c r="J272" s="249" t="s">
        <v>457</v>
      </c>
      <c r="K272" s="251" t="str">
        <f t="shared" si="37"/>
        <v/>
      </c>
      <c r="L272" s="251" t="str">
        <f t="shared" si="38"/>
        <v/>
      </c>
      <c r="M272" s="252" t="str">
        <f t="shared" si="39"/>
        <v/>
      </c>
      <c r="N272" s="217"/>
      <c r="O272" s="364" t="str">
        <f>IF(P272=$X$16,"","○")</f>
        <v/>
      </c>
      <c r="P272" s="304">
        <v>40</v>
      </c>
      <c r="Q272" s="303" t="s">
        <v>17</v>
      </c>
      <c r="R272" s="207" t="str">
        <f>IF(S272=$Z$16,"","○")</f>
        <v/>
      </c>
      <c r="S272" s="277">
        <v>2.0400000000000001E-2</v>
      </c>
      <c r="T272" s="314" t="s">
        <v>276</v>
      </c>
      <c r="X272" s="321">
        <v>40</v>
      </c>
      <c r="Y272" s="359" t="s">
        <v>17</v>
      </c>
      <c r="Z272" s="281">
        <v>2.0400000000000001E-2</v>
      </c>
      <c r="AA272" s="357" t="s">
        <v>56</v>
      </c>
    </row>
    <row r="273" spans="1:32" ht="15" customHeight="1" x14ac:dyDescent="0.55000000000000004">
      <c r="A273" s="650"/>
      <c r="B273" s="599" t="s">
        <v>18</v>
      </c>
      <c r="C273" s="600"/>
      <c r="D273" s="600"/>
      <c r="E273" s="601"/>
      <c r="F273" s="250"/>
      <c r="G273" s="249" t="s">
        <v>457</v>
      </c>
      <c r="H273" s="251" t="str">
        <f t="shared" si="36"/>
        <v/>
      </c>
      <c r="I273" s="250"/>
      <c r="J273" s="249" t="s">
        <v>457</v>
      </c>
      <c r="K273" s="251" t="str">
        <f t="shared" si="37"/>
        <v/>
      </c>
      <c r="L273" s="251" t="str">
        <f t="shared" si="38"/>
        <v/>
      </c>
      <c r="M273" s="252" t="str">
        <f t="shared" si="39"/>
        <v/>
      </c>
      <c r="N273" s="217"/>
      <c r="O273" s="364" t="str">
        <f>IF(P273=$X$17,"","○")</f>
        <v/>
      </c>
      <c r="P273" s="277">
        <v>34.1</v>
      </c>
      <c r="Q273" s="303" t="s">
        <v>17</v>
      </c>
      <c r="R273" s="207" t="str">
        <f>IF(S273=$Z$17,"","○")</f>
        <v/>
      </c>
      <c r="S273" s="277">
        <v>2.4500000000000001E-2</v>
      </c>
      <c r="T273" s="314" t="s">
        <v>276</v>
      </c>
      <c r="X273" s="281">
        <v>34.1</v>
      </c>
      <c r="Y273" s="359" t="s">
        <v>17</v>
      </c>
      <c r="Z273" s="281">
        <v>2.4500000000000001E-2</v>
      </c>
      <c r="AA273" s="357" t="s">
        <v>56</v>
      </c>
    </row>
    <row r="274" spans="1:32" ht="15" customHeight="1" x14ac:dyDescent="0.55000000000000004">
      <c r="A274" s="650"/>
      <c r="B274" s="602" t="s">
        <v>19</v>
      </c>
      <c r="C274" s="637" t="s">
        <v>20</v>
      </c>
      <c r="D274" s="637"/>
      <c r="E274" s="637"/>
      <c r="F274" s="250"/>
      <c r="G274" s="249" t="s">
        <v>457</v>
      </c>
      <c r="H274" s="251" t="str">
        <f t="shared" si="36"/>
        <v/>
      </c>
      <c r="I274" s="250"/>
      <c r="J274" s="249" t="s">
        <v>457</v>
      </c>
      <c r="K274" s="251" t="str">
        <f t="shared" si="37"/>
        <v/>
      </c>
      <c r="L274" s="251" t="str">
        <f t="shared" si="38"/>
        <v/>
      </c>
      <c r="M274" s="252" t="str">
        <f t="shared" si="39"/>
        <v/>
      </c>
      <c r="N274" s="217"/>
      <c r="O274" s="364" t="str">
        <f>IF(P274=$X$18,"","○")</f>
        <v/>
      </c>
      <c r="P274" s="277">
        <v>50.1</v>
      </c>
      <c r="Q274" s="303" t="s">
        <v>91</v>
      </c>
      <c r="R274" s="207" t="str">
        <f>IF(S274=$Z$18,"","○")</f>
        <v/>
      </c>
      <c r="S274" s="277">
        <v>1.6299999999999999E-2</v>
      </c>
      <c r="T274" s="314" t="s">
        <v>276</v>
      </c>
      <c r="X274" s="281">
        <v>50.1</v>
      </c>
      <c r="Y274" s="359" t="s">
        <v>91</v>
      </c>
      <c r="Z274" s="281">
        <v>1.6299999999999999E-2</v>
      </c>
      <c r="AA274" s="357" t="s">
        <v>56</v>
      </c>
    </row>
    <row r="275" spans="1:32" ht="15" customHeight="1" x14ac:dyDescent="0.55000000000000004">
      <c r="A275" s="650"/>
      <c r="B275" s="602"/>
      <c r="C275" s="637" t="s">
        <v>21</v>
      </c>
      <c r="D275" s="637"/>
      <c r="E275" s="637"/>
      <c r="F275" s="250"/>
      <c r="G275" s="249" t="s">
        <v>262</v>
      </c>
      <c r="H275" s="251" t="str">
        <f t="shared" si="36"/>
        <v/>
      </c>
      <c r="I275" s="250"/>
      <c r="J275" s="249" t="s">
        <v>262</v>
      </c>
      <c r="K275" s="251" t="str">
        <f t="shared" si="37"/>
        <v/>
      </c>
      <c r="L275" s="251" t="str">
        <f t="shared" si="38"/>
        <v/>
      </c>
      <c r="M275" s="252" t="str">
        <f t="shared" si="39"/>
        <v/>
      </c>
      <c r="N275" s="217"/>
      <c r="O275" s="364" t="str">
        <f>IF(P275=$X$19,"","○")</f>
        <v/>
      </c>
      <c r="P275" s="277">
        <v>46.1</v>
      </c>
      <c r="Q275" s="303" t="s">
        <v>462</v>
      </c>
      <c r="R275" s="207" t="str">
        <f>IF(S275=$Z$19,"","○")</f>
        <v/>
      </c>
      <c r="S275" s="277">
        <v>1.44E-2</v>
      </c>
      <c r="T275" s="314" t="s">
        <v>276</v>
      </c>
      <c r="X275" s="281">
        <v>46.1</v>
      </c>
      <c r="Y275" s="359" t="s">
        <v>462</v>
      </c>
      <c r="Z275" s="281">
        <v>1.44E-2</v>
      </c>
      <c r="AA275" s="357" t="s">
        <v>56</v>
      </c>
    </row>
    <row r="276" spans="1:32" ht="15" customHeight="1" x14ac:dyDescent="0.55000000000000004">
      <c r="A276" s="650"/>
      <c r="B276" s="602" t="s">
        <v>397</v>
      </c>
      <c r="C276" s="637" t="s">
        <v>22</v>
      </c>
      <c r="D276" s="637"/>
      <c r="E276" s="637"/>
      <c r="F276" s="250"/>
      <c r="G276" s="249" t="s">
        <v>457</v>
      </c>
      <c r="H276" s="251" t="str">
        <f t="shared" si="36"/>
        <v/>
      </c>
      <c r="I276" s="250"/>
      <c r="J276" s="249" t="s">
        <v>457</v>
      </c>
      <c r="K276" s="251" t="str">
        <f t="shared" si="37"/>
        <v/>
      </c>
      <c r="L276" s="251" t="str">
        <f t="shared" si="38"/>
        <v/>
      </c>
      <c r="M276" s="252" t="str">
        <f t="shared" si="39"/>
        <v/>
      </c>
      <c r="N276" s="217"/>
      <c r="O276" s="364" t="str">
        <f>IF(P276=$X$20,"","○")</f>
        <v/>
      </c>
      <c r="P276" s="277">
        <v>54.7</v>
      </c>
      <c r="Q276" s="303" t="s">
        <v>91</v>
      </c>
      <c r="R276" s="207" t="str">
        <f>IF(S276=$Z$20,"","○")</f>
        <v/>
      </c>
      <c r="S276" s="277">
        <v>1.3899999999999999E-2</v>
      </c>
      <c r="T276" s="314" t="s">
        <v>276</v>
      </c>
      <c r="X276" s="281">
        <v>54.7</v>
      </c>
      <c r="Y276" s="359" t="s">
        <v>91</v>
      </c>
      <c r="Z276" s="281">
        <v>1.3899999999999999E-2</v>
      </c>
      <c r="AA276" s="357" t="s">
        <v>56</v>
      </c>
    </row>
    <row r="277" spans="1:32" ht="15" customHeight="1" thickBot="1" x14ac:dyDescent="0.6">
      <c r="A277" s="650"/>
      <c r="B277" s="602"/>
      <c r="C277" s="637" t="s">
        <v>50</v>
      </c>
      <c r="D277" s="637"/>
      <c r="E277" s="637"/>
      <c r="F277" s="250"/>
      <c r="G277" s="249" t="s">
        <v>262</v>
      </c>
      <c r="H277" s="251" t="str">
        <f t="shared" si="36"/>
        <v/>
      </c>
      <c r="I277" s="250"/>
      <c r="J277" s="249" t="s">
        <v>262</v>
      </c>
      <c r="K277" s="251" t="str">
        <f t="shared" si="37"/>
        <v/>
      </c>
      <c r="L277" s="251" t="str">
        <f t="shared" si="38"/>
        <v/>
      </c>
      <c r="M277" s="252" t="str">
        <f t="shared" si="39"/>
        <v/>
      </c>
      <c r="N277" s="217"/>
      <c r="O277" s="364" t="str">
        <f>IF(P277=$X$21,"","○")</f>
        <v/>
      </c>
      <c r="P277" s="305">
        <v>38.4</v>
      </c>
      <c r="Q277" s="306" t="s">
        <v>462</v>
      </c>
      <c r="R277" s="207" t="str">
        <f>IF(S277=$Z$21,"","○")</f>
        <v/>
      </c>
      <c r="S277" s="305">
        <v>1.3899999999999999E-2</v>
      </c>
      <c r="T277" s="315" t="s">
        <v>276</v>
      </c>
      <c r="X277" s="281">
        <v>38.4</v>
      </c>
      <c r="Y277" s="359" t="s">
        <v>462</v>
      </c>
      <c r="Z277" s="281">
        <v>1.3899999999999999E-2</v>
      </c>
      <c r="AA277" s="357" t="s">
        <v>56</v>
      </c>
    </row>
    <row r="278" spans="1:32" ht="15" customHeight="1" x14ac:dyDescent="0.55000000000000004">
      <c r="A278" s="650"/>
      <c r="B278" s="588" t="s">
        <v>23</v>
      </c>
      <c r="C278" s="658" t="s">
        <v>479</v>
      </c>
      <c r="D278" s="658"/>
      <c r="E278" s="658"/>
      <c r="F278" s="250"/>
      <c r="G278" s="249" t="s">
        <v>457</v>
      </c>
      <c r="H278" s="251" t="str">
        <f t="shared" si="36"/>
        <v/>
      </c>
      <c r="I278" s="250"/>
      <c r="J278" s="249" t="s">
        <v>457</v>
      </c>
      <c r="K278" s="251" t="str">
        <f t="shared" si="37"/>
        <v/>
      </c>
      <c r="L278" s="251" t="str">
        <f t="shared" si="38"/>
        <v/>
      </c>
      <c r="M278" s="252" t="str">
        <f t="shared" si="39"/>
        <v/>
      </c>
      <c r="N278" s="217"/>
      <c r="O278" s="364" t="str">
        <f>IF(P278=$X$22,"","○")</f>
        <v/>
      </c>
      <c r="P278" s="307">
        <v>28.7</v>
      </c>
      <c r="Q278" s="308" t="s">
        <v>17</v>
      </c>
      <c r="R278" s="207" t="str">
        <f>IF(S278=$Z$22,"","○")</f>
        <v/>
      </c>
      <c r="S278" s="316">
        <v>2.46E-2</v>
      </c>
      <c r="T278" s="308" t="s">
        <v>276</v>
      </c>
      <c r="X278" s="322">
        <v>28.7</v>
      </c>
      <c r="Y278" s="359" t="s">
        <v>17</v>
      </c>
      <c r="Z278" s="281">
        <v>2.46E-2</v>
      </c>
      <c r="AA278" s="357" t="s">
        <v>56</v>
      </c>
    </row>
    <row r="279" spans="1:32" ht="15" customHeight="1" thickBot="1" x14ac:dyDescent="0.6">
      <c r="A279" s="650"/>
      <c r="B279" s="588"/>
      <c r="C279" s="658" t="s">
        <v>24</v>
      </c>
      <c r="D279" s="658"/>
      <c r="E279" s="658"/>
      <c r="F279" s="250"/>
      <c r="G279" s="249" t="s">
        <v>457</v>
      </c>
      <c r="H279" s="251" t="str">
        <f t="shared" si="36"/>
        <v/>
      </c>
      <c r="I279" s="250"/>
      <c r="J279" s="249" t="s">
        <v>457</v>
      </c>
      <c r="K279" s="251" t="str">
        <f t="shared" si="37"/>
        <v/>
      </c>
      <c r="L279" s="251" t="str">
        <f t="shared" si="38"/>
        <v/>
      </c>
      <c r="M279" s="252" t="str">
        <f t="shared" si="39"/>
        <v/>
      </c>
      <c r="N279" s="217"/>
      <c r="O279" s="364" t="str">
        <f>IF(P279=$X$23,"","○")</f>
        <v/>
      </c>
      <c r="P279" s="309">
        <v>26.1</v>
      </c>
      <c r="Q279" s="310" t="s">
        <v>17</v>
      </c>
      <c r="R279" s="207" t="str">
        <f>IF(S279=$Z$23,"","○")</f>
        <v/>
      </c>
      <c r="S279" s="309">
        <v>2.4299999999999999E-2</v>
      </c>
      <c r="T279" s="310" t="s">
        <v>276</v>
      </c>
      <c r="X279" s="281">
        <v>26.1</v>
      </c>
      <c r="Y279" s="359" t="s">
        <v>17</v>
      </c>
      <c r="Z279" s="281">
        <v>2.4299999999999999E-2</v>
      </c>
      <c r="AA279" s="357" t="s">
        <v>56</v>
      </c>
    </row>
    <row r="280" spans="1:32" ht="15" customHeight="1" x14ac:dyDescent="0.55000000000000004">
      <c r="A280" s="650"/>
      <c r="B280" s="588"/>
      <c r="C280" s="637" t="s">
        <v>25</v>
      </c>
      <c r="D280" s="637"/>
      <c r="E280" s="637"/>
      <c r="F280" s="250"/>
      <c r="G280" s="249" t="s">
        <v>457</v>
      </c>
      <c r="H280" s="251" t="str">
        <f t="shared" si="36"/>
        <v/>
      </c>
      <c r="I280" s="250"/>
      <c r="J280" s="249" t="s">
        <v>457</v>
      </c>
      <c r="K280" s="251" t="str">
        <f t="shared" si="37"/>
        <v/>
      </c>
      <c r="L280" s="251" t="str">
        <f t="shared" si="38"/>
        <v/>
      </c>
      <c r="M280" s="252" t="str">
        <f t="shared" si="39"/>
        <v/>
      </c>
      <c r="N280" s="217"/>
      <c r="O280" s="364" t="str">
        <f>IF(P280=$X$24,"","○")</f>
        <v/>
      </c>
      <c r="P280" s="311">
        <v>27.8</v>
      </c>
      <c r="Q280" s="312" t="s">
        <v>17</v>
      </c>
      <c r="R280" s="207" t="str">
        <f>IF(S280=$Z$24,"","○")</f>
        <v/>
      </c>
      <c r="S280" s="311">
        <v>2.5899999999999999E-2</v>
      </c>
      <c r="T280" s="317" t="s">
        <v>276</v>
      </c>
      <c r="X280" s="281">
        <v>27.8</v>
      </c>
      <c r="Y280" s="359" t="s">
        <v>17</v>
      </c>
      <c r="Z280" s="281">
        <v>2.5899999999999999E-2</v>
      </c>
      <c r="AA280" s="357" t="s">
        <v>56</v>
      </c>
    </row>
    <row r="281" spans="1:32" ht="15" customHeight="1" x14ac:dyDescent="0.55000000000000004">
      <c r="A281" s="650"/>
      <c r="B281" s="588" t="s">
        <v>26</v>
      </c>
      <c r="C281" s="588"/>
      <c r="D281" s="588"/>
      <c r="E281" s="588"/>
      <c r="F281" s="250"/>
      <c r="G281" s="249" t="s">
        <v>457</v>
      </c>
      <c r="H281" s="251" t="str">
        <f t="shared" si="36"/>
        <v/>
      </c>
      <c r="I281" s="250"/>
      <c r="J281" s="249" t="s">
        <v>457</v>
      </c>
      <c r="K281" s="251" t="str">
        <f t="shared" si="37"/>
        <v/>
      </c>
      <c r="L281" s="251" t="str">
        <f t="shared" si="38"/>
        <v/>
      </c>
      <c r="M281" s="252" t="str">
        <f t="shared" si="39"/>
        <v/>
      </c>
      <c r="N281" s="217"/>
      <c r="O281" s="364" t="str">
        <f>IF(P281=$X$25,"","○")</f>
        <v/>
      </c>
      <c r="P281" s="304">
        <v>29</v>
      </c>
      <c r="Q281" s="303" t="s">
        <v>17</v>
      </c>
      <c r="R281" s="207" t="str">
        <f>IF(S281=$Z$25,"","○")</f>
        <v/>
      </c>
      <c r="S281" s="277">
        <v>2.9899999999999999E-2</v>
      </c>
      <c r="T281" s="314" t="s">
        <v>276</v>
      </c>
      <c r="X281" s="321">
        <v>29</v>
      </c>
      <c r="Y281" s="359" t="s">
        <v>17</v>
      </c>
      <c r="Z281" s="281">
        <v>2.9899999999999999E-2</v>
      </c>
      <c r="AA281" s="357" t="s">
        <v>56</v>
      </c>
    </row>
    <row r="282" spans="1:32" ht="15" customHeight="1" x14ac:dyDescent="0.55000000000000004">
      <c r="A282" s="650"/>
      <c r="B282" s="588" t="s">
        <v>27</v>
      </c>
      <c r="C282" s="588"/>
      <c r="D282" s="588"/>
      <c r="E282" s="588"/>
      <c r="F282" s="250"/>
      <c r="G282" s="249" t="s">
        <v>457</v>
      </c>
      <c r="H282" s="251" t="str">
        <f t="shared" si="36"/>
        <v/>
      </c>
      <c r="I282" s="250"/>
      <c r="J282" s="249" t="s">
        <v>457</v>
      </c>
      <c r="K282" s="251" t="str">
        <f t="shared" si="37"/>
        <v/>
      </c>
      <c r="L282" s="251" t="str">
        <f t="shared" si="38"/>
        <v/>
      </c>
      <c r="M282" s="252" t="str">
        <f t="shared" si="39"/>
        <v/>
      </c>
      <c r="N282" s="217"/>
      <c r="O282" s="364" t="str">
        <f>IF(P282=$X$26,"","○")</f>
        <v/>
      </c>
      <c r="P282" s="277">
        <v>37.299999999999997</v>
      </c>
      <c r="Q282" s="303" t="s">
        <v>17</v>
      </c>
      <c r="R282" s="207" t="str">
        <f>IF(S282=$Z$26,"","○")</f>
        <v/>
      </c>
      <c r="S282" s="277">
        <v>2.0899999999999998E-2</v>
      </c>
      <c r="T282" s="314" t="s">
        <v>276</v>
      </c>
      <c r="X282" s="281">
        <v>37.299999999999997</v>
      </c>
      <c r="Y282" s="359" t="s">
        <v>17</v>
      </c>
      <c r="Z282" s="281">
        <v>2.0899999999999998E-2</v>
      </c>
      <c r="AA282" s="357" t="s">
        <v>56</v>
      </c>
    </row>
    <row r="283" spans="1:32" ht="15" customHeight="1" x14ac:dyDescent="0.55000000000000004">
      <c r="A283" s="650"/>
      <c r="B283" s="588" t="s">
        <v>28</v>
      </c>
      <c r="C283" s="588"/>
      <c r="D283" s="588"/>
      <c r="E283" s="588"/>
      <c r="F283" s="250"/>
      <c r="G283" s="249" t="s">
        <v>262</v>
      </c>
      <c r="H283" s="251" t="str">
        <f t="shared" si="36"/>
        <v/>
      </c>
      <c r="I283" s="250"/>
      <c r="J283" s="249" t="s">
        <v>262</v>
      </c>
      <c r="K283" s="251" t="str">
        <f t="shared" si="37"/>
        <v/>
      </c>
      <c r="L283" s="251" t="str">
        <f t="shared" si="38"/>
        <v/>
      </c>
      <c r="M283" s="252" t="str">
        <f t="shared" si="39"/>
        <v/>
      </c>
      <c r="N283" s="217"/>
      <c r="O283" s="364" t="str">
        <f>IF(P283=$X$27,"","○")</f>
        <v/>
      </c>
      <c r="P283" s="277">
        <v>18.399999999999999</v>
      </c>
      <c r="Q283" s="303" t="s">
        <v>462</v>
      </c>
      <c r="R283" s="207" t="str">
        <f>IF(S283=$Z$27,"","○")</f>
        <v/>
      </c>
      <c r="S283" s="318">
        <v>1.09E-2</v>
      </c>
      <c r="T283" s="314" t="s">
        <v>276</v>
      </c>
      <c r="X283" s="281">
        <v>18.399999999999999</v>
      </c>
      <c r="Y283" s="359" t="s">
        <v>462</v>
      </c>
      <c r="Z283" s="299">
        <v>1.09E-2</v>
      </c>
      <c r="AA283" s="357" t="s">
        <v>56</v>
      </c>
    </row>
    <row r="284" spans="1:32" ht="15" customHeight="1" x14ac:dyDescent="0.55000000000000004">
      <c r="A284" s="650"/>
      <c r="B284" s="588" t="s">
        <v>29</v>
      </c>
      <c r="C284" s="588"/>
      <c r="D284" s="588"/>
      <c r="E284" s="588"/>
      <c r="F284" s="250"/>
      <c r="G284" s="249" t="s">
        <v>262</v>
      </c>
      <c r="H284" s="251" t="str">
        <f t="shared" si="36"/>
        <v/>
      </c>
      <c r="I284" s="250"/>
      <c r="J284" s="249" t="s">
        <v>262</v>
      </c>
      <c r="K284" s="251" t="str">
        <f t="shared" si="37"/>
        <v/>
      </c>
      <c r="L284" s="251" t="str">
        <f t="shared" si="38"/>
        <v/>
      </c>
      <c r="M284" s="252" t="str">
        <f t="shared" si="39"/>
        <v/>
      </c>
      <c r="N284" s="217"/>
      <c r="O284" s="364" t="str">
        <f>IF(P284=$X$28,"","○")</f>
        <v/>
      </c>
      <c r="P284" s="277">
        <v>3.23</v>
      </c>
      <c r="Q284" s="303" t="s">
        <v>462</v>
      </c>
      <c r="R284" s="207" t="str">
        <f>IF(S284=$Z$28,"","○")</f>
        <v/>
      </c>
      <c r="S284" s="277">
        <v>2.64E-2</v>
      </c>
      <c r="T284" s="314" t="s">
        <v>276</v>
      </c>
      <c r="X284" s="281">
        <v>3.23</v>
      </c>
      <c r="Y284" s="359" t="s">
        <v>462</v>
      </c>
      <c r="Z284" s="281">
        <v>2.64E-2</v>
      </c>
      <c r="AA284" s="357" t="s">
        <v>56</v>
      </c>
    </row>
    <row r="285" spans="1:32" ht="15" customHeight="1" x14ac:dyDescent="0.55000000000000004">
      <c r="A285" s="650"/>
      <c r="B285" s="588" t="s">
        <v>30</v>
      </c>
      <c r="C285" s="588"/>
      <c r="D285" s="588"/>
      <c r="E285" s="588"/>
      <c r="F285" s="250"/>
      <c r="G285" s="249" t="s">
        <v>262</v>
      </c>
      <c r="H285" s="251" t="str">
        <f t="shared" si="36"/>
        <v/>
      </c>
      <c r="I285" s="250"/>
      <c r="J285" s="249" t="s">
        <v>262</v>
      </c>
      <c r="K285" s="251" t="str">
        <f t="shared" si="37"/>
        <v/>
      </c>
      <c r="L285" s="251" t="str">
        <f t="shared" si="38"/>
        <v/>
      </c>
      <c r="M285" s="252" t="str">
        <f t="shared" si="39"/>
        <v/>
      </c>
      <c r="N285" s="217"/>
      <c r="O285" s="364" t="str">
        <f>IF(P285=$X$29,"","○")</f>
        <v/>
      </c>
      <c r="P285" s="305">
        <v>7.53</v>
      </c>
      <c r="Q285" s="306" t="s">
        <v>462</v>
      </c>
      <c r="R285" s="209" t="str">
        <f>IF(S285=$Z$29,"","○")</f>
        <v/>
      </c>
      <c r="S285" s="319">
        <v>4.2000000000000003E-2</v>
      </c>
      <c r="T285" s="314" t="s">
        <v>276</v>
      </c>
      <c r="X285" s="281">
        <v>7.53</v>
      </c>
      <c r="Y285" s="323" t="s">
        <v>462</v>
      </c>
      <c r="Z285" s="324">
        <v>4.2000000000000003E-2</v>
      </c>
      <c r="AA285" s="205" t="s">
        <v>56</v>
      </c>
    </row>
    <row r="286" spans="1:32" ht="15" customHeight="1" x14ac:dyDescent="0.55000000000000004">
      <c r="A286" s="650"/>
      <c r="B286" s="651" t="s">
        <v>400</v>
      </c>
      <c r="C286" s="654"/>
      <c r="D286" s="426"/>
      <c r="E286" s="427"/>
      <c r="F286" s="273"/>
      <c r="G286" s="276"/>
      <c r="H286" s="274" t="str">
        <f t="shared" si="36"/>
        <v/>
      </c>
      <c r="I286" s="273"/>
      <c r="J286" s="276"/>
      <c r="K286" s="274" t="str">
        <f>IF(I286="","",I286*P286)</f>
        <v/>
      </c>
      <c r="L286" s="274" t="str">
        <f>IF(F286="",IF(I286="","",-(I286*P286)),(F286-I286)*P286)</f>
        <v/>
      </c>
      <c r="M286" s="275" t="str">
        <f>IF(L286="","",L286*S286*44/12)</f>
        <v/>
      </c>
      <c r="N286" s="217"/>
      <c r="O286" s="211"/>
      <c r="P286" s="277"/>
      <c r="Q286" s="278"/>
      <c r="R286" s="212"/>
      <c r="S286" s="277"/>
      <c r="T286" s="279"/>
      <c r="X286" s="218"/>
      <c r="Y286" s="280"/>
      <c r="Z286" s="281"/>
      <c r="AA286" s="357"/>
      <c r="AE286" s="40"/>
      <c r="AF286" s="40"/>
    </row>
    <row r="287" spans="1:32" ht="15" customHeight="1" x14ac:dyDescent="0.55000000000000004">
      <c r="A287" s="650"/>
      <c r="B287" s="652"/>
      <c r="C287" s="654"/>
      <c r="D287" s="426"/>
      <c r="E287" s="427"/>
      <c r="F287" s="273"/>
      <c r="G287" s="276"/>
      <c r="H287" s="274" t="str">
        <f t="shared" si="36"/>
        <v/>
      </c>
      <c r="I287" s="273"/>
      <c r="J287" s="276"/>
      <c r="K287" s="274" t="str">
        <f>IF(I287="","",I287*P287)</f>
        <v/>
      </c>
      <c r="L287" s="274" t="str">
        <f>IF(F287="",IF(I287="","",-(I287*P287)),(F287-I287)*P287)</f>
        <v/>
      </c>
      <c r="M287" s="275" t="str">
        <f t="shared" ref="M287:M290" si="40">IF(L287="","",L287*S287*44/12)</f>
        <v/>
      </c>
      <c r="N287" s="217"/>
      <c r="O287" s="282"/>
      <c r="P287" s="277"/>
      <c r="Q287" s="278"/>
      <c r="R287" s="212"/>
      <c r="S287" s="277"/>
      <c r="T287" s="278"/>
      <c r="X287" s="218"/>
      <c r="Y287" s="366"/>
      <c r="Z287" s="281"/>
      <c r="AA287" s="357"/>
      <c r="AE287" s="40"/>
      <c r="AF287" s="40"/>
    </row>
    <row r="288" spans="1:32" ht="15" customHeight="1" x14ac:dyDescent="0.55000000000000004">
      <c r="A288" s="650"/>
      <c r="B288" s="652"/>
      <c r="C288" s="654"/>
      <c r="D288" s="426"/>
      <c r="E288" s="427"/>
      <c r="F288" s="273"/>
      <c r="G288" s="276"/>
      <c r="H288" s="274" t="str">
        <f t="shared" si="36"/>
        <v/>
      </c>
      <c r="I288" s="273"/>
      <c r="J288" s="276"/>
      <c r="K288" s="274" t="str">
        <f>IF(I288="","",I288*P288)</f>
        <v/>
      </c>
      <c r="L288" s="274" t="str">
        <f t="shared" ref="L288:L290" si="41">IF(F288="",IF(I288="","",-(I288*P288)),(F288-I288)*P288)</f>
        <v/>
      </c>
      <c r="M288" s="275" t="str">
        <f t="shared" si="40"/>
        <v/>
      </c>
      <c r="N288" s="217"/>
      <c r="O288" s="282"/>
      <c r="P288" s="277"/>
      <c r="Q288" s="278"/>
      <c r="R288" s="212"/>
      <c r="S288" s="277"/>
      <c r="T288" s="278"/>
      <c r="X288" s="218"/>
      <c r="Y288" s="366"/>
      <c r="Z288" s="281"/>
      <c r="AA288" s="357"/>
      <c r="AE288" s="40"/>
      <c r="AF288" s="40"/>
    </row>
    <row r="289" spans="1:32" ht="15" customHeight="1" x14ac:dyDescent="0.55000000000000004">
      <c r="A289" s="650"/>
      <c r="B289" s="652"/>
      <c r="C289" s="654"/>
      <c r="D289" s="426"/>
      <c r="E289" s="427"/>
      <c r="F289" s="273"/>
      <c r="G289" s="276"/>
      <c r="H289" s="274" t="str">
        <f t="shared" si="36"/>
        <v/>
      </c>
      <c r="I289" s="273"/>
      <c r="J289" s="276"/>
      <c r="K289" s="274" t="str">
        <f>IF(I289="","",I289*P289)</f>
        <v/>
      </c>
      <c r="L289" s="274" t="str">
        <f t="shared" si="41"/>
        <v/>
      </c>
      <c r="M289" s="275" t="str">
        <f t="shared" si="40"/>
        <v/>
      </c>
      <c r="N289" s="217"/>
      <c r="O289" s="282"/>
      <c r="P289" s="277"/>
      <c r="Q289" s="278"/>
      <c r="R289" s="210"/>
      <c r="S289" s="277"/>
      <c r="T289" s="278"/>
      <c r="X289" s="218"/>
      <c r="Y289" s="366"/>
      <c r="Z289" s="281"/>
      <c r="AA289" s="357"/>
      <c r="AE289" s="40"/>
      <c r="AF289" s="40"/>
    </row>
    <row r="290" spans="1:32" ht="15" customHeight="1" x14ac:dyDescent="0.55000000000000004">
      <c r="A290" s="650"/>
      <c r="B290" s="653"/>
      <c r="C290" s="654"/>
      <c r="D290" s="426"/>
      <c r="E290" s="427"/>
      <c r="F290" s="273"/>
      <c r="G290" s="276"/>
      <c r="H290" s="274" t="str">
        <f t="shared" si="36"/>
        <v/>
      </c>
      <c r="I290" s="273"/>
      <c r="J290" s="276"/>
      <c r="K290" s="274" t="str">
        <f>IF(I290="","",I290*P290)</f>
        <v/>
      </c>
      <c r="L290" s="274" t="str">
        <f t="shared" si="41"/>
        <v/>
      </c>
      <c r="M290" s="275" t="str">
        <f t="shared" si="40"/>
        <v/>
      </c>
      <c r="N290" s="217"/>
      <c r="P290" s="277"/>
      <c r="Q290" s="278"/>
      <c r="R290" s="366"/>
      <c r="S290" s="277"/>
      <c r="T290" s="278"/>
      <c r="X290" s="218"/>
      <c r="Y290" s="366"/>
      <c r="Z290" s="281"/>
      <c r="AA290" s="357"/>
      <c r="AE290" s="40"/>
      <c r="AF290" s="40"/>
    </row>
    <row r="291" spans="1:32" ht="15" customHeight="1" x14ac:dyDescent="0.55000000000000004">
      <c r="A291" s="650"/>
      <c r="B291" s="594" t="s">
        <v>54</v>
      </c>
      <c r="C291" s="594"/>
      <c r="D291" s="594"/>
      <c r="E291" s="594"/>
      <c r="F291" s="594"/>
      <c r="G291" s="594"/>
      <c r="H291" s="594"/>
      <c r="I291" s="594"/>
      <c r="J291" s="594"/>
      <c r="K291" s="594"/>
      <c r="L291" s="594"/>
      <c r="M291" s="275" t="str">
        <f>IF(SUM(M264:M290)=0,"",SUM(M264:M290))</f>
        <v/>
      </c>
      <c r="N291" s="217"/>
      <c r="P291" s="212"/>
      <c r="Q291" s="241"/>
      <c r="R291" s="212"/>
      <c r="S291" s="214"/>
      <c r="T291" s="213"/>
      <c r="X291" s="366"/>
      <c r="Y291" s="366"/>
      <c r="Z291" s="281"/>
      <c r="AA291" s="357"/>
      <c r="AE291" s="40"/>
      <c r="AF291" s="40"/>
    </row>
    <row r="292" spans="1:32" ht="21.75" customHeight="1" x14ac:dyDescent="0.55000000000000004">
      <c r="A292" s="650"/>
      <c r="B292" s="603"/>
      <c r="C292" s="604"/>
      <c r="D292" s="604"/>
      <c r="E292" s="605"/>
      <c r="F292" s="594" t="s">
        <v>1</v>
      </c>
      <c r="G292" s="594"/>
      <c r="H292" s="594"/>
      <c r="I292" s="612" t="s">
        <v>46</v>
      </c>
      <c r="J292" s="612"/>
      <c r="K292" s="612"/>
      <c r="L292" s="568" t="s">
        <v>51</v>
      </c>
      <c r="M292" s="626" t="s">
        <v>72</v>
      </c>
      <c r="N292" s="217"/>
      <c r="P292" s="283"/>
      <c r="Q292" s="284"/>
      <c r="R292" s="366"/>
      <c r="S292" s="285"/>
      <c r="T292" s="286"/>
      <c r="X292" s="218"/>
      <c r="Y292" s="366"/>
      <c r="Z292" s="281"/>
      <c r="AA292" s="357"/>
      <c r="AE292" s="40"/>
      <c r="AF292" s="40"/>
    </row>
    <row r="293" spans="1:32" ht="15" customHeight="1" thickBot="1" x14ac:dyDescent="0.6">
      <c r="A293" s="650"/>
      <c r="B293" s="606"/>
      <c r="C293" s="607"/>
      <c r="D293" s="607"/>
      <c r="E293" s="608"/>
      <c r="F293" s="360" t="s">
        <v>3</v>
      </c>
      <c r="G293" s="582" t="s">
        <v>480</v>
      </c>
      <c r="H293" s="628"/>
      <c r="I293" s="360" t="s">
        <v>3</v>
      </c>
      <c r="J293" s="582" t="s">
        <v>480</v>
      </c>
      <c r="K293" s="628"/>
      <c r="L293" s="569"/>
      <c r="M293" s="627"/>
      <c r="N293" s="217"/>
      <c r="P293" s="283"/>
      <c r="Q293" s="284"/>
      <c r="R293" s="366"/>
      <c r="S293" s="285"/>
      <c r="T293" s="286"/>
      <c r="X293" s="218"/>
      <c r="Y293" s="366"/>
      <c r="Z293" s="281"/>
      <c r="AA293" s="357"/>
      <c r="AE293" s="40"/>
      <c r="AF293" s="40"/>
    </row>
    <row r="294" spans="1:32" ht="15" customHeight="1" thickTop="1" thickBot="1" x14ac:dyDescent="0.6">
      <c r="A294" s="650"/>
      <c r="B294" s="609"/>
      <c r="C294" s="610"/>
      <c r="D294" s="610"/>
      <c r="E294" s="611"/>
      <c r="F294" s="368" t="s">
        <v>66</v>
      </c>
      <c r="G294" s="583"/>
      <c r="H294" s="629"/>
      <c r="I294" s="368" t="s">
        <v>68</v>
      </c>
      <c r="J294" s="583"/>
      <c r="K294" s="629"/>
      <c r="L294" s="361" t="s">
        <v>481</v>
      </c>
      <c r="M294" s="361" t="s">
        <v>261</v>
      </c>
      <c r="N294" s="217"/>
      <c r="O294" s="198" t="s">
        <v>482</v>
      </c>
      <c r="P294" s="283"/>
      <c r="Q294" s="284"/>
      <c r="R294" s="366"/>
      <c r="S294" s="287"/>
      <c r="T294" s="288"/>
      <c r="U294" s="630" t="s">
        <v>483</v>
      </c>
      <c r="V294" s="631"/>
      <c r="X294" s="218"/>
      <c r="Y294" s="366"/>
      <c r="Z294" s="281"/>
      <c r="AA294" s="357"/>
      <c r="AE294" s="40"/>
      <c r="AF294" s="40"/>
    </row>
    <row r="295" spans="1:32" ht="15" customHeight="1" thickTop="1" thickBot="1" x14ac:dyDescent="0.6">
      <c r="A295" s="650"/>
      <c r="B295" s="632" t="s">
        <v>484</v>
      </c>
      <c r="C295" s="633"/>
      <c r="D295" s="633"/>
      <c r="E295" s="634"/>
      <c r="F295" s="273"/>
      <c r="G295" s="125" t="s">
        <v>262</v>
      </c>
      <c r="H295" s="289"/>
      <c r="I295" s="273"/>
      <c r="J295" s="125" t="s">
        <v>262</v>
      </c>
      <c r="K295" s="289"/>
      <c r="L295" s="274" t="str">
        <f>IF(F295="",IF(I295="","",F295-I295),F295-I295)</f>
        <v/>
      </c>
      <c r="M295" s="275" t="str">
        <f>IF(L295="","",L295*S295)</f>
        <v/>
      </c>
      <c r="N295" s="217"/>
      <c r="P295" s="283"/>
      <c r="Q295" s="284"/>
      <c r="R295" s="290"/>
      <c r="S295" s="291"/>
      <c r="T295" s="292" t="s">
        <v>485</v>
      </c>
      <c r="U295" s="635"/>
      <c r="V295" s="636"/>
      <c r="X295" s="218"/>
      <c r="Y295" s="366"/>
      <c r="Z295" s="281"/>
      <c r="AA295" s="357"/>
      <c r="AE295" s="40"/>
      <c r="AF295" s="40"/>
    </row>
    <row r="296" spans="1:32" ht="15" customHeight="1" thickTop="1" thickBot="1" x14ac:dyDescent="0.6">
      <c r="A296" s="650"/>
      <c r="B296" s="594" t="s">
        <v>55</v>
      </c>
      <c r="C296" s="594"/>
      <c r="D296" s="594"/>
      <c r="E296" s="594"/>
      <c r="F296" s="594"/>
      <c r="G296" s="594"/>
      <c r="H296" s="594"/>
      <c r="I296" s="594"/>
      <c r="J296" s="594"/>
      <c r="K296" s="594"/>
      <c r="L296" s="594"/>
      <c r="M296" s="275" t="str">
        <f>IF(M295=0,"",M295)</f>
        <v/>
      </c>
      <c r="N296" s="217"/>
      <c r="O296" s="198" t="s">
        <v>486</v>
      </c>
      <c r="P296" s="366"/>
      <c r="Q296" s="241"/>
      <c r="R296" s="293"/>
      <c r="S296" s="294"/>
      <c r="T296" s="213"/>
      <c r="X296" s="366"/>
      <c r="Y296" s="366"/>
      <c r="Z296" s="281"/>
      <c r="AA296" s="357"/>
      <c r="AE296" s="40"/>
      <c r="AF296" s="40"/>
    </row>
    <row r="297" spans="1:32" ht="18" customHeight="1" thickTop="1" x14ac:dyDescent="0.2">
      <c r="A297" s="650"/>
      <c r="B297" s="613"/>
      <c r="C297" s="614"/>
      <c r="D297" s="614"/>
      <c r="E297" s="615"/>
      <c r="F297" s="594" t="s">
        <v>1</v>
      </c>
      <c r="G297" s="594"/>
      <c r="H297" s="594"/>
      <c r="I297" s="612" t="s">
        <v>46</v>
      </c>
      <c r="J297" s="612"/>
      <c r="K297" s="612"/>
      <c r="L297" s="568" t="s">
        <v>487</v>
      </c>
      <c r="M297" s="568" t="s">
        <v>72</v>
      </c>
      <c r="N297" s="271"/>
      <c r="O297" s="571" t="s">
        <v>119</v>
      </c>
      <c r="P297" s="581" t="s">
        <v>2</v>
      </c>
      <c r="Q297" s="581"/>
      <c r="R297" s="571" t="s">
        <v>119</v>
      </c>
      <c r="S297" s="581" t="s">
        <v>57</v>
      </c>
      <c r="T297" s="581"/>
      <c r="X297" s="581" t="s">
        <v>2</v>
      </c>
      <c r="Y297" s="581"/>
      <c r="Z297" s="581" t="s">
        <v>57</v>
      </c>
      <c r="AA297" s="581"/>
      <c r="AE297" s="40"/>
      <c r="AF297" s="40"/>
    </row>
    <row r="298" spans="1:32" ht="15" customHeight="1" x14ac:dyDescent="0.2">
      <c r="A298" s="650"/>
      <c r="B298" s="616"/>
      <c r="C298" s="617"/>
      <c r="D298" s="617"/>
      <c r="E298" s="618"/>
      <c r="F298" s="360" t="s">
        <v>3</v>
      </c>
      <c r="G298" s="594" t="s">
        <v>47</v>
      </c>
      <c r="H298" s="381" t="s">
        <v>48</v>
      </c>
      <c r="I298" s="360" t="s">
        <v>3</v>
      </c>
      <c r="J298" s="594" t="s">
        <v>47</v>
      </c>
      <c r="K298" s="381" t="s">
        <v>48</v>
      </c>
      <c r="L298" s="569"/>
      <c r="M298" s="569"/>
      <c r="N298" s="271"/>
      <c r="O298" s="572"/>
      <c r="P298" s="205" t="s">
        <v>3</v>
      </c>
      <c r="Q298" s="638" t="s">
        <v>83</v>
      </c>
      <c r="R298" s="572"/>
      <c r="S298" s="571" t="s">
        <v>3</v>
      </c>
      <c r="T298" s="639" t="s">
        <v>47</v>
      </c>
      <c r="X298" s="205" t="s">
        <v>3</v>
      </c>
      <c r="Y298" s="641" t="s">
        <v>83</v>
      </c>
      <c r="Z298" s="571" t="s">
        <v>3</v>
      </c>
      <c r="AA298" s="571" t="s">
        <v>47</v>
      </c>
      <c r="AE298" s="40"/>
      <c r="AF298" s="40"/>
    </row>
    <row r="299" spans="1:32" ht="15" customHeight="1" thickBot="1" x14ac:dyDescent="0.25">
      <c r="A299" s="650"/>
      <c r="B299" s="619"/>
      <c r="C299" s="620"/>
      <c r="D299" s="620"/>
      <c r="E299" s="621"/>
      <c r="F299" s="368" t="s">
        <v>66</v>
      </c>
      <c r="G299" s="594"/>
      <c r="H299" s="368" t="s">
        <v>67</v>
      </c>
      <c r="I299" s="368" t="s">
        <v>68</v>
      </c>
      <c r="J299" s="594"/>
      <c r="K299" s="368" t="s">
        <v>69</v>
      </c>
      <c r="L299" s="361" t="s">
        <v>104</v>
      </c>
      <c r="M299" s="361" t="s">
        <v>261</v>
      </c>
      <c r="N299" s="271"/>
      <c r="O299" s="573"/>
      <c r="P299" s="206" t="s">
        <v>5</v>
      </c>
      <c r="Q299" s="638"/>
      <c r="R299" s="573"/>
      <c r="S299" s="573"/>
      <c r="T299" s="640"/>
      <c r="X299" s="206" t="s">
        <v>5</v>
      </c>
      <c r="Y299" s="641"/>
      <c r="Z299" s="573"/>
      <c r="AA299" s="573"/>
      <c r="AE299" s="40"/>
      <c r="AF299" s="40"/>
    </row>
    <row r="300" spans="1:32" ht="15" customHeight="1" thickTop="1" x14ac:dyDescent="0.55000000000000004">
      <c r="A300" s="650"/>
      <c r="B300" s="588" t="s">
        <v>32</v>
      </c>
      <c r="C300" s="588"/>
      <c r="D300" s="588"/>
      <c r="E300" s="588"/>
      <c r="F300" s="273"/>
      <c r="G300" s="125" t="s">
        <v>33</v>
      </c>
      <c r="H300" s="295"/>
      <c r="I300" s="273"/>
      <c r="J300" s="125" t="s">
        <v>33</v>
      </c>
      <c r="K300" s="296"/>
      <c r="L300" s="274" t="str">
        <f>IF(F300="",IF(I300="","",F300-I300),F300-I300)</f>
        <v/>
      </c>
      <c r="M300" s="275" t="str">
        <f>IF(L300="","",L300*S300)</f>
        <v/>
      </c>
      <c r="N300" s="217"/>
      <c r="P300" s="214"/>
      <c r="Q300" s="215"/>
      <c r="R300" s="297" t="str">
        <f>IF(S300=$Z$44,"","○")</f>
        <v/>
      </c>
      <c r="S300" s="298">
        <v>6.54E-2</v>
      </c>
      <c r="T300" s="325" t="s">
        <v>463</v>
      </c>
      <c r="X300" s="214"/>
      <c r="Y300" s="214"/>
      <c r="Z300" s="299">
        <v>6.54E-2</v>
      </c>
      <c r="AA300" s="357" t="s">
        <v>464</v>
      </c>
      <c r="AE300" s="40"/>
      <c r="AF300" s="40"/>
    </row>
    <row r="301" spans="1:32" ht="15" customHeight="1" x14ac:dyDescent="0.55000000000000004">
      <c r="A301" s="650"/>
      <c r="B301" s="588" t="s">
        <v>35</v>
      </c>
      <c r="C301" s="588"/>
      <c r="D301" s="588"/>
      <c r="E301" s="588"/>
      <c r="F301" s="273"/>
      <c r="G301" s="125" t="s">
        <v>33</v>
      </c>
      <c r="H301" s="295"/>
      <c r="I301" s="273"/>
      <c r="J301" s="125" t="s">
        <v>33</v>
      </c>
      <c r="K301" s="296"/>
      <c r="L301" s="274" t="str">
        <f>IF(F301="",IF(I301="","",F301-I301),F301-I301)</f>
        <v/>
      </c>
      <c r="M301" s="275" t="str">
        <f>IF(L301="","",L301*S301)</f>
        <v/>
      </c>
      <c r="N301" s="217"/>
      <c r="P301" s="214"/>
      <c r="Q301" s="215"/>
      <c r="R301" s="297" t="str">
        <f>IF(S301=$Z$45,"","○")</f>
        <v/>
      </c>
      <c r="S301" s="300"/>
      <c r="T301" s="326" t="s">
        <v>463</v>
      </c>
      <c r="X301" s="214"/>
      <c r="Y301" s="214"/>
      <c r="Z301" s="301"/>
      <c r="AA301" s="357" t="s">
        <v>464</v>
      </c>
      <c r="AE301" s="40"/>
      <c r="AF301" s="40"/>
    </row>
    <row r="302" spans="1:32" ht="15" customHeight="1" x14ac:dyDescent="0.55000000000000004">
      <c r="A302" s="650"/>
      <c r="B302" s="588" t="s">
        <v>36</v>
      </c>
      <c r="C302" s="588"/>
      <c r="D302" s="588"/>
      <c r="E302" s="588"/>
      <c r="F302" s="273"/>
      <c r="G302" s="125" t="s">
        <v>33</v>
      </c>
      <c r="H302" s="295"/>
      <c r="I302" s="273"/>
      <c r="J302" s="125" t="s">
        <v>33</v>
      </c>
      <c r="K302" s="296"/>
      <c r="L302" s="274" t="str">
        <f>IF(F302="",IF(I302="","",F302-I302),F302-I302)</f>
        <v/>
      </c>
      <c r="M302" s="275" t="str">
        <f>IF(L302="","",L302*S302)</f>
        <v/>
      </c>
      <c r="N302" s="217"/>
      <c r="P302" s="214"/>
      <c r="Q302" s="215"/>
      <c r="R302" s="297" t="str">
        <f>IF(S302=$Z$46,"","○")</f>
        <v/>
      </c>
      <c r="S302" s="300"/>
      <c r="T302" s="326" t="s">
        <v>463</v>
      </c>
      <c r="X302" s="214"/>
      <c r="Y302" s="214"/>
      <c r="Z302" s="301"/>
      <c r="AA302" s="357" t="s">
        <v>464</v>
      </c>
      <c r="AE302" s="40"/>
      <c r="AF302" s="40"/>
    </row>
    <row r="303" spans="1:32" ht="15" customHeight="1" thickBot="1" x14ac:dyDescent="0.6">
      <c r="A303" s="650"/>
      <c r="B303" s="588" t="s">
        <v>37</v>
      </c>
      <c r="C303" s="588"/>
      <c r="D303" s="588"/>
      <c r="E303" s="588"/>
      <c r="F303" s="273"/>
      <c r="G303" s="125" t="s">
        <v>33</v>
      </c>
      <c r="H303" s="295"/>
      <c r="I303" s="273"/>
      <c r="J303" s="125" t="s">
        <v>33</v>
      </c>
      <c r="K303" s="296"/>
      <c r="L303" s="274" t="str">
        <f>IF(F303="",IF(I303="","",F303-I303),F303-I303)</f>
        <v/>
      </c>
      <c r="M303" s="275" t="str">
        <f>IF(L303="","",L303*S303)</f>
        <v/>
      </c>
      <c r="N303" s="217"/>
      <c r="P303" s="214"/>
      <c r="Q303" s="215"/>
      <c r="R303" s="297" t="str">
        <f>IF(S303=$Z$47,"","○")</f>
        <v/>
      </c>
      <c r="S303" s="302"/>
      <c r="T303" s="327" t="s">
        <v>463</v>
      </c>
      <c r="X303" s="214"/>
      <c r="Y303" s="214"/>
      <c r="Z303" s="301"/>
      <c r="AA303" s="357" t="s">
        <v>464</v>
      </c>
      <c r="AE303" s="40"/>
      <c r="AF303" s="40"/>
    </row>
    <row r="304" spans="1:32" ht="15" customHeight="1" thickTop="1" x14ac:dyDescent="0.55000000000000004">
      <c r="A304" s="650"/>
      <c r="B304" s="594" t="s">
        <v>105</v>
      </c>
      <c r="C304" s="594"/>
      <c r="D304" s="594"/>
      <c r="E304" s="594"/>
      <c r="F304" s="594"/>
      <c r="G304" s="594"/>
      <c r="H304" s="594"/>
      <c r="I304" s="594"/>
      <c r="J304" s="594"/>
      <c r="K304" s="594"/>
      <c r="L304" s="594"/>
      <c r="M304" s="275" t="str">
        <f>IF(SUM(M300:M303)=0,"",SUM(M300:M303))</f>
        <v/>
      </c>
      <c r="N304" s="217"/>
      <c r="O304" s="198" t="s">
        <v>391</v>
      </c>
      <c r="P304" s="214"/>
      <c r="Q304" s="216"/>
      <c r="R304" s="216"/>
      <c r="S304" s="214"/>
      <c r="T304" s="241"/>
      <c r="X304" s="214"/>
      <c r="Y304" s="366"/>
      <c r="Z304" s="214"/>
      <c r="AA304" s="366"/>
      <c r="AE304" s="40"/>
      <c r="AF304" s="40"/>
    </row>
    <row r="305" spans="1:27" ht="15" customHeight="1" x14ac:dyDescent="0.55000000000000004">
      <c r="A305" s="594" t="s">
        <v>0</v>
      </c>
      <c r="B305" s="594"/>
      <c r="C305" s="594"/>
      <c r="D305" s="594"/>
      <c r="E305" s="594"/>
      <c r="F305" s="568" t="s">
        <v>3</v>
      </c>
      <c r="G305" s="594" t="s">
        <v>47</v>
      </c>
      <c r="H305" s="649"/>
      <c r="I305" s="568" t="s">
        <v>3</v>
      </c>
      <c r="J305" s="594" t="s">
        <v>47</v>
      </c>
      <c r="K305" s="649"/>
      <c r="L305" s="568" t="s">
        <v>51</v>
      </c>
      <c r="M305" s="626" t="s">
        <v>72</v>
      </c>
      <c r="N305" s="219"/>
      <c r="O305" s="625" t="s">
        <v>108</v>
      </c>
      <c r="P305" s="579" t="s">
        <v>383</v>
      </c>
      <c r="Q305" s="579"/>
      <c r="R305" s="578" t="s">
        <v>57</v>
      </c>
      <c r="S305" s="578"/>
      <c r="T305" s="577" t="s">
        <v>384</v>
      </c>
      <c r="U305" s="577"/>
      <c r="V305" s="578" t="s">
        <v>465</v>
      </c>
      <c r="W305" s="578"/>
      <c r="X305" s="622"/>
      <c r="Y305" s="220"/>
      <c r="Z305" s="656"/>
      <c r="AA305" s="656"/>
    </row>
    <row r="306" spans="1:27" ht="15" customHeight="1" thickBot="1" x14ac:dyDescent="0.6">
      <c r="A306" s="594"/>
      <c r="B306" s="594"/>
      <c r="C306" s="594"/>
      <c r="D306" s="594"/>
      <c r="E306" s="594"/>
      <c r="F306" s="569"/>
      <c r="G306" s="594"/>
      <c r="H306" s="649"/>
      <c r="I306" s="569"/>
      <c r="J306" s="594"/>
      <c r="K306" s="649"/>
      <c r="L306" s="569"/>
      <c r="M306" s="627"/>
      <c r="N306" s="219"/>
      <c r="O306" s="625"/>
      <c r="P306" s="580"/>
      <c r="Q306" s="580"/>
      <c r="R306" s="580" t="s">
        <v>466</v>
      </c>
      <c r="S306" s="580"/>
      <c r="T306" s="358" t="s">
        <v>387</v>
      </c>
      <c r="U306" s="358" t="s">
        <v>388</v>
      </c>
      <c r="V306" s="365" t="s">
        <v>387</v>
      </c>
      <c r="W306" s="365" t="s">
        <v>388</v>
      </c>
      <c r="X306" s="622"/>
      <c r="Y306" s="220"/>
      <c r="Z306" s="656"/>
      <c r="AA306" s="656"/>
    </row>
    <row r="307" spans="1:27" ht="15" customHeight="1" thickTop="1" x14ac:dyDescent="0.55000000000000004">
      <c r="A307" s="594"/>
      <c r="B307" s="594"/>
      <c r="C307" s="594"/>
      <c r="D307" s="594"/>
      <c r="E307" s="594"/>
      <c r="F307" s="368" t="s">
        <v>66</v>
      </c>
      <c r="G307" s="594"/>
      <c r="H307" s="649"/>
      <c r="I307" s="42" t="s">
        <v>68</v>
      </c>
      <c r="J307" s="594"/>
      <c r="K307" s="649"/>
      <c r="L307" s="368" t="s">
        <v>52</v>
      </c>
      <c r="M307" s="361" t="s">
        <v>261</v>
      </c>
      <c r="N307" s="271"/>
      <c r="O307" s="221">
        <v>1</v>
      </c>
      <c r="P307" s="669"/>
      <c r="Q307" s="670"/>
      <c r="R307" s="657"/>
      <c r="S307" s="657"/>
      <c r="T307" s="244"/>
      <c r="U307" s="245"/>
      <c r="V307" s="222" t="str">
        <f>IF($R307="","",$R307*10^3*T307)</f>
        <v/>
      </c>
      <c r="W307" s="223" t="str">
        <f>IF($R307="","",$R307*10^3*U307)</f>
        <v/>
      </c>
      <c r="X307" s="622"/>
      <c r="Y307" s="366"/>
      <c r="Z307" s="656"/>
      <c r="AA307" s="656"/>
    </row>
    <row r="308" spans="1:27" ht="15" customHeight="1" x14ac:dyDescent="0.55000000000000004">
      <c r="A308" s="650" t="s">
        <v>38</v>
      </c>
      <c r="B308" s="660" t="s">
        <v>382</v>
      </c>
      <c r="C308" s="661"/>
      <c r="D308" s="662"/>
      <c r="E308" s="582" t="s">
        <v>39</v>
      </c>
      <c r="F308" s="647" t="str">
        <f>IF(T311=0,"",T311)</f>
        <v/>
      </c>
      <c r="G308" s="582" t="s">
        <v>461</v>
      </c>
      <c r="H308" s="623"/>
      <c r="I308" s="623"/>
      <c r="J308" s="582" t="s">
        <v>461</v>
      </c>
      <c r="K308" s="623"/>
      <c r="L308" s="589" t="str">
        <f>IF(F308="","",F308)</f>
        <v/>
      </c>
      <c r="M308" s="591" t="str">
        <f>IF(V311=0,"",V311)</f>
        <v/>
      </c>
      <c r="N308" s="217"/>
      <c r="O308" s="221">
        <v>2</v>
      </c>
      <c r="P308" s="645"/>
      <c r="Q308" s="646"/>
      <c r="R308" s="644"/>
      <c r="S308" s="644"/>
      <c r="T308" s="224"/>
      <c r="U308" s="246"/>
      <c r="V308" s="222" t="str">
        <f t="shared" ref="V308:V310" si="42">IF($R308="","",$R308*10^3*T308)</f>
        <v/>
      </c>
      <c r="W308" s="223" t="str">
        <f>IF($R308="","",$R308*10^3*U308)</f>
        <v/>
      </c>
      <c r="X308" s="214"/>
      <c r="Y308" s="225" t="s">
        <v>116</v>
      </c>
      <c r="Z308" s="226"/>
      <c r="AA308" s="366"/>
    </row>
    <row r="309" spans="1:27" ht="15" customHeight="1" x14ac:dyDescent="0.55000000000000004">
      <c r="A309" s="650"/>
      <c r="B309" s="663"/>
      <c r="C309" s="664"/>
      <c r="D309" s="665"/>
      <c r="E309" s="583"/>
      <c r="F309" s="648"/>
      <c r="G309" s="583"/>
      <c r="H309" s="624"/>
      <c r="I309" s="624"/>
      <c r="J309" s="583"/>
      <c r="K309" s="624"/>
      <c r="L309" s="590"/>
      <c r="M309" s="592"/>
      <c r="N309" s="217"/>
      <c r="O309" s="221">
        <v>3</v>
      </c>
      <c r="P309" s="645"/>
      <c r="Q309" s="646"/>
      <c r="R309" s="644"/>
      <c r="S309" s="644"/>
      <c r="T309" s="224"/>
      <c r="U309" s="246"/>
      <c r="V309" s="222" t="str">
        <f t="shared" si="42"/>
        <v/>
      </c>
      <c r="W309" s="223" t="str">
        <f>IF($R309="","",$R309*10^3*U309)</f>
        <v/>
      </c>
      <c r="X309" s="214"/>
      <c r="Y309" s="225"/>
      <c r="Z309" s="226"/>
      <c r="AA309" s="366"/>
    </row>
    <row r="310" spans="1:27" ht="15" customHeight="1" thickBot="1" x14ac:dyDescent="0.6">
      <c r="A310" s="650"/>
      <c r="B310" s="663"/>
      <c r="C310" s="664"/>
      <c r="D310" s="665"/>
      <c r="E310" s="582" t="s">
        <v>40</v>
      </c>
      <c r="F310" s="647" t="str">
        <f>IF(U311=0,"",U311)</f>
        <v/>
      </c>
      <c r="G310" s="582" t="s">
        <v>461</v>
      </c>
      <c r="H310" s="623"/>
      <c r="I310" s="623"/>
      <c r="J310" s="582" t="s">
        <v>461</v>
      </c>
      <c r="K310" s="623"/>
      <c r="L310" s="589" t="str">
        <f>IF(F310="","",F310)</f>
        <v/>
      </c>
      <c r="M310" s="591" t="str">
        <f>IF(W311=0,"",W311)</f>
        <v/>
      </c>
      <c r="N310" s="217"/>
      <c r="O310" s="221">
        <v>4</v>
      </c>
      <c r="P310" s="584"/>
      <c r="Q310" s="585"/>
      <c r="R310" s="642"/>
      <c r="S310" s="642"/>
      <c r="T310" s="247"/>
      <c r="U310" s="248"/>
      <c r="V310" s="222" t="str">
        <f t="shared" si="42"/>
        <v/>
      </c>
      <c r="W310" s="223" t="str">
        <f t="shared" ref="W310" si="43">IF($R310="","",$R310*10^3*U310)</f>
        <v/>
      </c>
      <c r="X310" s="214"/>
      <c r="Y310" s="225"/>
      <c r="Z310" s="226"/>
      <c r="AA310" s="366"/>
    </row>
    <row r="311" spans="1:27" ht="15" customHeight="1" thickTop="1" x14ac:dyDescent="0.55000000000000004">
      <c r="A311" s="650"/>
      <c r="B311" s="666"/>
      <c r="C311" s="667"/>
      <c r="D311" s="668"/>
      <c r="E311" s="583"/>
      <c r="F311" s="648"/>
      <c r="G311" s="583"/>
      <c r="H311" s="624"/>
      <c r="I311" s="624"/>
      <c r="J311" s="583"/>
      <c r="K311" s="624"/>
      <c r="L311" s="590"/>
      <c r="M311" s="592"/>
      <c r="N311" s="217"/>
      <c r="O311" s="227"/>
      <c r="P311" s="643" t="s">
        <v>71</v>
      </c>
      <c r="Q311" s="643"/>
      <c r="R311" s="586"/>
      <c r="S311" s="587"/>
      <c r="T311" s="228" t="str">
        <f>IF(T307="","",SUM(T307:T310))</f>
        <v/>
      </c>
      <c r="U311" s="229" t="str">
        <f t="shared" ref="U311:W311" si="44">IF(U307="","",SUM(U307:U310))</f>
        <v/>
      </c>
      <c r="V311" s="223" t="str">
        <f t="shared" si="44"/>
        <v/>
      </c>
      <c r="W311" s="223" t="str">
        <f t="shared" si="44"/>
        <v/>
      </c>
      <c r="X311" s="214"/>
      <c r="Y311" s="225" t="s">
        <v>120</v>
      </c>
      <c r="Z311" s="226"/>
      <c r="AA311" s="366"/>
    </row>
    <row r="312" spans="1:27" ht="15" customHeight="1" x14ac:dyDescent="0.55000000000000004">
      <c r="A312" s="650"/>
      <c r="B312" s="588" t="s">
        <v>41</v>
      </c>
      <c r="C312" s="588"/>
      <c r="D312" s="574" t="s">
        <v>42</v>
      </c>
      <c r="E312" s="576"/>
      <c r="F312" s="250"/>
      <c r="G312" s="249" t="s">
        <v>461</v>
      </c>
      <c r="H312" s="253"/>
      <c r="I312" s="253"/>
      <c r="J312" s="249" t="s">
        <v>461</v>
      </c>
      <c r="K312" s="254"/>
      <c r="L312" s="251" t="str">
        <f>IF(F312="","",F312)</f>
        <v/>
      </c>
      <c r="M312" s="252" t="str">
        <f>IF(L312="","",L312*S312)</f>
        <v/>
      </c>
      <c r="N312" s="217"/>
      <c r="O312" s="230"/>
      <c r="P312" s="567"/>
      <c r="Q312" s="567"/>
      <c r="R312" s="231"/>
      <c r="S312" s="383"/>
      <c r="T312" s="208" t="s">
        <v>467</v>
      </c>
      <c r="U312" s="232"/>
      <c r="V312" s="232"/>
      <c r="W312" s="232"/>
      <c r="X312" s="214"/>
      <c r="Y312" s="225" t="s">
        <v>121</v>
      </c>
      <c r="Z312" s="233"/>
      <c r="AA312" s="366"/>
    </row>
    <row r="313" spans="1:27" ht="15" customHeight="1" x14ac:dyDescent="0.55000000000000004">
      <c r="A313" s="650"/>
      <c r="B313" s="588"/>
      <c r="C313" s="588"/>
      <c r="D313" s="593" t="s">
        <v>43</v>
      </c>
      <c r="E313" s="425"/>
      <c r="F313" s="255"/>
      <c r="G313" s="249" t="s">
        <v>461</v>
      </c>
      <c r="H313" s="253"/>
      <c r="I313" s="250"/>
      <c r="J313" s="249" t="s">
        <v>461</v>
      </c>
      <c r="K313" s="254"/>
      <c r="L313" s="251" t="str">
        <f>IF(I313="",IF(I313="","",-I313),-I313)</f>
        <v/>
      </c>
      <c r="M313" s="252" t="str">
        <f>IF(L313="","",L313*S313)</f>
        <v/>
      </c>
      <c r="N313" s="217"/>
      <c r="O313" s="234"/>
      <c r="P313" s="235"/>
      <c r="Q313" s="236"/>
      <c r="R313" s="236"/>
      <c r="S313" s="383"/>
      <c r="T313" s="208" t="s">
        <v>467</v>
      </c>
      <c r="X313" s="214"/>
      <c r="Y313" s="214"/>
      <c r="Z313" s="233"/>
      <c r="AA313" s="366"/>
    </row>
    <row r="314" spans="1:27" ht="15" customHeight="1" thickBot="1" x14ac:dyDescent="0.6">
      <c r="A314" s="650"/>
      <c r="B314" s="594" t="s">
        <v>488</v>
      </c>
      <c r="C314" s="594"/>
      <c r="D314" s="594"/>
      <c r="E314" s="594"/>
      <c r="F314" s="594"/>
      <c r="G314" s="594"/>
      <c r="H314" s="594"/>
      <c r="I314" s="594"/>
      <c r="J314" s="594"/>
      <c r="K314" s="594"/>
      <c r="L314" s="594"/>
      <c r="M314" s="257" t="str">
        <f>IF(SUM(M308:M313)=0,"",SUM(M308:M313))</f>
        <v/>
      </c>
      <c r="N314" s="217"/>
      <c r="O314" s="234"/>
      <c r="P314" s="237"/>
      <c r="Q314" s="236"/>
      <c r="R314" s="236"/>
      <c r="S314" s="238"/>
      <c r="T314" s="238"/>
      <c r="X314" s="214"/>
      <c r="Y314" s="366"/>
      <c r="Z314" s="214"/>
      <c r="AA314" s="366"/>
    </row>
    <row r="315" spans="1:27" ht="15" customHeight="1" thickBot="1" x14ac:dyDescent="0.6">
      <c r="A315" s="595" t="s">
        <v>489</v>
      </c>
      <c r="B315" s="596"/>
      <c r="C315" s="596"/>
      <c r="D315" s="596"/>
      <c r="E315" s="596"/>
      <c r="F315" s="596"/>
      <c r="G315" s="596"/>
      <c r="H315" s="596"/>
      <c r="I315" s="596"/>
      <c r="J315" s="596"/>
      <c r="K315" s="596"/>
      <c r="L315" s="597"/>
      <c r="M315" s="256" t="str">
        <f>IF(SUM(M291,M296,M304,M314)=0,"",SUM(M291,M296,M304,M314))</f>
        <v/>
      </c>
      <c r="N315" s="217"/>
      <c r="O315" s="234"/>
      <c r="P315" s="237"/>
      <c r="Q315" s="236"/>
      <c r="R315" s="236"/>
      <c r="S315" s="238"/>
      <c r="T315" s="238"/>
      <c r="X315" s="214"/>
      <c r="Y315" s="366"/>
      <c r="Z315" s="214"/>
      <c r="AA315" s="366"/>
    </row>
    <row r="316" spans="1:27" ht="6" customHeight="1" x14ac:dyDescent="0.55000000000000004">
      <c r="A316" s="367"/>
      <c r="B316" s="118"/>
      <c r="C316" s="119"/>
      <c r="D316" s="119"/>
      <c r="E316" s="119"/>
      <c r="F316" s="119"/>
      <c r="G316" s="367"/>
      <c r="H316" s="367"/>
      <c r="I316" s="367"/>
      <c r="J316" s="367"/>
      <c r="K316" s="367"/>
      <c r="L316" s="367"/>
      <c r="M316" s="41"/>
      <c r="N316" s="217"/>
      <c r="O316" s="234"/>
      <c r="P316" s="237"/>
      <c r="Q316" s="236"/>
      <c r="R316" s="236"/>
      <c r="S316" s="238"/>
      <c r="T316" s="238"/>
      <c r="X316" s="214"/>
      <c r="Y316" s="366"/>
      <c r="Z316" s="214"/>
      <c r="AA316" s="366"/>
    </row>
    <row r="317" spans="1:27" ht="13.5" customHeight="1" x14ac:dyDescent="0.2">
      <c r="A317" s="74"/>
      <c r="B317" s="598" t="s">
        <v>390</v>
      </c>
      <c r="C317" s="598"/>
      <c r="D317" s="598"/>
      <c r="E317" s="598"/>
      <c r="F317" s="598"/>
      <c r="G317" s="598" t="str">
        <f>IF(P307="","",""&amp;$P307&amp;" "&amp;$R307&amp;"　"&amp;$P308&amp;" "&amp;$R308&amp;"　"&amp;$P309&amp;" "&amp;$R309&amp;"　"&amp;$P310&amp;" "&amp;$R310&amp;"")</f>
        <v/>
      </c>
      <c r="H317" s="598"/>
      <c r="I317" s="598"/>
      <c r="J317" s="598"/>
      <c r="K317" s="598"/>
      <c r="L317" s="598"/>
      <c r="M317" s="598"/>
      <c r="O317" s="234"/>
      <c r="P317" s="199"/>
      <c r="Q317" s="239"/>
      <c r="R317" s="239"/>
      <c r="S317" s="239"/>
      <c r="T317" s="271"/>
    </row>
    <row r="318" spans="1:27" ht="13.5" customHeight="1" x14ac:dyDescent="0.2">
      <c r="A318" s="48"/>
      <c r="B318" s="655"/>
      <c r="C318" s="655"/>
      <c r="D318" s="655"/>
      <c r="E318" s="655"/>
      <c r="F318" s="655"/>
      <c r="G318" s="655"/>
      <c r="H318" s="655"/>
      <c r="I318" s="655"/>
      <c r="J318" s="655"/>
      <c r="K318" s="655"/>
      <c r="L318" s="655"/>
      <c r="M318" s="655"/>
      <c r="Q318" s="240"/>
    </row>
    <row r="319" spans="1:27" ht="13.5" customHeight="1" x14ac:dyDescent="0.2">
      <c r="A319" s="48"/>
      <c r="B319" s="655"/>
      <c r="C319" s="655"/>
      <c r="D319" s="655"/>
      <c r="E319" s="655"/>
      <c r="F319" s="655"/>
      <c r="G319" s="655"/>
      <c r="H319" s="655"/>
      <c r="I319" s="655"/>
      <c r="J319" s="655"/>
      <c r="K319" s="655"/>
      <c r="L319" s="655"/>
      <c r="M319" s="655"/>
    </row>
    <row r="320" spans="1:27" ht="6" customHeight="1" x14ac:dyDescent="0.2">
      <c r="A320" s="49"/>
      <c r="B320" s="49"/>
      <c r="C320" s="49"/>
      <c r="D320" s="49"/>
      <c r="E320" s="49"/>
      <c r="F320" s="49"/>
      <c r="G320" s="49"/>
      <c r="H320" s="49"/>
      <c r="I320" s="49"/>
      <c r="J320" s="49"/>
      <c r="K320" s="49"/>
      <c r="L320" s="49"/>
      <c r="M320" s="49"/>
    </row>
    <row r="321" spans="1:27" ht="15" customHeight="1" x14ac:dyDescent="0.2">
      <c r="A321" s="1"/>
      <c r="B321" s="21" t="s">
        <v>315</v>
      </c>
      <c r="C321" s="21"/>
      <c r="D321" s="21"/>
      <c r="E321" s="21"/>
      <c r="F321" s="21"/>
      <c r="G321" s="21"/>
      <c r="H321" s="21"/>
      <c r="I321" s="21"/>
      <c r="J321" s="21"/>
      <c r="K321" s="21"/>
      <c r="L321" s="21"/>
      <c r="M321" s="21"/>
    </row>
    <row r="322" spans="1:27" ht="15" customHeight="1" x14ac:dyDescent="0.2">
      <c r="A322" s="21"/>
      <c r="B322" s="21"/>
      <c r="C322" s="21"/>
      <c r="D322" s="21"/>
      <c r="E322" s="21"/>
      <c r="F322" s="21"/>
      <c r="G322" s="21"/>
      <c r="H322" s="21"/>
      <c r="I322" s="21"/>
      <c r="J322" s="21"/>
      <c r="K322" s="21"/>
      <c r="L322" s="21"/>
      <c r="M322" s="21"/>
      <c r="O322" s="203" t="s">
        <v>272</v>
      </c>
    </row>
    <row r="323" spans="1:27" ht="15" customHeight="1" x14ac:dyDescent="0.2">
      <c r="A323" s="21"/>
      <c r="B323" s="46" t="str">
        <f>B3</f>
        <v>（令和</v>
      </c>
      <c r="C323" s="47">
        <f>IF($C$3="","",$C$3)</f>
        <v>7</v>
      </c>
      <c r="D323" s="74" t="s">
        <v>111</v>
      </c>
      <c r="F323" s="50" t="s">
        <v>112</v>
      </c>
      <c r="G323" s="574" t="str">
        <f>IF('③（別紙１）事業所一覧'!B12="","",CONCATENATE(①基本情報!C4," ",'③（別紙１）事業所一覧'!B12))</f>
        <v/>
      </c>
      <c r="H323" s="575"/>
      <c r="I323" s="575"/>
      <c r="J323" s="575"/>
      <c r="K323" s="575"/>
      <c r="L323" s="576"/>
      <c r="M323" s="21"/>
      <c r="O323" s="203" t="s">
        <v>274</v>
      </c>
    </row>
    <row r="324" spans="1:27" ht="15" customHeight="1" x14ac:dyDescent="0.2">
      <c r="A324" s="109"/>
      <c r="B324" s="110"/>
      <c r="C324" s="111"/>
      <c r="D324" s="111"/>
      <c r="E324" s="109"/>
      <c r="F324" s="111"/>
      <c r="G324" s="112"/>
      <c r="H324" s="112"/>
      <c r="I324" s="112"/>
      <c r="J324" s="112"/>
      <c r="K324" s="112"/>
      <c r="L324" s="110"/>
      <c r="M324" s="110"/>
      <c r="O324" s="203" t="s">
        <v>273</v>
      </c>
    </row>
    <row r="325" spans="1:27" ht="18" customHeight="1" x14ac:dyDescent="0.2">
      <c r="A325" s="594" t="s">
        <v>0</v>
      </c>
      <c r="B325" s="594"/>
      <c r="C325" s="594"/>
      <c r="D325" s="594"/>
      <c r="E325" s="594"/>
      <c r="F325" s="570" t="s">
        <v>1</v>
      </c>
      <c r="G325" s="570"/>
      <c r="H325" s="570"/>
      <c r="I325" s="570" t="s">
        <v>46</v>
      </c>
      <c r="J325" s="570"/>
      <c r="K325" s="570"/>
      <c r="L325" s="568" t="s">
        <v>70</v>
      </c>
      <c r="M325" s="568" t="s">
        <v>72</v>
      </c>
      <c r="N325" s="271"/>
      <c r="O325" s="571" t="s">
        <v>119</v>
      </c>
      <c r="P325" s="581" t="s">
        <v>2</v>
      </c>
      <c r="Q325" s="581"/>
      <c r="R325" s="571" t="s">
        <v>119</v>
      </c>
      <c r="S325" s="581" t="s">
        <v>57</v>
      </c>
      <c r="T325" s="581"/>
      <c r="X325" s="581" t="s">
        <v>2</v>
      </c>
      <c r="Y325" s="581"/>
      <c r="Z325" s="581" t="s">
        <v>57</v>
      </c>
      <c r="AA325" s="581"/>
    </row>
    <row r="326" spans="1:27" ht="15" customHeight="1" x14ac:dyDescent="0.2">
      <c r="A326" s="594"/>
      <c r="B326" s="594"/>
      <c r="C326" s="594"/>
      <c r="D326" s="594"/>
      <c r="E326" s="594"/>
      <c r="F326" s="360" t="s">
        <v>3</v>
      </c>
      <c r="G326" s="570" t="s">
        <v>47</v>
      </c>
      <c r="H326" s="362" t="s">
        <v>48</v>
      </c>
      <c r="I326" s="360" t="s">
        <v>3</v>
      </c>
      <c r="J326" s="570" t="s">
        <v>47</v>
      </c>
      <c r="K326" s="362" t="s">
        <v>48</v>
      </c>
      <c r="L326" s="569"/>
      <c r="M326" s="569"/>
      <c r="N326" s="271"/>
      <c r="O326" s="572"/>
      <c r="P326" s="205" t="s">
        <v>3</v>
      </c>
      <c r="Q326" s="638" t="s">
        <v>83</v>
      </c>
      <c r="R326" s="572"/>
      <c r="S326" s="571" t="s">
        <v>3</v>
      </c>
      <c r="T326" s="639" t="s">
        <v>47</v>
      </c>
      <c r="X326" s="205" t="s">
        <v>3</v>
      </c>
      <c r="Y326" s="641" t="s">
        <v>83</v>
      </c>
      <c r="Z326" s="571" t="s">
        <v>3</v>
      </c>
      <c r="AA326" s="571" t="s">
        <v>47</v>
      </c>
    </row>
    <row r="327" spans="1:27" ht="15" customHeight="1" x14ac:dyDescent="0.2">
      <c r="A327" s="594"/>
      <c r="B327" s="594"/>
      <c r="C327" s="594"/>
      <c r="D327" s="594"/>
      <c r="E327" s="594"/>
      <c r="F327" s="368" t="s">
        <v>66</v>
      </c>
      <c r="G327" s="570"/>
      <c r="H327" s="363" t="s">
        <v>67</v>
      </c>
      <c r="I327" s="368" t="s">
        <v>68</v>
      </c>
      <c r="J327" s="570"/>
      <c r="K327" s="363" t="s">
        <v>69</v>
      </c>
      <c r="L327" s="361" t="s">
        <v>104</v>
      </c>
      <c r="M327" s="361" t="s">
        <v>261</v>
      </c>
      <c r="N327" s="271"/>
      <c r="O327" s="573"/>
      <c r="P327" s="206" t="s">
        <v>5</v>
      </c>
      <c r="Q327" s="638"/>
      <c r="R327" s="573"/>
      <c r="S327" s="573"/>
      <c r="T327" s="640"/>
      <c r="X327" s="206" t="s">
        <v>5</v>
      </c>
      <c r="Y327" s="641"/>
      <c r="Z327" s="573"/>
      <c r="AA327" s="573"/>
    </row>
    <row r="328" spans="1:27" ht="15" customHeight="1" x14ac:dyDescent="0.55000000000000004">
      <c r="A328" s="650" t="s">
        <v>49</v>
      </c>
      <c r="B328" s="599" t="s">
        <v>106</v>
      </c>
      <c r="C328" s="600"/>
      <c r="D328" s="600"/>
      <c r="E328" s="601"/>
      <c r="F328" s="250"/>
      <c r="G328" s="249" t="s">
        <v>460</v>
      </c>
      <c r="H328" s="251" t="str">
        <f t="shared" ref="H328:H354" si="45">IF(F328="","",F328*P328)</f>
        <v/>
      </c>
      <c r="I328" s="250"/>
      <c r="J328" s="249" t="s">
        <v>460</v>
      </c>
      <c r="K328" s="251" t="str">
        <f t="shared" ref="K328:K349" si="46">IF(I328="","",I328*P328)</f>
        <v/>
      </c>
      <c r="L328" s="251" t="str">
        <f t="shared" ref="L328:L349" si="47">IF(F328="",IF(I328="","",-(I328*P328)),(F328-I328)*P328)</f>
        <v/>
      </c>
      <c r="M328" s="252" t="str">
        <f t="shared" ref="M328:M349" si="48">IF(L328="","",L328*S328*44/12)</f>
        <v/>
      </c>
      <c r="N328" s="217"/>
      <c r="O328" s="364" t="str">
        <f>IF(P328=$X$8,"","○")</f>
        <v/>
      </c>
      <c r="P328" s="277">
        <v>38.299999999999997</v>
      </c>
      <c r="Q328" s="303" t="s">
        <v>493</v>
      </c>
      <c r="R328" s="207" t="str">
        <f>IF(S328=$Z$8,"","○")</f>
        <v/>
      </c>
      <c r="S328" s="313">
        <v>1.9E-2</v>
      </c>
      <c r="T328" s="314" t="s">
        <v>277</v>
      </c>
      <c r="X328" s="281">
        <v>38.299999999999997</v>
      </c>
      <c r="Y328" s="359" t="s">
        <v>493</v>
      </c>
      <c r="Z328" s="320">
        <v>1.9E-2</v>
      </c>
      <c r="AA328" s="357" t="s">
        <v>56</v>
      </c>
    </row>
    <row r="329" spans="1:27" ht="15" customHeight="1" x14ac:dyDescent="0.55000000000000004">
      <c r="A329" s="650"/>
      <c r="B329" s="599" t="s">
        <v>9</v>
      </c>
      <c r="C329" s="600"/>
      <c r="D329" s="600"/>
      <c r="E329" s="601"/>
      <c r="F329" s="250"/>
      <c r="G329" s="249" t="s">
        <v>460</v>
      </c>
      <c r="H329" s="251" t="str">
        <f t="shared" si="45"/>
        <v/>
      </c>
      <c r="I329" s="250"/>
      <c r="J329" s="249" t="s">
        <v>460</v>
      </c>
      <c r="K329" s="251" t="str">
        <f t="shared" si="46"/>
        <v/>
      </c>
      <c r="L329" s="251" t="str">
        <f t="shared" si="47"/>
        <v/>
      </c>
      <c r="M329" s="252" t="str">
        <f t="shared" si="48"/>
        <v/>
      </c>
      <c r="N329" s="217"/>
      <c r="O329" s="364" t="str">
        <f>IF(P329=$X$9,"","○")</f>
        <v/>
      </c>
      <c r="P329" s="277">
        <v>34.799999999999997</v>
      </c>
      <c r="Q329" s="303" t="s">
        <v>493</v>
      </c>
      <c r="R329" s="207" t="str">
        <f>IF(S329=$Z$9,"","○")</f>
        <v/>
      </c>
      <c r="S329" s="277">
        <v>1.83E-2</v>
      </c>
      <c r="T329" s="314" t="s">
        <v>276</v>
      </c>
      <c r="X329" s="281">
        <v>34.799999999999997</v>
      </c>
      <c r="Y329" s="359" t="s">
        <v>493</v>
      </c>
      <c r="Z329" s="281">
        <v>1.83E-2</v>
      </c>
      <c r="AA329" s="357" t="s">
        <v>56</v>
      </c>
    </row>
    <row r="330" spans="1:27" ht="15" customHeight="1" x14ac:dyDescent="0.55000000000000004">
      <c r="A330" s="650"/>
      <c r="B330" s="599" t="s">
        <v>53</v>
      </c>
      <c r="C330" s="600"/>
      <c r="D330" s="600"/>
      <c r="E330" s="601"/>
      <c r="F330" s="250"/>
      <c r="G330" s="249" t="s">
        <v>460</v>
      </c>
      <c r="H330" s="251" t="str">
        <f t="shared" si="45"/>
        <v/>
      </c>
      <c r="I330" s="250"/>
      <c r="J330" s="249" t="s">
        <v>460</v>
      </c>
      <c r="K330" s="251" t="str">
        <f t="shared" si="46"/>
        <v/>
      </c>
      <c r="L330" s="251" t="str">
        <f t="shared" si="47"/>
        <v/>
      </c>
      <c r="M330" s="252" t="str">
        <f t="shared" si="48"/>
        <v/>
      </c>
      <c r="N330" s="217"/>
      <c r="O330" s="364" t="str">
        <f>IF(P330=$X$10,"","○")</f>
        <v/>
      </c>
      <c r="P330" s="277">
        <v>33.4</v>
      </c>
      <c r="Q330" s="303" t="s">
        <v>493</v>
      </c>
      <c r="R330" s="207" t="str">
        <f>IF(S330=$Z$10,"","○")</f>
        <v/>
      </c>
      <c r="S330" s="277">
        <v>1.8700000000000001E-2</v>
      </c>
      <c r="T330" s="314" t="s">
        <v>276</v>
      </c>
      <c r="X330" s="281">
        <v>33.4</v>
      </c>
      <c r="Y330" s="359" t="s">
        <v>493</v>
      </c>
      <c r="Z330" s="281">
        <v>1.8700000000000001E-2</v>
      </c>
      <c r="AA330" s="357" t="s">
        <v>56</v>
      </c>
    </row>
    <row r="331" spans="1:27" ht="15" customHeight="1" x14ac:dyDescent="0.55000000000000004">
      <c r="A331" s="650"/>
      <c r="B331" s="599" t="s">
        <v>10</v>
      </c>
      <c r="C331" s="600"/>
      <c r="D331" s="600"/>
      <c r="E331" s="601"/>
      <c r="F331" s="250"/>
      <c r="G331" s="249" t="s">
        <v>460</v>
      </c>
      <c r="H331" s="251" t="str">
        <f t="shared" si="45"/>
        <v/>
      </c>
      <c r="I331" s="250"/>
      <c r="J331" s="249" t="s">
        <v>460</v>
      </c>
      <c r="K331" s="251" t="str">
        <f t="shared" si="46"/>
        <v/>
      </c>
      <c r="L331" s="251" t="str">
        <f t="shared" si="47"/>
        <v/>
      </c>
      <c r="M331" s="252" t="str">
        <f t="shared" si="48"/>
        <v/>
      </c>
      <c r="N331" s="217"/>
      <c r="O331" s="364" t="str">
        <f>IF(P331=$X$11,"","○")</f>
        <v/>
      </c>
      <c r="P331" s="277">
        <v>33.299999999999997</v>
      </c>
      <c r="Q331" s="303" t="s">
        <v>493</v>
      </c>
      <c r="R331" s="207" t="str">
        <f>IF(S331=$Z$11,"","○")</f>
        <v/>
      </c>
      <c r="S331" s="277">
        <v>1.8599999999999998E-2</v>
      </c>
      <c r="T331" s="314" t="s">
        <v>276</v>
      </c>
      <c r="X331" s="281">
        <v>33.299999999999997</v>
      </c>
      <c r="Y331" s="359" t="s">
        <v>493</v>
      </c>
      <c r="Z331" s="281">
        <v>1.8599999999999998E-2</v>
      </c>
      <c r="AA331" s="357" t="s">
        <v>56</v>
      </c>
    </row>
    <row r="332" spans="1:27" ht="15" customHeight="1" x14ac:dyDescent="0.55000000000000004">
      <c r="A332" s="650"/>
      <c r="B332" s="599" t="s">
        <v>107</v>
      </c>
      <c r="C332" s="600"/>
      <c r="D332" s="600"/>
      <c r="E332" s="601"/>
      <c r="F332" s="250"/>
      <c r="G332" s="249" t="s">
        <v>460</v>
      </c>
      <c r="H332" s="251" t="str">
        <f t="shared" si="45"/>
        <v/>
      </c>
      <c r="I332" s="250"/>
      <c r="J332" s="249" t="s">
        <v>460</v>
      </c>
      <c r="K332" s="251" t="str">
        <f t="shared" si="46"/>
        <v/>
      </c>
      <c r="L332" s="251" t="str">
        <f t="shared" si="47"/>
        <v/>
      </c>
      <c r="M332" s="252" t="str">
        <f t="shared" si="48"/>
        <v/>
      </c>
      <c r="N332" s="217"/>
      <c r="O332" s="364" t="str">
        <f>IF(P332=$X$12,"","○")</f>
        <v/>
      </c>
      <c r="P332" s="277">
        <v>36.5</v>
      </c>
      <c r="Q332" s="303" t="s">
        <v>493</v>
      </c>
      <c r="R332" s="207" t="str">
        <f>IF(S332=$Z$12,"","○")</f>
        <v/>
      </c>
      <c r="S332" s="277">
        <v>1.8700000000000001E-2</v>
      </c>
      <c r="T332" s="314" t="s">
        <v>276</v>
      </c>
      <c r="X332" s="281">
        <v>36.5</v>
      </c>
      <c r="Y332" s="359" t="s">
        <v>493</v>
      </c>
      <c r="Z332" s="281">
        <v>1.8700000000000001E-2</v>
      </c>
      <c r="AA332" s="357" t="s">
        <v>56</v>
      </c>
    </row>
    <row r="333" spans="1:27" ht="15" customHeight="1" x14ac:dyDescent="0.55000000000000004">
      <c r="A333" s="650"/>
      <c r="B333" s="599" t="s">
        <v>12</v>
      </c>
      <c r="C333" s="600"/>
      <c r="D333" s="600"/>
      <c r="E333" s="601"/>
      <c r="F333" s="250"/>
      <c r="G333" s="249" t="s">
        <v>460</v>
      </c>
      <c r="H333" s="251" t="str">
        <f t="shared" si="45"/>
        <v/>
      </c>
      <c r="I333" s="250"/>
      <c r="J333" s="249" t="s">
        <v>460</v>
      </c>
      <c r="K333" s="251" t="str">
        <f t="shared" si="46"/>
        <v/>
      </c>
      <c r="L333" s="251" t="str">
        <f t="shared" si="47"/>
        <v/>
      </c>
      <c r="M333" s="252" t="str">
        <f t="shared" si="48"/>
        <v/>
      </c>
      <c r="N333" s="217"/>
      <c r="O333" s="364" t="str">
        <f>IF(P333=$X$13,"","○")</f>
        <v/>
      </c>
      <c r="P333" s="304">
        <v>38</v>
      </c>
      <c r="Q333" s="303" t="s">
        <v>493</v>
      </c>
      <c r="R333" s="207" t="str">
        <f>IF(S333=$Z$13,"","○")</f>
        <v/>
      </c>
      <c r="S333" s="277">
        <v>1.8800000000000001E-2</v>
      </c>
      <c r="T333" s="314" t="s">
        <v>276</v>
      </c>
      <c r="X333" s="321">
        <v>38</v>
      </c>
      <c r="Y333" s="359" t="s">
        <v>493</v>
      </c>
      <c r="Z333" s="281">
        <v>1.8800000000000001E-2</v>
      </c>
      <c r="AA333" s="357" t="s">
        <v>56</v>
      </c>
    </row>
    <row r="334" spans="1:27" ht="15" customHeight="1" x14ac:dyDescent="0.55000000000000004">
      <c r="A334" s="650"/>
      <c r="B334" s="599" t="s">
        <v>13</v>
      </c>
      <c r="C334" s="600"/>
      <c r="D334" s="600"/>
      <c r="E334" s="601"/>
      <c r="F334" s="250"/>
      <c r="G334" s="249" t="s">
        <v>460</v>
      </c>
      <c r="H334" s="251" t="str">
        <f t="shared" si="45"/>
        <v/>
      </c>
      <c r="I334" s="250"/>
      <c r="J334" s="249" t="s">
        <v>460</v>
      </c>
      <c r="K334" s="251" t="str">
        <f t="shared" si="46"/>
        <v/>
      </c>
      <c r="L334" s="251" t="str">
        <f t="shared" si="47"/>
        <v/>
      </c>
      <c r="M334" s="252" t="str">
        <f t="shared" si="48"/>
        <v/>
      </c>
      <c r="N334" s="217"/>
      <c r="O334" s="364" t="str">
        <f>IF(P334=$X$14,"","○")</f>
        <v/>
      </c>
      <c r="P334" s="277">
        <v>38.9</v>
      </c>
      <c r="Q334" s="303" t="s">
        <v>493</v>
      </c>
      <c r="R334" s="207" t="str">
        <f>IF(S334=$Z$14,"","○")</f>
        <v/>
      </c>
      <c r="S334" s="277">
        <v>1.9300000000000001E-2</v>
      </c>
      <c r="T334" s="314" t="s">
        <v>276</v>
      </c>
      <c r="X334" s="281">
        <v>38.9</v>
      </c>
      <c r="Y334" s="359" t="s">
        <v>493</v>
      </c>
      <c r="Z334" s="281">
        <v>1.9300000000000001E-2</v>
      </c>
      <c r="AA334" s="357" t="s">
        <v>56</v>
      </c>
    </row>
    <row r="335" spans="1:27" ht="15" customHeight="1" x14ac:dyDescent="0.55000000000000004">
      <c r="A335" s="650"/>
      <c r="B335" s="599" t="s">
        <v>14</v>
      </c>
      <c r="C335" s="600"/>
      <c r="D335" s="600"/>
      <c r="E335" s="601"/>
      <c r="F335" s="250"/>
      <c r="G335" s="249" t="s">
        <v>460</v>
      </c>
      <c r="H335" s="251" t="str">
        <f t="shared" si="45"/>
        <v/>
      </c>
      <c r="I335" s="250"/>
      <c r="J335" s="249" t="s">
        <v>460</v>
      </c>
      <c r="K335" s="251" t="str">
        <f t="shared" si="46"/>
        <v/>
      </c>
      <c r="L335" s="251" t="str">
        <f t="shared" si="47"/>
        <v/>
      </c>
      <c r="M335" s="252" t="str">
        <f t="shared" si="48"/>
        <v/>
      </c>
      <c r="N335" s="217"/>
      <c r="O335" s="364" t="str">
        <f>IF(P335=$X$15,"","○")</f>
        <v/>
      </c>
      <c r="P335" s="277">
        <v>41.8</v>
      </c>
      <c r="Q335" s="303" t="s">
        <v>493</v>
      </c>
      <c r="R335" s="207" t="str">
        <f>IF(S335=$Z$15,"","○")</f>
        <v/>
      </c>
      <c r="S335" s="277">
        <v>2.0199999999999999E-2</v>
      </c>
      <c r="T335" s="314" t="s">
        <v>276</v>
      </c>
      <c r="X335" s="281">
        <v>41.8</v>
      </c>
      <c r="Y335" s="359" t="s">
        <v>493</v>
      </c>
      <c r="Z335" s="281">
        <v>2.0199999999999999E-2</v>
      </c>
      <c r="AA335" s="357" t="s">
        <v>56</v>
      </c>
    </row>
    <row r="336" spans="1:27" ht="15" customHeight="1" x14ac:dyDescent="0.55000000000000004">
      <c r="A336" s="650"/>
      <c r="B336" s="599" t="s">
        <v>15</v>
      </c>
      <c r="C336" s="600"/>
      <c r="D336" s="600"/>
      <c r="E336" s="601"/>
      <c r="F336" s="250"/>
      <c r="G336" s="249" t="s">
        <v>457</v>
      </c>
      <c r="H336" s="251" t="str">
        <f t="shared" si="45"/>
        <v/>
      </c>
      <c r="I336" s="250"/>
      <c r="J336" s="249" t="s">
        <v>457</v>
      </c>
      <c r="K336" s="251" t="str">
        <f t="shared" si="46"/>
        <v/>
      </c>
      <c r="L336" s="251" t="str">
        <f t="shared" si="47"/>
        <v/>
      </c>
      <c r="M336" s="252" t="str">
        <f t="shared" si="48"/>
        <v/>
      </c>
      <c r="N336" s="217"/>
      <c r="O336" s="364" t="str">
        <f>IF(P336=$X$16,"","○")</f>
        <v/>
      </c>
      <c r="P336" s="304">
        <v>40</v>
      </c>
      <c r="Q336" s="303" t="s">
        <v>17</v>
      </c>
      <c r="R336" s="207" t="str">
        <f>IF(S336=$Z$16,"","○")</f>
        <v/>
      </c>
      <c r="S336" s="277">
        <v>2.0400000000000001E-2</v>
      </c>
      <c r="T336" s="314" t="s">
        <v>276</v>
      </c>
      <c r="X336" s="321">
        <v>40</v>
      </c>
      <c r="Y336" s="359" t="s">
        <v>17</v>
      </c>
      <c r="Z336" s="281">
        <v>2.0400000000000001E-2</v>
      </c>
      <c r="AA336" s="357" t="s">
        <v>56</v>
      </c>
    </row>
    <row r="337" spans="1:32" ht="15" customHeight="1" x14ac:dyDescent="0.55000000000000004">
      <c r="A337" s="650"/>
      <c r="B337" s="599" t="s">
        <v>18</v>
      </c>
      <c r="C337" s="600"/>
      <c r="D337" s="600"/>
      <c r="E337" s="601"/>
      <c r="F337" s="250"/>
      <c r="G337" s="249" t="s">
        <v>457</v>
      </c>
      <c r="H337" s="251" t="str">
        <f t="shared" si="45"/>
        <v/>
      </c>
      <c r="I337" s="250"/>
      <c r="J337" s="249" t="s">
        <v>457</v>
      </c>
      <c r="K337" s="251" t="str">
        <f t="shared" si="46"/>
        <v/>
      </c>
      <c r="L337" s="251" t="str">
        <f t="shared" si="47"/>
        <v/>
      </c>
      <c r="M337" s="252" t="str">
        <f t="shared" si="48"/>
        <v/>
      </c>
      <c r="N337" s="217"/>
      <c r="O337" s="364" t="str">
        <f>IF(P337=$X$17,"","○")</f>
        <v/>
      </c>
      <c r="P337" s="277">
        <v>34.1</v>
      </c>
      <c r="Q337" s="303" t="s">
        <v>17</v>
      </c>
      <c r="R337" s="207" t="str">
        <f>IF(S337=$Z$17,"","○")</f>
        <v/>
      </c>
      <c r="S337" s="277">
        <v>2.4500000000000001E-2</v>
      </c>
      <c r="T337" s="314" t="s">
        <v>276</v>
      </c>
      <c r="X337" s="281">
        <v>34.1</v>
      </c>
      <c r="Y337" s="359" t="s">
        <v>17</v>
      </c>
      <c r="Z337" s="281">
        <v>2.4500000000000001E-2</v>
      </c>
      <c r="AA337" s="357" t="s">
        <v>56</v>
      </c>
    </row>
    <row r="338" spans="1:32" ht="15" customHeight="1" x14ac:dyDescent="0.55000000000000004">
      <c r="A338" s="650"/>
      <c r="B338" s="602" t="s">
        <v>19</v>
      </c>
      <c r="C338" s="637" t="s">
        <v>20</v>
      </c>
      <c r="D338" s="637"/>
      <c r="E338" s="637"/>
      <c r="F338" s="250"/>
      <c r="G338" s="249" t="s">
        <v>457</v>
      </c>
      <c r="H338" s="251" t="str">
        <f t="shared" si="45"/>
        <v/>
      </c>
      <c r="I338" s="250"/>
      <c r="J338" s="249" t="s">
        <v>457</v>
      </c>
      <c r="K338" s="251" t="str">
        <f t="shared" si="46"/>
        <v/>
      </c>
      <c r="L338" s="251" t="str">
        <f t="shared" si="47"/>
        <v/>
      </c>
      <c r="M338" s="252" t="str">
        <f t="shared" si="48"/>
        <v/>
      </c>
      <c r="N338" s="217"/>
      <c r="O338" s="364" t="str">
        <f>IF(P338=$X$18,"","○")</f>
        <v/>
      </c>
      <c r="P338" s="277">
        <v>50.1</v>
      </c>
      <c r="Q338" s="303" t="s">
        <v>91</v>
      </c>
      <c r="R338" s="207" t="str">
        <f>IF(S338=$Z$18,"","○")</f>
        <v/>
      </c>
      <c r="S338" s="277">
        <v>1.6299999999999999E-2</v>
      </c>
      <c r="T338" s="314" t="s">
        <v>276</v>
      </c>
      <c r="X338" s="281">
        <v>50.1</v>
      </c>
      <c r="Y338" s="359" t="s">
        <v>91</v>
      </c>
      <c r="Z338" s="281">
        <v>1.6299999999999999E-2</v>
      </c>
      <c r="AA338" s="357" t="s">
        <v>56</v>
      </c>
    </row>
    <row r="339" spans="1:32" ht="15" customHeight="1" x14ac:dyDescent="0.55000000000000004">
      <c r="A339" s="650"/>
      <c r="B339" s="602"/>
      <c r="C339" s="637" t="s">
        <v>21</v>
      </c>
      <c r="D339" s="637"/>
      <c r="E339" s="637"/>
      <c r="F339" s="250"/>
      <c r="G339" s="249" t="s">
        <v>262</v>
      </c>
      <c r="H339" s="251" t="str">
        <f t="shared" si="45"/>
        <v/>
      </c>
      <c r="I339" s="250"/>
      <c r="J339" s="249" t="s">
        <v>262</v>
      </c>
      <c r="K339" s="251" t="str">
        <f t="shared" si="46"/>
        <v/>
      </c>
      <c r="L339" s="251" t="str">
        <f t="shared" si="47"/>
        <v/>
      </c>
      <c r="M339" s="252" t="str">
        <f t="shared" si="48"/>
        <v/>
      </c>
      <c r="N339" s="217"/>
      <c r="O339" s="364" t="str">
        <f>IF(P339=$X$19,"","○")</f>
        <v/>
      </c>
      <c r="P339" s="277">
        <v>46.1</v>
      </c>
      <c r="Q339" s="303" t="s">
        <v>462</v>
      </c>
      <c r="R339" s="207" t="str">
        <f>IF(S339=$Z$19,"","○")</f>
        <v/>
      </c>
      <c r="S339" s="277">
        <v>1.44E-2</v>
      </c>
      <c r="T339" s="314" t="s">
        <v>276</v>
      </c>
      <c r="X339" s="281">
        <v>46.1</v>
      </c>
      <c r="Y339" s="359" t="s">
        <v>462</v>
      </c>
      <c r="Z339" s="281">
        <v>1.44E-2</v>
      </c>
      <c r="AA339" s="357" t="s">
        <v>56</v>
      </c>
    </row>
    <row r="340" spans="1:32" ht="15" customHeight="1" x14ac:dyDescent="0.55000000000000004">
      <c r="A340" s="650"/>
      <c r="B340" s="602" t="s">
        <v>397</v>
      </c>
      <c r="C340" s="637" t="s">
        <v>22</v>
      </c>
      <c r="D340" s="637"/>
      <c r="E340" s="637"/>
      <c r="F340" s="250"/>
      <c r="G340" s="249" t="s">
        <v>457</v>
      </c>
      <c r="H340" s="251" t="str">
        <f t="shared" si="45"/>
        <v/>
      </c>
      <c r="I340" s="250"/>
      <c r="J340" s="249" t="s">
        <v>457</v>
      </c>
      <c r="K340" s="251" t="str">
        <f t="shared" si="46"/>
        <v/>
      </c>
      <c r="L340" s="251" t="str">
        <f t="shared" si="47"/>
        <v/>
      </c>
      <c r="M340" s="252" t="str">
        <f t="shared" si="48"/>
        <v/>
      </c>
      <c r="N340" s="217"/>
      <c r="O340" s="364" t="str">
        <f>IF(P340=$X$20,"","○")</f>
        <v/>
      </c>
      <c r="P340" s="277">
        <v>54.7</v>
      </c>
      <c r="Q340" s="303" t="s">
        <v>91</v>
      </c>
      <c r="R340" s="207" t="str">
        <f>IF(S340=$Z$20,"","○")</f>
        <v/>
      </c>
      <c r="S340" s="277">
        <v>1.3899999999999999E-2</v>
      </c>
      <c r="T340" s="314" t="s">
        <v>276</v>
      </c>
      <c r="X340" s="281">
        <v>54.7</v>
      </c>
      <c r="Y340" s="359" t="s">
        <v>91</v>
      </c>
      <c r="Z340" s="281">
        <v>1.3899999999999999E-2</v>
      </c>
      <c r="AA340" s="357" t="s">
        <v>56</v>
      </c>
    </row>
    <row r="341" spans="1:32" ht="15" customHeight="1" thickBot="1" x14ac:dyDescent="0.6">
      <c r="A341" s="650"/>
      <c r="B341" s="602"/>
      <c r="C341" s="637" t="s">
        <v>50</v>
      </c>
      <c r="D341" s="637"/>
      <c r="E341" s="637"/>
      <c r="F341" s="250"/>
      <c r="G341" s="249" t="s">
        <v>262</v>
      </c>
      <c r="H341" s="251" t="str">
        <f t="shared" si="45"/>
        <v/>
      </c>
      <c r="I341" s="250"/>
      <c r="J341" s="249" t="s">
        <v>262</v>
      </c>
      <c r="K341" s="251" t="str">
        <f t="shared" si="46"/>
        <v/>
      </c>
      <c r="L341" s="251" t="str">
        <f t="shared" si="47"/>
        <v/>
      </c>
      <c r="M341" s="252" t="str">
        <f t="shared" si="48"/>
        <v/>
      </c>
      <c r="N341" s="217"/>
      <c r="O341" s="364" t="str">
        <f>IF(P341=$X$21,"","○")</f>
        <v/>
      </c>
      <c r="P341" s="305">
        <v>38.4</v>
      </c>
      <c r="Q341" s="306" t="s">
        <v>462</v>
      </c>
      <c r="R341" s="207" t="str">
        <f>IF(S341=$Z$21,"","○")</f>
        <v/>
      </c>
      <c r="S341" s="305">
        <v>1.3899999999999999E-2</v>
      </c>
      <c r="T341" s="315" t="s">
        <v>276</v>
      </c>
      <c r="X341" s="281">
        <v>38.4</v>
      </c>
      <c r="Y341" s="359" t="s">
        <v>462</v>
      </c>
      <c r="Z341" s="281">
        <v>1.3899999999999999E-2</v>
      </c>
      <c r="AA341" s="357" t="s">
        <v>56</v>
      </c>
    </row>
    <row r="342" spans="1:32" ht="15" customHeight="1" x14ac:dyDescent="0.55000000000000004">
      <c r="A342" s="650"/>
      <c r="B342" s="588" t="s">
        <v>23</v>
      </c>
      <c r="C342" s="658" t="s">
        <v>479</v>
      </c>
      <c r="D342" s="658"/>
      <c r="E342" s="658"/>
      <c r="F342" s="250"/>
      <c r="G342" s="249" t="s">
        <v>457</v>
      </c>
      <c r="H342" s="251" t="str">
        <f t="shared" si="45"/>
        <v/>
      </c>
      <c r="I342" s="250"/>
      <c r="J342" s="249" t="s">
        <v>457</v>
      </c>
      <c r="K342" s="251" t="str">
        <f t="shared" si="46"/>
        <v/>
      </c>
      <c r="L342" s="251" t="str">
        <f t="shared" si="47"/>
        <v/>
      </c>
      <c r="M342" s="252" t="str">
        <f t="shared" si="48"/>
        <v/>
      </c>
      <c r="N342" s="217"/>
      <c r="O342" s="364" t="str">
        <f>IF(P342=$X$22,"","○")</f>
        <v/>
      </c>
      <c r="P342" s="307">
        <v>28.7</v>
      </c>
      <c r="Q342" s="308" t="s">
        <v>17</v>
      </c>
      <c r="R342" s="207" t="str">
        <f>IF(S342=$Z$22,"","○")</f>
        <v/>
      </c>
      <c r="S342" s="316">
        <v>2.46E-2</v>
      </c>
      <c r="T342" s="308" t="s">
        <v>276</v>
      </c>
      <c r="X342" s="322">
        <v>28.7</v>
      </c>
      <c r="Y342" s="359" t="s">
        <v>17</v>
      </c>
      <c r="Z342" s="281">
        <v>2.46E-2</v>
      </c>
      <c r="AA342" s="357" t="s">
        <v>56</v>
      </c>
    </row>
    <row r="343" spans="1:32" ht="15" customHeight="1" thickBot="1" x14ac:dyDescent="0.6">
      <c r="A343" s="650"/>
      <c r="B343" s="588"/>
      <c r="C343" s="658" t="s">
        <v>24</v>
      </c>
      <c r="D343" s="658"/>
      <c r="E343" s="658"/>
      <c r="F343" s="250"/>
      <c r="G343" s="249" t="s">
        <v>457</v>
      </c>
      <c r="H343" s="251" t="str">
        <f t="shared" si="45"/>
        <v/>
      </c>
      <c r="I343" s="250"/>
      <c r="J343" s="249" t="s">
        <v>457</v>
      </c>
      <c r="K343" s="251" t="str">
        <f t="shared" si="46"/>
        <v/>
      </c>
      <c r="L343" s="251" t="str">
        <f t="shared" si="47"/>
        <v/>
      </c>
      <c r="M343" s="252" t="str">
        <f t="shared" si="48"/>
        <v/>
      </c>
      <c r="N343" s="217"/>
      <c r="O343" s="364" t="str">
        <f>IF(P343=$X$23,"","○")</f>
        <v/>
      </c>
      <c r="P343" s="309">
        <v>26.1</v>
      </c>
      <c r="Q343" s="310" t="s">
        <v>17</v>
      </c>
      <c r="R343" s="207" t="str">
        <f>IF(S343=$Z$23,"","○")</f>
        <v/>
      </c>
      <c r="S343" s="309">
        <v>2.4299999999999999E-2</v>
      </c>
      <c r="T343" s="310" t="s">
        <v>276</v>
      </c>
      <c r="X343" s="281">
        <v>26.1</v>
      </c>
      <c r="Y343" s="359" t="s">
        <v>17</v>
      </c>
      <c r="Z343" s="281">
        <v>2.4299999999999999E-2</v>
      </c>
      <c r="AA343" s="357" t="s">
        <v>56</v>
      </c>
    </row>
    <row r="344" spans="1:32" ht="15" customHeight="1" x14ac:dyDescent="0.55000000000000004">
      <c r="A344" s="650"/>
      <c r="B344" s="588"/>
      <c r="C344" s="637" t="s">
        <v>25</v>
      </c>
      <c r="D344" s="637"/>
      <c r="E344" s="637"/>
      <c r="F344" s="250"/>
      <c r="G344" s="249" t="s">
        <v>457</v>
      </c>
      <c r="H344" s="251" t="str">
        <f t="shared" si="45"/>
        <v/>
      </c>
      <c r="I344" s="250"/>
      <c r="J344" s="249" t="s">
        <v>457</v>
      </c>
      <c r="K344" s="251" t="str">
        <f t="shared" si="46"/>
        <v/>
      </c>
      <c r="L344" s="251" t="str">
        <f t="shared" si="47"/>
        <v/>
      </c>
      <c r="M344" s="252" t="str">
        <f t="shared" si="48"/>
        <v/>
      </c>
      <c r="N344" s="217"/>
      <c r="O344" s="364" t="str">
        <f>IF(P344=$X$24,"","○")</f>
        <v/>
      </c>
      <c r="P344" s="311">
        <v>27.8</v>
      </c>
      <c r="Q344" s="312" t="s">
        <v>17</v>
      </c>
      <c r="R344" s="207" t="str">
        <f>IF(S344=$Z$24,"","○")</f>
        <v/>
      </c>
      <c r="S344" s="311">
        <v>2.5899999999999999E-2</v>
      </c>
      <c r="T344" s="317" t="s">
        <v>276</v>
      </c>
      <c r="X344" s="281">
        <v>27.8</v>
      </c>
      <c r="Y344" s="359" t="s">
        <v>17</v>
      </c>
      <c r="Z344" s="281">
        <v>2.5899999999999999E-2</v>
      </c>
      <c r="AA344" s="357" t="s">
        <v>56</v>
      </c>
    </row>
    <row r="345" spans="1:32" ht="15" customHeight="1" x14ac:dyDescent="0.55000000000000004">
      <c r="A345" s="650"/>
      <c r="B345" s="588" t="s">
        <v>26</v>
      </c>
      <c r="C345" s="588"/>
      <c r="D345" s="588"/>
      <c r="E345" s="588"/>
      <c r="F345" s="250"/>
      <c r="G345" s="249" t="s">
        <v>457</v>
      </c>
      <c r="H345" s="251" t="str">
        <f t="shared" si="45"/>
        <v/>
      </c>
      <c r="I345" s="250"/>
      <c r="J345" s="249" t="s">
        <v>457</v>
      </c>
      <c r="K345" s="251" t="str">
        <f t="shared" si="46"/>
        <v/>
      </c>
      <c r="L345" s="251" t="str">
        <f t="shared" si="47"/>
        <v/>
      </c>
      <c r="M345" s="252" t="str">
        <f t="shared" si="48"/>
        <v/>
      </c>
      <c r="N345" s="217"/>
      <c r="O345" s="364" t="str">
        <f>IF(P345=$X$25,"","○")</f>
        <v/>
      </c>
      <c r="P345" s="304">
        <v>29</v>
      </c>
      <c r="Q345" s="303" t="s">
        <v>17</v>
      </c>
      <c r="R345" s="207" t="str">
        <f>IF(S345=$Z$25,"","○")</f>
        <v/>
      </c>
      <c r="S345" s="277">
        <v>2.9899999999999999E-2</v>
      </c>
      <c r="T345" s="314" t="s">
        <v>276</v>
      </c>
      <c r="X345" s="321">
        <v>29</v>
      </c>
      <c r="Y345" s="359" t="s">
        <v>17</v>
      </c>
      <c r="Z345" s="281">
        <v>2.9899999999999999E-2</v>
      </c>
      <c r="AA345" s="357" t="s">
        <v>56</v>
      </c>
    </row>
    <row r="346" spans="1:32" ht="15" customHeight="1" x14ac:dyDescent="0.55000000000000004">
      <c r="A346" s="650"/>
      <c r="B346" s="588" t="s">
        <v>27</v>
      </c>
      <c r="C346" s="588"/>
      <c r="D346" s="588"/>
      <c r="E346" s="588"/>
      <c r="F346" s="250"/>
      <c r="G346" s="249" t="s">
        <v>457</v>
      </c>
      <c r="H346" s="251" t="str">
        <f t="shared" si="45"/>
        <v/>
      </c>
      <c r="I346" s="250"/>
      <c r="J346" s="249" t="s">
        <v>457</v>
      </c>
      <c r="K346" s="251" t="str">
        <f t="shared" si="46"/>
        <v/>
      </c>
      <c r="L346" s="251" t="str">
        <f t="shared" si="47"/>
        <v/>
      </c>
      <c r="M346" s="252" t="str">
        <f t="shared" si="48"/>
        <v/>
      </c>
      <c r="N346" s="217"/>
      <c r="O346" s="364" t="str">
        <f>IF(P346=$X$26,"","○")</f>
        <v/>
      </c>
      <c r="P346" s="277">
        <v>37.299999999999997</v>
      </c>
      <c r="Q346" s="303" t="s">
        <v>17</v>
      </c>
      <c r="R346" s="207" t="str">
        <f>IF(S346=$Z$26,"","○")</f>
        <v/>
      </c>
      <c r="S346" s="277">
        <v>2.0899999999999998E-2</v>
      </c>
      <c r="T346" s="314" t="s">
        <v>276</v>
      </c>
      <c r="X346" s="281">
        <v>37.299999999999997</v>
      </c>
      <c r="Y346" s="359" t="s">
        <v>17</v>
      </c>
      <c r="Z346" s="281">
        <v>2.0899999999999998E-2</v>
      </c>
      <c r="AA346" s="357" t="s">
        <v>56</v>
      </c>
    </row>
    <row r="347" spans="1:32" ht="15" customHeight="1" x14ac:dyDescent="0.55000000000000004">
      <c r="A347" s="650"/>
      <c r="B347" s="588" t="s">
        <v>28</v>
      </c>
      <c r="C347" s="588"/>
      <c r="D347" s="588"/>
      <c r="E347" s="588"/>
      <c r="F347" s="250"/>
      <c r="G347" s="249" t="s">
        <v>262</v>
      </c>
      <c r="H347" s="251" t="str">
        <f t="shared" si="45"/>
        <v/>
      </c>
      <c r="I347" s="250"/>
      <c r="J347" s="249" t="s">
        <v>262</v>
      </c>
      <c r="K347" s="251" t="str">
        <f t="shared" si="46"/>
        <v/>
      </c>
      <c r="L347" s="251" t="str">
        <f t="shared" si="47"/>
        <v/>
      </c>
      <c r="M347" s="252" t="str">
        <f t="shared" si="48"/>
        <v/>
      </c>
      <c r="N347" s="217"/>
      <c r="O347" s="364" t="str">
        <f>IF(P347=$X$27,"","○")</f>
        <v/>
      </c>
      <c r="P347" s="277">
        <v>18.399999999999999</v>
      </c>
      <c r="Q347" s="303" t="s">
        <v>462</v>
      </c>
      <c r="R347" s="207" t="str">
        <f>IF(S347=$Z$27,"","○")</f>
        <v/>
      </c>
      <c r="S347" s="318">
        <v>1.09E-2</v>
      </c>
      <c r="T347" s="314" t="s">
        <v>276</v>
      </c>
      <c r="X347" s="281">
        <v>18.399999999999999</v>
      </c>
      <c r="Y347" s="359" t="s">
        <v>462</v>
      </c>
      <c r="Z347" s="299">
        <v>1.09E-2</v>
      </c>
      <c r="AA347" s="357" t="s">
        <v>56</v>
      </c>
    </row>
    <row r="348" spans="1:32" ht="15" customHeight="1" x14ac:dyDescent="0.55000000000000004">
      <c r="A348" s="650"/>
      <c r="B348" s="588" t="s">
        <v>29</v>
      </c>
      <c r="C348" s="588"/>
      <c r="D348" s="588"/>
      <c r="E348" s="588"/>
      <c r="F348" s="250"/>
      <c r="G348" s="249" t="s">
        <v>262</v>
      </c>
      <c r="H348" s="251" t="str">
        <f t="shared" si="45"/>
        <v/>
      </c>
      <c r="I348" s="250"/>
      <c r="J348" s="249" t="s">
        <v>262</v>
      </c>
      <c r="K348" s="251" t="str">
        <f t="shared" si="46"/>
        <v/>
      </c>
      <c r="L348" s="251" t="str">
        <f t="shared" si="47"/>
        <v/>
      </c>
      <c r="M348" s="252" t="str">
        <f t="shared" si="48"/>
        <v/>
      </c>
      <c r="N348" s="217"/>
      <c r="O348" s="364" t="str">
        <f>IF(P348=$X$28,"","○")</f>
        <v/>
      </c>
      <c r="P348" s="277">
        <v>3.23</v>
      </c>
      <c r="Q348" s="303" t="s">
        <v>462</v>
      </c>
      <c r="R348" s="207" t="str">
        <f>IF(S348=$Z$28,"","○")</f>
        <v/>
      </c>
      <c r="S348" s="277">
        <v>2.64E-2</v>
      </c>
      <c r="T348" s="314" t="s">
        <v>276</v>
      </c>
      <c r="X348" s="281">
        <v>3.23</v>
      </c>
      <c r="Y348" s="359" t="s">
        <v>462</v>
      </c>
      <c r="Z348" s="281">
        <v>2.64E-2</v>
      </c>
      <c r="AA348" s="357" t="s">
        <v>56</v>
      </c>
    </row>
    <row r="349" spans="1:32" ht="15" customHeight="1" x14ac:dyDescent="0.55000000000000004">
      <c r="A349" s="650"/>
      <c r="B349" s="588" t="s">
        <v>30</v>
      </c>
      <c r="C349" s="588"/>
      <c r="D349" s="588"/>
      <c r="E349" s="588"/>
      <c r="F349" s="250"/>
      <c r="G349" s="249" t="s">
        <v>262</v>
      </c>
      <c r="H349" s="251" t="str">
        <f t="shared" si="45"/>
        <v/>
      </c>
      <c r="I349" s="250"/>
      <c r="J349" s="249" t="s">
        <v>262</v>
      </c>
      <c r="K349" s="251" t="str">
        <f t="shared" si="46"/>
        <v/>
      </c>
      <c r="L349" s="251" t="str">
        <f t="shared" si="47"/>
        <v/>
      </c>
      <c r="M349" s="252" t="str">
        <f t="shared" si="48"/>
        <v/>
      </c>
      <c r="N349" s="217"/>
      <c r="O349" s="364" t="str">
        <f>IF(P349=$X$29,"","○")</f>
        <v/>
      </c>
      <c r="P349" s="305">
        <v>7.53</v>
      </c>
      <c r="Q349" s="306" t="s">
        <v>462</v>
      </c>
      <c r="R349" s="209" t="str">
        <f>IF(S349=$Z$29,"","○")</f>
        <v/>
      </c>
      <c r="S349" s="319">
        <v>4.2000000000000003E-2</v>
      </c>
      <c r="T349" s="314" t="s">
        <v>276</v>
      </c>
      <c r="X349" s="281">
        <v>7.53</v>
      </c>
      <c r="Y349" s="323" t="s">
        <v>462</v>
      </c>
      <c r="Z349" s="324">
        <v>4.2000000000000003E-2</v>
      </c>
      <c r="AA349" s="205" t="s">
        <v>56</v>
      </c>
    </row>
    <row r="350" spans="1:32" ht="15" customHeight="1" x14ac:dyDescent="0.55000000000000004">
      <c r="A350" s="650"/>
      <c r="B350" s="651" t="s">
        <v>400</v>
      </c>
      <c r="C350" s="654"/>
      <c r="D350" s="426"/>
      <c r="E350" s="427"/>
      <c r="F350" s="273"/>
      <c r="G350" s="276"/>
      <c r="H350" s="274" t="str">
        <f t="shared" si="45"/>
        <v/>
      </c>
      <c r="I350" s="273"/>
      <c r="J350" s="276"/>
      <c r="K350" s="274" t="str">
        <f>IF(I350="","",I350*P350)</f>
        <v/>
      </c>
      <c r="L350" s="274" t="str">
        <f>IF(F350="",IF(I350="","",-(I350*P350)),(F350-I350)*P350)</f>
        <v/>
      </c>
      <c r="M350" s="275" t="str">
        <f>IF(L350="","",L350*S350*44/12)</f>
        <v/>
      </c>
      <c r="N350" s="217"/>
      <c r="O350" s="211"/>
      <c r="P350" s="277"/>
      <c r="Q350" s="278"/>
      <c r="R350" s="212"/>
      <c r="S350" s="277"/>
      <c r="T350" s="279"/>
      <c r="X350" s="218"/>
      <c r="Y350" s="280"/>
      <c r="Z350" s="281"/>
      <c r="AA350" s="357"/>
      <c r="AE350" s="40"/>
      <c r="AF350" s="40"/>
    </row>
    <row r="351" spans="1:32" ht="15" customHeight="1" x14ac:dyDescent="0.55000000000000004">
      <c r="A351" s="650"/>
      <c r="B351" s="652"/>
      <c r="C351" s="654"/>
      <c r="D351" s="426"/>
      <c r="E351" s="427"/>
      <c r="F351" s="273"/>
      <c r="G351" s="276"/>
      <c r="H351" s="274" t="str">
        <f t="shared" si="45"/>
        <v/>
      </c>
      <c r="I351" s="273"/>
      <c r="J351" s="276"/>
      <c r="K351" s="274" t="str">
        <f>IF(I351="","",I351*P351)</f>
        <v/>
      </c>
      <c r="L351" s="274" t="str">
        <f>IF(F351="",IF(I351="","",-(I351*P351)),(F351-I351)*P351)</f>
        <v/>
      </c>
      <c r="M351" s="275" t="str">
        <f t="shared" ref="M351:M354" si="49">IF(L351="","",L351*S351*44/12)</f>
        <v/>
      </c>
      <c r="N351" s="217"/>
      <c r="O351" s="282"/>
      <c r="P351" s="277"/>
      <c r="Q351" s="278"/>
      <c r="R351" s="212"/>
      <c r="S351" s="277"/>
      <c r="T351" s="278"/>
      <c r="X351" s="218"/>
      <c r="Y351" s="366"/>
      <c r="Z351" s="281"/>
      <c r="AA351" s="357"/>
      <c r="AE351" s="40"/>
      <c r="AF351" s="40"/>
    </row>
    <row r="352" spans="1:32" ht="15" customHeight="1" x14ac:dyDescent="0.55000000000000004">
      <c r="A352" s="650"/>
      <c r="B352" s="652"/>
      <c r="C352" s="654"/>
      <c r="D352" s="426"/>
      <c r="E352" s="427"/>
      <c r="F352" s="273"/>
      <c r="G352" s="276"/>
      <c r="H352" s="274" t="str">
        <f t="shared" si="45"/>
        <v/>
      </c>
      <c r="I352" s="273"/>
      <c r="J352" s="276"/>
      <c r="K352" s="274" t="str">
        <f>IF(I352="","",I352*P352)</f>
        <v/>
      </c>
      <c r="L352" s="274" t="str">
        <f t="shared" ref="L352:L354" si="50">IF(F352="",IF(I352="","",-(I352*P352)),(F352-I352)*P352)</f>
        <v/>
      </c>
      <c r="M352" s="275" t="str">
        <f t="shared" si="49"/>
        <v/>
      </c>
      <c r="N352" s="217"/>
      <c r="O352" s="282"/>
      <c r="P352" s="277"/>
      <c r="Q352" s="278"/>
      <c r="R352" s="212"/>
      <c r="S352" s="277"/>
      <c r="T352" s="278"/>
      <c r="X352" s="218"/>
      <c r="Y352" s="366"/>
      <c r="Z352" s="281"/>
      <c r="AA352" s="357"/>
      <c r="AE352" s="40"/>
      <c r="AF352" s="40"/>
    </row>
    <row r="353" spans="1:32" ht="15" customHeight="1" x14ac:dyDescent="0.55000000000000004">
      <c r="A353" s="650"/>
      <c r="B353" s="652"/>
      <c r="C353" s="654"/>
      <c r="D353" s="426"/>
      <c r="E353" s="427"/>
      <c r="F353" s="273"/>
      <c r="G353" s="276"/>
      <c r="H353" s="274" t="str">
        <f t="shared" si="45"/>
        <v/>
      </c>
      <c r="I353" s="273"/>
      <c r="J353" s="276"/>
      <c r="K353" s="274" t="str">
        <f>IF(I353="","",I353*P353)</f>
        <v/>
      </c>
      <c r="L353" s="274" t="str">
        <f t="shared" si="50"/>
        <v/>
      </c>
      <c r="M353" s="275" t="str">
        <f t="shared" si="49"/>
        <v/>
      </c>
      <c r="N353" s="217"/>
      <c r="O353" s="282"/>
      <c r="P353" s="277"/>
      <c r="Q353" s="278"/>
      <c r="R353" s="210"/>
      <c r="S353" s="277"/>
      <c r="T353" s="278"/>
      <c r="X353" s="218"/>
      <c r="Y353" s="366"/>
      <c r="Z353" s="281"/>
      <c r="AA353" s="357"/>
      <c r="AE353" s="40"/>
      <c r="AF353" s="40"/>
    </row>
    <row r="354" spans="1:32" ht="15" customHeight="1" x14ac:dyDescent="0.55000000000000004">
      <c r="A354" s="650"/>
      <c r="B354" s="653"/>
      <c r="C354" s="654"/>
      <c r="D354" s="426"/>
      <c r="E354" s="427"/>
      <c r="F354" s="273"/>
      <c r="G354" s="276"/>
      <c r="H354" s="274" t="str">
        <f t="shared" si="45"/>
        <v/>
      </c>
      <c r="I354" s="273"/>
      <c r="J354" s="276"/>
      <c r="K354" s="274" t="str">
        <f>IF(I354="","",I354*P354)</f>
        <v/>
      </c>
      <c r="L354" s="274" t="str">
        <f t="shared" si="50"/>
        <v/>
      </c>
      <c r="M354" s="275" t="str">
        <f t="shared" si="49"/>
        <v/>
      </c>
      <c r="N354" s="217"/>
      <c r="P354" s="277"/>
      <c r="Q354" s="278"/>
      <c r="R354" s="366"/>
      <c r="S354" s="277"/>
      <c r="T354" s="278"/>
      <c r="X354" s="218"/>
      <c r="Y354" s="366"/>
      <c r="Z354" s="281"/>
      <c r="AA354" s="357"/>
      <c r="AE354" s="40"/>
      <c r="AF354" s="40"/>
    </row>
    <row r="355" spans="1:32" ht="15" customHeight="1" x14ac:dyDescent="0.55000000000000004">
      <c r="A355" s="650"/>
      <c r="B355" s="594" t="s">
        <v>54</v>
      </c>
      <c r="C355" s="594"/>
      <c r="D355" s="594"/>
      <c r="E355" s="594"/>
      <c r="F355" s="594"/>
      <c r="G355" s="594"/>
      <c r="H355" s="594"/>
      <c r="I355" s="594"/>
      <c r="J355" s="594"/>
      <c r="K355" s="594"/>
      <c r="L355" s="594"/>
      <c r="M355" s="275" t="str">
        <f>IF(SUM(M328:M354)=0,"",SUM(M328:M354))</f>
        <v/>
      </c>
      <c r="N355" s="217"/>
      <c r="P355" s="212"/>
      <c r="Q355" s="241"/>
      <c r="R355" s="212"/>
      <c r="S355" s="214"/>
      <c r="T355" s="213"/>
      <c r="X355" s="366"/>
      <c r="Y355" s="366"/>
      <c r="Z355" s="281"/>
      <c r="AA355" s="357"/>
      <c r="AE355" s="40"/>
      <c r="AF355" s="40"/>
    </row>
    <row r="356" spans="1:32" ht="21.75" customHeight="1" x14ac:dyDescent="0.55000000000000004">
      <c r="A356" s="650"/>
      <c r="B356" s="603"/>
      <c r="C356" s="604"/>
      <c r="D356" s="604"/>
      <c r="E356" s="605"/>
      <c r="F356" s="594" t="s">
        <v>1</v>
      </c>
      <c r="G356" s="594"/>
      <c r="H356" s="594"/>
      <c r="I356" s="612" t="s">
        <v>46</v>
      </c>
      <c r="J356" s="612"/>
      <c r="K356" s="612"/>
      <c r="L356" s="568" t="s">
        <v>51</v>
      </c>
      <c r="M356" s="626" t="s">
        <v>72</v>
      </c>
      <c r="N356" s="217"/>
      <c r="P356" s="283"/>
      <c r="Q356" s="284"/>
      <c r="R356" s="366"/>
      <c r="S356" s="285"/>
      <c r="T356" s="286"/>
      <c r="X356" s="218"/>
      <c r="Y356" s="366"/>
      <c r="Z356" s="281"/>
      <c r="AA356" s="357"/>
      <c r="AE356" s="40"/>
      <c r="AF356" s="40"/>
    </row>
    <row r="357" spans="1:32" ht="15" customHeight="1" thickBot="1" x14ac:dyDescent="0.6">
      <c r="A357" s="650"/>
      <c r="B357" s="606"/>
      <c r="C357" s="607"/>
      <c r="D357" s="607"/>
      <c r="E357" s="608"/>
      <c r="F357" s="360" t="s">
        <v>3</v>
      </c>
      <c r="G357" s="582" t="s">
        <v>480</v>
      </c>
      <c r="H357" s="628"/>
      <c r="I357" s="360" t="s">
        <v>3</v>
      </c>
      <c r="J357" s="582" t="s">
        <v>480</v>
      </c>
      <c r="K357" s="628"/>
      <c r="L357" s="569"/>
      <c r="M357" s="627"/>
      <c r="N357" s="217"/>
      <c r="P357" s="283"/>
      <c r="Q357" s="284"/>
      <c r="R357" s="366"/>
      <c r="S357" s="285"/>
      <c r="T357" s="286"/>
      <c r="X357" s="218"/>
      <c r="Y357" s="366"/>
      <c r="Z357" s="281"/>
      <c r="AA357" s="357"/>
      <c r="AE357" s="40"/>
      <c r="AF357" s="40"/>
    </row>
    <row r="358" spans="1:32" ht="15" customHeight="1" thickTop="1" thickBot="1" x14ac:dyDescent="0.6">
      <c r="A358" s="650"/>
      <c r="B358" s="609"/>
      <c r="C358" s="610"/>
      <c r="D358" s="610"/>
      <c r="E358" s="611"/>
      <c r="F358" s="368" t="s">
        <v>66</v>
      </c>
      <c r="G358" s="583"/>
      <c r="H358" s="629"/>
      <c r="I358" s="368" t="s">
        <v>68</v>
      </c>
      <c r="J358" s="583"/>
      <c r="K358" s="629"/>
      <c r="L358" s="361" t="s">
        <v>481</v>
      </c>
      <c r="M358" s="361" t="s">
        <v>261</v>
      </c>
      <c r="N358" s="217"/>
      <c r="O358" s="198" t="s">
        <v>482</v>
      </c>
      <c r="P358" s="283"/>
      <c r="Q358" s="284"/>
      <c r="R358" s="366"/>
      <c r="S358" s="287"/>
      <c r="T358" s="288"/>
      <c r="U358" s="630" t="s">
        <v>483</v>
      </c>
      <c r="V358" s="631"/>
      <c r="X358" s="218"/>
      <c r="Y358" s="366"/>
      <c r="Z358" s="281"/>
      <c r="AA358" s="357"/>
      <c r="AE358" s="40"/>
      <c r="AF358" s="40"/>
    </row>
    <row r="359" spans="1:32" ht="15" customHeight="1" thickTop="1" thickBot="1" x14ac:dyDescent="0.6">
      <c r="A359" s="650"/>
      <c r="B359" s="632" t="s">
        <v>484</v>
      </c>
      <c r="C359" s="633"/>
      <c r="D359" s="633"/>
      <c r="E359" s="634"/>
      <c r="F359" s="273"/>
      <c r="G359" s="125" t="s">
        <v>262</v>
      </c>
      <c r="H359" s="289"/>
      <c r="I359" s="273"/>
      <c r="J359" s="125" t="s">
        <v>262</v>
      </c>
      <c r="K359" s="289"/>
      <c r="L359" s="274" t="str">
        <f>IF(F359="",IF(I359="","",F359-I359),F359-I359)</f>
        <v/>
      </c>
      <c r="M359" s="275" t="str">
        <f>IF(L359="","",L359*S359)</f>
        <v/>
      </c>
      <c r="N359" s="217"/>
      <c r="P359" s="283"/>
      <c r="Q359" s="284"/>
      <c r="R359" s="290"/>
      <c r="S359" s="291"/>
      <c r="T359" s="292" t="s">
        <v>485</v>
      </c>
      <c r="U359" s="635"/>
      <c r="V359" s="636"/>
      <c r="X359" s="218"/>
      <c r="Y359" s="366"/>
      <c r="Z359" s="281"/>
      <c r="AA359" s="357"/>
      <c r="AE359" s="40"/>
      <c r="AF359" s="40"/>
    </row>
    <row r="360" spans="1:32" ht="15" customHeight="1" thickTop="1" thickBot="1" x14ac:dyDescent="0.6">
      <c r="A360" s="650"/>
      <c r="B360" s="594" t="s">
        <v>55</v>
      </c>
      <c r="C360" s="594"/>
      <c r="D360" s="594"/>
      <c r="E360" s="594"/>
      <c r="F360" s="594"/>
      <c r="G360" s="594"/>
      <c r="H360" s="594"/>
      <c r="I360" s="594"/>
      <c r="J360" s="594"/>
      <c r="K360" s="594"/>
      <c r="L360" s="594"/>
      <c r="M360" s="275" t="str">
        <f>IF(M359=0,"",M359)</f>
        <v/>
      </c>
      <c r="N360" s="217"/>
      <c r="O360" s="198" t="s">
        <v>486</v>
      </c>
      <c r="P360" s="366"/>
      <c r="Q360" s="241"/>
      <c r="R360" s="293"/>
      <c r="S360" s="294"/>
      <c r="T360" s="213"/>
      <c r="X360" s="366"/>
      <c r="Y360" s="366"/>
      <c r="Z360" s="281"/>
      <c r="AA360" s="357"/>
      <c r="AE360" s="40"/>
      <c r="AF360" s="40"/>
    </row>
    <row r="361" spans="1:32" ht="18" customHeight="1" thickTop="1" x14ac:dyDescent="0.2">
      <c r="A361" s="650"/>
      <c r="B361" s="613"/>
      <c r="C361" s="614"/>
      <c r="D361" s="614"/>
      <c r="E361" s="615"/>
      <c r="F361" s="594" t="s">
        <v>1</v>
      </c>
      <c r="G361" s="594"/>
      <c r="H361" s="594"/>
      <c r="I361" s="612" t="s">
        <v>46</v>
      </c>
      <c r="J361" s="612"/>
      <c r="K361" s="612"/>
      <c r="L361" s="568" t="s">
        <v>487</v>
      </c>
      <c r="M361" s="568" t="s">
        <v>72</v>
      </c>
      <c r="N361" s="271"/>
      <c r="O361" s="571" t="s">
        <v>119</v>
      </c>
      <c r="P361" s="581" t="s">
        <v>2</v>
      </c>
      <c r="Q361" s="581"/>
      <c r="R361" s="571" t="s">
        <v>119</v>
      </c>
      <c r="S361" s="581" t="s">
        <v>57</v>
      </c>
      <c r="T361" s="581"/>
      <c r="X361" s="581" t="s">
        <v>2</v>
      </c>
      <c r="Y361" s="581"/>
      <c r="Z361" s="581" t="s">
        <v>57</v>
      </c>
      <c r="AA361" s="581"/>
      <c r="AE361" s="40"/>
      <c r="AF361" s="40"/>
    </row>
    <row r="362" spans="1:32" ht="15" customHeight="1" x14ac:dyDescent="0.2">
      <c r="A362" s="650"/>
      <c r="B362" s="616"/>
      <c r="C362" s="617"/>
      <c r="D362" s="617"/>
      <c r="E362" s="618"/>
      <c r="F362" s="360" t="s">
        <v>3</v>
      </c>
      <c r="G362" s="594" t="s">
        <v>47</v>
      </c>
      <c r="H362" s="381" t="s">
        <v>48</v>
      </c>
      <c r="I362" s="360" t="s">
        <v>3</v>
      </c>
      <c r="J362" s="594" t="s">
        <v>47</v>
      </c>
      <c r="K362" s="381" t="s">
        <v>48</v>
      </c>
      <c r="L362" s="569"/>
      <c r="M362" s="569"/>
      <c r="N362" s="271"/>
      <c r="O362" s="572"/>
      <c r="P362" s="205" t="s">
        <v>3</v>
      </c>
      <c r="Q362" s="638" t="s">
        <v>83</v>
      </c>
      <c r="R362" s="572"/>
      <c r="S362" s="571" t="s">
        <v>3</v>
      </c>
      <c r="T362" s="639" t="s">
        <v>47</v>
      </c>
      <c r="X362" s="205" t="s">
        <v>3</v>
      </c>
      <c r="Y362" s="641" t="s">
        <v>83</v>
      </c>
      <c r="Z362" s="571" t="s">
        <v>3</v>
      </c>
      <c r="AA362" s="571" t="s">
        <v>47</v>
      </c>
      <c r="AE362" s="40"/>
      <c r="AF362" s="40"/>
    </row>
    <row r="363" spans="1:32" ht="15" customHeight="1" thickBot="1" x14ac:dyDescent="0.25">
      <c r="A363" s="650"/>
      <c r="B363" s="619"/>
      <c r="C363" s="620"/>
      <c r="D363" s="620"/>
      <c r="E363" s="621"/>
      <c r="F363" s="368" t="s">
        <v>66</v>
      </c>
      <c r="G363" s="594"/>
      <c r="H363" s="368" t="s">
        <v>67</v>
      </c>
      <c r="I363" s="368" t="s">
        <v>68</v>
      </c>
      <c r="J363" s="594"/>
      <c r="K363" s="368" t="s">
        <v>69</v>
      </c>
      <c r="L363" s="361" t="s">
        <v>104</v>
      </c>
      <c r="M363" s="361" t="s">
        <v>261</v>
      </c>
      <c r="N363" s="271"/>
      <c r="O363" s="573"/>
      <c r="P363" s="206" t="s">
        <v>5</v>
      </c>
      <c r="Q363" s="638"/>
      <c r="R363" s="573"/>
      <c r="S363" s="573"/>
      <c r="T363" s="640"/>
      <c r="X363" s="206" t="s">
        <v>5</v>
      </c>
      <c r="Y363" s="641"/>
      <c r="Z363" s="573"/>
      <c r="AA363" s="573"/>
      <c r="AE363" s="40"/>
      <c r="AF363" s="40"/>
    </row>
    <row r="364" spans="1:32" ht="15" customHeight="1" thickTop="1" x14ac:dyDescent="0.55000000000000004">
      <c r="A364" s="650"/>
      <c r="B364" s="588" t="s">
        <v>32</v>
      </c>
      <c r="C364" s="588"/>
      <c r="D364" s="588"/>
      <c r="E364" s="588"/>
      <c r="F364" s="273"/>
      <c r="G364" s="125" t="s">
        <v>33</v>
      </c>
      <c r="H364" s="295"/>
      <c r="I364" s="273"/>
      <c r="J364" s="125" t="s">
        <v>33</v>
      </c>
      <c r="K364" s="296"/>
      <c r="L364" s="274" t="str">
        <f>IF(F364="",IF(I364="","",F364-I364),F364-I364)</f>
        <v/>
      </c>
      <c r="M364" s="275" t="str">
        <f>IF(L364="","",L364*S364)</f>
        <v/>
      </c>
      <c r="N364" s="217"/>
      <c r="P364" s="214"/>
      <c r="Q364" s="215"/>
      <c r="R364" s="297" t="str">
        <f>IF(S364=$Z$44,"","○")</f>
        <v/>
      </c>
      <c r="S364" s="298">
        <v>6.54E-2</v>
      </c>
      <c r="T364" s="325" t="s">
        <v>463</v>
      </c>
      <c r="X364" s="214"/>
      <c r="Y364" s="214"/>
      <c r="Z364" s="299">
        <v>6.54E-2</v>
      </c>
      <c r="AA364" s="357" t="s">
        <v>464</v>
      </c>
      <c r="AE364" s="40"/>
      <c r="AF364" s="40"/>
    </row>
    <row r="365" spans="1:32" ht="15" customHeight="1" x14ac:dyDescent="0.55000000000000004">
      <c r="A365" s="650"/>
      <c r="B365" s="588" t="s">
        <v>35</v>
      </c>
      <c r="C365" s="588"/>
      <c r="D365" s="588"/>
      <c r="E365" s="588"/>
      <c r="F365" s="273"/>
      <c r="G365" s="125" t="s">
        <v>33</v>
      </c>
      <c r="H365" s="295"/>
      <c r="I365" s="273"/>
      <c r="J365" s="125" t="s">
        <v>33</v>
      </c>
      <c r="K365" s="296"/>
      <c r="L365" s="274" t="str">
        <f>IF(F365="",IF(I365="","",F365-I365),F365-I365)</f>
        <v/>
      </c>
      <c r="M365" s="275" t="str">
        <f>IF(L365="","",L365*S365)</f>
        <v/>
      </c>
      <c r="N365" s="217"/>
      <c r="P365" s="214"/>
      <c r="Q365" s="215"/>
      <c r="R365" s="297" t="str">
        <f>IF(S365=$Z$45,"","○")</f>
        <v/>
      </c>
      <c r="S365" s="300"/>
      <c r="T365" s="326" t="s">
        <v>463</v>
      </c>
      <c r="X365" s="214"/>
      <c r="Y365" s="214"/>
      <c r="Z365" s="301"/>
      <c r="AA365" s="357" t="s">
        <v>464</v>
      </c>
      <c r="AE365" s="40"/>
      <c r="AF365" s="40"/>
    </row>
    <row r="366" spans="1:32" ht="15" customHeight="1" x14ac:dyDescent="0.55000000000000004">
      <c r="A366" s="650"/>
      <c r="B366" s="588" t="s">
        <v>36</v>
      </c>
      <c r="C366" s="588"/>
      <c r="D366" s="588"/>
      <c r="E366" s="588"/>
      <c r="F366" s="273"/>
      <c r="G366" s="125" t="s">
        <v>33</v>
      </c>
      <c r="H366" s="295"/>
      <c r="I366" s="273"/>
      <c r="J366" s="125" t="s">
        <v>33</v>
      </c>
      <c r="K366" s="296"/>
      <c r="L366" s="274" t="str">
        <f>IF(F366="",IF(I366="","",F366-I366),F366-I366)</f>
        <v/>
      </c>
      <c r="M366" s="275" t="str">
        <f>IF(L366="","",L366*S366)</f>
        <v/>
      </c>
      <c r="N366" s="217"/>
      <c r="P366" s="214"/>
      <c r="Q366" s="215"/>
      <c r="R366" s="297" t="str">
        <f>IF(S366=$Z$46,"","○")</f>
        <v/>
      </c>
      <c r="S366" s="300"/>
      <c r="T366" s="326" t="s">
        <v>463</v>
      </c>
      <c r="X366" s="214"/>
      <c r="Y366" s="214"/>
      <c r="Z366" s="301"/>
      <c r="AA366" s="357" t="s">
        <v>464</v>
      </c>
      <c r="AE366" s="40"/>
      <c r="AF366" s="40"/>
    </row>
    <row r="367" spans="1:32" ht="15" customHeight="1" thickBot="1" x14ac:dyDescent="0.6">
      <c r="A367" s="650"/>
      <c r="B367" s="588" t="s">
        <v>37</v>
      </c>
      <c r="C367" s="588"/>
      <c r="D367" s="588"/>
      <c r="E367" s="588"/>
      <c r="F367" s="273"/>
      <c r="G367" s="125" t="s">
        <v>33</v>
      </c>
      <c r="H367" s="295"/>
      <c r="I367" s="273"/>
      <c r="J367" s="125" t="s">
        <v>33</v>
      </c>
      <c r="K367" s="296"/>
      <c r="L367" s="274" t="str">
        <f>IF(F367="",IF(I367="","",F367-I367),F367-I367)</f>
        <v/>
      </c>
      <c r="M367" s="275" t="str">
        <f>IF(L367="","",L367*S367)</f>
        <v/>
      </c>
      <c r="N367" s="217"/>
      <c r="P367" s="214"/>
      <c r="Q367" s="215"/>
      <c r="R367" s="297" t="str">
        <f>IF(S367=$Z$47,"","○")</f>
        <v/>
      </c>
      <c r="S367" s="302"/>
      <c r="T367" s="327" t="s">
        <v>463</v>
      </c>
      <c r="X367" s="214"/>
      <c r="Y367" s="214"/>
      <c r="Z367" s="301"/>
      <c r="AA367" s="357" t="s">
        <v>464</v>
      </c>
      <c r="AE367" s="40"/>
      <c r="AF367" s="40"/>
    </row>
    <row r="368" spans="1:32" ht="15" customHeight="1" thickTop="1" x14ac:dyDescent="0.55000000000000004">
      <c r="A368" s="650"/>
      <c r="B368" s="594" t="s">
        <v>105</v>
      </c>
      <c r="C368" s="594"/>
      <c r="D368" s="594"/>
      <c r="E368" s="594"/>
      <c r="F368" s="594"/>
      <c r="G368" s="594"/>
      <c r="H368" s="594"/>
      <c r="I368" s="594"/>
      <c r="J368" s="594"/>
      <c r="K368" s="594"/>
      <c r="L368" s="594"/>
      <c r="M368" s="275" t="str">
        <f>IF(SUM(M364:M367)=0,"",SUM(M364:M367))</f>
        <v/>
      </c>
      <c r="N368" s="217"/>
      <c r="O368" s="198" t="s">
        <v>391</v>
      </c>
      <c r="P368" s="214"/>
      <c r="Q368" s="216"/>
      <c r="R368" s="216"/>
      <c r="S368" s="214"/>
      <c r="T368" s="241"/>
      <c r="X368" s="214"/>
      <c r="Y368" s="366"/>
      <c r="Z368" s="214"/>
      <c r="AA368" s="366"/>
      <c r="AE368" s="40"/>
      <c r="AF368" s="40"/>
    </row>
    <row r="369" spans="1:27" ht="15" customHeight="1" x14ac:dyDescent="0.55000000000000004">
      <c r="A369" s="594" t="s">
        <v>0</v>
      </c>
      <c r="B369" s="594"/>
      <c r="C369" s="594"/>
      <c r="D369" s="594"/>
      <c r="E369" s="594"/>
      <c r="F369" s="568" t="s">
        <v>3</v>
      </c>
      <c r="G369" s="594" t="s">
        <v>47</v>
      </c>
      <c r="H369" s="649"/>
      <c r="I369" s="568" t="s">
        <v>3</v>
      </c>
      <c r="J369" s="594" t="s">
        <v>47</v>
      </c>
      <c r="K369" s="649"/>
      <c r="L369" s="568" t="s">
        <v>51</v>
      </c>
      <c r="M369" s="626" t="s">
        <v>72</v>
      </c>
      <c r="N369" s="219"/>
      <c r="O369" s="625" t="s">
        <v>108</v>
      </c>
      <c r="P369" s="579" t="s">
        <v>383</v>
      </c>
      <c r="Q369" s="579"/>
      <c r="R369" s="578" t="s">
        <v>57</v>
      </c>
      <c r="S369" s="578"/>
      <c r="T369" s="577" t="s">
        <v>384</v>
      </c>
      <c r="U369" s="577"/>
      <c r="V369" s="578" t="s">
        <v>465</v>
      </c>
      <c r="W369" s="578"/>
      <c r="X369" s="622"/>
      <c r="Y369" s="220"/>
      <c r="Z369" s="656"/>
      <c r="AA369" s="656"/>
    </row>
    <row r="370" spans="1:27" ht="15" customHeight="1" thickBot="1" x14ac:dyDescent="0.6">
      <c r="A370" s="594"/>
      <c r="B370" s="594"/>
      <c r="C370" s="594"/>
      <c r="D370" s="594"/>
      <c r="E370" s="594"/>
      <c r="F370" s="569"/>
      <c r="G370" s="594"/>
      <c r="H370" s="649"/>
      <c r="I370" s="569"/>
      <c r="J370" s="594"/>
      <c r="K370" s="649"/>
      <c r="L370" s="569"/>
      <c r="M370" s="627"/>
      <c r="N370" s="219"/>
      <c r="O370" s="625"/>
      <c r="P370" s="580"/>
      <c r="Q370" s="580"/>
      <c r="R370" s="580" t="s">
        <v>466</v>
      </c>
      <c r="S370" s="580"/>
      <c r="T370" s="358" t="s">
        <v>387</v>
      </c>
      <c r="U370" s="358" t="s">
        <v>388</v>
      </c>
      <c r="V370" s="365" t="s">
        <v>387</v>
      </c>
      <c r="W370" s="365" t="s">
        <v>388</v>
      </c>
      <c r="X370" s="622"/>
      <c r="Y370" s="220"/>
      <c r="Z370" s="656"/>
      <c r="AA370" s="656"/>
    </row>
    <row r="371" spans="1:27" ht="15" customHeight="1" thickTop="1" x14ac:dyDescent="0.55000000000000004">
      <c r="A371" s="594"/>
      <c r="B371" s="594"/>
      <c r="C371" s="594"/>
      <c r="D371" s="594"/>
      <c r="E371" s="594"/>
      <c r="F371" s="368" t="s">
        <v>66</v>
      </c>
      <c r="G371" s="594"/>
      <c r="H371" s="649"/>
      <c r="I371" s="42" t="s">
        <v>68</v>
      </c>
      <c r="J371" s="594"/>
      <c r="K371" s="649"/>
      <c r="L371" s="368" t="s">
        <v>52</v>
      </c>
      <c r="M371" s="361" t="s">
        <v>261</v>
      </c>
      <c r="N371" s="271"/>
      <c r="O371" s="221">
        <v>1</v>
      </c>
      <c r="P371" s="669"/>
      <c r="Q371" s="670"/>
      <c r="R371" s="657"/>
      <c r="S371" s="657"/>
      <c r="T371" s="244"/>
      <c r="U371" s="245"/>
      <c r="V371" s="222" t="str">
        <f>IF($R371="","",$R371*10^3*T371)</f>
        <v/>
      </c>
      <c r="W371" s="223" t="str">
        <f>IF($R371="","",$R371*10^3*U371)</f>
        <v/>
      </c>
      <c r="X371" s="622"/>
      <c r="Y371" s="366"/>
      <c r="Z371" s="656"/>
      <c r="AA371" s="656"/>
    </row>
    <row r="372" spans="1:27" ht="15" customHeight="1" x14ac:dyDescent="0.55000000000000004">
      <c r="A372" s="650" t="s">
        <v>38</v>
      </c>
      <c r="B372" s="660" t="s">
        <v>382</v>
      </c>
      <c r="C372" s="661"/>
      <c r="D372" s="662"/>
      <c r="E372" s="582" t="s">
        <v>39</v>
      </c>
      <c r="F372" s="647" t="str">
        <f>IF(T375=0,"",T375)</f>
        <v/>
      </c>
      <c r="G372" s="582" t="s">
        <v>461</v>
      </c>
      <c r="H372" s="623"/>
      <c r="I372" s="623"/>
      <c r="J372" s="582" t="s">
        <v>461</v>
      </c>
      <c r="K372" s="623"/>
      <c r="L372" s="589" t="str">
        <f>IF(F372="","",F372)</f>
        <v/>
      </c>
      <c r="M372" s="591" t="str">
        <f>IF(V375=0,"",V375)</f>
        <v/>
      </c>
      <c r="N372" s="217"/>
      <c r="O372" s="221">
        <v>2</v>
      </c>
      <c r="P372" s="645"/>
      <c r="Q372" s="646"/>
      <c r="R372" s="644"/>
      <c r="S372" s="644"/>
      <c r="T372" s="224"/>
      <c r="U372" s="246"/>
      <c r="V372" s="222" t="str">
        <f t="shared" ref="V372:V374" si="51">IF($R372="","",$R372*10^3*T372)</f>
        <v/>
      </c>
      <c r="W372" s="223" t="str">
        <f>IF($R372="","",$R372*10^3*U372)</f>
        <v/>
      </c>
      <c r="X372" s="214"/>
      <c r="Y372" s="225" t="s">
        <v>116</v>
      </c>
      <c r="Z372" s="226"/>
      <c r="AA372" s="366"/>
    </row>
    <row r="373" spans="1:27" ht="15" customHeight="1" x14ac:dyDescent="0.55000000000000004">
      <c r="A373" s="650"/>
      <c r="B373" s="663"/>
      <c r="C373" s="664"/>
      <c r="D373" s="665"/>
      <c r="E373" s="583"/>
      <c r="F373" s="648"/>
      <c r="G373" s="583"/>
      <c r="H373" s="624"/>
      <c r="I373" s="624"/>
      <c r="J373" s="583"/>
      <c r="K373" s="624"/>
      <c r="L373" s="590"/>
      <c r="M373" s="592"/>
      <c r="N373" s="217"/>
      <c r="O373" s="221">
        <v>3</v>
      </c>
      <c r="P373" s="645"/>
      <c r="Q373" s="646"/>
      <c r="R373" s="644"/>
      <c r="S373" s="644"/>
      <c r="T373" s="224"/>
      <c r="U373" s="246"/>
      <c r="V373" s="222" t="str">
        <f t="shared" si="51"/>
        <v/>
      </c>
      <c r="W373" s="223" t="str">
        <f>IF($R373="","",$R373*10^3*U373)</f>
        <v/>
      </c>
      <c r="X373" s="214"/>
      <c r="Y373" s="225"/>
      <c r="Z373" s="226"/>
      <c r="AA373" s="366"/>
    </row>
    <row r="374" spans="1:27" ht="15" customHeight="1" thickBot="1" x14ac:dyDescent="0.6">
      <c r="A374" s="650"/>
      <c r="B374" s="663"/>
      <c r="C374" s="664"/>
      <c r="D374" s="665"/>
      <c r="E374" s="582" t="s">
        <v>40</v>
      </c>
      <c r="F374" s="647" t="str">
        <f>IF(U375=0,"",U375)</f>
        <v/>
      </c>
      <c r="G374" s="582" t="s">
        <v>461</v>
      </c>
      <c r="H374" s="623"/>
      <c r="I374" s="623"/>
      <c r="J374" s="582" t="s">
        <v>461</v>
      </c>
      <c r="K374" s="623"/>
      <c r="L374" s="589" t="str">
        <f>IF(F374="","",F374)</f>
        <v/>
      </c>
      <c r="M374" s="591" t="str">
        <f>IF(W375=0,"",W375)</f>
        <v/>
      </c>
      <c r="N374" s="217"/>
      <c r="O374" s="221">
        <v>4</v>
      </c>
      <c r="P374" s="584"/>
      <c r="Q374" s="585"/>
      <c r="R374" s="642"/>
      <c r="S374" s="642"/>
      <c r="T374" s="247"/>
      <c r="U374" s="248"/>
      <c r="V374" s="222" t="str">
        <f t="shared" si="51"/>
        <v/>
      </c>
      <c r="W374" s="223" t="str">
        <f t="shared" ref="W374" si="52">IF($R374="","",$R374*10^3*U374)</f>
        <v/>
      </c>
      <c r="X374" s="214"/>
      <c r="Y374" s="225"/>
      <c r="Z374" s="226"/>
      <c r="AA374" s="366"/>
    </row>
    <row r="375" spans="1:27" ht="15" customHeight="1" thickTop="1" x14ac:dyDescent="0.55000000000000004">
      <c r="A375" s="650"/>
      <c r="B375" s="666"/>
      <c r="C375" s="667"/>
      <c r="D375" s="668"/>
      <c r="E375" s="583"/>
      <c r="F375" s="648"/>
      <c r="G375" s="583"/>
      <c r="H375" s="624"/>
      <c r="I375" s="624"/>
      <c r="J375" s="583"/>
      <c r="K375" s="624"/>
      <c r="L375" s="590"/>
      <c r="M375" s="592"/>
      <c r="N375" s="217"/>
      <c r="O375" s="227"/>
      <c r="P375" s="643" t="s">
        <v>71</v>
      </c>
      <c r="Q375" s="643"/>
      <c r="R375" s="586"/>
      <c r="S375" s="587"/>
      <c r="T375" s="228" t="str">
        <f>IF(T371="","",SUM(T371:T374))</f>
        <v/>
      </c>
      <c r="U375" s="229" t="str">
        <f t="shared" ref="U375:W375" si="53">IF(U371="","",SUM(U371:U374))</f>
        <v/>
      </c>
      <c r="V375" s="223" t="str">
        <f t="shared" si="53"/>
        <v/>
      </c>
      <c r="W375" s="223" t="str">
        <f t="shared" si="53"/>
        <v/>
      </c>
      <c r="X375" s="214"/>
      <c r="Y375" s="225" t="s">
        <v>120</v>
      </c>
      <c r="Z375" s="226"/>
      <c r="AA375" s="366"/>
    </row>
    <row r="376" spans="1:27" ht="15" customHeight="1" x14ac:dyDescent="0.55000000000000004">
      <c r="A376" s="650"/>
      <c r="B376" s="588" t="s">
        <v>41</v>
      </c>
      <c r="C376" s="588"/>
      <c r="D376" s="574" t="s">
        <v>42</v>
      </c>
      <c r="E376" s="576"/>
      <c r="F376" s="250"/>
      <c r="G376" s="249" t="s">
        <v>461</v>
      </c>
      <c r="H376" s="253"/>
      <c r="I376" s="253"/>
      <c r="J376" s="249" t="s">
        <v>461</v>
      </c>
      <c r="K376" s="254"/>
      <c r="L376" s="251" t="str">
        <f>IF(F376="","",F376)</f>
        <v/>
      </c>
      <c r="M376" s="252" t="str">
        <f>IF(L376="","",L376*S376)</f>
        <v/>
      </c>
      <c r="N376" s="217"/>
      <c r="O376" s="230"/>
      <c r="P376" s="567"/>
      <c r="Q376" s="567"/>
      <c r="R376" s="231"/>
      <c r="S376" s="383"/>
      <c r="T376" s="208" t="s">
        <v>467</v>
      </c>
      <c r="U376" s="232"/>
      <c r="V376" s="232"/>
      <c r="W376" s="232"/>
      <c r="X376" s="214"/>
      <c r="Y376" s="225" t="s">
        <v>121</v>
      </c>
      <c r="Z376" s="233"/>
      <c r="AA376" s="366"/>
    </row>
    <row r="377" spans="1:27" ht="15" customHeight="1" x14ac:dyDescent="0.55000000000000004">
      <c r="A377" s="650"/>
      <c r="B377" s="588"/>
      <c r="C377" s="588"/>
      <c r="D377" s="593" t="s">
        <v>43</v>
      </c>
      <c r="E377" s="425"/>
      <c r="F377" s="255"/>
      <c r="G377" s="249" t="s">
        <v>461</v>
      </c>
      <c r="H377" s="253"/>
      <c r="I377" s="250"/>
      <c r="J377" s="249" t="s">
        <v>461</v>
      </c>
      <c r="K377" s="254"/>
      <c r="L377" s="251" t="str">
        <f>IF(I377="",IF(I377="","",-I377),-I377)</f>
        <v/>
      </c>
      <c r="M377" s="252" t="str">
        <f>IF(L377="","",L377*S377)</f>
        <v/>
      </c>
      <c r="N377" s="217"/>
      <c r="O377" s="234"/>
      <c r="P377" s="235"/>
      <c r="Q377" s="236"/>
      <c r="R377" s="236"/>
      <c r="S377" s="383"/>
      <c r="T377" s="208" t="s">
        <v>467</v>
      </c>
      <c r="X377" s="214"/>
      <c r="Y377" s="214"/>
      <c r="Z377" s="233"/>
      <c r="AA377" s="366"/>
    </row>
    <row r="378" spans="1:27" ht="15" customHeight="1" thickBot="1" x14ac:dyDescent="0.6">
      <c r="A378" s="650"/>
      <c r="B378" s="594" t="s">
        <v>488</v>
      </c>
      <c r="C378" s="594"/>
      <c r="D378" s="594"/>
      <c r="E378" s="594"/>
      <c r="F378" s="594"/>
      <c r="G378" s="594"/>
      <c r="H378" s="594"/>
      <c r="I378" s="594"/>
      <c r="J378" s="594"/>
      <c r="K378" s="594"/>
      <c r="L378" s="594"/>
      <c r="M378" s="257" t="str">
        <f>IF(SUM(M372:M377)=0,"",SUM(M372:M377))</f>
        <v/>
      </c>
      <c r="N378" s="217"/>
      <c r="O378" s="234"/>
      <c r="P378" s="237"/>
      <c r="Q378" s="236"/>
      <c r="R378" s="236"/>
      <c r="S378" s="238"/>
      <c r="T378" s="238"/>
      <c r="X378" s="214"/>
      <c r="Y378" s="366"/>
      <c r="Z378" s="214"/>
      <c r="AA378" s="366"/>
    </row>
    <row r="379" spans="1:27" ht="15" customHeight="1" thickBot="1" x14ac:dyDescent="0.6">
      <c r="A379" s="595" t="s">
        <v>489</v>
      </c>
      <c r="B379" s="596"/>
      <c r="C379" s="596"/>
      <c r="D379" s="596"/>
      <c r="E379" s="596"/>
      <c r="F379" s="596"/>
      <c r="G379" s="596"/>
      <c r="H379" s="596"/>
      <c r="I379" s="596"/>
      <c r="J379" s="596"/>
      <c r="K379" s="596"/>
      <c r="L379" s="597"/>
      <c r="M379" s="256" t="str">
        <f>IF(SUM(M355,M360,M368,M378)=0,"",SUM(M355,M360,M368,M378))</f>
        <v/>
      </c>
      <c r="N379" s="217"/>
      <c r="O379" s="234"/>
      <c r="P379" s="237"/>
      <c r="Q379" s="236"/>
      <c r="R379" s="236"/>
      <c r="S379" s="238"/>
      <c r="T379" s="238"/>
      <c r="X379" s="214"/>
      <c r="Y379" s="366"/>
      <c r="Z379" s="214"/>
      <c r="AA379" s="366"/>
    </row>
    <row r="380" spans="1:27" ht="6" customHeight="1" x14ac:dyDescent="0.55000000000000004">
      <c r="A380" s="367"/>
      <c r="B380" s="118"/>
      <c r="C380" s="119"/>
      <c r="D380" s="119"/>
      <c r="E380" s="119"/>
      <c r="F380" s="119"/>
      <c r="G380" s="367"/>
      <c r="H380" s="367"/>
      <c r="I380" s="367"/>
      <c r="J380" s="367"/>
      <c r="K380" s="367"/>
      <c r="L380" s="367"/>
      <c r="M380" s="41"/>
      <c r="N380" s="217"/>
      <c r="O380" s="234"/>
      <c r="P380" s="237"/>
      <c r="Q380" s="236"/>
      <c r="R380" s="236"/>
      <c r="S380" s="238"/>
      <c r="T380" s="238"/>
      <c r="X380" s="214"/>
      <c r="Y380" s="366"/>
      <c r="Z380" s="214"/>
      <c r="AA380" s="366"/>
    </row>
    <row r="381" spans="1:27" ht="13.5" customHeight="1" x14ac:dyDescent="0.2">
      <c r="A381" s="74"/>
      <c r="B381" s="598" t="s">
        <v>390</v>
      </c>
      <c r="C381" s="598"/>
      <c r="D381" s="598"/>
      <c r="E381" s="598"/>
      <c r="F381" s="598"/>
      <c r="G381" s="598" t="str">
        <f>IF(P371="","",""&amp;$P371&amp;" "&amp;$R371&amp;"　"&amp;$P372&amp;" "&amp;$R372&amp;"　"&amp;$P373&amp;" "&amp;$R373&amp;"　"&amp;$P374&amp;" "&amp;$R374&amp;"")</f>
        <v/>
      </c>
      <c r="H381" s="598"/>
      <c r="I381" s="598"/>
      <c r="J381" s="598"/>
      <c r="K381" s="598"/>
      <c r="L381" s="598"/>
      <c r="M381" s="598"/>
      <c r="O381" s="234"/>
      <c r="P381" s="199"/>
      <c r="Q381" s="239"/>
      <c r="R381" s="239"/>
      <c r="S381" s="239"/>
      <c r="T381" s="271"/>
    </row>
    <row r="382" spans="1:27" ht="13.5" customHeight="1" x14ac:dyDescent="0.2">
      <c r="A382" s="48"/>
      <c r="B382" s="655"/>
      <c r="C382" s="655"/>
      <c r="D382" s="655"/>
      <c r="E382" s="655"/>
      <c r="F382" s="655"/>
      <c r="G382" s="655"/>
      <c r="H382" s="655"/>
      <c r="I382" s="655"/>
      <c r="J382" s="655"/>
      <c r="K382" s="655"/>
      <c r="L382" s="655"/>
      <c r="M382" s="655"/>
      <c r="Q382" s="240"/>
    </row>
    <row r="383" spans="1:27" ht="13.5" customHeight="1" x14ac:dyDescent="0.2">
      <c r="A383" s="48"/>
      <c r="B383" s="655"/>
      <c r="C383" s="655"/>
      <c r="D383" s="655"/>
      <c r="E383" s="655"/>
      <c r="F383" s="655"/>
      <c r="G383" s="655"/>
      <c r="H383" s="655"/>
      <c r="I383" s="655"/>
      <c r="J383" s="655"/>
      <c r="K383" s="655"/>
      <c r="L383" s="655"/>
      <c r="M383" s="655"/>
    </row>
    <row r="384" spans="1:27" ht="6" customHeight="1" thickBot="1" x14ac:dyDescent="0.25">
      <c r="A384" s="49"/>
      <c r="B384" s="49"/>
      <c r="C384" s="49"/>
      <c r="D384" s="49"/>
      <c r="E384" s="49"/>
      <c r="F384" s="49"/>
      <c r="G384" s="49"/>
      <c r="H384" s="49"/>
      <c r="I384" s="49"/>
      <c r="J384" s="49"/>
      <c r="K384" s="49"/>
      <c r="L384" s="49"/>
      <c r="M384" s="49"/>
    </row>
    <row r="385" spans="9:14" ht="22.5" customHeight="1" thickBot="1" x14ac:dyDescent="0.25">
      <c r="I385" s="21"/>
      <c r="J385" s="21"/>
      <c r="K385" s="242" t="s">
        <v>281</v>
      </c>
      <c r="L385" s="242" t="s">
        <v>71</v>
      </c>
      <c r="M385" s="243" t="str">
        <f>IF(SUM(M59,M123,M187,M251,M315,M379)=0,"",SUM(M59,M123,M187,M251,M315,M379))</f>
        <v/>
      </c>
      <c r="N385" s="198" t="s">
        <v>468</v>
      </c>
    </row>
  </sheetData>
  <sheetProtection algorithmName="SHA-512" hashValue="SUTWIHo34ilrm5B35ZzahL0JpRgpu1UCVNRV7PSfaKsUFFS26HMprFJgxEbMppRhxnGfw+pkZGZ6aNVW27pRTw==" saltValue="rc1oYjGu4A5UpKr4U19flg==" spinCount="100000" sheet="1" objects="1" scenarios="1" formatRows="0" selectLockedCells="1"/>
  <protectedRanges>
    <protectedRange sqref="F52:F54 F116:F118 F180:F182 F244:F246 F308:F310 F372:F374" name="範囲1"/>
  </protectedRanges>
  <mergeCells count="882">
    <mergeCell ref="B364:E364"/>
    <mergeCell ref="B365:E365"/>
    <mergeCell ref="B366:E366"/>
    <mergeCell ref="B367:E367"/>
    <mergeCell ref="B368:L368"/>
    <mergeCell ref="X361:Y361"/>
    <mergeCell ref="Z361:AA361"/>
    <mergeCell ref="G362:G363"/>
    <mergeCell ref="J362:J363"/>
    <mergeCell ref="Q362:Q363"/>
    <mergeCell ref="S362:S363"/>
    <mergeCell ref="T362:T363"/>
    <mergeCell ref="Y362:Y363"/>
    <mergeCell ref="Z362:Z363"/>
    <mergeCell ref="AA362:AA363"/>
    <mergeCell ref="B361:E363"/>
    <mergeCell ref="F361:H361"/>
    <mergeCell ref="I361:K361"/>
    <mergeCell ref="L361:L362"/>
    <mergeCell ref="M361:M362"/>
    <mergeCell ref="O361:O363"/>
    <mergeCell ref="P361:Q361"/>
    <mergeCell ref="R361:R363"/>
    <mergeCell ref="S361:T361"/>
    <mergeCell ref="B345:E345"/>
    <mergeCell ref="C343:E343"/>
    <mergeCell ref="C344:E344"/>
    <mergeCell ref="B346:E346"/>
    <mergeCell ref="B347:E347"/>
    <mergeCell ref="U358:V358"/>
    <mergeCell ref="B359:E359"/>
    <mergeCell ref="U359:V359"/>
    <mergeCell ref="B360:L360"/>
    <mergeCell ref="B355:L355"/>
    <mergeCell ref="B356:E358"/>
    <mergeCell ref="F356:H356"/>
    <mergeCell ref="I356:K356"/>
    <mergeCell ref="L356:L357"/>
    <mergeCell ref="M356:M357"/>
    <mergeCell ref="G357:G358"/>
    <mergeCell ref="H357:H358"/>
    <mergeCell ref="J357:J358"/>
    <mergeCell ref="K357:K358"/>
    <mergeCell ref="B300:E300"/>
    <mergeCell ref="B301:E301"/>
    <mergeCell ref="B302:E302"/>
    <mergeCell ref="B303:E303"/>
    <mergeCell ref="B304:L304"/>
    <mergeCell ref="B350:B354"/>
    <mergeCell ref="C350:E350"/>
    <mergeCell ref="C351:E351"/>
    <mergeCell ref="C352:E352"/>
    <mergeCell ref="C353:E353"/>
    <mergeCell ref="C354:E354"/>
    <mergeCell ref="B314:L314"/>
    <mergeCell ref="A315:L315"/>
    <mergeCell ref="B317:F317"/>
    <mergeCell ref="G317:M317"/>
    <mergeCell ref="B318:M319"/>
    <mergeCell ref="B349:E349"/>
    <mergeCell ref="J310:J311"/>
    <mergeCell ref="K310:K311"/>
    <mergeCell ref="L310:L311"/>
    <mergeCell ref="M310:M311"/>
    <mergeCell ref="A264:A304"/>
    <mergeCell ref="B348:E348"/>
    <mergeCell ref="B328:E328"/>
    <mergeCell ref="L297:L298"/>
    <mergeCell ref="M297:M298"/>
    <mergeCell ref="O297:O299"/>
    <mergeCell ref="P297:Q297"/>
    <mergeCell ref="R297:R299"/>
    <mergeCell ref="S297:T297"/>
    <mergeCell ref="X297:Y297"/>
    <mergeCell ref="Z297:AA297"/>
    <mergeCell ref="G298:G299"/>
    <mergeCell ref="J298:J299"/>
    <mergeCell ref="Q298:Q299"/>
    <mergeCell ref="S298:S299"/>
    <mergeCell ref="T298:T299"/>
    <mergeCell ref="Y298:Y299"/>
    <mergeCell ref="Z298:Z299"/>
    <mergeCell ref="AA298:AA299"/>
    <mergeCell ref="B238:E238"/>
    <mergeCell ref="B239:E239"/>
    <mergeCell ref="B240:L240"/>
    <mergeCell ref="B286:B290"/>
    <mergeCell ref="C286:E286"/>
    <mergeCell ref="C287:E287"/>
    <mergeCell ref="C288:E288"/>
    <mergeCell ref="C289:E289"/>
    <mergeCell ref="C290:E290"/>
    <mergeCell ref="B254:M255"/>
    <mergeCell ref="C277:E277"/>
    <mergeCell ref="B278:B280"/>
    <mergeCell ref="C279:E279"/>
    <mergeCell ref="C280:E280"/>
    <mergeCell ref="B272:E272"/>
    <mergeCell ref="B281:E281"/>
    <mergeCell ref="B282:E282"/>
    <mergeCell ref="C278:E278"/>
    <mergeCell ref="B264:E264"/>
    <mergeCell ref="A241:E243"/>
    <mergeCell ref="F241:F242"/>
    <mergeCell ref="G241:G243"/>
    <mergeCell ref="H241:H243"/>
    <mergeCell ref="I241:I242"/>
    <mergeCell ref="M233:M234"/>
    <mergeCell ref="O233:O235"/>
    <mergeCell ref="P233:Q233"/>
    <mergeCell ref="R233:R235"/>
    <mergeCell ref="S233:T233"/>
    <mergeCell ref="X233:Y233"/>
    <mergeCell ref="Z233:AA233"/>
    <mergeCell ref="G234:G235"/>
    <mergeCell ref="J234:J235"/>
    <mergeCell ref="Q234:Q235"/>
    <mergeCell ref="S234:S235"/>
    <mergeCell ref="T234:T235"/>
    <mergeCell ref="Y234:Y235"/>
    <mergeCell ref="Z234:Z235"/>
    <mergeCell ref="AA234:AA235"/>
    <mergeCell ref="M228:M229"/>
    <mergeCell ref="G229:G230"/>
    <mergeCell ref="H229:H230"/>
    <mergeCell ref="J229:J230"/>
    <mergeCell ref="K229:K230"/>
    <mergeCell ref="U230:V230"/>
    <mergeCell ref="B231:E231"/>
    <mergeCell ref="U231:V231"/>
    <mergeCell ref="B232:L232"/>
    <mergeCell ref="I228:K228"/>
    <mergeCell ref="L228:L229"/>
    <mergeCell ref="C224:E224"/>
    <mergeCell ref="C225:E225"/>
    <mergeCell ref="C226:E226"/>
    <mergeCell ref="B180:D183"/>
    <mergeCell ref="F197:H197"/>
    <mergeCell ref="I197:K197"/>
    <mergeCell ref="L197:L198"/>
    <mergeCell ref="C213:E213"/>
    <mergeCell ref="B214:B216"/>
    <mergeCell ref="C214:E214"/>
    <mergeCell ref="C215:E215"/>
    <mergeCell ref="C216:E216"/>
    <mergeCell ref="B217:E217"/>
    <mergeCell ref="B218:E218"/>
    <mergeCell ref="B219:E219"/>
    <mergeCell ref="A197:E199"/>
    <mergeCell ref="G195:L195"/>
    <mergeCell ref="B184:C185"/>
    <mergeCell ref="D184:E184"/>
    <mergeCell ref="D185:E185"/>
    <mergeCell ref="B186:L186"/>
    <mergeCell ref="A187:L187"/>
    <mergeCell ref="B189:F189"/>
    <mergeCell ref="G189:M189"/>
    <mergeCell ref="Q170:Q171"/>
    <mergeCell ref="S170:S171"/>
    <mergeCell ref="T170:T171"/>
    <mergeCell ref="Y170:Y171"/>
    <mergeCell ref="Z170:Z171"/>
    <mergeCell ref="AA170:AA171"/>
    <mergeCell ref="F169:H169"/>
    <mergeCell ref="I169:K169"/>
    <mergeCell ref="L169:L170"/>
    <mergeCell ref="M169:M170"/>
    <mergeCell ref="O169:O171"/>
    <mergeCell ref="P169:Q169"/>
    <mergeCell ref="R169:R171"/>
    <mergeCell ref="S169:T169"/>
    <mergeCell ref="X169:Y169"/>
    <mergeCell ref="B108:E108"/>
    <mergeCell ref="B109:E109"/>
    <mergeCell ref="B110:E110"/>
    <mergeCell ref="B111:E111"/>
    <mergeCell ref="B112:L112"/>
    <mergeCell ref="B158:B162"/>
    <mergeCell ref="C158:E158"/>
    <mergeCell ref="C159:E159"/>
    <mergeCell ref="C160:E160"/>
    <mergeCell ref="C161:E161"/>
    <mergeCell ref="C162:E162"/>
    <mergeCell ref="I133:K133"/>
    <mergeCell ref="L133:L134"/>
    <mergeCell ref="B156:E156"/>
    <mergeCell ref="B157:E157"/>
    <mergeCell ref="M105:M106"/>
    <mergeCell ref="O105:O107"/>
    <mergeCell ref="P105:Q105"/>
    <mergeCell ref="R105:R107"/>
    <mergeCell ref="S105:T105"/>
    <mergeCell ref="X105:Y105"/>
    <mergeCell ref="Z105:AA105"/>
    <mergeCell ref="G106:G107"/>
    <mergeCell ref="J106:J107"/>
    <mergeCell ref="Q106:Q107"/>
    <mergeCell ref="S106:S107"/>
    <mergeCell ref="T106:T107"/>
    <mergeCell ref="Y106:Y107"/>
    <mergeCell ref="Z106:Z107"/>
    <mergeCell ref="AA106:AA107"/>
    <mergeCell ref="M100:M101"/>
    <mergeCell ref="G101:G102"/>
    <mergeCell ref="H101:H102"/>
    <mergeCell ref="J101:J102"/>
    <mergeCell ref="K101:K102"/>
    <mergeCell ref="U102:V102"/>
    <mergeCell ref="B103:E103"/>
    <mergeCell ref="U103:V103"/>
    <mergeCell ref="B104:L104"/>
    <mergeCell ref="B44:E44"/>
    <mergeCell ref="B45:E45"/>
    <mergeCell ref="B46:E46"/>
    <mergeCell ref="B47:E47"/>
    <mergeCell ref="B48:L48"/>
    <mergeCell ref="B94:B98"/>
    <mergeCell ref="C94:E94"/>
    <mergeCell ref="C95:E95"/>
    <mergeCell ref="C96:E96"/>
    <mergeCell ref="C97:E97"/>
    <mergeCell ref="C98:E98"/>
    <mergeCell ref="B61:F61"/>
    <mergeCell ref="B62:M63"/>
    <mergeCell ref="B77:E77"/>
    <mergeCell ref="B78:E78"/>
    <mergeCell ref="B81:E81"/>
    <mergeCell ref="B82:B83"/>
    <mergeCell ref="D56:E56"/>
    <mergeCell ref="D57:E57"/>
    <mergeCell ref="K54:K55"/>
    <mergeCell ref="M52:M53"/>
    <mergeCell ref="L52:L53"/>
    <mergeCell ref="K52:K53"/>
    <mergeCell ref="F52:F53"/>
    <mergeCell ref="X41:Y41"/>
    <mergeCell ref="Z41:AA41"/>
    <mergeCell ref="G42:G43"/>
    <mergeCell ref="J42:J43"/>
    <mergeCell ref="Q42:Q43"/>
    <mergeCell ref="S42:S43"/>
    <mergeCell ref="T42:T43"/>
    <mergeCell ref="Y42:Y43"/>
    <mergeCell ref="Z42:Z43"/>
    <mergeCell ref="AA42:AA43"/>
    <mergeCell ref="B41:E43"/>
    <mergeCell ref="F41:H41"/>
    <mergeCell ref="I41:K41"/>
    <mergeCell ref="L41:L42"/>
    <mergeCell ref="M41:M42"/>
    <mergeCell ref="O41:O43"/>
    <mergeCell ref="P41:Q41"/>
    <mergeCell ref="R41:R43"/>
    <mergeCell ref="S41:T41"/>
    <mergeCell ref="M36:M37"/>
    <mergeCell ref="G37:G38"/>
    <mergeCell ref="H37:H38"/>
    <mergeCell ref="J37:J38"/>
    <mergeCell ref="K37:K38"/>
    <mergeCell ref="U38:V38"/>
    <mergeCell ref="B39:E39"/>
    <mergeCell ref="U39:V39"/>
    <mergeCell ref="B40:L40"/>
    <mergeCell ref="B30:B34"/>
    <mergeCell ref="C30:E30"/>
    <mergeCell ref="C31:E31"/>
    <mergeCell ref="C32:E32"/>
    <mergeCell ref="C33:E33"/>
    <mergeCell ref="C34:E34"/>
    <mergeCell ref="B35:L35"/>
    <mergeCell ref="B36:E38"/>
    <mergeCell ref="F36:H36"/>
    <mergeCell ref="I36:K36"/>
    <mergeCell ref="L36:L37"/>
    <mergeCell ref="P376:Q376"/>
    <mergeCell ref="D377:E377"/>
    <mergeCell ref="B378:L378"/>
    <mergeCell ref="A379:L379"/>
    <mergeCell ref="B381:F381"/>
    <mergeCell ref="G381:M381"/>
    <mergeCell ref="B382:M383"/>
    <mergeCell ref="L372:L373"/>
    <mergeCell ref="M372:M373"/>
    <mergeCell ref="P372:Q372"/>
    <mergeCell ref="A372:A378"/>
    <mergeCell ref="B372:D375"/>
    <mergeCell ref="B376:C377"/>
    <mergeCell ref="D376:E376"/>
    <mergeCell ref="R372:S372"/>
    <mergeCell ref="P373:Q373"/>
    <mergeCell ref="R373:S373"/>
    <mergeCell ref="E374:E375"/>
    <mergeCell ref="F374:F375"/>
    <mergeCell ref="G374:G375"/>
    <mergeCell ref="H374:H375"/>
    <mergeCell ref="I374:I375"/>
    <mergeCell ref="J374:J375"/>
    <mergeCell ref="K374:K375"/>
    <mergeCell ref="L374:L375"/>
    <mergeCell ref="M374:M375"/>
    <mergeCell ref="P374:Q374"/>
    <mergeCell ref="R374:S374"/>
    <mergeCell ref="P375:Q375"/>
    <mergeCell ref="R375:S375"/>
    <mergeCell ref="E372:E373"/>
    <mergeCell ref="F372:F373"/>
    <mergeCell ref="G372:G373"/>
    <mergeCell ref="H372:H373"/>
    <mergeCell ref="I372:I373"/>
    <mergeCell ref="J372:J373"/>
    <mergeCell ref="K372:K373"/>
    <mergeCell ref="O369:O370"/>
    <mergeCell ref="P369:Q370"/>
    <mergeCell ref="R369:S369"/>
    <mergeCell ref="T369:U369"/>
    <mergeCell ref="V369:W369"/>
    <mergeCell ref="X369:X371"/>
    <mergeCell ref="Z369:Z371"/>
    <mergeCell ref="AA369:AA371"/>
    <mergeCell ref="R370:S370"/>
    <mergeCell ref="P371:Q371"/>
    <mergeCell ref="R371:S371"/>
    <mergeCell ref="A369:E371"/>
    <mergeCell ref="F369:F370"/>
    <mergeCell ref="G369:G371"/>
    <mergeCell ref="H369:H371"/>
    <mergeCell ref="I369:I370"/>
    <mergeCell ref="J369:J371"/>
    <mergeCell ref="K369:K371"/>
    <mergeCell ref="L369:L370"/>
    <mergeCell ref="M369:M370"/>
    <mergeCell ref="B312:C313"/>
    <mergeCell ref="D312:E312"/>
    <mergeCell ref="P312:Q312"/>
    <mergeCell ref="D313:E313"/>
    <mergeCell ref="Z305:Z307"/>
    <mergeCell ref="F305:F306"/>
    <mergeCell ref="G305:G307"/>
    <mergeCell ref="H305:H307"/>
    <mergeCell ref="I305:I306"/>
    <mergeCell ref="J305:J307"/>
    <mergeCell ref="K305:K307"/>
    <mergeCell ref="L305:L306"/>
    <mergeCell ref="M305:M306"/>
    <mergeCell ref="AA305:AA307"/>
    <mergeCell ref="R306:S306"/>
    <mergeCell ref="P307:Q307"/>
    <mergeCell ref="R307:S307"/>
    <mergeCell ref="A308:A314"/>
    <mergeCell ref="B308:D311"/>
    <mergeCell ref="E308:E309"/>
    <mergeCell ref="F308:F309"/>
    <mergeCell ref="G308:G309"/>
    <mergeCell ref="H308:H309"/>
    <mergeCell ref="I308:I309"/>
    <mergeCell ref="J308:J309"/>
    <mergeCell ref="K308:K309"/>
    <mergeCell ref="L308:L309"/>
    <mergeCell ref="M308:M309"/>
    <mergeCell ref="P308:Q308"/>
    <mergeCell ref="R308:S308"/>
    <mergeCell ref="P309:Q309"/>
    <mergeCell ref="R309:S309"/>
    <mergeCell ref="E310:E311"/>
    <mergeCell ref="F310:F311"/>
    <mergeCell ref="G310:G311"/>
    <mergeCell ref="H310:H311"/>
    <mergeCell ref="A305:E307"/>
    <mergeCell ref="Z241:Z243"/>
    <mergeCell ref="AA241:AA243"/>
    <mergeCell ref="R242:S242"/>
    <mergeCell ref="P243:Q243"/>
    <mergeCell ref="R243:S243"/>
    <mergeCell ref="X197:Y197"/>
    <mergeCell ref="Z197:AA197"/>
    <mergeCell ref="Q198:Q199"/>
    <mergeCell ref="S198:S199"/>
    <mergeCell ref="T198:T199"/>
    <mergeCell ref="Y198:Y199"/>
    <mergeCell ref="Z198:Z199"/>
    <mergeCell ref="AA198:AA199"/>
    <mergeCell ref="X241:X243"/>
    <mergeCell ref="P241:Q242"/>
    <mergeCell ref="R241:S241"/>
    <mergeCell ref="T241:U241"/>
    <mergeCell ref="V241:W241"/>
    <mergeCell ref="P180:Q180"/>
    <mergeCell ref="R180:S180"/>
    <mergeCell ref="P181:Q181"/>
    <mergeCell ref="R181:S181"/>
    <mergeCell ref="E182:E183"/>
    <mergeCell ref="M182:M183"/>
    <mergeCell ref="P182:Q182"/>
    <mergeCell ref="R182:S182"/>
    <mergeCell ref="P183:Q183"/>
    <mergeCell ref="R183:S183"/>
    <mergeCell ref="E180:E181"/>
    <mergeCell ref="F180:F181"/>
    <mergeCell ref="G180:G181"/>
    <mergeCell ref="H180:H181"/>
    <mergeCell ref="I180:I181"/>
    <mergeCell ref="J180:J181"/>
    <mergeCell ref="K180:K181"/>
    <mergeCell ref="L180:L181"/>
    <mergeCell ref="V177:W177"/>
    <mergeCell ref="X177:X179"/>
    <mergeCell ref="Z177:Z179"/>
    <mergeCell ref="AA177:AA179"/>
    <mergeCell ref="R178:S178"/>
    <mergeCell ref="P179:Q179"/>
    <mergeCell ref="R179:S179"/>
    <mergeCell ref="B142:E142"/>
    <mergeCell ref="B143:E143"/>
    <mergeCell ref="B144:E144"/>
    <mergeCell ref="B163:L163"/>
    <mergeCell ref="B164:E166"/>
    <mergeCell ref="F164:H164"/>
    <mergeCell ref="I164:K164"/>
    <mergeCell ref="L164:L165"/>
    <mergeCell ref="M164:M165"/>
    <mergeCell ref="G165:G166"/>
    <mergeCell ref="H165:H166"/>
    <mergeCell ref="J165:J166"/>
    <mergeCell ref="K165:K166"/>
    <mergeCell ref="U166:V166"/>
    <mergeCell ref="B167:E167"/>
    <mergeCell ref="U167:V167"/>
    <mergeCell ref="Z169:AA169"/>
    <mergeCell ref="C86:E86"/>
    <mergeCell ref="R117:S117"/>
    <mergeCell ref="A113:E115"/>
    <mergeCell ref="A116:A122"/>
    <mergeCell ref="L177:L178"/>
    <mergeCell ref="M177:M178"/>
    <mergeCell ref="M118:M119"/>
    <mergeCell ref="E118:E119"/>
    <mergeCell ref="F118:F119"/>
    <mergeCell ref="G118:G119"/>
    <mergeCell ref="H118:H119"/>
    <mergeCell ref="I118:I119"/>
    <mergeCell ref="J118:J119"/>
    <mergeCell ref="K118:K119"/>
    <mergeCell ref="B148:B149"/>
    <mergeCell ref="C148:E148"/>
    <mergeCell ref="C149:E149"/>
    <mergeCell ref="B150:B152"/>
    <mergeCell ref="C150:E150"/>
    <mergeCell ref="C151:E151"/>
    <mergeCell ref="C152:E152"/>
    <mergeCell ref="B153:E153"/>
    <mergeCell ref="R118:S118"/>
    <mergeCell ref="P119:Q119"/>
    <mergeCell ref="A328:A368"/>
    <mergeCell ref="M69:M70"/>
    <mergeCell ref="P120:Q120"/>
    <mergeCell ref="D121:E121"/>
    <mergeCell ref="P115:Q115"/>
    <mergeCell ref="R115:S115"/>
    <mergeCell ref="B116:D119"/>
    <mergeCell ref="E116:E117"/>
    <mergeCell ref="F116:F117"/>
    <mergeCell ref="G116:G117"/>
    <mergeCell ref="H116:H117"/>
    <mergeCell ref="I116:I117"/>
    <mergeCell ref="J116:J117"/>
    <mergeCell ref="K116:K117"/>
    <mergeCell ref="L116:L117"/>
    <mergeCell ref="M116:M117"/>
    <mergeCell ref="P116:Q116"/>
    <mergeCell ref="R116:S116"/>
    <mergeCell ref="P117:Q117"/>
    <mergeCell ref="R113:S113"/>
    <mergeCell ref="B84:B85"/>
    <mergeCell ref="C84:E84"/>
    <mergeCell ref="C85:E85"/>
    <mergeCell ref="B86:B88"/>
    <mergeCell ref="G323:L323"/>
    <mergeCell ref="A325:E327"/>
    <mergeCell ref="O197:O199"/>
    <mergeCell ref="P197:Q197"/>
    <mergeCell ref="R197:R199"/>
    <mergeCell ref="O261:O263"/>
    <mergeCell ref="P261:Q261"/>
    <mergeCell ref="R261:R263"/>
    <mergeCell ref="A244:A250"/>
    <mergeCell ref="B244:D247"/>
    <mergeCell ref="E244:E245"/>
    <mergeCell ref="F244:F245"/>
    <mergeCell ref="G244:G245"/>
    <mergeCell ref="H244:H245"/>
    <mergeCell ref="I244:I245"/>
    <mergeCell ref="J244:J245"/>
    <mergeCell ref="K244:K245"/>
    <mergeCell ref="L244:L245"/>
    <mergeCell ref="M244:M245"/>
    <mergeCell ref="P244:Q244"/>
    <mergeCell ref="P310:Q310"/>
    <mergeCell ref="R310:S310"/>
    <mergeCell ref="P311:Q311"/>
    <mergeCell ref="R311:S311"/>
    <mergeCell ref="B338:B339"/>
    <mergeCell ref="C338:E338"/>
    <mergeCell ref="C339:E339"/>
    <mergeCell ref="B340:B341"/>
    <mergeCell ref="C340:E340"/>
    <mergeCell ref="C341:E341"/>
    <mergeCell ref="B342:B344"/>
    <mergeCell ref="C342:E342"/>
    <mergeCell ref="X325:Y325"/>
    <mergeCell ref="B329:E329"/>
    <mergeCell ref="B330:E330"/>
    <mergeCell ref="B331:E331"/>
    <mergeCell ref="B332:E332"/>
    <mergeCell ref="B333:E333"/>
    <mergeCell ref="B334:E334"/>
    <mergeCell ref="B335:E335"/>
    <mergeCell ref="B336:E336"/>
    <mergeCell ref="B337:E337"/>
    <mergeCell ref="Z325:AA325"/>
    <mergeCell ref="G326:G327"/>
    <mergeCell ref="J326:J327"/>
    <mergeCell ref="Q326:Q327"/>
    <mergeCell ref="S326:S327"/>
    <mergeCell ref="T326:T327"/>
    <mergeCell ref="Y326:Y327"/>
    <mergeCell ref="Z326:Z327"/>
    <mergeCell ref="AA326:AA327"/>
    <mergeCell ref="F325:H325"/>
    <mergeCell ref="I325:K325"/>
    <mergeCell ref="L325:L326"/>
    <mergeCell ref="M325:M326"/>
    <mergeCell ref="O325:O327"/>
    <mergeCell ref="P325:Q325"/>
    <mergeCell ref="R325:R327"/>
    <mergeCell ref="S325:T325"/>
    <mergeCell ref="B15:E15"/>
    <mergeCell ref="B22:B24"/>
    <mergeCell ref="C22:E22"/>
    <mergeCell ref="S5:T5"/>
    <mergeCell ref="S6:S7"/>
    <mergeCell ref="B10:E10"/>
    <mergeCell ref="B11:E11"/>
    <mergeCell ref="M49:M50"/>
    <mergeCell ref="P54:Q54"/>
    <mergeCell ref="P53:Q53"/>
    <mergeCell ref="P52:Q52"/>
    <mergeCell ref="P51:Q51"/>
    <mergeCell ref="F5:H5"/>
    <mergeCell ref="I5:K5"/>
    <mergeCell ref="G6:G7"/>
    <mergeCell ref="J6:J7"/>
    <mergeCell ref="F49:F50"/>
    <mergeCell ref="H52:H53"/>
    <mergeCell ref="E54:E55"/>
    <mergeCell ref="E52:E53"/>
    <mergeCell ref="I49:I50"/>
    <mergeCell ref="F54:F55"/>
    <mergeCell ref="M54:M55"/>
    <mergeCell ref="L54:L55"/>
    <mergeCell ref="P55:Q55"/>
    <mergeCell ref="P49:Q50"/>
    <mergeCell ref="O49:O50"/>
    <mergeCell ref="R49:S49"/>
    <mergeCell ref="R52:S52"/>
    <mergeCell ref="R53:S53"/>
    <mergeCell ref="R54:S54"/>
    <mergeCell ref="R55:S55"/>
    <mergeCell ref="G61:M61"/>
    <mergeCell ref="L49:L50"/>
    <mergeCell ref="K49:K51"/>
    <mergeCell ref="A59:L59"/>
    <mergeCell ref="A52:A58"/>
    <mergeCell ref="B56:C57"/>
    <mergeCell ref="B58:L58"/>
    <mergeCell ref="G49:G51"/>
    <mergeCell ref="B52:D55"/>
    <mergeCell ref="G54:G55"/>
    <mergeCell ref="G52:G53"/>
    <mergeCell ref="J54:J55"/>
    <mergeCell ref="J52:J53"/>
    <mergeCell ref="I54:I55"/>
    <mergeCell ref="I52:I53"/>
    <mergeCell ref="H54:H55"/>
    <mergeCell ref="B89:E89"/>
    <mergeCell ref="B90:E90"/>
    <mergeCell ref="B141:E141"/>
    <mergeCell ref="B91:E91"/>
    <mergeCell ref="G3:L3"/>
    <mergeCell ref="G67:L67"/>
    <mergeCell ref="C87:E87"/>
    <mergeCell ref="C88:E88"/>
    <mergeCell ref="O113:O114"/>
    <mergeCell ref="L118:L119"/>
    <mergeCell ref="F113:F114"/>
    <mergeCell ref="G113:G115"/>
    <mergeCell ref="H113:H115"/>
    <mergeCell ref="I113:I114"/>
    <mergeCell ref="J113:J115"/>
    <mergeCell ref="K113:K115"/>
    <mergeCell ref="L113:L114"/>
    <mergeCell ref="M113:M114"/>
    <mergeCell ref="C82:E82"/>
    <mergeCell ref="C83:E83"/>
    <mergeCell ref="G70:G71"/>
    <mergeCell ref="J70:J71"/>
    <mergeCell ref="C23:E23"/>
    <mergeCell ref="F69:H69"/>
    <mergeCell ref="B105:E107"/>
    <mergeCell ref="F105:H105"/>
    <mergeCell ref="I105:K105"/>
    <mergeCell ref="L105:L106"/>
    <mergeCell ref="A72:A112"/>
    <mergeCell ref="B72:E72"/>
    <mergeCell ref="O241:O242"/>
    <mergeCell ref="O177:O178"/>
    <mergeCell ref="B120:C121"/>
    <mergeCell ref="D120:E120"/>
    <mergeCell ref="B122:L122"/>
    <mergeCell ref="B125:F125"/>
    <mergeCell ref="G125:M125"/>
    <mergeCell ref="B126:M127"/>
    <mergeCell ref="A123:L123"/>
    <mergeCell ref="A177:E179"/>
    <mergeCell ref="F177:F178"/>
    <mergeCell ref="G177:G179"/>
    <mergeCell ref="H177:H179"/>
    <mergeCell ref="I177:I178"/>
    <mergeCell ref="J177:J179"/>
    <mergeCell ref="K177:K179"/>
    <mergeCell ref="A133:E135"/>
    <mergeCell ref="F133:H133"/>
    <mergeCell ref="Y6:Y7"/>
    <mergeCell ref="Z6:Z7"/>
    <mergeCell ref="AA6:AA7"/>
    <mergeCell ref="B12:E12"/>
    <mergeCell ref="B8:E8"/>
    <mergeCell ref="B9:E9"/>
    <mergeCell ref="X69:Y69"/>
    <mergeCell ref="B92:E92"/>
    <mergeCell ref="B93:E93"/>
    <mergeCell ref="T70:T71"/>
    <mergeCell ref="Y70:Y71"/>
    <mergeCell ref="T6:T7"/>
    <mergeCell ref="L5:L6"/>
    <mergeCell ref="M5:M6"/>
    <mergeCell ref="P5:Q5"/>
    <mergeCell ref="Q6:Q7"/>
    <mergeCell ref="B28:E28"/>
    <mergeCell ref="B29:E29"/>
    <mergeCell ref="B18:B19"/>
    <mergeCell ref="B27:E27"/>
    <mergeCell ref="R5:R7"/>
    <mergeCell ref="AA49:AA51"/>
    <mergeCell ref="B16:E16"/>
    <mergeCell ref="A5:E7"/>
    <mergeCell ref="X5:Y5"/>
    <mergeCell ref="Z5:AA5"/>
    <mergeCell ref="Z49:Z51"/>
    <mergeCell ref="A49:E51"/>
    <mergeCell ref="A8:A48"/>
    <mergeCell ref="C24:E24"/>
    <mergeCell ref="B17:E17"/>
    <mergeCell ref="B13:E13"/>
    <mergeCell ref="O5:O7"/>
    <mergeCell ref="B14:E14"/>
    <mergeCell ref="X49:X51"/>
    <mergeCell ref="B26:E26"/>
    <mergeCell ref="C18:E18"/>
    <mergeCell ref="B20:B21"/>
    <mergeCell ref="C20:E20"/>
    <mergeCell ref="C21:E21"/>
    <mergeCell ref="B25:E25"/>
    <mergeCell ref="C19:E19"/>
    <mergeCell ref="V49:W49"/>
    <mergeCell ref="R50:S50"/>
    <mergeCell ref="T49:U49"/>
    <mergeCell ref="R51:S51"/>
    <mergeCell ref="H49:H51"/>
    <mergeCell ref="J49:J51"/>
    <mergeCell ref="X133:Y133"/>
    <mergeCell ref="Z133:AA133"/>
    <mergeCell ref="Q134:Q135"/>
    <mergeCell ref="S134:S135"/>
    <mergeCell ref="T134:T135"/>
    <mergeCell ref="Y134:Y135"/>
    <mergeCell ref="Z134:Z135"/>
    <mergeCell ref="AA134:AA135"/>
    <mergeCell ref="P133:Q133"/>
    <mergeCell ref="R133:R135"/>
    <mergeCell ref="S133:T133"/>
    <mergeCell ref="X113:X115"/>
    <mergeCell ref="Z113:Z115"/>
    <mergeCell ref="AA113:AA115"/>
    <mergeCell ref="R114:S114"/>
    <mergeCell ref="O69:O71"/>
    <mergeCell ref="B79:E79"/>
    <mergeCell ref="B80:E80"/>
    <mergeCell ref="B73:E73"/>
    <mergeCell ref="B74:E74"/>
    <mergeCell ref="Z69:AA69"/>
    <mergeCell ref="Q70:Q71"/>
    <mergeCell ref="S70:S71"/>
    <mergeCell ref="Z70:Z71"/>
    <mergeCell ref="AA70:AA71"/>
    <mergeCell ref="P69:Q69"/>
    <mergeCell ref="R69:R71"/>
    <mergeCell ref="S69:T69"/>
    <mergeCell ref="B75:E75"/>
    <mergeCell ref="B76:E76"/>
    <mergeCell ref="A69:E71"/>
    <mergeCell ref="B99:L99"/>
    <mergeCell ref="B100:E102"/>
    <mergeCell ref="F100:H100"/>
    <mergeCell ref="I100:K100"/>
    <mergeCell ref="A136:A176"/>
    <mergeCell ref="B136:E136"/>
    <mergeCell ref="B137:E137"/>
    <mergeCell ref="B138:E138"/>
    <mergeCell ref="B139:E139"/>
    <mergeCell ref="B145:E145"/>
    <mergeCell ref="B146:B147"/>
    <mergeCell ref="C146:E146"/>
    <mergeCell ref="C147:E147"/>
    <mergeCell ref="B154:E154"/>
    <mergeCell ref="B155:E155"/>
    <mergeCell ref="B140:E140"/>
    <mergeCell ref="B168:L168"/>
    <mergeCell ref="B169:E171"/>
    <mergeCell ref="G170:G171"/>
    <mergeCell ref="J170:J171"/>
    <mergeCell ref="B172:E172"/>
    <mergeCell ref="B173:E173"/>
    <mergeCell ref="B174:E174"/>
    <mergeCell ref="B175:E175"/>
    <mergeCell ref="B176:L176"/>
    <mergeCell ref="B190:M191"/>
    <mergeCell ref="F182:F183"/>
    <mergeCell ref="H182:H183"/>
    <mergeCell ref="I182:I183"/>
    <mergeCell ref="J182:J183"/>
    <mergeCell ref="K182:K183"/>
    <mergeCell ref="L182:L183"/>
    <mergeCell ref="A180:A186"/>
    <mergeCell ref="M180:M181"/>
    <mergeCell ref="A200:A240"/>
    <mergeCell ref="B200:E200"/>
    <mergeCell ref="B201:E201"/>
    <mergeCell ref="B202:E202"/>
    <mergeCell ref="B203:E203"/>
    <mergeCell ref="B204:E204"/>
    <mergeCell ref="B205:E205"/>
    <mergeCell ref="B206:E206"/>
    <mergeCell ref="B207:E207"/>
    <mergeCell ref="B208:E208"/>
    <mergeCell ref="B209:E209"/>
    <mergeCell ref="B210:B211"/>
    <mergeCell ref="C210:E210"/>
    <mergeCell ref="C211:E211"/>
    <mergeCell ref="B212:B213"/>
    <mergeCell ref="C212:E212"/>
    <mergeCell ref="B220:E220"/>
    <mergeCell ref="B221:E221"/>
    <mergeCell ref="B227:L227"/>
    <mergeCell ref="B228:E230"/>
    <mergeCell ref="F228:H228"/>
    <mergeCell ref="B222:B226"/>
    <mergeCell ref="C222:E222"/>
    <mergeCell ref="C223:E223"/>
    <mergeCell ref="B233:E235"/>
    <mergeCell ref="F233:H233"/>
    <mergeCell ref="I233:K233"/>
    <mergeCell ref="L233:L234"/>
    <mergeCell ref="B236:E236"/>
    <mergeCell ref="B237:E237"/>
    <mergeCell ref="P246:Q246"/>
    <mergeCell ref="R246:S246"/>
    <mergeCell ref="P247:Q247"/>
    <mergeCell ref="R247:S247"/>
    <mergeCell ref="R244:S244"/>
    <mergeCell ref="P245:Q245"/>
    <mergeCell ref="R245:S245"/>
    <mergeCell ref="E246:E247"/>
    <mergeCell ref="F246:F247"/>
    <mergeCell ref="G246:G247"/>
    <mergeCell ref="H246:H247"/>
    <mergeCell ref="I246:I247"/>
    <mergeCell ref="J246:J247"/>
    <mergeCell ref="K246:K247"/>
    <mergeCell ref="M241:M242"/>
    <mergeCell ref="J241:J243"/>
    <mergeCell ref="K241:K243"/>
    <mergeCell ref="L241:L242"/>
    <mergeCell ref="C274:E274"/>
    <mergeCell ref="C275:E275"/>
    <mergeCell ref="B276:B277"/>
    <mergeCell ref="C276:E276"/>
    <mergeCell ref="Z261:AA261"/>
    <mergeCell ref="Q262:Q263"/>
    <mergeCell ref="S262:S263"/>
    <mergeCell ref="T262:T263"/>
    <mergeCell ref="Y262:Y263"/>
    <mergeCell ref="Z262:Z263"/>
    <mergeCell ref="AA262:AA263"/>
    <mergeCell ref="G262:G263"/>
    <mergeCell ref="F261:H261"/>
    <mergeCell ref="I261:K261"/>
    <mergeCell ref="L261:L262"/>
    <mergeCell ref="M261:M262"/>
    <mergeCell ref="J262:J263"/>
    <mergeCell ref="S261:T261"/>
    <mergeCell ref="B291:L291"/>
    <mergeCell ref="B292:E294"/>
    <mergeCell ref="F292:H292"/>
    <mergeCell ref="I292:K292"/>
    <mergeCell ref="L292:L293"/>
    <mergeCell ref="B297:E299"/>
    <mergeCell ref="F297:H297"/>
    <mergeCell ref="X305:X307"/>
    <mergeCell ref="I310:I311"/>
    <mergeCell ref="O305:O306"/>
    <mergeCell ref="P305:Q306"/>
    <mergeCell ref="R305:S305"/>
    <mergeCell ref="T305:U305"/>
    <mergeCell ref="V305:W305"/>
    <mergeCell ref="M292:M293"/>
    <mergeCell ref="G293:G294"/>
    <mergeCell ref="H293:H294"/>
    <mergeCell ref="J293:J294"/>
    <mergeCell ref="K293:K294"/>
    <mergeCell ref="U294:V294"/>
    <mergeCell ref="B295:E295"/>
    <mergeCell ref="U295:V295"/>
    <mergeCell ref="B296:L296"/>
    <mergeCell ref="I297:K297"/>
    <mergeCell ref="B284:E284"/>
    <mergeCell ref="B285:E285"/>
    <mergeCell ref="X261:Y261"/>
    <mergeCell ref="G259:L259"/>
    <mergeCell ref="L246:L247"/>
    <mergeCell ref="M246:M247"/>
    <mergeCell ref="B248:C249"/>
    <mergeCell ref="D248:E248"/>
    <mergeCell ref="D249:E249"/>
    <mergeCell ref="B250:L250"/>
    <mergeCell ref="A251:L251"/>
    <mergeCell ref="B253:F253"/>
    <mergeCell ref="G253:M253"/>
    <mergeCell ref="A261:E263"/>
    <mergeCell ref="B265:E265"/>
    <mergeCell ref="B266:E266"/>
    <mergeCell ref="B267:E267"/>
    <mergeCell ref="B268:E268"/>
    <mergeCell ref="B269:E269"/>
    <mergeCell ref="B270:E270"/>
    <mergeCell ref="B271:E271"/>
    <mergeCell ref="B283:E283"/>
    <mergeCell ref="B273:E273"/>
    <mergeCell ref="B274:B275"/>
    <mergeCell ref="P56:Q56"/>
    <mergeCell ref="M133:M134"/>
    <mergeCell ref="G134:G135"/>
    <mergeCell ref="J134:J135"/>
    <mergeCell ref="O133:O135"/>
    <mergeCell ref="G131:L131"/>
    <mergeCell ref="T113:U113"/>
    <mergeCell ref="V113:W113"/>
    <mergeCell ref="P248:Q248"/>
    <mergeCell ref="P177:Q178"/>
    <mergeCell ref="R177:S177"/>
    <mergeCell ref="M197:M198"/>
    <mergeCell ref="G198:G199"/>
    <mergeCell ref="J198:J199"/>
    <mergeCell ref="S197:T197"/>
    <mergeCell ref="G182:G183"/>
    <mergeCell ref="P184:Q184"/>
    <mergeCell ref="L100:L101"/>
    <mergeCell ref="P113:Q114"/>
    <mergeCell ref="P118:Q118"/>
    <mergeCell ref="I69:K69"/>
    <mergeCell ref="L69:L70"/>
    <mergeCell ref="R119:S119"/>
    <mergeCell ref="T177:U177"/>
  </mergeCells>
  <phoneticPr fontId="2"/>
  <dataValidations xWindow="324" yWindow="272" count="2">
    <dataValidation imeMode="on" allowBlank="1" showInputMessage="1" showErrorMessage="1" sqref="P307:Q310 B318:M319 P179:Q182 P115:Q118 P51:Q54 P243:Q246 B62:M63 P371:Q374 B126:M127 B190:M191 B254:M255 B382:M383 U38:V38 U102:V102 U166:V166 U230:V230 U294:V294 U358:V358" xr:uid="{00000000-0002-0000-0400-000000000000}"/>
    <dataValidation imeMode="off" allowBlank="1" showInputMessage="1" showErrorMessage="1" sqref="F312:F313 I313 S120:S121 S184:S185 S248:S249 S56:S57 R51:U54 R115:U118 R179:U182 R243:U246 S312:S313 R307:U310 I377 F56:F57 I57 S376:S377 R371:U374 G293 G30:G34 F184:F185 I185 I103 F120:F121 I121 F167 F248:F249 I249 J229 F376:F377 I8:I34 F8:F34 F44:F47 I44:I47 J30:J34 G37 J37 F39 I39 I72:I98 F72:F98 G94:G98 F108:F111 I108:I111 J94:J98 G101 J101 F103 I136:I162 F136:F162 I167 G158:G162 F172:F175 I172:I175 J158:J162 G165 J165 I200:I226 F200:F226 F231 I231 G222:G226 F236:F239 I236:I239 J222:J226 G229 I264:I290 F264:F290 J293 F295 I295 G286:G290 F300:F303 I300:I303 J286:J290 I328:I354 F328:F354 G357 J357 F359 I359 G350:G354 F364:F367 I364:I367 J350:J354" xr:uid="{00000000-0002-0000-0400-000001000000}"/>
  </dataValidations>
  <hyperlinks>
    <hyperlink ref="O61" r:id="rId1" xr:uid="{00000000-0004-0000-0400-000000000000}"/>
  </hyperlinks>
  <printOptions horizontalCentered="1"/>
  <pageMargins left="0.59055118110236227" right="0.59055118110236227" top="0.39370078740157483" bottom="0.39370078740157483" header="0.51181102362204722" footer="0.19685039370078741"/>
  <pageSetup paperSize="9" scale="84" orientation="portrait" blackAndWhite="1" horizontalDpi="300" verticalDpi="300" r:id="rId2"/>
  <headerFooter alignWithMargins="0">
    <oddFooter>&amp;R&amp;9&amp;K01+049&amp;F</oddFooter>
  </headerFooter>
  <rowBreaks count="5" manualBreakCount="5">
    <brk id="64" max="11" man="1"/>
    <brk id="128" max="11" man="1"/>
    <brk id="192" max="11" man="1"/>
    <brk id="256" max="11" man="1"/>
    <brk id="320" max="11" man="1"/>
  </rowBreaks>
  <ignoredErrors>
    <ignoredError sqref="F52 F54 T55" unlockedFormula="1"/>
  </ignoredErrors>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7"/>
  </sheetPr>
  <dimension ref="A1:AF385"/>
  <sheetViews>
    <sheetView showGridLines="0" tabSelected="1" view="pageBreakPreview" zoomScaleNormal="75" zoomScaleSheetLayoutView="100" workbookViewId="0">
      <pane xSplit="5" topLeftCell="F1" activePane="topRight" state="frozenSplit"/>
      <selection pane="topRight" activeCell="F10" sqref="F10"/>
    </sheetView>
  </sheetViews>
  <sheetFormatPr defaultColWidth="9" defaultRowHeight="16.5" x14ac:dyDescent="0.2"/>
  <cols>
    <col min="1" max="1" width="2.90625" style="40" customWidth="1"/>
    <col min="2" max="2" width="8.08984375" style="40" customWidth="1"/>
    <col min="3" max="3" width="2.08984375" style="40" customWidth="1"/>
    <col min="4" max="4" width="4.7265625" style="40" customWidth="1"/>
    <col min="5" max="5" width="6.453125" style="40" customWidth="1"/>
    <col min="6" max="6" width="9.36328125" style="40" customWidth="1"/>
    <col min="7" max="7" width="5.36328125" style="40" customWidth="1"/>
    <col min="8" max="8" width="9.36328125" style="40" customWidth="1"/>
    <col min="9" max="9" width="10.453125" style="40" customWidth="1"/>
    <col min="10" max="10" width="5.36328125" style="40" customWidth="1"/>
    <col min="11" max="11" width="9.1796875" style="40" customWidth="1"/>
    <col min="12" max="12" width="8.08984375" style="40" customWidth="1"/>
    <col min="13" max="13" width="9.08984375" style="40" customWidth="1"/>
    <col min="14" max="14" width="6.36328125" style="198" customWidth="1"/>
    <col min="15" max="15" width="6.6328125" style="198" customWidth="1"/>
    <col min="16" max="16" width="7.08984375" style="198" customWidth="1"/>
    <col min="17" max="17" width="8.6328125" style="204" customWidth="1"/>
    <col min="18" max="18" width="6.6328125" style="198" customWidth="1"/>
    <col min="19" max="19" width="8.08984375" style="198" customWidth="1"/>
    <col min="20" max="20" width="9.6328125" style="204" customWidth="1"/>
    <col min="21" max="23" width="9" style="198"/>
    <col min="24" max="24" width="9.26953125" style="198" hidden="1" customWidth="1"/>
    <col min="25" max="25" width="10.453125" style="198" hidden="1" customWidth="1"/>
    <col min="26" max="26" width="9.7265625" style="198" hidden="1" customWidth="1"/>
    <col min="27" max="27" width="14" style="198" hidden="1" customWidth="1"/>
    <col min="28" max="32" width="9" style="198"/>
    <col min="33" max="16384" width="9" style="40"/>
  </cols>
  <sheetData>
    <row r="1" spans="1:27" ht="18" customHeight="1" x14ac:dyDescent="0.2">
      <c r="A1" s="1"/>
      <c r="B1" s="21" t="s">
        <v>315</v>
      </c>
      <c r="C1" s="21"/>
      <c r="D1" s="21"/>
      <c r="E1" s="21"/>
      <c r="F1" s="21"/>
      <c r="G1" s="21"/>
      <c r="H1" s="21"/>
      <c r="I1" s="21"/>
      <c r="J1" s="21"/>
      <c r="K1" s="21"/>
      <c r="L1" s="21"/>
      <c r="M1" s="21"/>
      <c r="N1" s="192" t="s">
        <v>401</v>
      </c>
    </row>
    <row r="2" spans="1:27" ht="14.25" customHeight="1" x14ac:dyDescent="0.2">
      <c r="A2" s="21"/>
      <c r="B2" s="21"/>
      <c r="C2" s="21"/>
      <c r="D2" s="21"/>
      <c r="E2" s="21"/>
      <c r="F2" s="21"/>
      <c r="G2" s="21"/>
      <c r="H2" s="21"/>
      <c r="I2" s="21"/>
      <c r="J2" s="21"/>
      <c r="K2" s="21"/>
      <c r="L2" s="21"/>
      <c r="M2" s="21"/>
      <c r="O2" s="203" t="s">
        <v>272</v>
      </c>
    </row>
    <row r="3" spans="1:27" ht="15" customHeight="1" x14ac:dyDescent="0.2">
      <c r="A3" s="21"/>
      <c r="B3" s="46" t="s">
        <v>408</v>
      </c>
      <c r="C3" s="47">
        <f>IF(①基本情報!D6="","",①基本情報!D6)</f>
        <v>7</v>
      </c>
      <c r="D3" s="74" t="s">
        <v>111</v>
      </c>
      <c r="F3" s="46" t="s">
        <v>112</v>
      </c>
      <c r="G3" s="671"/>
      <c r="H3" s="672"/>
      <c r="I3" s="672"/>
      <c r="J3" s="672"/>
      <c r="K3" s="672"/>
      <c r="L3" s="673"/>
      <c r="M3" s="21"/>
      <c r="O3" s="203" t="s">
        <v>274</v>
      </c>
    </row>
    <row r="4" spans="1:27" ht="15" customHeight="1" x14ac:dyDescent="0.2">
      <c r="A4" s="109"/>
      <c r="B4" s="110"/>
      <c r="C4" s="111"/>
      <c r="D4" s="111"/>
      <c r="E4" s="109"/>
      <c r="F4" s="111"/>
      <c r="G4" s="112"/>
      <c r="H4" s="112"/>
      <c r="I4" s="112"/>
      <c r="J4" s="112"/>
      <c r="K4" s="112"/>
      <c r="L4" s="110"/>
      <c r="M4" s="110"/>
      <c r="O4" s="203" t="s">
        <v>273</v>
      </c>
    </row>
    <row r="5" spans="1:27" ht="18" customHeight="1" x14ac:dyDescent="0.2">
      <c r="A5" s="594" t="s">
        <v>0</v>
      </c>
      <c r="B5" s="594"/>
      <c r="C5" s="594"/>
      <c r="D5" s="594"/>
      <c r="E5" s="594"/>
      <c r="F5" s="570" t="s">
        <v>1</v>
      </c>
      <c r="G5" s="570"/>
      <c r="H5" s="570"/>
      <c r="I5" s="570" t="s">
        <v>516</v>
      </c>
      <c r="J5" s="570"/>
      <c r="K5" s="570"/>
      <c r="L5" s="568" t="s">
        <v>70</v>
      </c>
      <c r="M5" s="568" t="s">
        <v>72</v>
      </c>
      <c r="N5" s="271"/>
      <c r="O5" s="571" t="s">
        <v>119</v>
      </c>
      <c r="P5" s="581" t="s">
        <v>2</v>
      </c>
      <c r="Q5" s="581"/>
      <c r="R5" s="571" t="s">
        <v>119</v>
      </c>
      <c r="S5" s="581" t="s">
        <v>57</v>
      </c>
      <c r="T5" s="581"/>
      <c r="X5" s="581" t="s">
        <v>2</v>
      </c>
      <c r="Y5" s="581"/>
      <c r="Z5" s="581" t="s">
        <v>57</v>
      </c>
      <c r="AA5" s="581"/>
    </row>
    <row r="6" spans="1:27" ht="15" customHeight="1" x14ac:dyDescent="0.2">
      <c r="A6" s="594"/>
      <c r="B6" s="594"/>
      <c r="C6" s="594"/>
      <c r="D6" s="594"/>
      <c r="E6" s="594"/>
      <c r="F6" s="360" t="s">
        <v>3</v>
      </c>
      <c r="G6" s="570" t="s">
        <v>47</v>
      </c>
      <c r="H6" s="382" t="s">
        <v>48</v>
      </c>
      <c r="I6" s="360" t="s">
        <v>3</v>
      </c>
      <c r="J6" s="570" t="s">
        <v>47</v>
      </c>
      <c r="K6" s="382" t="s">
        <v>48</v>
      </c>
      <c r="L6" s="569"/>
      <c r="M6" s="569"/>
      <c r="N6" s="271"/>
      <c r="O6" s="572"/>
      <c r="P6" s="205" t="s">
        <v>3</v>
      </c>
      <c r="Q6" s="638" t="s">
        <v>83</v>
      </c>
      <c r="R6" s="572"/>
      <c r="S6" s="571" t="s">
        <v>3</v>
      </c>
      <c r="T6" s="639" t="s">
        <v>47</v>
      </c>
      <c r="X6" s="205" t="s">
        <v>3</v>
      </c>
      <c r="Y6" s="641" t="s">
        <v>83</v>
      </c>
      <c r="Z6" s="571" t="s">
        <v>3</v>
      </c>
      <c r="AA6" s="571" t="s">
        <v>47</v>
      </c>
    </row>
    <row r="7" spans="1:27" ht="15" customHeight="1" x14ac:dyDescent="0.2">
      <c r="A7" s="594"/>
      <c r="B7" s="594"/>
      <c r="C7" s="594"/>
      <c r="D7" s="594"/>
      <c r="E7" s="594"/>
      <c r="F7" s="368" t="s">
        <v>66</v>
      </c>
      <c r="G7" s="570"/>
      <c r="H7" s="363" t="s">
        <v>67</v>
      </c>
      <c r="I7" s="368" t="s">
        <v>68</v>
      </c>
      <c r="J7" s="570"/>
      <c r="K7" s="363" t="s">
        <v>69</v>
      </c>
      <c r="L7" s="361" t="s">
        <v>104</v>
      </c>
      <c r="M7" s="361" t="s">
        <v>261</v>
      </c>
      <c r="N7" s="271"/>
      <c r="O7" s="573"/>
      <c r="P7" s="206" t="s">
        <v>5</v>
      </c>
      <c r="Q7" s="638"/>
      <c r="R7" s="573"/>
      <c r="S7" s="573"/>
      <c r="T7" s="640"/>
      <c r="X7" s="206" t="s">
        <v>5</v>
      </c>
      <c r="Y7" s="641"/>
      <c r="Z7" s="573"/>
      <c r="AA7" s="573"/>
    </row>
    <row r="8" spans="1:27" ht="15" customHeight="1" x14ac:dyDescent="0.55000000000000004">
      <c r="A8" s="650" t="s">
        <v>49</v>
      </c>
      <c r="B8" s="599" t="s">
        <v>106</v>
      </c>
      <c r="C8" s="600"/>
      <c r="D8" s="600"/>
      <c r="E8" s="601"/>
      <c r="F8" s="250"/>
      <c r="G8" s="249" t="s">
        <v>124</v>
      </c>
      <c r="H8" s="251" t="str">
        <f t="shared" ref="H8:H34" si="0">IF(F8="","",F8*P8)</f>
        <v/>
      </c>
      <c r="I8" s="250"/>
      <c r="J8" s="249" t="s">
        <v>124</v>
      </c>
      <c r="K8" s="251" t="str">
        <f t="shared" ref="K8:K29" si="1">IF(I8="","",I8*P8)</f>
        <v/>
      </c>
      <c r="L8" s="251" t="str">
        <f t="shared" ref="L8:L29" si="2">IF(F8="",IF(I8="","",-(I8*P8)),(F8-I8)*P8)</f>
        <v/>
      </c>
      <c r="M8" s="252" t="str">
        <f t="shared" ref="M8:M29" si="3">IF(L8="","",L8*S8*44/12)</f>
        <v/>
      </c>
      <c r="N8" s="217"/>
      <c r="O8" s="364" t="str">
        <f>IF(P8=$X$8,"","○")</f>
        <v/>
      </c>
      <c r="P8" s="277">
        <v>38.299999999999997</v>
      </c>
      <c r="Q8" s="303" t="s">
        <v>493</v>
      </c>
      <c r="R8" s="207" t="str">
        <f>IF(S8=$Z$8,"","○")</f>
        <v/>
      </c>
      <c r="S8" s="313">
        <v>1.9E-2</v>
      </c>
      <c r="T8" s="314" t="s">
        <v>277</v>
      </c>
      <c r="X8" s="281">
        <v>38.299999999999997</v>
      </c>
      <c r="Y8" s="359" t="s">
        <v>493</v>
      </c>
      <c r="Z8" s="320">
        <v>1.9E-2</v>
      </c>
      <c r="AA8" s="357" t="s">
        <v>56</v>
      </c>
    </row>
    <row r="9" spans="1:27" ht="15" customHeight="1" x14ac:dyDescent="0.55000000000000004">
      <c r="A9" s="650"/>
      <c r="B9" s="599" t="s">
        <v>9</v>
      </c>
      <c r="C9" s="600"/>
      <c r="D9" s="600"/>
      <c r="E9" s="601"/>
      <c r="F9" s="250"/>
      <c r="G9" s="249" t="s">
        <v>124</v>
      </c>
      <c r="H9" s="251" t="str">
        <f t="shared" si="0"/>
        <v/>
      </c>
      <c r="I9" s="250"/>
      <c r="J9" s="249" t="s">
        <v>124</v>
      </c>
      <c r="K9" s="251" t="str">
        <f t="shared" si="1"/>
        <v/>
      </c>
      <c r="L9" s="251" t="str">
        <f t="shared" si="2"/>
        <v/>
      </c>
      <c r="M9" s="252" t="str">
        <f t="shared" si="3"/>
        <v/>
      </c>
      <c r="N9" s="217"/>
      <c r="O9" s="364" t="str">
        <f>IF(P9=$X$9,"","○")</f>
        <v/>
      </c>
      <c r="P9" s="277">
        <v>34.799999999999997</v>
      </c>
      <c r="Q9" s="303" t="s">
        <v>493</v>
      </c>
      <c r="R9" s="207" t="str">
        <f>IF(S9=$Z$9,"","○")</f>
        <v/>
      </c>
      <c r="S9" s="277">
        <v>1.83E-2</v>
      </c>
      <c r="T9" s="314" t="s">
        <v>276</v>
      </c>
      <c r="X9" s="281">
        <v>34.799999999999997</v>
      </c>
      <c r="Y9" s="359" t="s">
        <v>493</v>
      </c>
      <c r="Z9" s="281">
        <v>1.83E-2</v>
      </c>
      <c r="AA9" s="357" t="s">
        <v>56</v>
      </c>
    </row>
    <row r="10" spans="1:27" ht="15" customHeight="1" x14ac:dyDescent="0.55000000000000004">
      <c r="A10" s="650"/>
      <c r="B10" s="599" t="s">
        <v>53</v>
      </c>
      <c r="C10" s="600"/>
      <c r="D10" s="600"/>
      <c r="E10" s="601"/>
      <c r="F10" s="250"/>
      <c r="G10" s="249" t="s">
        <v>124</v>
      </c>
      <c r="H10" s="251" t="str">
        <f t="shared" si="0"/>
        <v/>
      </c>
      <c r="I10" s="250"/>
      <c r="J10" s="249" t="s">
        <v>124</v>
      </c>
      <c r="K10" s="251" t="str">
        <f t="shared" si="1"/>
        <v/>
      </c>
      <c r="L10" s="251" t="str">
        <f t="shared" si="2"/>
        <v/>
      </c>
      <c r="M10" s="252" t="str">
        <f t="shared" si="3"/>
        <v/>
      </c>
      <c r="N10" s="217"/>
      <c r="O10" s="364" t="str">
        <f>IF(P10=$X$10,"","○")</f>
        <v/>
      </c>
      <c r="P10" s="277">
        <v>33.4</v>
      </c>
      <c r="Q10" s="303" t="s">
        <v>493</v>
      </c>
      <c r="R10" s="207" t="str">
        <f>IF(S10=$Z$10,"","○")</f>
        <v/>
      </c>
      <c r="S10" s="277">
        <v>1.8700000000000001E-2</v>
      </c>
      <c r="T10" s="314" t="s">
        <v>276</v>
      </c>
      <c r="X10" s="281">
        <v>33.4</v>
      </c>
      <c r="Y10" s="359" t="s">
        <v>493</v>
      </c>
      <c r="Z10" s="281">
        <v>1.8700000000000001E-2</v>
      </c>
      <c r="AA10" s="357" t="s">
        <v>56</v>
      </c>
    </row>
    <row r="11" spans="1:27" ht="15" customHeight="1" x14ac:dyDescent="0.55000000000000004">
      <c r="A11" s="650"/>
      <c r="B11" s="599" t="s">
        <v>10</v>
      </c>
      <c r="C11" s="600"/>
      <c r="D11" s="600"/>
      <c r="E11" s="601"/>
      <c r="F11" s="250"/>
      <c r="G11" s="249" t="s">
        <v>124</v>
      </c>
      <c r="H11" s="251" t="str">
        <f t="shared" si="0"/>
        <v/>
      </c>
      <c r="I11" s="250"/>
      <c r="J11" s="249" t="s">
        <v>124</v>
      </c>
      <c r="K11" s="251" t="str">
        <f t="shared" si="1"/>
        <v/>
      </c>
      <c r="L11" s="251" t="str">
        <f t="shared" si="2"/>
        <v/>
      </c>
      <c r="M11" s="252" t="str">
        <f t="shared" si="3"/>
        <v/>
      </c>
      <c r="N11" s="217"/>
      <c r="O11" s="364" t="str">
        <f>IF(P11=$X$11,"","○")</f>
        <v/>
      </c>
      <c r="P11" s="277">
        <v>33.299999999999997</v>
      </c>
      <c r="Q11" s="303" t="s">
        <v>493</v>
      </c>
      <c r="R11" s="207" t="str">
        <f>IF(S11=$Z$11,"","○")</f>
        <v/>
      </c>
      <c r="S11" s="277">
        <v>1.8599999999999998E-2</v>
      </c>
      <c r="T11" s="314" t="s">
        <v>276</v>
      </c>
      <c r="X11" s="281">
        <v>33.299999999999997</v>
      </c>
      <c r="Y11" s="359" t="s">
        <v>493</v>
      </c>
      <c r="Z11" s="281">
        <v>1.8599999999999998E-2</v>
      </c>
      <c r="AA11" s="357" t="s">
        <v>56</v>
      </c>
    </row>
    <row r="12" spans="1:27" ht="15" customHeight="1" x14ac:dyDescent="0.55000000000000004">
      <c r="A12" s="650"/>
      <c r="B12" s="599" t="s">
        <v>107</v>
      </c>
      <c r="C12" s="600"/>
      <c r="D12" s="600"/>
      <c r="E12" s="601"/>
      <c r="F12" s="250"/>
      <c r="G12" s="249" t="s">
        <v>124</v>
      </c>
      <c r="H12" s="251" t="str">
        <f t="shared" si="0"/>
        <v/>
      </c>
      <c r="I12" s="250"/>
      <c r="J12" s="249" t="s">
        <v>124</v>
      </c>
      <c r="K12" s="251" t="str">
        <f t="shared" si="1"/>
        <v/>
      </c>
      <c r="L12" s="251" t="str">
        <f t="shared" si="2"/>
        <v/>
      </c>
      <c r="M12" s="252" t="str">
        <f t="shared" si="3"/>
        <v/>
      </c>
      <c r="N12" s="217"/>
      <c r="O12" s="364" t="str">
        <f>IF(P12=$X$12,"","○")</f>
        <v/>
      </c>
      <c r="P12" s="277">
        <v>36.5</v>
      </c>
      <c r="Q12" s="303" t="s">
        <v>493</v>
      </c>
      <c r="R12" s="207" t="str">
        <f>IF(S12=$Z$12,"","○")</f>
        <v/>
      </c>
      <c r="S12" s="277">
        <v>1.8700000000000001E-2</v>
      </c>
      <c r="T12" s="314" t="s">
        <v>276</v>
      </c>
      <c r="X12" s="281">
        <v>36.5</v>
      </c>
      <c r="Y12" s="359" t="s">
        <v>493</v>
      </c>
      <c r="Z12" s="281">
        <v>1.8700000000000001E-2</v>
      </c>
      <c r="AA12" s="357" t="s">
        <v>56</v>
      </c>
    </row>
    <row r="13" spans="1:27" ht="15" customHeight="1" x14ac:dyDescent="0.55000000000000004">
      <c r="A13" s="650"/>
      <c r="B13" s="599" t="s">
        <v>12</v>
      </c>
      <c r="C13" s="600"/>
      <c r="D13" s="600"/>
      <c r="E13" s="601"/>
      <c r="F13" s="250"/>
      <c r="G13" s="249" t="s">
        <v>124</v>
      </c>
      <c r="H13" s="251" t="str">
        <f t="shared" si="0"/>
        <v/>
      </c>
      <c r="I13" s="250"/>
      <c r="J13" s="249" t="s">
        <v>124</v>
      </c>
      <c r="K13" s="251" t="str">
        <f t="shared" si="1"/>
        <v/>
      </c>
      <c r="L13" s="251" t="str">
        <f t="shared" si="2"/>
        <v/>
      </c>
      <c r="M13" s="252" t="str">
        <f t="shared" si="3"/>
        <v/>
      </c>
      <c r="N13" s="217"/>
      <c r="O13" s="364" t="str">
        <f>IF(P13=$X$13,"","○")</f>
        <v/>
      </c>
      <c r="P13" s="304">
        <v>38</v>
      </c>
      <c r="Q13" s="303" t="s">
        <v>493</v>
      </c>
      <c r="R13" s="207" t="str">
        <f>IF(S13=$Z$13,"","○")</f>
        <v/>
      </c>
      <c r="S13" s="277">
        <v>1.8800000000000001E-2</v>
      </c>
      <c r="T13" s="314" t="s">
        <v>276</v>
      </c>
      <c r="X13" s="321">
        <v>38</v>
      </c>
      <c r="Y13" s="359" t="s">
        <v>493</v>
      </c>
      <c r="Z13" s="281">
        <v>1.8800000000000001E-2</v>
      </c>
      <c r="AA13" s="357" t="s">
        <v>56</v>
      </c>
    </row>
    <row r="14" spans="1:27" ht="15" customHeight="1" x14ac:dyDescent="0.55000000000000004">
      <c r="A14" s="650"/>
      <c r="B14" s="599" t="s">
        <v>13</v>
      </c>
      <c r="C14" s="600"/>
      <c r="D14" s="600"/>
      <c r="E14" s="601"/>
      <c r="F14" s="250"/>
      <c r="G14" s="249" t="s">
        <v>124</v>
      </c>
      <c r="H14" s="251" t="str">
        <f t="shared" si="0"/>
        <v/>
      </c>
      <c r="I14" s="250"/>
      <c r="J14" s="249" t="s">
        <v>124</v>
      </c>
      <c r="K14" s="251" t="str">
        <f t="shared" si="1"/>
        <v/>
      </c>
      <c r="L14" s="251" t="str">
        <f t="shared" si="2"/>
        <v/>
      </c>
      <c r="M14" s="252" t="str">
        <f t="shared" si="3"/>
        <v/>
      </c>
      <c r="N14" s="217"/>
      <c r="O14" s="364" t="str">
        <f>IF(P14=$X$14,"","○")</f>
        <v/>
      </c>
      <c r="P14" s="277">
        <v>38.9</v>
      </c>
      <c r="Q14" s="303" t="s">
        <v>493</v>
      </c>
      <c r="R14" s="207" t="str">
        <f>IF(S14=$Z$14,"","○")</f>
        <v/>
      </c>
      <c r="S14" s="277">
        <v>1.9300000000000001E-2</v>
      </c>
      <c r="T14" s="314" t="s">
        <v>276</v>
      </c>
      <c r="X14" s="281">
        <v>38.9</v>
      </c>
      <c r="Y14" s="359" t="s">
        <v>493</v>
      </c>
      <c r="Z14" s="281">
        <v>1.9300000000000001E-2</v>
      </c>
      <c r="AA14" s="357" t="s">
        <v>56</v>
      </c>
    </row>
    <row r="15" spans="1:27" ht="15" customHeight="1" x14ac:dyDescent="0.55000000000000004">
      <c r="A15" s="650"/>
      <c r="B15" s="599" t="s">
        <v>14</v>
      </c>
      <c r="C15" s="600"/>
      <c r="D15" s="600"/>
      <c r="E15" s="601"/>
      <c r="F15" s="250"/>
      <c r="G15" s="249" t="s">
        <v>124</v>
      </c>
      <c r="H15" s="251" t="str">
        <f t="shared" si="0"/>
        <v/>
      </c>
      <c r="I15" s="250"/>
      <c r="J15" s="249" t="s">
        <v>124</v>
      </c>
      <c r="K15" s="251" t="str">
        <f t="shared" si="1"/>
        <v/>
      </c>
      <c r="L15" s="251" t="str">
        <f t="shared" si="2"/>
        <v/>
      </c>
      <c r="M15" s="252" t="str">
        <f t="shared" si="3"/>
        <v/>
      </c>
      <c r="N15" s="217"/>
      <c r="O15" s="364" t="str">
        <f>IF(P15=$X$15,"","○")</f>
        <v/>
      </c>
      <c r="P15" s="277">
        <v>41.8</v>
      </c>
      <c r="Q15" s="303" t="s">
        <v>493</v>
      </c>
      <c r="R15" s="207" t="str">
        <f>IF(S15=$Z$15,"","○")</f>
        <v/>
      </c>
      <c r="S15" s="277">
        <v>2.0199999999999999E-2</v>
      </c>
      <c r="T15" s="314" t="s">
        <v>276</v>
      </c>
      <c r="X15" s="281">
        <v>41.8</v>
      </c>
      <c r="Y15" s="359" t="s">
        <v>493</v>
      </c>
      <c r="Z15" s="281">
        <v>2.0199999999999999E-2</v>
      </c>
      <c r="AA15" s="357" t="s">
        <v>56</v>
      </c>
    </row>
    <row r="16" spans="1:27" ht="15" customHeight="1" x14ac:dyDescent="0.55000000000000004">
      <c r="A16" s="650"/>
      <c r="B16" s="599" t="s">
        <v>15</v>
      </c>
      <c r="C16" s="600"/>
      <c r="D16" s="600"/>
      <c r="E16" s="601"/>
      <c r="F16" s="250"/>
      <c r="G16" s="249" t="s">
        <v>457</v>
      </c>
      <c r="H16" s="251" t="str">
        <f t="shared" si="0"/>
        <v/>
      </c>
      <c r="I16" s="250"/>
      <c r="J16" s="249" t="s">
        <v>457</v>
      </c>
      <c r="K16" s="251" t="str">
        <f t="shared" si="1"/>
        <v/>
      </c>
      <c r="L16" s="251" t="str">
        <f t="shared" si="2"/>
        <v/>
      </c>
      <c r="M16" s="252" t="str">
        <f t="shared" si="3"/>
        <v/>
      </c>
      <c r="N16" s="217"/>
      <c r="O16" s="364" t="str">
        <f>IF(P16=$X$16,"","○")</f>
        <v/>
      </c>
      <c r="P16" s="304">
        <v>40</v>
      </c>
      <c r="Q16" s="303" t="s">
        <v>17</v>
      </c>
      <c r="R16" s="207" t="str">
        <f>IF(S16=$Z$16,"","○")</f>
        <v/>
      </c>
      <c r="S16" s="277">
        <v>2.0400000000000001E-2</v>
      </c>
      <c r="T16" s="314" t="s">
        <v>276</v>
      </c>
      <c r="X16" s="321">
        <v>40</v>
      </c>
      <c r="Y16" s="359" t="s">
        <v>17</v>
      </c>
      <c r="Z16" s="281">
        <v>2.0400000000000001E-2</v>
      </c>
      <c r="AA16" s="357" t="s">
        <v>56</v>
      </c>
    </row>
    <row r="17" spans="1:32" ht="15" customHeight="1" x14ac:dyDescent="0.55000000000000004">
      <c r="A17" s="650"/>
      <c r="B17" s="599" t="s">
        <v>18</v>
      </c>
      <c r="C17" s="600"/>
      <c r="D17" s="600"/>
      <c r="E17" s="601"/>
      <c r="F17" s="250"/>
      <c r="G17" s="249" t="s">
        <v>457</v>
      </c>
      <c r="H17" s="251" t="str">
        <f t="shared" si="0"/>
        <v/>
      </c>
      <c r="I17" s="250"/>
      <c r="J17" s="249" t="s">
        <v>457</v>
      </c>
      <c r="K17" s="251" t="str">
        <f t="shared" si="1"/>
        <v/>
      </c>
      <c r="L17" s="251" t="str">
        <f t="shared" si="2"/>
        <v/>
      </c>
      <c r="M17" s="252" t="str">
        <f t="shared" si="3"/>
        <v/>
      </c>
      <c r="N17" s="217"/>
      <c r="O17" s="364" t="str">
        <f>IF(P17=$X$17,"","○")</f>
        <v/>
      </c>
      <c r="P17" s="277">
        <v>34.1</v>
      </c>
      <c r="Q17" s="303" t="s">
        <v>17</v>
      </c>
      <c r="R17" s="207" t="str">
        <f>IF(S17=$Z$17,"","○")</f>
        <v/>
      </c>
      <c r="S17" s="277">
        <v>2.4500000000000001E-2</v>
      </c>
      <c r="T17" s="314" t="s">
        <v>276</v>
      </c>
      <c r="X17" s="281">
        <v>34.1</v>
      </c>
      <c r="Y17" s="359" t="s">
        <v>17</v>
      </c>
      <c r="Z17" s="281">
        <v>2.4500000000000001E-2</v>
      </c>
      <c r="AA17" s="357" t="s">
        <v>56</v>
      </c>
    </row>
    <row r="18" spans="1:32" ht="15" customHeight="1" x14ac:dyDescent="0.55000000000000004">
      <c r="A18" s="650"/>
      <c r="B18" s="602" t="s">
        <v>19</v>
      </c>
      <c r="C18" s="637" t="s">
        <v>20</v>
      </c>
      <c r="D18" s="637"/>
      <c r="E18" s="637"/>
      <c r="F18" s="250"/>
      <c r="G18" s="249" t="s">
        <v>457</v>
      </c>
      <c r="H18" s="251" t="str">
        <f t="shared" si="0"/>
        <v/>
      </c>
      <c r="I18" s="250"/>
      <c r="J18" s="249" t="s">
        <v>457</v>
      </c>
      <c r="K18" s="251" t="str">
        <f t="shared" si="1"/>
        <v/>
      </c>
      <c r="L18" s="251" t="str">
        <f t="shared" si="2"/>
        <v/>
      </c>
      <c r="M18" s="252" t="str">
        <f t="shared" si="3"/>
        <v/>
      </c>
      <c r="N18" s="217"/>
      <c r="O18" s="364" t="str">
        <f>IF(P18=$X$18,"","○")</f>
        <v/>
      </c>
      <c r="P18" s="277">
        <v>50.1</v>
      </c>
      <c r="Q18" s="303" t="s">
        <v>91</v>
      </c>
      <c r="R18" s="207" t="str">
        <f>IF(S18=$Z$18,"","○")</f>
        <v/>
      </c>
      <c r="S18" s="277">
        <v>1.6299999999999999E-2</v>
      </c>
      <c r="T18" s="314" t="s">
        <v>276</v>
      </c>
      <c r="X18" s="281">
        <v>50.1</v>
      </c>
      <c r="Y18" s="359" t="s">
        <v>91</v>
      </c>
      <c r="Z18" s="281">
        <v>1.6299999999999999E-2</v>
      </c>
      <c r="AA18" s="357" t="s">
        <v>56</v>
      </c>
    </row>
    <row r="19" spans="1:32" ht="15" customHeight="1" x14ac:dyDescent="0.55000000000000004">
      <c r="A19" s="650"/>
      <c r="B19" s="602"/>
      <c r="C19" s="637" t="s">
        <v>21</v>
      </c>
      <c r="D19" s="637"/>
      <c r="E19" s="637"/>
      <c r="F19" s="250"/>
      <c r="G19" s="249" t="s">
        <v>262</v>
      </c>
      <c r="H19" s="251" t="str">
        <f t="shared" si="0"/>
        <v/>
      </c>
      <c r="I19" s="250"/>
      <c r="J19" s="249" t="s">
        <v>262</v>
      </c>
      <c r="K19" s="251" t="str">
        <f t="shared" si="1"/>
        <v/>
      </c>
      <c r="L19" s="251" t="str">
        <f t="shared" si="2"/>
        <v/>
      </c>
      <c r="M19" s="252" t="str">
        <f t="shared" si="3"/>
        <v/>
      </c>
      <c r="N19" s="217"/>
      <c r="O19" s="364" t="str">
        <f>IF(P19=$X$19,"","○")</f>
        <v/>
      </c>
      <c r="P19" s="277">
        <v>46.1</v>
      </c>
      <c r="Q19" s="303" t="s">
        <v>462</v>
      </c>
      <c r="R19" s="207" t="str">
        <f>IF(S19=$Z$19,"","○")</f>
        <v/>
      </c>
      <c r="S19" s="277">
        <v>1.44E-2</v>
      </c>
      <c r="T19" s="314" t="s">
        <v>276</v>
      </c>
      <c r="X19" s="281">
        <v>46.1</v>
      </c>
      <c r="Y19" s="359" t="s">
        <v>462</v>
      </c>
      <c r="Z19" s="281">
        <v>1.44E-2</v>
      </c>
      <c r="AA19" s="357" t="s">
        <v>56</v>
      </c>
    </row>
    <row r="20" spans="1:32" ht="15" customHeight="1" x14ac:dyDescent="0.55000000000000004">
      <c r="A20" s="650"/>
      <c r="B20" s="602" t="s">
        <v>397</v>
      </c>
      <c r="C20" s="637" t="s">
        <v>22</v>
      </c>
      <c r="D20" s="637"/>
      <c r="E20" s="637"/>
      <c r="F20" s="250"/>
      <c r="G20" s="249" t="s">
        <v>457</v>
      </c>
      <c r="H20" s="251" t="str">
        <f t="shared" si="0"/>
        <v/>
      </c>
      <c r="I20" s="250"/>
      <c r="J20" s="249" t="s">
        <v>457</v>
      </c>
      <c r="K20" s="251" t="str">
        <f t="shared" si="1"/>
        <v/>
      </c>
      <c r="L20" s="251" t="str">
        <f t="shared" si="2"/>
        <v/>
      </c>
      <c r="M20" s="252" t="str">
        <f t="shared" si="3"/>
        <v/>
      </c>
      <c r="N20" s="217"/>
      <c r="O20" s="364" t="str">
        <f>IF(P20=$X$20,"","○")</f>
        <v/>
      </c>
      <c r="P20" s="277">
        <v>54.7</v>
      </c>
      <c r="Q20" s="303" t="s">
        <v>91</v>
      </c>
      <c r="R20" s="207" t="str">
        <f>IF(S20=$Z$20,"","○")</f>
        <v/>
      </c>
      <c r="S20" s="277">
        <v>1.3899999999999999E-2</v>
      </c>
      <c r="T20" s="314" t="s">
        <v>276</v>
      </c>
      <c r="X20" s="281">
        <v>54.7</v>
      </c>
      <c r="Y20" s="359" t="s">
        <v>91</v>
      </c>
      <c r="Z20" s="281">
        <v>1.3899999999999999E-2</v>
      </c>
      <c r="AA20" s="357" t="s">
        <v>56</v>
      </c>
    </row>
    <row r="21" spans="1:32" ht="15" customHeight="1" thickBot="1" x14ac:dyDescent="0.6">
      <c r="A21" s="650"/>
      <c r="B21" s="602"/>
      <c r="C21" s="637" t="s">
        <v>50</v>
      </c>
      <c r="D21" s="637"/>
      <c r="E21" s="637"/>
      <c r="F21" s="250"/>
      <c r="G21" s="249" t="s">
        <v>262</v>
      </c>
      <c r="H21" s="251" t="str">
        <f t="shared" si="0"/>
        <v/>
      </c>
      <c r="I21" s="250"/>
      <c r="J21" s="249" t="s">
        <v>262</v>
      </c>
      <c r="K21" s="251" t="str">
        <f t="shared" si="1"/>
        <v/>
      </c>
      <c r="L21" s="251" t="str">
        <f t="shared" si="2"/>
        <v/>
      </c>
      <c r="M21" s="252" t="str">
        <f t="shared" si="3"/>
        <v/>
      </c>
      <c r="N21" s="217"/>
      <c r="O21" s="364" t="str">
        <f>IF(P21=$X$21,"","○")</f>
        <v/>
      </c>
      <c r="P21" s="305">
        <v>38.4</v>
      </c>
      <c r="Q21" s="306" t="s">
        <v>462</v>
      </c>
      <c r="R21" s="207" t="str">
        <f>IF(S21=$Z$21,"","○")</f>
        <v/>
      </c>
      <c r="S21" s="305">
        <v>1.3899999999999999E-2</v>
      </c>
      <c r="T21" s="315" t="s">
        <v>276</v>
      </c>
      <c r="X21" s="281">
        <v>38.4</v>
      </c>
      <c r="Y21" s="359" t="s">
        <v>462</v>
      </c>
      <c r="Z21" s="281">
        <v>1.3899999999999999E-2</v>
      </c>
      <c r="AA21" s="357" t="s">
        <v>56</v>
      </c>
    </row>
    <row r="22" spans="1:32" ht="15" customHeight="1" x14ac:dyDescent="0.55000000000000004">
      <c r="A22" s="650"/>
      <c r="B22" s="588" t="s">
        <v>23</v>
      </c>
      <c r="C22" s="658" t="s">
        <v>479</v>
      </c>
      <c r="D22" s="658"/>
      <c r="E22" s="658"/>
      <c r="F22" s="273"/>
      <c r="G22" s="125" t="s">
        <v>16</v>
      </c>
      <c r="H22" s="274" t="str">
        <f t="shared" si="0"/>
        <v/>
      </c>
      <c r="I22" s="273"/>
      <c r="J22" s="125" t="s">
        <v>16</v>
      </c>
      <c r="K22" s="274" t="str">
        <f t="shared" si="1"/>
        <v/>
      </c>
      <c r="L22" s="274" t="str">
        <f t="shared" si="2"/>
        <v/>
      </c>
      <c r="M22" s="275" t="str">
        <f t="shared" si="3"/>
        <v/>
      </c>
      <c r="N22" s="217"/>
      <c r="O22" s="364" t="str">
        <f>IF(P22=$X$22,"","○")</f>
        <v/>
      </c>
      <c r="P22" s="307">
        <v>28.7</v>
      </c>
      <c r="Q22" s="308" t="s">
        <v>17</v>
      </c>
      <c r="R22" s="207" t="str">
        <f>IF(S22=$Z$22,"","○")</f>
        <v/>
      </c>
      <c r="S22" s="316">
        <v>2.46E-2</v>
      </c>
      <c r="T22" s="308" t="s">
        <v>276</v>
      </c>
      <c r="X22" s="322">
        <v>28.7</v>
      </c>
      <c r="Y22" s="359" t="s">
        <v>17</v>
      </c>
      <c r="Z22" s="281">
        <v>2.46E-2</v>
      </c>
      <c r="AA22" s="357" t="s">
        <v>56</v>
      </c>
    </row>
    <row r="23" spans="1:32" ht="15" customHeight="1" thickBot="1" x14ac:dyDescent="0.6">
      <c r="A23" s="650"/>
      <c r="B23" s="588"/>
      <c r="C23" s="658" t="s">
        <v>24</v>
      </c>
      <c r="D23" s="658"/>
      <c r="E23" s="658"/>
      <c r="F23" s="273"/>
      <c r="G23" s="125" t="s">
        <v>16</v>
      </c>
      <c r="H23" s="274" t="str">
        <f t="shared" si="0"/>
        <v/>
      </c>
      <c r="I23" s="273"/>
      <c r="J23" s="125" t="s">
        <v>16</v>
      </c>
      <c r="K23" s="274" t="str">
        <f t="shared" si="1"/>
        <v/>
      </c>
      <c r="L23" s="274" t="str">
        <f t="shared" si="2"/>
        <v/>
      </c>
      <c r="M23" s="275" t="str">
        <f t="shared" si="3"/>
        <v/>
      </c>
      <c r="N23" s="217"/>
      <c r="O23" s="364" t="str">
        <f>IF(P23=$X$23,"","○")</f>
        <v/>
      </c>
      <c r="P23" s="309">
        <v>26.1</v>
      </c>
      <c r="Q23" s="310" t="s">
        <v>17</v>
      </c>
      <c r="R23" s="207" t="str">
        <f>IF(S23=$Z$23,"","○")</f>
        <v/>
      </c>
      <c r="S23" s="309">
        <v>2.4299999999999999E-2</v>
      </c>
      <c r="T23" s="310" t="s">
        <v>276</v>
      </c>
      <c r="X23" s="281">
        <v>26.1</v>
      </c>
      <c r="Y23" s="359" t="s">
        <v>17</v>
      </c>
      <c r="Z23" s="281">
        <v>2.4299999999999999E-2</v>
      </c>
      <c r="AA23" s="357" t="s">
        <v>56</v>
      </c>
    </row>
    <row r="24" spans="1:32" ht="15" customHeight="1" x14ac:dyDescent="0.55000000000000004">
      <c r="A24" s="650"/>
      <c r="B24" s="588"/>
      <c r="C24" s="637" t="s">
        <v>25</v>
      </c>
      <c r="D24" s="637"/>
      <c r="E24" s="637"/>
      <c r="F24" s="273"/>
      <c r="G24" s="125" t="s">
        <v>16</v>
      </c>
      <c r="H24" s="274" t="str">
        <f t="shared" si="0"/>
        <v/>
      </c>
      <c r="I24" s="273"/>
      <c r="J24" s="125" t="s">
        <v>16</v>
      </c>
      <c r="K24" s="274" t="str">
        <f t="shared" si="1"/>
        <v/>
      </c>
      <c r="L24" s="274" t="str">
        <f t="shared" si="2"/>
        <v/>
      </c>
      <c r="M24" s="275" t="str">
        <f t="shared" si="3"/>
        <v/>
      </c>
      <c r="N24" s="217"/>
      <c r="O24" s="364" t="str">
        <f>IF(P24=$X$24,"","○")</f>
        <v/>
      </c>
      <c r="P24" s="311">
        <v>27.8</v>
      </c>
      <c r="Q24" s="312" t="s">
        <v>17</v>
      </c>
      <c r="R24" s="207" t="str">
        <f>IF(S24=$Z$24,"","○")</f>
        <v/>
      </c>
      <c r="S24" s="311">
        <v>2.5899999999999999E-2</v>
      </c>
      <c r="T24" s="317" t="s">
        <v>276</v>
      </c>
      <c r="X24" s="281">
        <v>27.8</v>
      </c>
      <c r="Y24" s="359" t="s">
        <v>17</v>
      </c>
      <c r="Z24" s="281">
        <v>2.5899999999999999E-2</v>
      </c>
      <c r="AA24" s="357" t="s">
        <v>56</v>
      </c>
    </row>
    <row r="25" spans="1:32" ht="15" customHeight="1" x14ac:dyDescent="0.55000000000000004">
      <c r="A25" s="650"/>
      <c r="B25" s="588" t="s">
        <v>26</v>
      </c>
      <c r="C25" s="588"/>
      <c r="D25" s="588"/>
      <c r="E25" s="588"/>
      <c r="F25" s="250"/>
      <c r="G25" s="249" t="s">
        <v>457</v>
      </c>
      <c r="H25" s="251" t="str">
        <f t="shared" si="0"/>
        <v/>
      </c>
      <c r="I25" s="250"/>
      <c r="J25" s="249" t="s">
        <v>457</v>
      </c>
      <c r="K25" s="251" t="str">
        <f t="shared" si="1"/>
        <v/>
      </c>
      <c r="L25" s="251" t="str">
        <f t="shared" si="2"/>
        <v/>
      </c>
      <c r="M25" s="252" t="str">
        <f t="shared" si="3"/>
        <v/>
      </c>
      <c r="N25" s="217"/>
      <c r="O25" s="364" t="str">
        <f>IF(P25=$X$25,"","○")</f>
        <v/>
      </c>
      <c r="P25" s="304">
        <v>29</v>
      </c>
      <c r="Q25" s="303" t="s">
        <v>17</v>
      </c>
      <c r="R25" s="207" t="str">
        <f>IF(S25=$Z$25,"","○")</f>
        <v/>
      </c>
      <c r="S25" s="277">
        <v>2.9899999999999999E-2</v>
      </c>
      <c r="T25" s="314" t="s">
        <v>276</v>
      </c>
      <c r="X25" s="321">
        <v>29</v>
      </c>
      <c r="Y25" s="359" t="s">
        <v>17</v>
      </c>
      <c r="Z25" s="281">
        <v>2.9899999999999999E-2</v>
      </c>
      <c r="AA25" s="357" t="s">
        <v>56</v>
      </c>
    </row>
    <row r="26" spans="1:32" ht="15" customHeight="1" x14ac:dyDescent="0.55000000000000004">
      <c r="A26" s="650"/>
      <c r="B26" s="588" t="s">
        <v>27</v>
      </c>
      <c r="C26" s="588"/>
      <c r="D26" s="588"/>
      <c r="E26" s="588"/>
      <c r="F26" s="250"/>
      <c r="G26" s="249" t="s">
        <v>457</v>
      </c>
      <c r="H26" s="251" t="str">
        <f t="shared" si="0"/>
        <v/>
      </c>
      <c r="I26" s="250"/>
      <c r="J26" s="249" t="s">
        <v>457</v>
      </c>
      <c r="K26" s="251" t="str">
        <f t="shared" si="1"/>
        <v/>
      </c>
      <c r="L26" s="251" t="str">
        <f t="shared" si="2"/>
        <v/>
      </c>
      <c r="M26" s="252" t="str">
        <f t="shared" si="3"/>
        <v/>
      </c>
      <c r="N26" s="217"/>
      <c r="O26" s="364" t="str">
        <f>IF(P26=$X$26,"","○")</f>
        <v/>
      </c>
      <c r="P26" s="277">
        <v>37.299999999999997</v>
      </c>
      <c r="Q26" s="303" t="s">
        <v>17</v>
      </c>
      <c r="R26" s="207" t="str">
        <f>IF(S26=$Z$26,"","○")</f>
        <v/>
      </c>
      <c r="S26" s="277">
        <v>2.0899999999999998E-2</v>
      </c>
      <c r="T26" s="314" t="s">
        <v>276</v>
      </c>
      <c r="X26" s="281">
        <v>37.299999999999997</v>
      </c>
      <c r="Y26" s="359" t="s">
        <v>17</v>
      </c>
      <c r="Z26" s="281">
        <v>2.0899999999999998E-2</v>
      </c>
      <c r="AA26" s="357" t="s">
        <v>56</v>
      </c>
    </row>
    <row r="27" spans="1:32" ht="15" customHeight="1" x14ac:dyDescent="0.55000000000000004">
      <c r="A27" s="650"/>
      <c r="B27" s="588" t="s">
        <v>28</v>
      </c>
      <c r="C27" s="588"/>
      <c r="D27" s="588"/>
      <c r="E27" s="588"/>
      <c r="F27" s="250"/>
      <c r="G27" s="249" t="s">
        <v>262</v>
      </c>
      <c r="H27" s="251" t="str">
        <f t="shared" si="0"/>
        <v/>
      </c>
      <c r="I27" s="250"/>
      <c r="J27" s="249" t="s">
        <v>262</v>
      </c>
      <c r="K27" s="251" t="str">
        <f t="shared" si="1"/>
        <v/>
      </c>
      <c r="L27" s="251" t="str">
        <f t="shared" si="2"/>
        <v/>
      </c>
      <c r="M27" s="252" t="str">
        <f t="shared" si="3"/>
        <v/>
      </c>
      <c r="N27" s="217"/>
      <c r="O27" s="364" t="str">
        <f>IF(P27=$X$27,"","○")</f>
        <v/>
      </c>
      <c r="P27" s="277">
        <v>18.399999999999999</v>
      </c>
      <c r="Q27" s="303" t="s">
        <v>462</v>
      </c>
      <c r="R27" s="207" t="str">
        <f>IF(S27=$Z$27,"","○")</f>
        <v/>
      </c>
      <c r="S27" s="318">
        <v>1.09E-2</v>
      </c>
      <c r="T27" s="314" t="s">
        <v>276</v>
      </c>
      <c r="X27" s="281">
        <v>18.399999999999999</v>
      </c>
      <c r="Y27" s="359" t="s">
        <v>462</v>
      </c>
      <c r="Z27" s="299">
        <v>1.09E-2</v>
      </c>
      <c r="AA27" s="357" t="s">
        <v>56</v>
      </c>
    </row>
    <row r="28" spans="1:32" ht="15" customHeight="1" x14ac:dyDescent="0.55000000000000004">
      <c r="A28" s="650"/>
      <c r="B28" s="588" t="s">
        <v>29</v>
      </c>
      <c r="C28" s="588"/>
      <c r="D28" s="588"/>
      <c r="E28" s="588"/>
      <c r="F28" s="250"/>
      <c r="G28" s="249" t="s">
        <v>262</v>
      </c>
      <c r="H28" s="251" t="str">
        <f t="shared" si="0"/>
        <v/>
      </c>
      <c r="I28" s="250"/>
      <c r="J28" s="249" t="s">
        <v>262</v>
      </c>
      <c r="K28" s="251" t="str">
        <f t="shared" si="1"/>
        <v/>
      </c>
      <c r="L28" s="251" t="str">
        <f t="shared" si="2"/>
        <v/>
      </c>
      <c r="M28" s="252" t="str">
        <f t="shared" si="3"/>
        <v/>
      </c>
      <c r="N28" s="217"/>
      <c r="O28" s="364" t="str">
        <f>IF(P28=$X$28,"","○")</f>
        <v/>
      </c>
      <c r="P28" s="277">
        <v>3.23</v>
      </c>
      <c r="Q28" s="303" t="s">
        <v>462</v>
      </c>
      <c r="R28" s="207" t="str">
        <f>IF(S28=$Z$28,"","○")</f>
        <v/>
      </c>
      <c r="S28" s="277">
        <v>2.64E-2</v>
      </c>
      <c r="T28" s="314" t="s">
        <v>276</v>
      </c>
      <c r="X28" s="281">
        <v>3.23</v>
      </c>
      <c r="Y28" s="359" t="s">
        <v>462</v>
      </c>
      <c r="Z28" s="281">
        <v>2.64E-2</v>
      </c>
      <c r="AA28" s="357" t="s">
        <v>56</v>
      </c>
    </row>
    <row r="29" spans="1:32" ht="15" customHeight="1" x14ac:dyDescent="0.55000000000000004">
      <c r="A29" s="650"/>
      <c r="B29" s="588" t="s">
        <v>30</v>
      </c>
      <c r="C29" s="588"/>
      <c r="D29" s="588"/>
      <c r="E29" s="588"/>
      <c r="F29" s="250"/>
      <c r="G29" s="249" t="s">
        <v>262</v>
      </c>
      <c r="H29" s="251" t="str">
        <f t="shared" si="0"/>
        <v/>
      </c>
      <c r="I29" s="250"/>
      <c r="J29" s="249" t="s">
        <v>262</v>
      </c>
      <c r="K29" s="251" t="str">
        <f t="shared" si="1"/>
        <v/>
      </c>
      <c r="L29" s="251" t="str">
        <f t="shared" si="2"/>
        <v/>
      </c>
      <c r="M29" s="252" t="str">
        <f t="shared" si="3"/>
        <v/>
      </c>
      <c r="N29" s="217"/>
      <c r="O29" s="364" t="str">
        <f>IF(P29=$X$29,"","○")</f>
        <v/>
      </c>
      <c r="P29" s="305">
        <v>7.53</v>
      </c>
      <c r="Q29" s="306" t="s">
        <v>462</v>
      </c>
      <c r="R29" s="209" t="str">
        <f>IF(S29=$Z$29,"","○")</f>
        <v/>
      </c>
      <c r="S29" s="319">
        <v>4.2000000000000003E-2</v>
      </c>
      <c r="T29" s="314" t="s">
        <v>276</v>
      </c>
      <c r="X29" s="281">
        <v>7.53</v>
      </c>
      <c r="Y29" s="323" t="s">
        <v>462</v>
      </c>
      <c r="Z29" s="324">
        <v>4.2000000000000003E-2</v>
      </c>
      <c r="AA29" s="205" t="s">
        <v>56</v>
      </c>
    </row>
    <row r="30" spans="1:32" ht="15" customHeight="1" x14ac:dyDescent="0.55000000000000004">
      <c r="A30" s="650"/>
      <c r="B30" s="651" t="s">
        <v>400</v>
      </c>
      <c r="C30" s="654"/>
      <c r="D30" s="426"/>
      <c r="E30" s="427"/>
      <c r="F30" s="273"/>
      <c r="G30" s="276"/>
      <c r="H30" s="274" t="str">
        <f t="shared" si="0"/>
        <v/>
      </c>
      <c r="I30" s="273"/>
      <c r="J30" s="276"/>
      <c r="K30" s="274" t="str">
        <f>IF(I30="","",I30*P30)</f>
        <v/>
      </c>
      <c r="L30" s="274" t="str">
        <f>IF(F30="",IF(I30="","",-(I30*P30)),(F30-I30)*P30)</f>
        <v/>
      </c>
      <c r="M30" s="275" t="str">
        <f>IF(L30="","",L30*S30*44/12)</f>
        <v/>
      </c>
      <c r="N30" s="217"/>
      <c r="O30" s="211"/>
      <c r="P30" s="277"/>
      <c r="Q30" s="278"/>
      <c r="R30" s="212"/>
      <c r="S30" s="277"/>
      <c r="T30" s="279"/>
      <c r="X30" s="218"/>
      <c r="Y30" s="280"/>
      <c r="Z30" s="281"/>
      <c r="AA30" s="357"/>
      <c r="AE30" s="40"/>
      <c r="AF30" s="40"/>
    </row>
    <row r="31" spans="1:32" ht="15" customHeight="1" x14ac:dyDescent="0.55000000000000004">
      <c r="A31" s="650"/>
      <c r="B31" s="652"/>
      <c r="C31" s="654"/>
      <c r="D31" s="426"/>
      <c r="E31" s="427"/>
      <c r="F31" s="273"/>
      <c r="G31" s="276"/>
      <c r="H31" s="274" t="str">
        <f t="shared" si="0"/>
        <v/>
      </c>
      <c r="I31" s="273"/>
      <c r="J31" s="276"/>
      <c r="K31" s="274" t="str">
        <f>IF(I31="","",I31*P31)</f>
        <v/>
      </c>
      <c r="L31" s="274" t="str">
        <f>IF(F31="",IF(I31="","",-(I31*P31)),(F31-I31)*P31)</f>
        <v/>
      </c>
      <c r="M31" s="275" t="str">
        <f t="shared" ref="M31:M34" si="4">IF(L31="","",L31*S31*44/12)</f>
        <v/>
      </c>
      <c r="N31" s="217"/>
      <c r="O31" s="282"/>
      <c r="P31" s="277"/>
      <c r="Q31" s="278"/>
      <c r="R31" s="212"/>
      <c r="S31" s="277"/>
      <c r="T31" s="278"/>
      <c r="X31" s="218"/>
      <c r="Y31" s="366"/>
      <c r="Z31" s="281"/>
      <c r="AA31" s="357"/>
      <c r="AE31" s="40"/>
      <c r="AF31" s="40"/>
    </row>
    <row r="32" spans="1:32" ht="15" customHeight="1" x14ac:dyDescent="0.55000000000000004">
      <c r="A32" s="650"/>
      <c r="B32" s="652"/>
      <c r="C32" s="654"/>
      <c r="D32" s="426"/>
      <c r="E32" s="427"/>
      <c r="F32" s="273"/>
      <c r="G32" s="276"/>
      <c r="H32" s="274" t="str">
        <f t="shared" si="0"/>
        <v/>
      </c>
      <c r="I32" s="273"/>
      <c r="J32" s="276"/>
      <c r="K32" s="274" t="str">
        <f>IF(I32="","",I32*P32)</f>
        <v/>
      </c>
      <c r="L32" s="274" t="str">
        <f t="shared" ref="L32:L34" si="5">IF(F32="",IF(I32="","",-(I32*P32)),(F32-I32)*P32)</f>
        <v/>
      </c>
      <c r="M32" s="275" t="str">
        <f t="shared" si="4"/>
        <v/>
      </c>
      <c r="N32" s="217"/>
      <c r="O32" s="282"/>
      <c r="P32" s="277"/>
      <c r="Q32" s="278"/>
      <c r="R32" s="212"/>
      <c r="S32" s="277"/>
      <c r="T32" s="278"/>
      <c r="X32" s="218"/>
      <c r="Y32" s="366"/>
      <c r="Z32" s="281"/>
      <c r="AA32" s="357"/>
      <c r="AE32" s="40"/>
      <c r="AF32" s="40"/>
    </row>
    <row r="33" spans="1:32" ht="15" customHeight="1" x14ac:dyDescent="0.55000000000000004">
      <c r="A33" s="650"/>
      <c r="B33" s="652"/>
      <c r="C33" s="654"/>
      <c r="D33" s="426"/>
      <c r="E33" s="427"/>
      <c r="F33" s="273"/>
      <c r="G33" s="276"/>
      <c r="H33" s="274" t="str">
        <f t="shared" si="0"/>
        <v/>
      </c>
      <c r="I33" s="273"/>
      <c r="J33" s="276"/>
      <c r="K33" s="274" t="str">
        <f>IF(I33="","",I33*P33)</f>
        <v/>
      </c>
      <c r="L33" s="274" t="str">
        <f t="shared" si="5"/>
        <v/>
      </c>
      <c r="M33" s="275" t="str">
        <f t="shared" si="4"/>
        <v/>
      </c>
      <c r="N33" s="217"/>
      <c r="O33" s="282"/>
      <c r="P33" s="277"/>
      <c r="Q33" s="278"/>
      <c r="R33" s="210"/>
      <c r="S33" s="277"/>
      <c r="T33" s="278"/>
      <c r="X33" s="218"/>
      <c r="Y33" s="366"/>
      <c r="Z33" s="281"/>
      <c r="AA33" s="357"/>
      <c r="AE33" s="40"/>
      <c r="AF33" s="40"/>
    </row>
    <row r="34" spans="1:32" ht="15" customHeight="1" x14ac:dyDescent="0.55000000000000004">
      <c r="A34" s="650"/>
      <c r="B34" s="653"/>
      <c r="C34" s="654"/>
      <c r="D34" s="426"/>
      <c r="E34" s="427"/>
      <c r="F34" s="273"/>
      <c r="G34" s="276"/>
      <c r="H34" s="274" t="str">
        <f t="shared" si="0"/>
        <v/>
      </c>
      <c r="I34" s="273"/>
      <c r="J34" s="276"/>
      <c r="K34" s="274" t="str">
        <f>IF(I34="","",I34*P34)</f>
        <v/>
      </c>
      <c r="L34" s="274" t="str">
        <f t="shared" si="5"/>
        <v/>
      </c>
      <c r="M34" s="275" t="str">
        <f t="shared" si="4"/>
        <v/>
      </c>
      <c r="N34" s="217"/>
      <c r="P34" s="277"/>
      <c r="Q34" s="278"/>
      <c r="R34" s="366"/>
      <c r="S34" s="277"/>
      <c r="T34" s="278"/>
      <c r="X34" s="218"/>
      <c r="Y34" s="366"/>
      <c r="Z34" s="281"/>
      <c r="AA34" s="357"/>
      <c r="AE34" s="40"/>
      <c r="AF34" s="40"/>
    </row>
    <row r="35" spans="1:32" ht="15" customHeight="1" x14ac:dyDescent="0.55000000000000004">
      <c r="A35" s="650"/>
      <c r="B35" s="594" t="s">
        <v>54</v>
      </c>
      <c r="C35" s="594"/>
      <c r="D35" s="594"/>
      <c r="E35" s="594"/>
      <c r="F35" s="594"/>
      <c r="G35" s="594"/>
      <c r="H35" s="594"/>
      <c r="I35" s="594"/>
      <c r="J35" s="594"/>
      <c r="K35" s="594"/>
      <c r="L35" s="594"/>
      <c r="M35" s="275" t="str">
        <f>IF(SUM(M8:M34)=0,"",SUM(M8:M34))</f>
        <v/>
      </c>
      <c r="N35" s="217"/>
      <c r="P35" s="212"/>
      <c r="Q35" s="241"/>
      <c r="R35" s="212"/>
      <c r="S35" s="214"/>
      <c r="T35" s="213"/>
      <c r="X35" s="366"/>
      <c r="Y35" s="366"/>
      <c r="Z35" s="281"/>
      <c r="AA35" s="357"/>
      <c r="AE35" s="40"/>
      <c r="AF35" s="40"/>
    </row>
    <row r="36" spans="1:32" ht="21.75" customHeight="1" x14ac:dyDescent="0.55000000000000004">
      <c r="A36" s="650"/>
      <c r="B36" s="603"/>
      <c r="C36" s="604"/>
      <c r="D36" s="604"/>
      <c r="E36" s="605"/>
      <c r="F36" s="594" t="s">
        <v>1</v>
      </c>
      <c r="G36" s="594"/>
      <c r="H36" s="594"/>
      <c r="I36" s="612" t="s">
        <v>46</v>
      </c>
      <c r="J36" s="612"/>
      <c r="K36" s="612"/>
      <c r="L36" s="568" t="s">
        <v>51</v>
      </c>
      <c r="M36" s="626" t="s">
        <v>72</v>
      </c>
      <c r="N36" s="217"/>
      <c r="P36" s="283"/>
      <c r="Q36" s="284"/>
      <c r="R36" s="366"/>
      <c r="S36" s="285"/>
      <c r="T36" s="286"/>
      <c r="X36" s="218"/>
      <c r="Y36" s="366"/>
      <c r="Z36" s="281"/>
      <c r="AA36" s="357"/>
      <c r="AE36" s="40"/>
      <c r="AF36" s="40"/>
    </row>
    <row r="37" spans="1:32" ht="15" customHeight="1" thickBot="1" x14ac:dyDescent="0.6">
      <c r="A37" s="650"/>
      <c r="B37" s="606"/>
      <c r="C37" s="607"/>
      <c r="D37" s="607"/>
      <c r="E37" s="608"/>
      <c r="F37" s="360" t="s">
        <v>3</v>
      </c>
      <c r="G37" s="582" t="s">
        <v>480</v>
      </c>
      <c r="H37" s="628"/>
      <c r="I37" s="360" t="s">
        <v>3</v>
      </c>
      <c r="J37" s="582" t="s">
        <v>480</v>
      </c>
      <c r="K37" s="628"/>
      <c r="L37" s="569"/>
      <c r="M37" s="627"/>
      <c r="N37" s="217"/>
      <c r="P37" s="283"/>
      <c r="Q37" s="284"/>
      <c r="R37" s="366"/>
      <c r="S37" s="285"/>
      <c r="T37" s="286"/>
      <c r="X37" s="218"/>
      <c r="Y37" s="366"/>
      <c r="Z37" s="281"/>
      <c r="AA37" s="357"/>
      <c r="AE37" s="40"/>
      <c r="AF37" s="40"/>
    </row>
    <row r="38" spans="1:32" ht="15" customHeight="1" thickTop="1" thickBot="1" x14ac:dyDescent="0.6">
      <c r="A38" s="650"/>
      <c r="B38" s="609"/>
      <c r="C38" s="610"/>
      <c r="D38" s="610"/>
      <c r="E38" s="611"/>
      <c r="F38" s="368" t="s">
        <v>66</v>
      </c>
      <c r="G38" s="583"/>
      <c r="H38" s="629"/>
      <c r="I38" s="368" t="s">
        <v>68</v>
      </c>
      <c r="J38" s="583"/>
      <c r="K38" s="629"/>
      <c r="L38" s="361" t="s">
        <v>481</v>
      </c>
      <c r="M38" s="361" t="s">
        <v>261</v>
      </c>
      <c r="N38" s="217"/>
      <c r="O38" s="198" t="s">
        <v>482</v>
      </c>
      <c r="P38" s="283"/>
      <c r="Q38" s="284"/>
      <c r="R38" s="366"/>
      <c r="S38" s="287"/>
      <c r="T38" s="288"/>
      <c r="U38" s="630" t="s">
        <v>483</v>
      </c>
      <c r="V38" s="631"/>
      <c r="X38" s="218"/>
      <c r="Y38" s="366"/>
      <c r="Z38" s="281"/>
      <c r="AA38" s="357"/>
      <c r="AE38" s="40"/>
      <c r="AF38" s="40"/>
    </row>
    <row r="39" spans="1:32" ht="15" customHeight="1" thickTop="1" thickBot="1" x14ac:dyDescent="0.6">
      <c r="A39" s="650"/>
      <c r="B39" s="632" t="s">
        <v>484</v>
      </c>
      <c r="C39" s="633"/>
      <c r="D39" s="633"/>
      <c r="E39" s="634"/>
      <c r="F39" s="273"/>
      <c r="G39" s="125" t="s">
        <v>262</v>
      </c>
      <c r="H39" s="289"/>
      <c r="I39" s="273"/>
      <c r="J39" s="125" t="s">
        <v>262</v>
      </c>
      <c r="K39" s="289"/>
      <c r="L39" s="274" t="str">
        <f>IF(F39="",IF(I39="","",F39-I39),F39-I39)</f>
        <v/>
      </c>
      <c r="M39" s="275" t="str">
        <f>IF(L39="","",L39*S39)</f>
        <v/>
      </c>
      <c r="N39" s="217"/>
      <c r="P39" s="283"/>
      <c r="Q39" s="284"/>
      <c r="R39" s="290"/>
      <c r="S39" s="291"/>
      <c r="T39" s="292" t="s">
        <v>485</v>
      </c>
      <c r="U39" s="635"/>
      <c r="V39" s="636"/>
      <c r="X39" s="218"/>
      <c r="Y39" s="366"/>
      <c r="Z39" s="281"/>
      <c r="AA39" s="357"/>
      <c r="AE39" s="40"/>
      <c r="AF39" s="40"/>
    </row>
    <row r="40" spans="1:32" ht="15" customHeight="1" thickTop="1" thickBot="1" x14ac:dyDescent="0.6">
      <c r="A40" s="650"/>
      <c r="B40" s="594" t="s">
        <v>55</v>
      </c>
      <c r="C40" s="594"/>
      <c r="D40" s="594"/>
      <c r="E40" s="594"/>
      <c r="F40" s="594"/>
      <c r="G40" s="594"/>
      <c r="H40" s="594"/>
      <c r="I40" s="594"/>
      <c r="J40" s="594"/>
      <c r="K40" s="594"/>
      <c r="L40" s="594"/>
      <c r="M40" s="275" t="str">
        <f>IF(M39=0,"",M39)</f>
        <v/>
      </c>
      <c r="N40" s="217"/>
      <c r="O40" s="198" t="s">
        <v>486</v>
      </c>
      <c r="P40" s="366"/>
      <c r="Q40" s="241"/>
      <c r="R40" s="293"/>
      <c r="S40" s="294"/>
      <c r="T40" s="213"/>
      <c r="X40" s="366"/>
      <c r="Y40" s="366"/>
      <c r="Z40" s="281"/>
      <c r="AA40" s="357"/>
      <c r="AE40" s="40"/>
      <c r="AF40" s="40"/>
    </row>
    <row r="41" spans="1:32" ht="18" customHeight="1" thickTop="1" x14ac:dyDescent="0.2">
      <c r="A41" s="650"/>
      <c r="B41" s="613"/>
      <c r="C41" s="614"/>
      <c r="D41" s="614"/>
      <c r="E41" s="615"/>
      <c r="F41" s="594" t="s">
        <v>1</v>
      </c>
      <c r="G41" s="594"/>
      <c r="H41" s="594"/>
      <c r="I41" s="612" t="s">
        <v>46</v>
      </c>
      <c r="J41" s="612"/>
      <c r="K41" s="612"/>
      <c r="L41" s="568" t="s">
        <v>487</v>
      </c>
      <c r="M41" s="568" t="s">
        <v>72</v>
      </c>
      <c r="N41" s="271"/>
      <c r="O41" s="571" t="s">
        <v>119</v>
      </c>
      <c r="P41" s="581" t="s">
        <v>2</v>
      </c>
      <c r="Q41" s="581"/>
      <c r="R41" s="571" t="s">
        <v>119</v>
      </c>
      <c r="S41" s="581" t="s">
        <v>57</v>
      </c>
      <c r="T41" s="581"/>
      <c r="X41" s="581" t="s">
        <v>2</v>
      </c>
      <c r="Y41" s="581"/>
      <c r="Z41" s="581" t="s">
        <v>57</v>
      </c>
      <c r="AA41" s="581"/>
      <c r="AE41" s="40"/>
      <c r="AF41" s="40"/>
    </row>
    <row r="42" spans="1:32" ht="15" customHeight="1" x14ac:dyDescent="0.2">
      <c r="A42" s="650"/>
      <c r="B42" s="616"/>
      <c r="C42" s="617"/>
      <c r="D42" s="617"/>
      <c r="E42" s="618"/>
      <c r="F42" s="360" t="s">
        <v>3</v>
      </c>
      <c r="G42" s="594" t="s">
        <v>47</v>
      </c>
      <c r="H42" s="381" t="s">
        <v>48</v>
      </c>
      <c r="I42" s="360" t="s">
        <v>3</v>
      </c>
      <c r="J42" s="594" t="s">
        <v>47</v>
      </c>
      <c r="K42" s="381" t="s">
        <v>48</v>
      </c>
      <c r="L42" s="569"/>
      <c r="M42" s="569"/>
      <c r="N42" s="271"/>
      <c r="O42" s="572"/>
      <c r="P42" s="205" t="s">
        <v>3</v>
      </c>
      <c r="Q42" s="638" t="s">
        <v>83</v>
      </c>
      <c r="R42" s="572"/>
      <c r="S42" s="571" t="s">
        <v>3</v>
      </c>
      <c r="T42" s="639" t="s">
        <v>47</v>
      </c>
      <c r="X42" s="205" t="s">
        <v>3</v>
      </c>
      <c r="Y42" s="641" t="s">
        <v>83</v>
      </c>
      <c r="Z42" s="571" t="s">
        <v>3</v>
      </c>
      <c r="AA42" s="571" t="s">
        <v>47</v>
      </c>
      <c r="AE42" s="40"/>
      <c r="AF42" s="40"/>
    </row>
    <row r="43" spans="1:32" ht="15" customHeight="1" thickBot="1" x14ac:dyDescent="0.25">
      <c r="A43" s="650"/>
      <c r="B43" s="619"/>
      <c r="C43" s="620"/>
      <c r="D43" s="620"/>
      <c r="E43" s="621"/>
      <c r="F43" s="368" t="s">
        <v>66</v>
      </c>
      <c r="G43" s="594"/>
      <c r="H43" s="368" t="s">
        <v>67</v>
      </c>
      <c r="I43" s="368" t="s">
        <v>68</v>
      </c>
      <c r="J43" s="594"/>
      <c r="K43" s="368" t="s">
        <v>69</v>
      </c>
      <c r="L43" s="361" t="s">
        <v>104</v>
      </c>
      <c r="M43" s="361" t="s">
        <v>261</v>
      </c>
      <c r="N43" s="271"/>
      <c r="O43" s="573"/>
      <c r="P43" s="206" t="s">
        <v>5</v>
      </c>
      <c r="Q43" s="638"/>
      <c r="R43" s="573"/>
      <c r="S43" s="573"/>
      <c r="T43" s="640"/>
      <c r="X43" s="206" t="s">
        <v>5</v>
      </c>
      <c r="Y43" s="641"/>
      <c r="Z43" s="573"/>
      <c r="AA43" s="573"/>
      <c r="AE43" s="40"/>
      <c r="AF43" s="40"/>
    </row>
    <row r="44" spans="1:32" ht="15" customHeight="1" thickTop="1" x14ac:dyDescent="0.55000000000000004">
      <c r="A44" s="650"/>
      <c r="B44" s="588" t="s">
        <v>32</v>
      </c>
      <c r="C44" s="588"/>
      <c r="D44" s="588"/>
      <c r="E44" s="588"/>
      <c r="F44" s="273"/>
      <c r="G44" s="125" t="s">
        <v>33</v>
      </c>
      <c r="H44" s="295"/>
      <c r="I44" s="273"/>
      <c r="J44" s="125" t="s">
        <v>33</v>
      </c>
      <c r="K44" s="296"/>
      <c r="L44" s="274" t="str">
        <f>IF(F44="",IF(I44="","",F44-I44),F44-I44)</f>
        <v/>
      </c>
      <c r="M44" s="275" t="str">
        <f>IF(L44="","",L44*S44)</f>
        <v/>
      </c>
      <c r="N44" s="217"/>
      <c r="P44" s="214"/>
      <c r="Q44" s="215"/>
      <c r="R44" s="297" t="str">
        <f>IF(S44=$Z$44,"","○")</f>
        <v/>
      </c>
      <c r="S44" s="298">
        <v>6.54E-2</v>
      </c>
      <c r="T44" s="325" t="s">
        <v>463</v>
      </c>
      <c r="X44" s="214"/>
      <c r="Y44" s="214"/>
      <c r="Z44" s="299">
        <v>6.54E-2</v>
      </c>
      <c r="AA44" s="357" t="s">
        <v>464</v>
      </c>
      <c r="AE44" s="40"/>
      <c r="AF44" s="40"/>
    </row>
    <row r="45" spans="1:32" ht="15" customHeight="1" x14ac:dyDescent="0.55000000000000004">
      <c r="A45" s="650"/>
      <c r="B45" s="588" t="s">
        <v>35</v>
      </c>
      <c r="C45" s="588"/>
      <c r="D45" s="588"/>
      <c r="E45" s="588"/>
      <c r="F45" s="273"/>
      <c r="G45" s="125" t="s">
        <v>33</v>
      </c>
      <c r="H45" s="295"/>
      <c r="I45" s="273"/>
      <c r="J45" s="125" t="s">
        <v>33</v>
      </c>
      <c r="K45" s="296"/>
      <c r="L45" s="274" t="str">
        <f>IF(F45="",IF(I45="","",F45-I45),F45-I45)</f>
        <v/>
      </c>
      <c r="M45" s="275" t="str">
        <f>IF(L45="","",L45*S45)</f>
        <v/>
      </c>
      <c r="N45" s="217"/>
      <c r="P45" s="214"/>
      <c r="Q45" s="215"/>
      <c r="R45" s="297" t="str">
        <f>IF(S45=$Z$45,"","○")</f>
        <v/>
      </c>
      <c r="S45" s="300"/>
      <c r="T45" s="326" t="s">
        <v>463</v>
      </c>
      <c r="X45" s="214"/>
      <c r="Y45" s="214"/>
      <c r="Z45" s="301"/>
      <c r="AA45" s="357" t="s">
        <v>464</v>
      </c>
      <c r="AE45" s="40"/>
      <c r="AF45" s="40"/>
    </row>
    <row r="46" spans="1:32" ht="15" customHeight="1" x14ac:dyDescent="0.55000000000000004">
      <c r="A46" s="650"/>
      <c r="B46" s="588" t="s">
        <v>36</v>
      </c>
      <c r="C46" s="588"/>
      <c r="D46" s="588"/>
      <c r="E46" s="588"/>
      <c r="F46" s="273"/>
      <c r="G46" s="125" t="s">
        <v>33</v>
      </c>
      <c r="H46" s="295"/>
      <c r="I46" s="273"/>
      <c r="J46" s="125" t="s">
        <v>33</v>
      </c>
      <c r="K46" s="296"/>
      <c r="L46" s="274" t="str">
        <f>IF(F46="",IF(I46="","",F46-I46),F46-I46)</f>
        <v/>
      </c>
      <c r="M46" s="275" t="str">
        <f>IF(L46="","",L46*S46)</f>
        <v/>
      </c>
      <c r="N46" s="217"/>
      <c r="P46" s="214"/>
      <c r="Q46" s="215"/>
      <c r="R46" s="297" t="str">
        <f>IF(S46=$Z$46,"","○")</f>
        <v/>
      </c>
      <c r="S46" s="300"/>
      <c r="T46" s="326" t="s">
        <v>463</v>
      </c>
      <c r="X46" s="214"/>
      <c r="Y46" s="214"/>
      <c r="Z46" s="301"/>
      <c r="AA46" s="357" t="s">
        <v>464</v>
      </c>
      <c r="AE46" s="40"/>
      <c r="AF46" s="40"/>
    </row>
    <row r="47" spans="1:32" ht="15" customHeight="1" thickBot="1" x14ac:dyDescent="0.6">
      <c r="A47" s="650"/>
      <c r="B47" s="588" t="s">
        <v>37</v>
      </c>
      <c r="C47" s="588"/>
      <c r="D47" s="588"/>
      <c r="E47" s="588"/>
      <c r="F47" s="273"/>
      <c r="G47" s="125" t="s">
        <v>33</v>
      </c>
      <c r="H47" s="295"/>
      <c r="I47" s="273"/>
      <c r="J47" s="125" t="s">
        <v>33</v>
      </c>
      <c r="K47" s="296"/>
      <c r="L47" s="274" t="str">
        <f>IF(F47="",IF(I47="","",F47-I47),F47-I47)</f>
        <v/>
      </c>
      <c r="M47" s="275" t="str">
        <f>IF(L47="","",L47*S47)</f>
        <v/>
      </c>
      <c r="N47" s="217"/>
      <c r="P47" s="214"/>
      <c r="Q47" s="215"/>
      <c r="R47" s="297" t="str">
        <f>IF(S47=$Z$47,"","○")</f>
        <v/>
      </c>
      <c r="S47" s="302"/>
      <c r="T47" s="327" t="s">
        <v>463</v>
      </c>
      <c r="X47" s="214"/>
      <c r="Y47" s="214"/>
      <c r="Z47" s="301"/>
      <c r="AA47" s="357" t="s">
        <v>464</v>
      </c>
      <c r="AE47" s="40"/>
      <c r="AF47" s="40"/>
    </row>
    <row r="48" spans="1:32" ht="15" customHeight="1" thickTop="1" x14ac:dyDescent="0.55000000000000004">
      <c r="A48" s="650"/>
      <c r="B48" s="594" t="s">
        <v>105</v>
      </c>
      <c r="C48" s="594"/>
      <c r="D48" s="594"/>
      <c r="E48" s="594"/>
      <c r="F48" s="594"/>
      <c r="G48" s="594"/>
      <c r="H48" s="594"/>
      <c r="I48" s="594"/>
      <c r="J48" s="594"/>
      <c r="K48" s="594"/>
      <c r="L48" s="594"/>
      <c r="M48" s="275" t="str">
        <f>IF(SUM(M44:M47)=0,"",SUM(M44:M47))</f>
        <v/>
      </c>
      <c r="N48" s="217"/>
      <c r="O48" s="198" t="s">
        <v>391</v>
      </c>
      <c r="P48" s="214"/>
      <c r="Q48" s="216"/>
      <c r="R48" s="216"/>
      <c r="S48" s="214"/>
      <c r="T48" s="241"/>
      <c r="X48" s="214"/>
      <c r="Y48" s="366"/>
      <c r="Z48" s="214"/>
      <c r="AA48" s="366"/>
      <c r="AE48" s="40"/>
      <c r="AF48" s="40"/>
    </row>
    <row r="49" spans="1:27" ht="15" customHeight="1" x14ac:dyDescent="0.55000000000000004">
      <c r="A49" s="594" t="s">
        <v>0</v>
      </c>
      <c r="B49" s="594"/>
      <c r="C49" s="594"/>
      <c r="D49" s="594"/>
      <c r="E49" s="594"/>
      <c r="F49" s="568" t="s">
        <v>3</v>
      </c>
      <c r="G49" s="594" t="s">
        <v>47</v>
      </c>
      <c r="H49" s="649"/>
      <c r="I49" s="568" t="s">
        <v>3</v>
      </c>
      <c r="J49" s="594" t="s">
        <v>47</v>
      </c>
      <c r="K49" s="649"/>
      <c r="L49" s="582" t="s">
        <v>51</v>
      </c>
      <c r="M49" s="626" t="s">
        <v>72</v>
      </c>
      <c r="N49" s="219"/>
      <c r="O49" s="625" t="s">
        <v>108</v>
      </c>
      <c r="P49" s="579" t="s">
        <v>383</v>
      </c>
      <c r="Q49" s="579"/>
      <c r="R49" s="578" t="s">
        <v>57</v>
      </c>
      <c r="S49" s="578"/>
      <c r="T49" s="577" t="s">
        <v>384</v>
      </c>
      <c r="U49" s="577"/>
      <c r="V49" s="578" t="s">
        <v>465</v>
      </c>
      <c r="W49" s="578"/>
      <c r="X49" s="622"/>
      <c r="Y49" s="220"/>
      <c r="Z49" s="656"/>
      <c r="AA49" s="656"/>
    </row>
    <row r="50" spans="1:27" ht="15" customHeight="1" thickBot="1" x14ac:dyDescent="0.6">
      <c r="A50" s="594"/>
      <c r="B50" s="594"/>
      <c r="C50" s="594"/>
      <c r="D50" s="594"/>
      <c r="E50" s="594"/>
      <c r="F50" s="569"/>
      <c r="G50" s="594"/>
      <c r="H50" s="649"/>
      <c r="I50" s="569"/>
      <c r="J50" s="594"/>
      <c r="K50" s="649"/>
      <c r="L50" s="659"/>
      <c r="M50" s="627"/>
      <c r="N50" s="219"/>
      <c r="O50" s="625"/>
      <c r="P50" s="580"/>
      <c r="Q50" s="580"/>
      <c r="R50" s="580" t="s">
        <v>466</v>
      </c>
      <c r="S50" s="580"/>
      <c r="T50" s="358" t="s">
        <v>387</v>
      </c>
      <c r="U50" s="358" t="s">
        <v>388</v>
      </c>
      <c r="V50" s="365" t="s">
        <v>387</v>
      </c>
      <c r="W50" s="365" t="s">
        <v>388</v>
      </c>
      <c r="X50" s="622"/>
      <c r="Y50" s="220"/>
      <c r="Z50" s="656"/>
      <c r="AA50" s="656"/>
    </row>
    <row r="51" spans="1:27" ht="15" customHeight="1" thickTop="1" x14ac:dyDescent="0.55000000000000004">
      <c r="A51" s="594"/>
      <c r="B51" s="594"/>
      <c r="C51" s="594"/>
      <c r="D51" s="594"/>
      <c r="E51" s="594"/>
      <c r="F51" s="368" t="s">
        <v>66</v>
      </c>
      <c r="G51" s="594"/>
      <c r="H51" s="649"/>
      <c r="I51" s="42" t="s">
        <v>68</v>
      </c>
      <c r="J51" s="594"/>
      <c r="K51" s="649"/>
      <c r="L51" s="363" t="s">
        <v>52</v>
      </c>
      <c r="M51" s="361" t="s">
        <v>261</v>
      </c>
      <c r="N51" s="271"/>
      <c r="O51" s="221">
        <v>1</v>
      </c>
      <c r="P51" s="669"/>
      <c r="Q51" s="670"/>
      <c r="R51" s="657"/>
      <c r="S51" s="657"/>
      <c r="T51" s="244"/>
      <c r="U51" s="245"/>
      <c r="V51" s="222" t="str">
        <f>IF($R51="","",$R51*10^3*T51)</f>
        <v/>
      </c>
      <c r="W51" s="223" t="str">
        <f>IF($R51="","",$R51*10^3*U51)</f>
        <v/>
      </c>
      <c r="X51" s="622"/>
      <c r="Y51" s="366"/>
      <c r="Z51" s="656"/>
      <c r="AA51" s="656"/>
    </row>
    <row r="52" spans="1:27" ht="15" customHeight="1" x14ac:dyDescent="0.55000000000000004">
      <c r="A52" s="650" t="s">
        <v>38</v>
      </c>
      <c r="B52" s="660" t="s">
        <v>382</v>
      </c>
      <c r="C52" s="661"/>
      <c r="D52" s="662"/>
      <c r="E52" s="582" t="s">
        <v>39</v>
      </c>
      <c r="F52" s="647" t="str">
        <f>IF(T55=0,"",T55)</f>
        <v/>
      </c>
      <c r="G52" s="582" t="s">
        <v>95</v>
      </c>
      <c r="H52" s="623"/>
      <c r="I52" s="623"/>
      <c r="J52" s="582" t="s">
        <v>95</v>
      </c>
      <c r="K52" s="623"/>
      <c r="L52" s="589" t="str">
        <f>IF(F52="","",F52)</f>
        <v/>
      </c>
      <c r="M52" s="591" t="str">
        <f>IF(V55=0,"",V55)</f>
        <v/>
      </c>
      <c r="N52" s="217"/>
      <c r="O52" s="221">
        <v>2</v>
      </c>
      <c r="P52" s="645"/>
      <c r="Q52" s="646"/>
      <c r="R52" s="644"/>
      <c r="S52" s="644"/>
      <c r="T52" s="224"/>
      <c r="U52" s="246"/>
      <c r="V52" s="222" t="str">
        <f t="shared" ref="V52:W54" si="6">IF($R52="","",$R52*10^3*T52)</f>
        <v/>
      </c>
      <c r="W52" s="223" t="str">
        <f t="shared" si="6"/>
        <v/>
      </c>
      <c r="X52" s="214"/>
      <c r="Y52" s="225" t="s">
        <v>116</v>
      </c>
      <c r="Z52" s="226"/>
      <c r="AA52" s="366"/>
    </row>
    <row r="53" spans="1:27" ht="15" customHeight="1" x14ac:dyDescent="0.55000000000000004">
      <c r="A53" s="650"/>
      <c r="B53" s="663"/>
      <c r="C53" s="664"/>
      <c r="D53" s="665"/>
      <c r="E53" s="583"/>
      <c r="F53" s="648"/>
      <c r="G53" s="583"/>
      <c r="H53" s="624"/>
      <c r="I53" s="624"/>
      <c r="J53" s="583"/>
      <c r="K53" s="624"/>
      <c r="L53" s="590"/>
      <c r="M53" s="592"/>
      <c r="N53" s="217"/>
      <c r="O53" s="221">
        <v>3</v>
      </c>
      <c r="P53" s="645"/>
      <c r="Q53" s="646"/>
      <c r="R53" s="644"/>
      <c r="S53" s="644"/>
      <c r="T53" s="224"/>
      <c r="U53" s="246"/>
      <c r="V53" s="222" t="str">
        <f t="shared" si="6"/>
        <v/>
      </c>
      <c r="W53" s="223" t="str">
        <f t="shared" si="6"/>
        <v/>
      </c>
      <c r="X53" s="214"/>
      <c r="Y53" s="225"/>
      <c r="Z53" s="226"/>
      <c r="AA53" s="366"/>
    </row>
    <row r="54" spans="1:27" ht="15" customHeight="1" thickBot="1" x14ac:dyDescent="0.6">
      <c r="A54" s="650"/>
      <c r="B54" s="663"/>
      <c r="C54" s="664"/>
      <c r="D54" s="665"/>
      <c r="E54" s="582" t="s">
        <v>40</v>
      </c>
      <c r="F54" s="647" t="str">
        <f>IF(U55=0,"",U55)</f>
        <v/>
      </c>
      <c r="G54" s="582" t="s">
        <v>95</v>
      </c>
      <c r="H54" s="623"/>
      <c r="I54" s="623"/>
      <c r="J54" s="582" t="s">
        <v>95</v>
      </c>
      <c r="K54" s="623"/>
      <c r="L54" s="589" t="str">
        <f>IF(F54="","",F54)</f>
        <v/>
      </c>
      <c r="M54" s="591" t="str">
        <f>IF(W55=0,"",W55)</f>
        <v/>
      </c>
      <c r="N54" s="217"/>
      <c r="O54" s="221">
        <v>4</v>
      </c>
      <c r="P54" s="584"/>
      <c r="Q54" s="585"/>
      <c r="R54" s="642"/>
      <c r="S54" s="642"/>
      <c r="T54" s="247"/>
      <c r="U54" s="248"/>
      <c r="V54" s="222" t="str">
        <f t="shared" si="6"/>
        <v/>
      </c>
      <c r="W54" s="223" t="str">
        <f t="shared" si="6"/>
        <v/>
      </c>
      <c r="X54" s="214"/>
      <c r="Y54" s="225"/>
      <c r="Z54" s="226"/>
      <c r="AA54" s="366"/>
    </row>
    <row r="55" spans="1:27" ht="15" customHeight="1" thickTop="1" x14ac:dyDescent="0.55000000000000004">
      <c r="A55" s="650"/>
      <c r="B55" s="666"/>
      <c r="C55" s="667"/>
      <c r="D55" s="668"/>
      <c r="E55" s="583"/>
      <c r="F55" s="648"/>
      <c r="G55" s="583"/>
      <c r="H55" s="624"/>
      <c r="I55" s="624"/>
      <c r="J55" s="583"/>
      <c r="K55" s="624"/>
      <c r="L55" s="590"/>
      <c r="M55" s="592"/>
      <c r="N55" s="217"/>
      <c r="O55" s="227"/>
      <c r="P55" s="643" t="s">
        <v>71</v>
      </c>
      <c r="Q55" s="643"/>
      <c r="R55" s="586"/>
      <c r="S55" s="587"/>
      <c r="T55" s="228" t="str">
        <f>IF(T51="","",SUM(T51:T54))</f>
        <v/>
      </c>
      <c r="U55" s="229" t="str">
        <f t="shared" ref="U55:W55" si="7">IF(U51="","",SUM(U51:U54))</f>
        <v/>
      </c>
      <c r="V55" s="223" t="str">
        <f t="shared" si="7"/>
        <v/>
      </c>
      <c r="W55" s="223" t="str">
        <f t="shared" si="7"/>
        <v/>
      </c>
      <c r="X55" s="214"/>
      <c r="Y55" s="225" t="s">
        <v>120</v>
      </c>
      <c r="Z55" s="226"/>
      <c r="AA55" s="366"/>
    </row>
    <row r="56" spans="1:27" ht="15" customHeight="1" x14ac:dyDescent="0.55000000000000004">
      <c r="A56" s="650"/>
      <c r="B56" s="588" t="s">
        <v>41</v>
      </c>
      <c r="C56" s="588"/>
      <c r="D56" s="574" t="s">
        <v>42</v>
      </c>
      <c r="E56" s="576"/>
      <c r="F56" s="250"/>
      <c r="G56" s="249" t="s">
        <v>95</v>
      </c>
      <c r="H56" s="253"/>
      <c r="I56" s="253"/>
      <c r="J56" s="249" t="s">
        <v>95</v>
      </c>
      <c r="K56" s="72"/>
      <c r="L56" s="43" t="str">
        <f>IF(F56="","",F56)</f>
        <v/>
      </c>
      <c r="M56" s="120" t="str">
        <f>IF(L56="","",L56*S56)</f>
        <v/>
      </c>
      <c r="N56" s="217"/>
      <c r="O56" s="230"/>
      <c r="P56" s="567"/>
      <c r="Q56" s="567"/>
      <c r="R56" s="231"/>
      <c r="S56" s="383"/>
      <c r="T56" s="208" t="s">
        <v>467</v>
      </c>
      <c r="U56" s="232"/>
      <c r="V56" s="232"/>
      <c r="W56" s="232"/>
      <c r="X56" s="214"/>
      <c r="Y56" s="225" t="s">
        <v>121</v>
      </c>
      <c r="Z56" s="233"/>
      <c r="AA56" s="366"/>
    </row>
    <row r="57" spans="1:27" ht="15" customHeight="1" x14ac:dyDescent="0.55000000000000004">
      <c r="A57" s="650"/>
      <c r="B57" s="588"/>
      <c r="C57" s="588"/>
      <c r="D57" s="593" t="s">
        <v>43</v>
      </c>
      <c r="E57" s="425"/>
      <c r="F57" s="255"/>
      <c r="G57" s="249" t="s">
        <v>95</v>
      </c>
      <c r="H57" s="253"/>
      <c r="I57" s="250"/>
      <c r="J57" s="249" t="s">
        <v>95</v>
      </c>
      <c r="K57" s="72"/>
      <c r="L57" s="43" t="str">
        <f>IF(I57="",IF(I57="","",-I57),-I57)</f>
        <v/>
      </c>
      <c r="M57" s="120" t="str">
        <f>IF(L57="","",L57*S57)</f>
        <v/>
      </c>
      <c r="N57" s="217"/>
      <c r="O57" s="234"/>
      <c r="P57" s="235"/>
      <c r="Q57" s="236"/>
      <c r="R57" s="236"/>
      <c r="S57" s="383"/>
      <c r="T57" s="208" t="s">
        <v>467</v>
      </c>
      <c r="X57" s="214"/>
      <c r="Y57" s="214"/>
      <c r="Z57" s="233"/>
      <c r="AA57" s="366"/>
    </row>
    <row r="58" spans="1:27" ht="15" customHeight="1" thickBot="1" x14ac:dyDescent="0.6">
      <c r="A58" s="650"/>
      <c r="B58" s="594" t="s">
        <v>488</v>
      </c>
      <c r="C58" s="594"/>
      <c r="D58" s="594"/>
      <c r="E58" s="594"/>
      <c r="F58" s="594"/>
      <c r="G58" s="594"/>
      <c r="H58" s="594"/>
      <c r="I58" s="594"/>
      <c r="J58" s="594"/>
      <c r="K58" s="594"/>
      <c r="L58" s="594"/>
      <c r="M58" s="73" t="str">
        <f>IF(SUM(M52:M57)=0,"",SUM(M52:M57))</f>
        <v/>
      </c>
      <c r="N58" s="217"/>
      <c r="O58" s="234"/>
      <c r="P58" s="237"/>
      <c r="Q58" s="236"/>
      <c r="R58" s="236"/>
      <c r="S58" s="238"/>
      <c r="T58" s="238"/>
      <c r="X58" s="214"/>
      <c r="Y58" s="366"/>
      <c r="Z58" s="214"/>
      <c r="AA58" s="366"/>
    </row>
    <row r="59" spans="1:27" ht="15" customHeight="1" thickBot="1" x14ac:dyDescent="0.6">
      <c r="A59" s="595" t="s">
        <v>489</v>
      </c>
      <c r="B59" s="596"/>
      <c r="C59" s="596"/>
      <c r="D59" s="596"/>
      <c r="E59" s="596"/>
      <c r="F59" s="596"/>
      <c r="G59" s="596"/>
      <c r="H59" s="596"/>
      <c r="I59" s="596"/>
      <c r="J59" s="596"/>
      <c r="K59" s="596"/>
      <c r="L59" s="597"/>
      <c r="M59" s="256" t="str">
        <f>IF(SUM(M35,M40,M48,M58)=0,"",SUM(M35,M40,M48,M58))</f>
        <v/>
      </c>
      <c r="N59" s="217"/>
      <c r="O59" s="198" t="s">
        <v>490</v>
      </c>
      <c r="P59" s="237"/>
      <c r="Q59" s="236"/>
      <c r="R59" s="236"/>
      <c r="S59" s="238"/>
      <c r="T59" s="238"/>
      <c r="X59" s="214"/>
      <c r="Y59" s="366"/>
      <c r="Z59" s="214"/>
      <c r="AA59" s="366"/>
    </row>
    <row r="60" spans="1:27" ht="18" customHeight="1" x14ac:dyDescent="0.55000000000000004">
      <c r="A60" s="367"/>
      <c r="B60" s="118"/>
      <c r="C60" s="119"/>
      <c r="D60" s="119"/>
      <c r="E60" s="119"/>
      <c r="F60" s="119"/>
      <c r="G60" s="367"/>
      <c r="H60" s="367"/>
      <c r="I60" s="367"/>
      <c r="J60" s="367"/>
      <c r="K60" s="367"/>
      <c r="L60" s="367"/>
      <c r="M60" s="41"/>
      <c r="N60" s="217"/>
      <c r="O60" s="198" t="s">
        <v>491</v>
      </c>
      <c r="P60" s="237"/>
      <c r="Q60" s="236"/>
      <c r="R60" s="236"/>
      <c r="S60" s="238"/>
      <c r="T60" s="238"/>
      <c r="X60" s="214"/>
      <c r="Y60" s="366"/>
      <c r="Z60" s="214"/>
      <c r="AA60" s="366"/>
    </row>
    <row r="61" spans="1:27" ht="13.5" customHeight="1" x14ac:dyDescent="0.2">
      <c r="A61" s="74"/>
      <c r="B61" s="598" t="s">
        <v>390</v>
      </c>
      <c r="C61" s="598"/>
      <c r="D61" s="598"/>
      <c r="E61" s="598"/>
      <c r="F61" s="598"/>
      <c r="G61" s="598" t="str">
        <f>IF(P51="","",""&amp;$P51&amp;" "&amp;$R51&amp;"　"&amp;$P52&amp;" "&amp;$R52&amp;"　"&amp;$P53&amp;" "&amp;$R53&amp;"　"&amp;$P54&amp;" "&amp;$R54&amp;"")</f>
        <v/>
      </c>
      <c r="H61" s="598"/>
      <c r="I61" s="598"/>
      <c r="J61" s="598"/>
      <c r="K61" s="598"/>
      <c r="L61" s="598"/>
      <c r="M61" s="598"/>
      <c r="O61" s="390" t="s">
        <v>517</v>
      </c>
      <c r="P61" s="199"/>
      <c r="Q61" s="40"/>
      <c r="S61" s="239"/>
      <c r="T61" s="271"/>
    </row>
    <row r="62" spans="1:27" ht="13.5" customHeight="1" x14ac:dyDescent="0.2">
      <c r="A62" s="48"/>
      <c r="B62" s="655"/>
      <c r="C62" s="655"/>
      <c r="D62" s="655"/>
      <c r="E62" s="655"/>
      <c r="F62" s="655"/>
      <c r="G62" s="655"/>
      <c r="H62" s="655"/>
      <c r="I62" s="655"/>
      <c r="J62" s="655"/>
      <c r="K62" s="655"/>
      <c r="L62" s="655"/>
      <c r="M62" s="655"/>
      <c r="O62" s="198" t="s">
        <v>492</v>
      </c>
      <c r="Q62" s="40"/>
    </row>
    <row r="63" spans="1:27" ht="13.5" customHeight="1" x14ac:dyDescent="0.2">
      <c r="A63" s="48"/>
      <c r="B63" s="655"/>
      <c r="C63" s="655"/>
      <c r="D63" s="655"/>
      <c r="E63" s="655"/>
      <c r="F63" s="655"/>
      <c r="G63" s="655"/>
      <c r="H63" s="655"/>
      <c r="I63" s="655"/>
      <c r="J63" s="655"/>
      <c r="K63" s="655"/>
      <c r="L63" s="655"/>
      <c r="M63" s="655"/>
    </row>
    <row r="64" spans="1:27" ht="6" customHeight="1" x14ac:dyDescent="0.2">
      <c r="A64" s="49"/>
      <c r="B64" s="49"/>
      <c r="C64" s="49"/>
      <c r="D64" s="49"/>
      <c r="E64" s="49"/>
      <c r="F64" s="49"/>
      <c r="G64" s="49"/>
      <c r="H64" s="49"/>
      <c r="I64" s="49"/>
      <c r="J64" s="49"/>
      <c r="K64" s="49"/>
      <c r="L64" s="49"/>
      <c r="M64" s="49"/>
    </row>
    <row r="65" spans="1:27" ht="18" customHeight="1" x14ac:dyDescent="0.2">
      <c r="A65" s="1"/>
      <c r="B65" s="21" t="s">
        <v>315</v>
      </c>
      <c r="C65" s="21"/>
      <c r="D65" s="21"/>
      <c r="E65" s="21"/>
      <c r="F65" s="21"/>
      <c r="G65" s="21"/>
      <c r="H65" s="21"/>
      <c r="I65" s="21"/>
      <c r="J65" s="21"/>
      <c r="K65" s="21"/>
      <c r="L65" s="21"/>
      <c r="M65" s="21"/>
    </row>
    <row r="66" spans="1:27" ht="15" customHeight="1" x14ac:dyDescent="0.2">
      <c r="A66" s="21"/>
      <c r="B66" s="21"/>
      <c r="C66" s="21"/>
      <c r="D66" s="21"/>
      <c r="E66" s="21"/>
      <c r="F66" s="21"/>
      <c r="G66" s="21"/>
      <c r="H66" s="21"/>
      <c r="I66" s="21"/>
      <c r="J66" s="21"/>
      <c r="K66" s="21"/>
      <c r="L66" s="21"/>
      <c r="M66" s="21"/>
      <c r="O66" s="203" t="s">
        <v>272</v>
      </c>
    </row>
    <row r="67" spans="1:27" ht="15" customHeight="1" x14ac:dyDescent="0.2">
      <c r="A67" s="21"/>
      <c r="B67" s="46" t="str">
        <f>B3</f>
        <v>（令和</v>
      </c>
      <c r="C67" s="47">
        <f>IF($C$3="","",$C$3)</f>
        <v>7</v>
      </c>
      <c r="D67" s="74" t="s">
        <v>111</v>
      </c>
      <c r="F67" s="50" t="s">
        <v>112</v>
      </c>
      <c r="G67" s="671"/>
      <c r="H67" s="672"/>
      <c r="I67" s="672"/>
      <c r="J67" s="672"/>
      <c r="K67" s="672"/>
      <c r="L67" s="673"/>
      <c r="M67" s="21"/>
      <c r="O67" s="203" t="s">
        <v>274</v>
      </c>
    </row>
    <row r="68" spans="1:27" ht="15" customHeight="1" x14ac:dyDescent="0.2">
      <c r="A68" s="109"/>
      <c r="B68" s="110"/>
      <c r="C68" s="111"/>
      <c r="D68" s="111"/>
      <c r="E68" s="109"/>
      <c r="F68" s="111"/>
      <c r="G68" s="112"/>
      <c r="H68" s="112"/>
      <c r="I68" s="112"/>
      <c r="J68" s="112"/>
      <c r="K68" s="112"/>
      <c r="L68" s="110"/>
      <c r="M68" s="110"/>
      <c r="O68" s="203" t="s">
        <v>273</v>
      </c>
    </row>
    <row r="69" spans="1:27" ht="18" customHeight="1" x14ac:dyDescent="0.2">
      <c r="A69" s="594" t="s">
        <v>0</v>
      </c>
      <c r="B69" s="594"/>
      <c r="C69" s="594"/>
      <c r="D69" s="594"/>
      <c r="E69" s="594"/>
      <c r="F69" s="570" t="s">
        <v>1</v>
      </c>
      <c r="G69" s="570"/>
      <c r="H69" s="570"/>
      <c r="I69" s="570" t="s">
        <v>46</v>
      </c>
      <c r="J69" s="570"/>
      <c r="K69" s="570"/>
      <c r="L69" s="568" t="s">
        <v>70</v>
      </c>
      <c r="M69" s="568" t="s">
        <v>72</v>
      </c>
      <c r="N69" s="271"/>
      <c r="O69" s="571" t="s">
        <v>119</v>
      </c>
      <c r="P69" s="581" t="s">
        <v>2</v>
      </c>
      <c r="Q69" s="581"/>
      <c r="R69" s="571" t="s">
        <v>119</v>
      </c>
      <c r="S69" s="581" t="s">
        <v>57</v>
      </c>
      <c r="T69" s="581"/>
      <c r="X69" s="581" t="s">
        <v>2</v>
      </c>
      <c r="Y69" s="581"/>
      <c r="Z69" s="581" t="s">
        <v>57</v>
      </c>
      <c r="AA69" s="581"/>
    </row>
    <row r="70" spans="1:27" ht="15" customHeight="1" x14ac:dyDescent="0.2">
      <c r="A70" s="594"/>
      <c r="B70" s="594"/>
      <c r="C70" s="594"/>
      <c r="D70" s="594"/>
      <c r="E70" s="594"/>
      <c r="F70" s="360" t="s">
        <v>3</v>
      </c>
      <c r="G70" s="570" t="s">
        <v>47</v>
      </c>
      <c r="H70" s="382" t="s">
        <v>48</v>
      </c>
      <c r="I70" s="360" t="s">
        <v>3</v>
      </c>
      <c r="J70" s="570" t="s">
        <v>47</v>
      </c>
      <c r="K70" s="382" t="s">
        <v>48</v>
      </c>
      <c r="L70" s="569"/>
      <c r="M70" s="569"/>
      <c r="N70" s="271"/>
      <c r="O70" s="572"/>
      <c r="P70" s="205" t="s">
        <v>3</v>
      </c>
      <c r="Q70" s="638" t="s">
        <v>83</v>
      </c>
      <c r="R70" s="572"/>
      <c r="S70" s="571" t="s">
        <v>3</v>
      </c>
      <c r="T70" s="639" t="s">
        <v>47</v>
      </c>
      <c r="X70" s="205" t="s">
        <v>3</v>
      </c>
      <c r="Y70" s="641" t="s">
        <v>83</v>
      </c>
      <c r="Z70" s="571" t="s">
        <v>3</v>
      </c>
      <c r="AA70" s="571" t="s">
        <v>47</v>
      </c>
    </row>
    <row r="71" spans="1:27" ht="15" customHeight="1" x14ac:dyDescent="0.2">
      <c r="A71" s="594"/>
      <c r="B71" s="594"/>
      <c r="C71" s="594"/>
      <c r="D71" s="594"/>
      <c r="E71" s="594"/>
      <c r="F71" s="368" t="s">
        <v>66</v>
      </c>
      <c r="G71" s="570"/>
      <c r="H71" s="363" t="s">
        <v>67</v>
      </c>
      <c r="I71" s="368" t="s">
        <v>68</v>
      </c>
      <c r="J71" s="570"/>
      <c r="K71" s="363" t="s">
        <v>69</v>
      </c>
      <c r="L71" s="361" t="s">
        <v>104</v>
      </c>
      <c r="M71" s="361" t="s">
        <v>261</v>
      </c>
      <c r="N71" s="271"/>
      <c r="O71" s="573"/>
      <c r="P71" s="206" t="s">
        <v>5</v>
      </c>
      <c r="Q71" s="638"/>
      <c r="R71" s="573"/>
      <c r="S71" s="573"/>
      <c r="T71" s="640"/>
      <c r="X71" s="206" t="s">
        <v>5</v>
      </c>
      <c r="Y71" s="641"/>
      <c r="Z71" s="573"/>
      <c r="AA71" s="573"/>
    </row>
    <row r="72" spans="1:27" ht="15" customHeight="1" x14ac:dyDescent="0.55000000000000004">
      <c r="A72" s="650" t="s">
        <v>49</v>
      </c>
      <c r="B72" s="599" t="s">
        <v>106</v>
      </c>
      <c r="C72" s="600"/>
      <c r="D72" s="600"/>
      <c r="E72" s="601"/>
      <c r="F72" s="250"/>
      <c r="G72" s="249" t="s">
        <v>124</v>
      </c>
      <c r="H72" s="251" t="str">
        <f t="shared" ref="H72:H98" si="8">IF(F72="","",F72*P72)</f>
        <v/>
      </c>
      <c r="I72" s="250"/>
      <c r="J72" s="249" t="s">
        <v>124</v>
      </c>
      <c r="K72" s="251" t="str">
        <f t="shared" ref="K72:K93" si="9">IF(I72="","",I72*P72)</f>
        <v/>
      </c>
      <c r="L72" s="251" t="str">
        <f t="shared" ref="L72:L93" si="10">IF(F72="",IF(I72="","",-(I72*P72)),(F72-I72)*P72)</f>
        <v/>
      </c>
      <c r="M72" s="252" t="str">
        <f t="shared" ref="M72:M93" si="11">IF(L72="","",L72*S72*44/12)</f>
        <v/>
      </c>
      <c r="N72" s="217"/>
      <c r="O72" s="364" t="str">
        <f>IF(P72=$X$8,"","○")</f>
        <v/>
      </c>
      <c r="P72" s="277">
        <v>38.299999999999997</v>
      </c>
      <c r="Q72" s="303" t="s">
        <v>493</v>
      </c>
      <c r="R72" s="207" t="str">
        <f>IF(S72=$Z$8,"","○")</f>
        <v/>
      </c>
      <c r="S72" s="313">
        <v>1.9E-2</v>
      </c>
      <c r="T72" s="314" t="s">
        <v>277</v>
      </c>
      <c r="X72" s="281">
        <v>38.299999999999997</v>
      </c>
      <c r="Y72" s="359" t="s">
        <v>493</v>
      </c>
      <c r="Z72" s="320">
        <v>1.9E-2</v>
      </c>
      <c r="AA72" s="357" t="s">
        <v>56</v>
      </c>
    </row>
    <row r="73" spans="1:27" ht="15" customHeight="1" x14ac:dyDescent="0.55000000000000004">
      <c r="A73" s="650"/>
      <c r="B73" s="599" t="s">
        <v>9</v>
      </c>
      <c r="C73" s="600"/>
      <c r="D73" s="600"/>
      <c r="E73" s="601"/>
      <c r="F73" s="250"/>
      <c r="G73" s="249" t="s">
        <v>124</v>
      </c>
      <c r="H73" s="251" t="str">
        <f t="shared" si="8"/>
        <v/>
      </c>
      <c r="I73" s="250"/>
      <c r="J73" s="249" t="s">
        <v>124</v>
      </c>
      <c r="K73" s="251" t="str">
        <f t="shared" si="9"/>
        <v/>
      </c>
      <c r="L73" s="251" t="str">
        <f t="shared" si="10"/>
        <v/>
      </c>
      <c r="M73" s="252" t="str">
        <f t="shared" si="11"/>
        <v/>
      </c>
      <c r="N73" s="217"/>
      <c r="O73" s="364" t="str">
        <f>IF(P73=$X$9,"","○")</f>
        <v/>
      </c>
      <c r="P73" s="277">
        <v>34.799999999999997</v>
      </c>
      <c r="Q73" s="303" t="s">
        <v>493</v>
      </c>
      <c r="R73" s="207" t="str">
        <f>IF(S73=$Z$9,"","○")</f>
        <v/>
      </c>
      <c r="S73" s="277">
        <v>1.83E-2</v>
      </c>
      <c r="T73" s="314" t="s">
        <v>276</v>
      </c>
      <c r="X73" s="281">
        <v>34.799999999999997</v>
      </c>
      <c r="Y73" s="359" t="s">
        <v>493</v>
      </c>
      <c r="Z73" s="281">
        <v>1.83E-2</v>
      </c>
      <c r="AA73" s="357" t="s">
        <v>56</v>
      </c>
    </row>
    <row r="74" spans="1:27" ht="15" customHeight="1" x14ac:dyDescent="0.55000000000000004">
      <c r="A74" s="650"/>
      <c r="B74" s="599" t="s">
        <v>53</v>
      </c>
      <c r="C74" s="600"/>
      <c r="D74" s="600"/>
      <c r="E74" s="601"/>
      <c r="F74" s="250"/>
      <c r="G74" s="249" t="s">
        <v>124</v>
      </c>
      <c r="H74" s="251" t="str">
        <f t="shared" si="8"/>
        <v/>
      </c>
      <c r="I74" s="250"/>
      <c r="J74" s="249" t="s">
        <v>124</v>
      </c>
      <c r="K74" s="251" t="str">
        <f t="shared" si="9"/>
        <v/>
      </c>
      <c r="L74" s="251" t="str">
        <f t="shared" si="10"/>
        <v/>
      </c>
      <c r="M74" s="252" t="str">
        <f t="shared" si="11"/>
        <v/>
      </c>
      <c r="N74" s="217"/>
      <c r="O74" s="364" t="str">
        <f>IF(P74=$X$10,"","○")</f>
        <v/>
      </c>
      <c r="P74" s="277">
        <v>33.4</v>
      </c>
      <c r="Q74" s="303" t="s">
        <v>493</v>
      </c>
      <c r="R74" s="207" t="str">
        <f>IF(S74=$Z$10,"","○")</f>
        <v/>
      </c>
      <c r="S74" s="277">
        <v>1.8700000000000001E-2</v>
      </c>
      <c r="T74" s="314" t="s">
        <v>276</v>
      </c>
      <c r="X74" s="281">
        <v>33.4</v>
      </c>
      <c r="Y74" s="359" t="s">
        <v>493</v>
      </c>
      <c r="Z74" s="281">
        <v>1.8700000000000001E-2</v>
      </c>
      <c r="AA74" s="357" t="s">
        <v>56</v>
      </c>
    </row>
    <row r="75" spans="1:27" ht="15" customHeight="1" x14ac:dyDescent="0.55000000000000004">
      <c r="A75" s="650"/>
      <c r="B75" s="599" t="s">
        <v>10</v>
      </c>
      <c r="C75" s="600"/>
      <c r="D75" s="600"/>
      <c r="E75" s="601"/>
      <c r="F75" s="250"/>
      <c r="G75" s="249" t="s">
        <v>124</v>
      </c>
      <c r="H75" s="251" t="str">
        <f t="shared" si="8"/>
        <v/>
      </c>
      <c r="I75" s="250"/>
      <c r="J75" s="249" t="s">
        <v>124</v>
      </c>
      <c r="K75" s="251" t="str">
        <f t="shared" si="9"/>
        <v/>
      </c>
      <c r="L75" s="251" t="str">
        <f t="shared" si="10"/>
        <v/>
      </c>
      <c r="M75" s="252" t="str">
        <f t="shared" si="11"/>
        <v/>
      </c>
      <c r="N75" s="217"/>
      <c r="O75" s="364" t="str">
        <f>IF(P75=$X$11,"","○")</f>
        <v/>
      </c>
      <c r="P75" s="277">
        <v>33.299999999999997</v>
      </c>
      <c r="Q75" s="303" t="s">
        <v>493</v>
      </c>
      <c r="R75" s="207" t="str">
        <f>IF(S75=$Z$11,"","○")</f>
        <v/>
      </c>
      <c r="S75" s="277">
        <v>1.8599999999999998E-2</v>
      </c>
      <c r="T75" s="314" t="s">
        <v>276</v>
      </c>
      <c r="X75" s="281">
        <v>33.299999999999997</v>
      </c>
      <c r="Y75" s="359" t="s">
        <v>493</v>
      </c>
      <c r="Z75" s="281">
        <v>1.8599999999999998E-2</v>
      </c>
      <c r="AA75" s="357" t="s">
        <v>56</v>
      </c>
    </row>
    <row r="76" spans="1:27" ht="15" customHeight="1" x14ac:dyDescent="0.55000000000000004">
      <c r="A76" s="650"/>
      <c r="B76" s="599" t="s">
        <v>107</v>
      </c>
      <c r="C76" s="600"/>
      <c r="D76" s="600"/>
      <c r="E76" s="601"/>
      <c r="F76" s="250"/>
      <c r="G76" s="249" t="s">
        <v>124</v>
      </c>
      <c r="H76" s="251" t="str">
        <f t="shared" si="8"/>
        <v/>
      </c>
      <c r="I76" s="250"/>
      <c r="J76" s="249" t="s">
        <v>124</v>
      </c>
      <c r="K76" s="251" t="str">
        <f t="shared" si="9"/>
        <v/>
      </c>
      <c r="L76" s="251" t="str">
        <f t="shared" si="10"/>
        <v/>
      </c>
      <c r="M76" s="252" t="str">
        <f t="shared" si="11"/>
        <v/>
      </c>
      <c r="N76" s="217"/>
      <c r="O76" s="364" t="str">
        <f>IF(P76=$X$12,"","○")</f>
        <v/>
      </c>
      <c r="P76" s="277">
        <v>36.5</v>
      </c>
      <c r="Q76" s="303" t="s">
        <v>493</v>
      </c>
      <c r="R76" s="207" t="str">
        <f>IF(S76=$Z$12,"","○")</f>
        <v/>
      </c>
      <c r="S76" s="277">
        <v>1.8700000000000001E-2</v>
      </c>
      <c r="T76" s="314" t="s">
        <v>276</v>
      </c>
      <c r="X76" s="281">
        <v>36.5</v>
      </c>
      <c r="Y76" s="359" t="s">
        <v>493</v>
      </c>
      <c r="Z76" s="281">
        <v>1.8700000000000001E-2</v>
      </c>
      <c r="AA76" s="357" t="s">
        <v>56</v>
      </c>
    </row>
    <row r="77" spans="1:27" ht="15" customHeight="1" x14ac:dyDescent="0.55000000000000004">
      <c r="A77" s="650"/>
      <c r="B77" s="599" t="s">
        <v>12</v>
      </c>
      <c r="C77" s="600"/>
      <c r="D77" s="600"/>
      <c r="E77" s="601"/>
      <c r="F77" s="250"/>
      <c r="G77" s="249" t="s">
        <v>124</v>
      </c>
      <c r="H77" s="251" t="str">
        <f t="shared" si="8"/>
        <v/>
      </c>
      <c r="I77" s="250"/>
      <c r="J77" s="249" t="s">
        <v>124</v>
      </c>
      <c r="K77" s="251" t="str">
        <f t="shared" si="9"/>
        <v/>
      </c>
      <c r="L77" s="251" t="str">
        <f t="shared" si="10"/>
        <v/>
      </c>
      <c r="M77" s="252" t="str">
        <f t="shared" si="11"/>
        <v/>
      </c>
      <c r="N77" s="217"/>
      <c r="O77" s="364" t="str">
        <f>IF(P77=$X$13,"","○")</f>
        <v/>
      </c>
      <c r="P77" s="304">
        <v>38</v>
      </c>
      <c r="Q77" s="303" t="s">
        <v>493</v>
      </c>
      <c r="R77" s="207" t="str">
        <f>IF(S77=$Z$13,"","○")</f>
        <v/>
      </c>
      <c r="S77" s="277">
        <v>1.8800000000000001E-2</v>
      </c>
      <c r="T77" s="314" t="s">
        <v>276</v>
      </c>
      <c r="X77" s="321">
        <v>38</v>
      </c>
      <c r="Y77" s="359" t="s">
        <v>493</v>
      </c>
      <c r="Z77" s="281">
        <v>1.8800000000000001E-2</v>
      </c>
      <c r="AA77" s="357" t="s">
        <v>56</v>
      </c>
    </row>
    <row r="78" spans="1:27" ht="15" customHeight="1" x14ac:dyDescent="0.55000000000000004">
      <c r="A78" s="650"/>
      <c r="B78" s="599" t="s">
        <v>13</v>
      </c>
      <c r="C78" s="600"/>
      <c r="D78" s="600"/>
      <c r="E78" s="601"/>
      <c r="F78" s="250"/>
      <c r="G78" s="249" t="s">
        <v>124</v>
      </c>
      <c r="H78" s="251" t="str">
        <f t="shared" si="8"/>
        <v/>
      </c>
      <c r="I78" s="250"/>
      <c r="J78" s="249" t="s">
        <v>124</v>
      </c>
      <c r="K78" s="251" t="str">
        <f t="shared" si="9"/>
        <v/>
      </c>
      <c r="L78" s="251" t="str">
        <f t="shared" si="10"/>
        <v/>
      </c>
      <c r="M78" s="252" t="str">
        <f t="shared" si="11"/>
        <v/>
      </c>
      <c r="N78" s="217"/>
      <c r="O78" s="364" t="str">
        <f>IF(P78=$X$14,"","○")</f>
        <v/>
      </c>
      <c r="P78" s="277">
        <v>38.9</v>
      </c>
      <c r="Q78" s="303" t="s">
        <v>493</v>
      </c>
      <c r="R78" s="207" t="str">
        <f>IF(S78=$Z$14,"","○")</f>
        <v/>
      </c>
      <c r="S78" s="277">
        <v>1.9300000000000001E-2</v>
      </c>
      <c r="T78" s="314" t="s">
        <v>276</v>
      </c>
      <c r="X78" s="281">
        <v>38.9</v>
      </c>
      <c r="Y78" s="359" t="s">
        <v>493</v>
      </c>
      <c r="Z78" s="281">
        <v>1.9300000000000001E-2</v>
      </c>
      <c r="AA78" s="357" t="s">
        <v>56</v>
      </c>
    </row>
    <row r="79" spans="1:27" ht="15" customHeight="1" x14ac:dyDescent="0.55000000000000004">
      <c r="A79" s="650"/>
      <c r="B79" s="599" t="s">
        <v>14</v>
      </c>
      <c r="C79" s="600"/>
      <c r="D79" s="600"/>
      <c r="E79" s="601"/>
      <c r="F79" s="250"/>
      <c r="G79" s="249" t="s">
        <v>124</v>
      </c>
      <c r="H79" s="251" t="str">
        <f t="shared" si="8"/>
        <v/>
      </c>
      <c r="I79" s="250"/>
      <c r="J79" s="249" t="s">
        <v>124</v>
      </c>
      <c r="K79" s="251" t="str">
        <f t="shared" si="9"/>
        <v/>
      </c>
      <c r="L79" s="251" t="str">
        <f t="shared" si="10"/>
        <v/>
      </c>
      <c r="M79" s="252" t="str">
        <f t="shared" si="11"/>
        <v/>
      </c>
      <c r="N79" s="217"/>
      <c r="O79" s="364" t="str">
        <f>IF(P79=$X$15,"","○")</f>
        <v/>
      </c>
      <c r="P79" s="277">
        <v>41.8</v>
      </c>
      <c r="Q79" s="303" t="s">
        <v>493</v>
      </c>
      <c r="R79" s="207" t="str">
        <f>IF(S79=$Z$15,"","○")</f>
        <v/>
      </c>
      <c r="S79" s="277">
        <v>2.0199999999999999E-2</v>
      </c>
      <c r="T79" s="314" t="s">
        <v>276</v>
      </c>
      <c r="X79" s="281">
        <v>41.8</v>
      </c>
      <c r="Y79" s="359" t="s">
        <v>493</v>
      </c>
      <c r="Z79" s="281">
        <v>2.0199999999999999E-2</v>
      </c>
      <c r="AA79" s="357" t="s">
        <v>56</v>
      </c>
    </row>
    <row r="80" spans="1:27" ht="15" customHeight="1" x14ac:dyDescent="0.55000000000000004">
      <c r="A80" s="650"/>
      <c r="B80" s="599" t="s">
        <v>15</v>
      </c>
      <c r="C80" s="600"/>
      <c r="D80" s="600"/>
      <c r="E80" s="601"/>
      <c r="F80" s="250"/>
      <c r="G80" s="249" t="s">
        <v>457</v>
      </c>
      <c r="H80" s="251" t="str">
        <f t="shared" si="8"/>
        <v/>
      </c>
      <c r="I80" s="250"/>
      <c r="J80" s="249" t="s">
        <v>457</v>
      </c>
      <c r="K80" s="251" t="str">
        <f t="shared" si="9"/>
        <v/>
      </c>
      <c r="L80" s="251" t="str">
        <f t="shared" si="10"/>
        <v/>
      </c>
      <c r="M80" s="252" t="str">
        <f t="shared" si="11"/>
        <v/>
      </c>
      <c r="N80" s="217"/>
      <c r="O80" s="364" t="str">
        <f>IF(P80=$X$16,"","○")</f>
        <v/>
      </c>
      <c r="P80" s="304">
        <v>40</v>
      </c>
      <c r="Q80" s="303" t="s">
        <v>17</v>
      </c>
      <c r="R80" s="207" t="str">
        <f>IF(S80=$Z$16,"","○")</f>
        <v/>
      </c>
      <c r="S80" s="277">
        <v>2.0400000000000001E-2</v>
      </c>
      <c r="T80" s="314" t="s">
        <v>276</v>
      </c>
      <c r="X80" s="321">
        <v>40</v>
      </c>
      <c r="Y80" s="359" t="s">
        <v>17</v>
      </c>
      <c r="Z80" s="281">
        <v>2.0400000000000001E-2</v>
      </c>
      <c r="AA80" s="357" t="s">
        <v>56</v>
      </c>
    </row>
    <row r="81" spans="1:32" ht="15" customHeight="1" x14ac:dyDescent="0.55000000000000004">
      <c r="A81" s="650"/>
      <c r="B81" s="599" t="s">
        <v>18</v>
      </c>
      <c r="C81" s="600"/>
      <c r="D81" s="600"/>
      <c r="E81" s="601"/>
      <c r="F81" s="250"/>
      <c r="G81" s="249" t="s">
        <v>457</v>
      </c>
      <c r="H81" s="251" t="str">
        <f t="shared" si="8"/>
        <v/>
      </c>
      <c r="I81" s="250"/>
      <c r="J81" s="249" t="s">
        <v>457</v>
      </c>
      <c r="K81" s="251" t="str">
        <f t="shared" si="9"/>
        <v/>
      </c>
      <c r="L81" s="251" t="str">
        <f t="shared" si="10"/>
        <v/>
      </c>
      <c r="M81" s="252" t="str">
        <f t="shared" si="11"/>
        <v/>
      </c>
      <c r="N81" s="217"/>
      <c r="O81" s="364" t="str">
        <f>IF(P81=$X$17,"","○")</f>
        <v/>
      </c>
      <c r="P81" s="277">
        <v>34.1</v>
      </c>
      <c r="Q81" s="303" t="s">
        <v>17</v>
      </c>
      <c r="R81" s="207" t="str">
        <f>IF(S81=$Z$17,"","○")</f>
        <v/>
      </c>
      <c r="S81" s="277">
        <v>2.4500000000000001E-2</v>
      </c>
      <c r="T81" s="314" t="s">
        <v>276</v>
      </c>
      <c r="X81" s="281">
        <v>34.1</v>
      </c>
      <c r="Y81" s="359" t="s">
        <v>17</v>
      </c>
      <c r="Z81" s="281">
        <v>2.4500000000000001E-2</v>
      </c>
      <c r="AA81" s="357" t="s">
        <v>56</v>
      </c>
    </row>
    <row r="82" spans="1:32" ht="15" customHeight="1" x14ac:dyDescent="0.55000000000000004">
      <c r="A82" s="650"/>
      <c r="B82" s="602" t="s">
        <v>19</v>
      </c>
      <c r="C82" s="637" t="s">
        <v>20</v>
      </c>
      <c r="D82" s="637"/>
      <c r="E82" s="637"/>
      <c r="F82" s="250"/>
      <c r="G82" s="249" t="s">
        <v>457</v>
      </c>
      <c r="H82" s="251" t="str">
        <f t="shared" si="8"/>
        <v/>
      </c>
      <c r="I82" s="250"/>
      <c r="J82" s="249" t="s">
        <v>457</v>
      </c>
      <c r="K82" s="251" t="str">
        <f t="shared" si="9"/>
        <v/>
      </c>
      <c r="L82" s="251" t="str">
        <f t="shared" si="10"/>
        <v/>
      </c>
      <c r="M82" s="252" t="str">
        <f t="shared" si="11"/>
        <v/>
      </c>
      <c r="N82" s="217"/>
      <c r="O82" s="364" t="str">
        <f>IF(P82=$X$18,"","○")</f>
        <v/>
      </c>
      <c r="P82" s="277">
        <v>50.1</v>
      </c>
      <c r="Q82" s="303" t="s">
        <v>91</v>
      </c>
      <c r="R82" s="207" t="str">
        <f>IF(S82=$Z$18,"","○")</f>
        <v/>
      </c>
      <c r="S82" s="277">
        <v>1.6299999999999999E-2</v>
      </c>
      <c r="T82" s="314" t="s">
        <v>276</v>
      </c>
      <c r="X82" s="281">
        <v>50.1</v>
      </c>
      <c r="Y82" s="359" t="s">
        <v>91</v>
      </c>
      <c r="Z82" s="281">
        <v>1.6299999999999999E-2</v>
      </c>
      <c r="AA82" s="357" t="s">
        <v>56</v>
      </c>
    </row>
    <row r="83" spans="1:32" ht="15" customHeight="1" x14ac:dyDescent="0.55000000000000004">
      <c r="A83" s="650"/>
      <c r="B83" s="602"/>
      <c r="C83" s="637" t="s">
        <v>21</v>
      </c>
      <c r="D83" s="637"/>
      <c r="E83" s="637"/>
      <c r="F83" s="250"/>
      <c r="G83" s="249" t="s">
        <v>262</v>
      </c>
      <c r="H83" s="251" t="str">
        <f t="shared" si="8"/>
        <v/>
      </c>
      <c r="I83" s="250"/>
      <c r="J83" s="249" t="s">
        <v>262</v>
      </c>
      <c r="K83" s="251" t="str">
        <f t="shared" si="9"/>
        <v/>
      </c>
      <c r="L83" s="251" t="str">
        <f t="shared" si="10"/>
        <v/>
      </c>
      <c r="M83" s="252" t="str">
        <f t="shared" si="11"/>
        <v/>
      </c>
      <c r="N83" s="217"/>
      <c r="O83" s="364" t="str">
        <f>IF(P83=$X$19,"","○")</f>
        <v/>
      </c>
      <c r="P83" s="277">
        <v>46.1</v>
      </c>
      <c r="Q83" s="303" t="s">
        <v>462</v>
      </c>
      <c r="R83" s="207" t="str">
        <f>IF(S83=$Z$19,"","○")</f>
        <v/>
      </c>
      <c r="S83" s="277">
        <v>1.44E-2</v>
      </c>
      <c r="T83" s="314" t="s">
        <v>276</v>
      </c>
      <c r="X83" s="281">
        <v>46.1</v>
      </c>
      <c r="Y83" s="359" t="s">
        <v>462</v>
      </c>
      <c r="Z83" s="281">
        <v>1.44E-2</v>
      </c>
      <c r="AA83" s="357" t="s">
        <v>56</v>
      </c>
    </row>
    <row r="84" spans="1:32" ht="15" customHeight="1" x14ac:dyDescent="0.55000000000000004">
      <c r="A84" s="650"/>
      <c r="B84" s="602" t="s">
        <v>397</v>
      </c>
      <c r="C84" s="637" t="s">
        <v>22</v>
      </c>
      <c r="D84" s="637"/>
      <c r="E84" s="637"/>
      <c r="F84" s="250"/>
      <c r="G84" s="249" t="s">
        <v>457</v>
      </c>
      <c r="H84" s="251" t="str">
        <f t="shared" si="8"/>
        <v/>
      </c>
      <c r="I84" s="250"/>
      <c r="J84" s="249" t="s">
        <v>457</v>
      </c>
      <c r="K84" s="251" t="str">
        <f t="shared" si="9"/>
        <v/>
      </c>
      <c r="L84" s="251" t="str">
        <f t="shared" si="10"/>
        <v/>
      </c>
      <c r="M84" s="252" t="str">
        <f t="shared" si="11"/>
        <v/>
      </c>
      <c r="N84" s="217"/>
      <c r="O84" s="364" t="str">
        <f>IF(P84=$X$20,"","○")</f>
        <v/>
      </c>
      <c r="P84" s="277">
        <v>54.7</v>
      </c>
      <c r="Q84" s="303" t="s">
        <v>91</v>
      </c>
      <c r="R84" s="207" t="str">
        <f>IF(S84=$Z$20,"","○")</f>
        <v/>
      </c>
      <c r="S84" s="277">
        <v>1.3899999999999999E-2</v>
      </c>
      <c r="T84" s="314" t="s">
        <v>276</v>
      </c>
      <c r="X84" s="281">
        <v>54.7</v>
      </c>
      <c r="Y84" s="359" t="s">
        <v>91</v>
      </c>
      <c r="Z84" s="281">
        <v>1.3899999999999999E-2</v>
      </c>
      <c r="AA84" s="357" t="s">
        <v>56</v>
      </c>
    </row>
    <row r="85" spans="1:32" ht="15" customHeight="1" thickBot="1" x14ac:dyDescent="0.6">
      <c r="A85" s="650"/>
      <c r="B85" s="602"/>
      <c r="C85" s="637" t="s">
        <v>50</v>
      </c>
      <c r="D85" s="637"/>
      <c r="E85" s="637"/>
      <c r="F85" s="250"/>
      <c r="G85" s="249" t="s">
        <v>262</v>
      </c>
      <c r="H85" s="251" t="str">
        <f t="shared" si="8"/>
        <v/>
      </c>
      <c r="I85" s="250"/>
      <c r="J85" s="249" t="s">
        <v>262</v>
      </c>
      <c r="K85" s="251" t="str">
        <f t="shared" si="9"/>
        <v/>
      </c>
      <c r="L85" s="251" t="str">
        <f t="shared" si="10"/>
        <v/>
      </c>
      <c r="M85" s="252" t="str">
        <f t="shared" si="11"/>
        <v/>
      </c>
      <c r="N85" s="217"/>
      <c r="O85" s="364" t="str">
        <f>IF(P85=$X$21,"","○")</f>
        <v/>
      </c>
      <c r="P85" s="305">
        <v>38.4</v>
      </c>
      <c r="Q85" s="306" t="s">
        <v>462</v>
      </c>
      <c r="R85" s="207" t="str">
        <f>IF(S85=$Z$21,"","○")</f>
        <v/>
      </c>
      <c r="S85" s="305">
        <v>1.3899999999999999E-2</v>
      </c>
      <c r="T85" s="315" t="s">
        <v>276</v>
      </c>
      <c r="X85" s="281">
        <v>38.4</v>
      </c>
      <c r="Y85" s="359" t="s">
        <v>462</v>
      </c>
      <c r="Z85" s="281">
        <v>1.3899999999999999E-2</v>
      </c>
      <c r="AA85" s="357" t="s">
        <v>56</v>
      </c>
    </row>
    <row r="86" spans="1:32" ht="15" customHeight="1" x14ac:dyDescent="0.55000000000000004">
      <c r="A86" s="650"/>
      <c r="B86" s="588" t="s">
        <v>23</v>
      </c>
      <c r="C86" s="658" t="s">
        <v>479</v>
      </c>
      <c r="D86" s="658"/>
      <c r="E86" s="658"/>
      <c r="F86" s="250"/>
      <c r="G86" s="249" t="s">
        <v>457</v>
      </c>
      <c r="H86" s="251" t="str">
        <f t="shared" si="8"/>
        <v/>
      </c>
      <c r="I86" s="250"/>
      <c r="J86" s="249" t="s">
        <v>457</v>
      </c>
      <c r="K86" s="251" t="str">
        <f t="shared" si="9"/>
        <v/>
      </c>
      <c r="L86" s="251" t="str">
        <f t="shared" si="10"/>
        <v/>
      </c>
      <c r="M86" s="252" t="str">
        <f t="shared" si="11"/>
        <v/>
      </c>
      <c r="N86" s="217"/>
      <c r="O86" s="364" t="str">
        <f>IF(P86=$X$22,"","○")</f>
        <v/>
      </c>
      <c r="P86" s="307">
        <v>28.7</v>
      </c>
      <c r="Q86" s="308" t="s">
        <v>17</v>
      </c>
      <c r="R86" s="207" t="str">
        <f>IF(S86=$Z$22,"","○")</f>
        <v/>
      </c>
      <c r="S86" s="316">
        <v>2.46E-2</v>
      </c>
      <c r="T86" s="308" t="s">
        <v>276</v>
      </c>
      <c r="X86" s="322">
        <v>28.7</v>
      </c>
      <c r="Y86" s="359" t="s">
        <v>17</v>
      </c>
      <c r="Z86" s="281">
        <v>2.46E-2</v>
      </c>
      <c r="AA86" s="357" t="s">
        <v>56</v>
      </c>
    </row>
    <row r="87" spans="1:32" ht="15" customHeight="1" thickBot="1" x14ac:dyDescent="0.6">
      <c r="A87" s="650"/>
      <c r="B87" s="588"/>
      <c r="C87" s="658" t="s">
        <v>24</v>
      </c>
      <c r="D87" s="658"/>
      <c r="E87" s="658"/>
      <c r="F87" s="250"/>
      <c r="G87" s="249" t="s">
        <v>457</v>
      </c>
      <c r="H87" s="251" t="str">
        <f t="shared" si="8"/>
        <v/>
      </c>
      <c r="I87" s="250"/>
      <c r="J87" s="249" t="s">
        <v>457</v>
      </c>
      <c r="K87" s="251" t="str">
        <f t="shared" si="9"/>
        <v/>
      </c>
      <c r="L87" s="251" t="str">
        <f t="shared" si="10"/>
        <v/>
      </c>
      <c r="M87" s="252" t="str">
        <f t="shared" si="11"/>
        <v/>
      </c>
      <c r="N87" s="217"/>
      <c r="O87" s="364" t="str">
        <f>IF(P87=$X$23,"","○")</f>
        <v/>
      </c>
      <c r="P87" s="309">
        <v>26.1</v>
      </c>
      <c r="Q87" s="310" t="s">
        <v>17</v>
      </c>
      <c r="R87" s="207" t="str">
        <f>IF(S87=$Z$23,"","○")</f>
        <v/>
      </c>
      <c r="S87" s="309">
        <v>2.4299999999999999E-2</v>
      </c>
      <c r="T87" s="310" t="s">
        <v>276</v>
      </c>
      <c r="X87" s="281">
        <v>26.1</v>
      </c>
      <c r="Y87" s="359" t="s">
        <v>17</v>
      </c>
      <c r="Z87" s="281">
        <v>2.4299999999999999E-2</v>
      </c>
      <c r="AA87" s="357" t="s">
        <v>56</v>
      </c>
    </row>
    <row r="88" spans="1:32" ht="15" customHeight="1" x14ac:dyDescent="0.55000000000000004">
      <c r="A88" s="650"/>
      <c r="B88" s="588"/>
      <c r="C88" s="637" t="s">
        <v>25</v>
      </c>
      <c r="D88" s="637"/>
      <c r="E88" s="637"/>
      <c r="F88" s="250"/>
      <c r="G88" s="249" t="s">
        <v>457</v>
      </c>
      <c r="H88" s="251" t="str">
        <f t="shared" si="8"/>
        <v/>
      </c>
      <c r="I88" s="250"/>
      <c r="J88" s="249" t="s">
        <v>457</v>
      </c>
      <c r="K88" s="251" t="str">
        <f t="shared" si="9"/>
        <v/>
      </c>
      <c r="L88" s="251" t="str">
        <f t="shared" si="10"/>
        <v/>
      </c>
      <c r="M88" s="252" t="str">
        <f t="shared" si="11"/>
        <v/>
      </c>
      <c r="N88" s="217"/>
      <c r="O88" s="364" t="str">
        <f>IF(P88=$X$24,"","○")</f>
        <v/>
      </c>
      <c r="P88" s="311">
        <v>27.8</v>
      </c>
      <c r="Q88" s="312" t="s">
        <v>17</v>
      </c>
      <c r="R88" s="207" t="str">
        <f>IF(S88=$Z$24,"","○")</f>
        <v/>
      </c>
      <c r="S88" s="311">
        <v>2.5899999999999999E-2</v>
      </c>
      <c r="T88" s="317" t="s">
        <v>276</v>
      </c>
      <c r="X88" s="281">
        <v>27.8</v>
      </c>
      <c r="Y88" s="359" t="s">
        <v>17</v>
      </c>
      <c r="Z88" s="281">
        <v>2.5899999999999999E-2</v>
      </c>
      <c r="AA88" s="357" t="s">
        <v>56</v>
      </c>
    </row>
    <row r="89" spans="1:32" ht="15" customHeight="1" x14ac:dyDescent="0.55000000000000004">
      <c r="A89" s="650"/>
      <c r="B89" s="588" t="s">
        <v>26</v>
      </c>
      <c r="C89" s="588"/>
      <c r="D89" s="588"/>
      <c r="E89" s="588"/>
      <c r="F89" s="250"/>
      <c r="G89" s="249" t="s">
        <v>457</v>
      </c>
      <c r="H89" s="251" t="str">
        <f t="shared" si="8"/>
        <v/>
      </c>
      <c r="I89" s="250"/>
      <c r="J89" s="249" t="s">
        <v>457</v>
      </c>
      <c r="K89" s="251" t="str">
        <f t="shared" si="9"/>
        <v/>
      </c>
      <c r="L89" s="251" t="str">
        <f t="shared" si="10"/>
        <v/>
      </c>
      <c r="M89" s="252" t="str">
        <f t="shared" si="11"/>
        <v/>
      </c>
      <c r="N89" s="217"/>
      <c r="O89" s="364" t="str">
        <f>IF(P89=$X$25,"","○")</f>
        <v/>
      </c>
      <c r="P89" s="304">
        <v>29</v>
      </c>
      <c r="Q89" s="303" t="s">
        <v>17</v>
      </c>
      <c r="R89" s="207" t="str">
        <f>IF(S89=$Z$25,"","○")</f>
        <v/>
      </c>
      <c r="S89" s="277">
        <v>2.9899999999999999E-2</v>
      </c>
      <c r="T89" s="314" t="s">
        <v>276</v>
      </c>
      <c r="X89" s="321">
        <v>29</v>
      </c>
      <c r="Y89" s="359" t="s">
        <v>17</v>
      </c>
      <c r="Z89" s="281">
        <v>2.9899999999999999E-2</v>
      </c>
      <c r="AA89" s="357" t="s">
        <v>56</v>
      </c>
    </row>
    <row r="90" spans="1:32" ht="15" customHeight="1" x14ac:dyDescent="0.55000000000000004">
      <c r="A90" s="650"/>
      <c r="B90" s="588" t="s">
        <v>27</v>
      </c>
      <c r="C90" s="588"/>
      <c r="D90" s="588"/>
      <c r="E90" s="588"/>
      <c r="F90" s="250"/>
      <c r="G90" s="249" t="s">
        <v>457</v>
      </c>
      <c r="H90" s="251" t="str">
        <f t="shared" si="8"/>
        <v/>
      </c>
      <c r="I90" s="250"/>
      <c r="J90" s="249" t="s">
        <v>457</v>
      </c>
      <c r="K90" s="251" t="str">
        <f t="shared" si="9"/>
        <v/>
      </c>
      <c r="L90" s="251" t="str">
        <f t="shared" si="10"/>
        <v/>
      </c>
      <c r="M90" s="252" t="str">
        <f t="shared" si="11"/>
        <v/>
      </c>
      <c r="N90" s="217"/>
      <c r="O90" s="364" t="str">
        <f>IF(P90=$X$26,"","○")</f>
        <v/>
      </c>
      <c r="P90" s="277">
        <v>37.299999999999997</v>
      </c>
      <c r="Q90" s="303" t="s">
        <v>17</v>
      </c>
      <c r="R90" s="207" t="str">
        <f>IF(S90=$Z$26,"","○")</f>
        <v/>
      </c>
      <c r="S90" s="277">
        <v>2.0899999999999998E-2</v>
      </c>
      <c r="T90" s="314" t="s">
        <v>276</v>
      </c>
      <c r="X90" s="281">
        <v>37.299999999999997</v>
      </c>
      <c r="Y90" s="359" t="s">
        <v>17</v>
      </c>
      <c r="Z90" s="281">
        <v>2.0899999999999998E-2</v>
      </c>
      <c r="AA90" s="357" t="s">
        <v>56</v>
      </c>
    </row>
    <row r="91" spans="1:32" ht="15" customHeight="1" x14ac:dyDescent="0.55000000000000004">
      <c r="A91" s="650"/>
      <c r="B91" s="588" t="s">
        <v>28</v>
      </c>
      <c r="C91" s="588"/>
      <c r="D91" s="588"/>
      <c r="E91" s="588"/>
      <c r="F91" s="250"/>
      <c r="G91" s="249" t="s">
        <v>262</v>
      </c>
      <c r="H91" s="251" t="str">
        <f t="shared" si="8"/>
        <v/>
      </c>
      <c r="I91" s="250"/>
      <c r="J91" s="249" t="s">
        <v>262</v>
      </c>
      <c r="K91" s="251" t="str">
        <f t="shared" si="9"/>
        <v/>
      </c>
      <c r="L91" s="251" t="str">
        <f t="shared" si="10"/>
        <v/>
      </c>
      <c r="M91" s="252" t="str">
        <f t="shared" si="11"/>
        <v/>
      </c>
      <c r="N91" s="217"/>
      <c r="O91" s="364" t="str">
        <f>IF(P91=$X$27,"","○")</f>
        <v/>
      </c>
      <c r="P91" s="277">
        <v>18.399999999999999</v>
      </c>
      <c r="Q91" s="303" t="s">
        <v>462</v>
      </c>
      <c r="R91" s="207" t="str">
        <f>IF(S91=$Z$27,"","○")</f>
        <v/>
      </c>
      <c r="S91" s="318">
        <v>1.09E-2</v>
      </c>
      <c r="T91" s="314" t="s">
        <v>276</v>
      </c>
      <c r="X91" s="281">
        <v>18.399999999999999</v>
      </c>
      <c r="Y91" s="359" t="s">
        <v>462</v>
      </c>
      <c r="Z91" s="299">
        <v>1.09E-2</v>
      </c>
      <c r="AA91" s="357" t="s">
        <v>56</v>
      </c>
    </row>
    <row r="92" spans="1:32" ht="15" customHeight="1" x14ac:dyDescent="0.55000000000000004">
      <c r="A92" s="650"/>
      <c r="B92" s="588" t="s">
        <v>29</v>
      </c>
      <c r="C92" s="588"/>
      <c r="D92" s="588"/>
      <c r="E92" s="588"/>
      <c r="F92" s="250"/>
      <c r="G92" s="249" t="s">
        <v>262</v>
      </c>
      <c r="H92" s="251" t="str">
        <f t="shared" si="8"/>
        <v/>
      </c>
      <c r="I92" s="250"/>
      <c r="J92" s="249" t="s">
        <v>262</v>
      </c>
      <c r="K92" s="251" t="str">
        <f t="shared" si="9"/>
        <v/>
      </c>
      <c r="L92" s="251" t="str">
        <f t="shared" si="10"/>
        <v/>
      </c>
      <c r="M92" s="252" t="str">
        <f t="shared" si="11"/>
        <v/>
      </c>
      <c r="N92" s="217"/>
      <c r="O92" s="364" t="str">
        <f>IF(P92=$X$28,"","○")</f>
        <v/>
      </c>
      <c r="P92" s="277">
        <v>3.23</v>
      </c>
      <c r="Q92" s="303" t="s">
        <v>462</v>
      </c>
      <c r="R92" s="207" t="str">
        <f>IF(S92=$Z$28,"","○")</f>
        <v/>
      </c>
      <c r="S92" s="277">
        <v>2.64E-2</v>
      </c>
      <c r="T92" s="314" t="s">
        <v>276</v>
      </c>
      <c r="X92" s="281">
        <v>3.23</v>
      </c>
      <c r="Y92" s="359" t="s">
        <v>462</v>
      </c>
      <c r="Z92" s="281">
        <v>2.64E-2</v>
      </c>
      <c r="AA92" s="357" t="s">
        <v>56</v>
      </c>
    </row>
    <row r="93" spans="1:32" ht="15" customHeight="1" x14ac:dyDescent="0.55000000000000004">
      <c r="A93" s="650"/>
      <c r="B93" s="588" t="s">
        <v>30</v>
      </c>
      <c r="C93" s="588"/>
      <c r="D93" s="588"/>
      <c r="E93" s="588"/>
      <c r="F93" s="250"/>
      <c r="G93" s="249" t="s">
        <v>262</v>
      </c>
      <c r="H93" s="251" t="str">
        <f t="shared" si="8"/>
        <v/>
      </c>
      <c r="I93" s="250"/>
      <c r="J93" s="249" t="s">
        <v>262</v>
      </c>
      <c r="K93" s="251" t="str">
        <f t="shared" si="9"/>
        <v/>
      </c>
      <c r="L93" s="251" t="str">
        <f t="shared" si="10"/>
        <v/>
      </c>
      <c r="M93" s="252" t="str">
        <f t="shared" si="11"/>
        <v/>
      </c>
      <c r="N93" s="217"/>
      <c r="O93" s="364" t="str">
        <f>IF(P93=$X$29,"","○")</f>
        <v/>
      </c>
      <c r="P93" s="305">
        <v>7.53</v>
      </c>
      <c r="Q93" s="306" t="s">
        <v>462</v>
      </c>
      <c r="R93" s="209" t="str">
        <f>IF(S93=$Z$29,"","○")</f>
        <v/>
      </c>
      <c r="S93" s="319">
        <v>4.2000000000000003E-2</v>
      </c>
      <c r="T93" s="314" t="s">
        <v>276</v>
      </c>
      <c r="X93" s="281">
        <v>7.53</v>
      </c>
      <c r="Y93" s="323" t="s">
        <v>462</v>
      </c>
      <c r="Z93" s="324">
        <v>4.2000000000000003E-2</v>
      </c>
      <c r="AA93" s="205" t="s">
        <v>56</v>
      </c>
    </row>
    <row r="94" spans="1:32" ht="15" customHeight="1" x14ac:dyDescent="0.55000000000000004">
      <c r="A94" s="650"/>
      <c r="B94" s="651" t="s">
        <v>400</v>
      </c>
      <c r="C94" s="654"/>
      <c r="D94" s="426"/>
      <c r="E94" s="427"/>
      <c r="F94" s="273"/>
      <c r="G94" s="276"/>
      <c r="H94" s="274" t="str">
        <f t="shared" si="8"/>
        <v/>
      </c>
      <c r="I94" s="273"/>
      <c r="J94" s="276"/>
      <c r="K94" s="274" t="str">
        <f>IF(I94="","",I94*P94)</f>
        <v/>
      </c>
      <c r="L94" s="274" t="str">
        <f>IF(F94="",IF(I94="","",-(I94*P94)),(F94-I94)*P94)</f>
        <v/>
      </c>
      <c r="M94" s="275" t="str">
        <f>IF(L94="","",L94*S94*44/12)</f>
        <v/>
      </c>
      <c r="N94" s="217"/>
      <c r="O94" s="211"/>
      <c r="P94" s="277"/>
      <c r="Q94" s="278"/>
      <c r="R94" s="212"/>
      <c r="S94" s="277"/>
      <c r="T94" s="279"/>
      <c r="X94" s="218"/>
      <c r="Y94" s="280"/>
      <c r="Z94" s="281"/>
      <c r="AA94" s="357"/>
      <c r="AE94" s="40"/>
      <c r="AF94" s="40"/>
    </row>
    <row r="95" spans="1:32" ht="15" customHeight="1" x14ac:dyDescent="0.55000000000000004">
      <c r="A95" s="650"/>
      <c r="B95" s="652"/>
      <c r="C95" s="654"/>
      <c r="D95" s="426"/>
      <c r="E95" s="427"/>
      <c r="F95" s="273"/>
      <c r="G95" s="276"/>
      <c r="H95" s="274" t="str">
        <f t="shared" si="8"/>
        <v/>
      </c>
      <c r="I95" s="273"/>
      <c r="J95" s="276"/>
      <c r="K95" s="274" t="str">
        <f>IF(I95="","",I95*P95)</f>
        <v/>
      </c>
      <c r="L95" s="274" t="str">
        <f>IF(F95="",IF(I95="","",-(I95*P95)),(F95-I95)*P95)</f>
        <v/>
      </c>
      <c r="M95" s="275" t="str">
        <f t="shared" ref="M95:M98" si="12">IF(L95="","",L95*S95*44/12)</f>
        <v/>
      </c>
      <c r="N95" s="217"/>
      <c r="O95" s="282"/>
      <c r="P95" s="277"/>
      <c r="Q95" s="278"/>
      <c r="R95" s="212"/>
      <c r="S95" s="277"/>
      <c r="T95" s="278"/>
      <c r="X95" s="218"/>
      <c r="Y95" s="366"/>
      <c r="Z95" s="281"/>
      <c r="AA95" s="357"/>
      <c r="AE95" s="40"/>
      <c r="AF95" s="40"/>
    </row>
    <row r="96" spans="1:32" ht="15" customHeight="1" x14ac:dyDescent="0.55000000000000004">
      <c r="A96" s="650"/>
      <c r="B96" s="652"/>
      <c r="C96" s="654"/>
      <c r="D96" s="426"/>
      <c r="E96" s="427"/>
      <c r="F96" s="273"/>
      <c r="G96" s="276"/>
      <c r="H96" s="274" t="str">
        <f t="shared" si="8"/>
        <v/>
      </c>
      <c r="I96" s="273"/>
      <c r="J96" s="276"/>
      <c r="K96" s="274" t="str">
        <f>IF(I96="","",I96*P96)</f>
        <v/>
      </c>
      <c r="L96" s="274" t="str">
        <f t="shared" ref="L96:L98" si="13">IF(F96="",IF(I96="","",-(I96*P96)),(F96-I96)*P96)</f>
        <v/>
      </c>
      <c r="M96" s="275" t="str">
        <f t="shared" si="12"/>
        <v/>
      </c>
      <c r="N96" s="217"/>
      <c r="O96" s="282"/>
      <c r="P96" s="277"/>
      <c r="Q96" s="278"/>
      <c r="R96" s="212"/>
      <c r="S96" s="277"/>
      <c r="T96" s="278"/>
      <c r="X96" s="218"/>
      <c r="Y96" s="366"/>
      <c r="Z96" s="281"/>
      <c r="AA96" s="357"/>
      <c r="AE96" s="40"/>
      <c r="AF96" s="40"/>
    </row>
    <row r="97" spans="1:32" ht="15" customHeight="1" x14ac:dyDescent="0.55000000000000004">
      <c r="A97" s="650"/>
      <c r="B97" s="652"/>
      <c r="C97" s="654"/>
      <c r="D97" s="426"/>
      <c r="E97" s="427"/>
      <c r="F97" s="273"/>
      <c r="G97" s="276"/>
      <c r="H97" s="274" t="str">
        <f t="shared" si="8"/>
        <v/>
      </c>
      <c r="I97" s="273"/>
      <c r="J97" s="276"/>
      <c r="K97" s="274" t="str">
        <f>IF(I97="","",I97*P97)</f>
        <v/>
      </c>
      <c r="L97" s="274" t="str">
        <f t="shared" si="13"/>
        <v/>
      </c>
      <c r="M97" s="275" t="str">
        <f t="shared" si="12"/>
        <v/>
      </c>
      <c r="N97" s="217"/>
      <c r="O97" s="282"/>
      <c r="P97" s="277"/>
      <c r="Q97" s="278"/>
      <c r="R97" s="210"/>
      <c r="S97" s="277"/>
      <c r="T97" s="278"/>
      <c r="X97" s="218"/>
      <c r="Y97" s="366"/>
      <c r="Z97" s="281"/>
      <c r="AA97" s="357"/>
      <c r="AE97" s="40"/>
      <c r="AF97" s="40"/>
    </row>
    <row r="98" spans="1:32" ht="15" customHeight="1" x14ac:dyDescent="0.55000000000000004">
      <c r="A98" s="650"/>
      <c r="B98" s="653"/>
      <c r="C98" s="654"/>
      <c r="D98" s="426"/>
      <c r="E98" s="427"/>
      <c r="F98" s="273"/>
      <c r="G98" s="276"/>
      <c r="H98" s="274" t="str">
        <f t="shared" si="8"/>
        <v/>
      </c>
      <c r="I98" s="273"/>
      <c r="J98" s="276"/>
      <c r="K98" s="274" t="str">
        <f>IF(I98="","",I98*P98)</f>
        <v/>
      </c>
      <c r="L98" s="274" t="str">
        <f t="shared" si="13"/>
        <v/>
      </c>
      <c r="M98" s="275" t="str">
        <f t="shared" si="12"/>
        <v/>
      </c>
      <c r="N98" s="217"/>
      <c r="P98" s="277"/>
      <c r="Q98" s="278"/>
      <c r="R98" s="366"/>
      <c r="S98" s="277"/>
      <c r="T98" s="278"/>
      <c r="X98" s="218"/>
      <c r="Y98" s="366"/>
      <c r="Z98" s="281"/>
      <c r="AA98" s="357"/>
      <c r="AE98" s="40"/>
      <c r="AF98" s="40"/>
    </row>
    <row r="99" spans="1:32" ht="15" customHeight="1" x14ac:dyDescent="0.55000000000000004">
      <c r="A99" s="650"/>
      <c r="B99" s="594" t="s">
        <v>54</v>
      </c>
      <c r="C99" s="594"/>
      <c r="D99" s="594"/>
      <c r="E99" s="594"/>
      <c r="F99" s="594"/>
      <c r="G99" s="594"/>
      <c r="H99" s="594"/>
      <c r="I99" s="594"/>
      <c r="J99" s="594"/>
      <c r="K99" s="594"/>
      <c r="L99" s="594"/>
      <c r="M99" s="275" t="str">
        <f>IF(SUM(M72:M98)=0,"",SUM(M72:M98))</f>
        <v/>
      </c>
      <c r="N99" s="217"/>
      <c r="P99" s="212"/>
      <c r="Q99" s="241"/>
      <c r="R99" s="212"/>
      <c r="S99" s="214"/>
      <c r="T99" s="213"/>
      <c r="X99" s="366"/>
      <c r="Y99" s="366"/>
      <c r="Z99" s="281"/>
      <c r="AA99" s="357"/>
      <c r="AE99" s="40"/>
      <c r="AF99" s="40"/>
    </row>
    <row r="100" spans="1:32" ht="21.75" customHeight="1" x14ac:dyDescent="0.55000000000000004">
      <c r="A100" s="650"/>
      <c r="B100" s="603"/>
      <c r="C100" s="604"/>
      <c r="D100" s="604"/>
      <c r="E100" s="605"/>
      <c r="F100" s="594" t="s">
        <v>1</v>
      </c>
      <c r="G100" s="594"/>
      <c r="H100" s="594"/>
      <c r="I100" s="612" t="s">
        <v>46</v>
      </c>
      <c r="J100" s="612"/>
      <c r="K100" s="612"/>
      <c r="L100" s="568" t="s">
        <v>51</v>
      </c>
      <c r="M100" s="626" t="s">
        <v>72</v>
      </c>
      <c r="N100" s="217"/>
      <c r="P100" s="283"/>
      <c r="Q100" s="284"/>
      <c r="R100" s="366"/>
      <c r="S100" s="285"/>
      <c r="T100" s="286"/>
      <c r="X100" s="218"/>
      <c r="Y100" s="366"/>
      <c r="Z100" s="281"/>
      <c r="AA100" s="357"/>
      <c r="AE100" s="40"/>
      <c r="AF100" s="40"/>
    </row>
    <row r="101" spans="1:32" ht="15" customHeight="1" thickBot="1" x14ac:dyDescent="0.6">
      <c r="A101" s="650"/>
      <c r="B101" s="606"/>
      <c r="C101" s="607"/>
      <c r="D101" s="607"/>
      <c r="E101" s="608"/>
      <c r="F101" s="360" t="s">
        <v>3</v>
      </c>
      <c r="G101" s="582" t="s">
        <v>480</v>
      </c>
      <c r="H101" s="628"/>
      <c r="I101" s="360" t="s">
        <v>3</v>
      </c>
      <c r="J101" s="582" t="s">
        <v>480</v>
      </c>
      <c r="K101" s="628"/>
      <c r="L101" s="569"/>
      <c r="M101" s="627"/>
      <c r="N101" s="217"/>
      <c r="P101" s="283"/>
      <c r="Q101" s="284"/>
      <c r="R101" s="366"/>
      <c r="S101" s="285"/>
      <c r="T101" s="286"/>
      <c r="X101" s="218"/>
      <c r="Y101" s="366"/>
      <c r="Z101" s="281"/>
      <c r="AA101" s="357"/>
      <c r="AE101" s="40"/>
      <c r="AF101" s="40"/>
    </row>
    <row r="102" spans="1:32" ht="15" customHeight="1" thickTop="1" thickBot="1" x14ac:dyDescent="0.6">
      <c r="A102" s="650"/>
      <c r="B102" s="609"/>
      <c r="C102" s="610"/>
      <c r="D102" s="610"/>
      <c r="E102" s="611"/>
      <c r="F102" s="368" t="s">
        <v>66</v>
      </c>
      <c r="G102" s="583"/>
      <c r="H102" s="629"/>
      <c r="I102" s="368" t="s">
        <v>68</v>
      </c>
      <c r="J102" s="583"/>
      <c r="K102" s="629"/>
      <c r="L102" s="361" t="s">
        <v>481</v>
      </c>
      <c r="M102" s="361" t="s">
        <v>261</v>
      </c>
      <c r="N102" s="217"/>
      <c r="O102" s="198" t="s">
        <v>482</v>
      </c>
      <c r="P102" s="283"/>
      <c r="Q102" s="284"/>
      <c r="R102" s="366"/>
      <c r="S102" s="287"/>
      <c r="T102" s="288"/>
      <c r="U102" s="630" t="s">
        <v>483</v>
      </c>
      <c r="V102" s="631"/>
      <c r="X102" s="218"/>
      <c r="Y102" s="366"/>
      <c r="Z102" s="281"/>
      <c r="AA102" s="357"/>
      <c r="AE102" s="40"/>
      <c r="AF102" s="40"/>
    </row>
    <row r="103" spans="1:32" ht="15" customHeight="1" thickTop="1" thickBot="1" x14ac:dyDescent="0.6">
      <c r="A103" s="650"/>
      <c r="B103" s="632" t="s">
        <v>484</v>
      </c>
      <c r="C103" s="633"/>
      <c r="D103" s="633"/>
      <c r="E103" s="634"/>
      <c r="F103" s="273"/>
      <c r="G103" s="125" t="s">
        <v>262</v>
      </c>
      <c r="H103" s="289"/>
      <c r="I103" s="273"/>
      <c r="J103" s="125" t="s">
        <v>262</v>
      </c>
      <c r="K103" s="289"/>
      <c r="L103" s="274" t="str">
        <f>IF(F103="",IF(I103="","",F103-I103),F103-I103)</f>
        <v/>
      </c>
      <c r="M103" s="275" t="str">
        <f>IF(L103="","",L103*S103)</f>
        <v/>
      </c>
      <c r="N103" s="217"/>
      <c r="P103" s="283"/>
      <c r="Q103" s="284"/>
      <c r="R103" s="290"/>
      <c r="S103" s="291"/>
      <c r="T103" s="292" t="s">
        <v>485</v>
      </c>
      <c r="U103" s="635"/>
      <c r="V103" s="636"/>
      <c r="X103" s="218"/>
      <c r="Y103" s="366"/>
      <c r="Z103" s="281"/>
      <c r="AA103" s="357"/>
      <c r="AE103" s="40"/>
      <c r="AF103" s="40"/>
    </row>
    <row r="104" spans="1:32" ht="15" customHeight="1" thickTop="1" thickBot="1" x14ac:dyDescent="0.6">
      <c r="A104" s="650"/>
      <c r="B104" s="594" t="s">
        <v>55</v>
      </c>
      <c r="C104" s="594"/>
      <c r="D104" s="594"/>
      <c r="E104" s="594"/>
      <c r="F104" s="594"/>
      <c r="G104" s="594"/>
      <c r="H104" s="594"/>
      <c r="I104" s="594"/>
      <c r="J104" s="594"/>
      <c r="K104" s="594"/>
      <c r="L104" s="594"/>
      <c r="M104" s="275" t="str">
        <f>IF(M103=0,"",M103)</f>
        <v/>
      </c>
      <c r="N104" s="217"/>
      <c r="O104" s="198" t="s">
        <v>486</v>
      </c>
      <c r="P104" s="366"/>
      <c r="Q104" s="241"/>
      <c r="R104" s="293"/>
      <c r="S104" s="294"/>
      <c r="T104" s="213"/>
      <c r="X104" s="366"/>
      <c r="Y104" s="366"/>
      <c r="Z104" s="281"/>
      <c r="AA104" s="357"/>
      <c r="AE104" s="40"/>
      <c r="AF104" s="40"/>
    </row>
    <row r="105" spans="1:32" ht="18" customHeight="1" thickTop="1" x14ac:dyDescent="0.2">
      <c r="A105" s="650"/>
      <c r="B105" s="613"/>
      <c r="C105" s="614"/>
      <c r="D105" s="614"/>
      <c r="E105" s="615"/>
      <c r="F105" s="594" t="s">
        <v>1</v>
      </c>
      <c r="G105" s="594"/>
      <c r="H105" s="594"/>
      <c r="I105" s="612" t="s">
        <v>46</v>
      </c>
      <c r="J105" s="612"/>
      <c r="K105" s="612"/>
      <c r="L105" s="568" t="s">
        <v>487</v>
      </c>
      <c r="M105" s="568" t="s">
        <v>72</v>
      </c>
      <c r="N105" s="271"/>
      <c r="O105" s="571" t="s">
        <v>119</v>
      </c>
      <c r="P105" s="581" t="s">
        <v>2</v>
      </c>
      <c r="Q105" s="581"/>
      <c r="R105" s="571" t="s">
        <v>119</v>
      </c>
      <c r="S105" s="581" t="s">
        <v>57</v>
      </c>
      <c r="T105" s="581"/>
      <c r="X105" s="581" t="s">
        <v>2</v>
      </c>
      <c r="Y105" s="581"/>
      <c r="Z105" s="581" t="s">
        <v>57</v>
      </c>
      <c r="AA105" s="581"/>
      <c r="AE105" s="40"/>
      <c r="AF105" s="40"/>
    </row>
    <row r="106" spans="1:32" ht="15" customHeight="1" x14ac:dyDescent="0.2">
      <c r="A106" s="650"/>
      <c r="B106" s="616"/>
      <c r="C106" s="617"/>
      <c r="D106" s="617"/>
      <c r="E106" s="618"/>
      <c r="F106" s="360" t="s">
        <v>3</v>
      </c>
      <c r="G106" s="594" t="s">
        <v>47</v>
      </c>
      <c r="H106" s="381" t="s">
        <v>48</v>
      </c>
      <c r="I106" s="360" t="s">
        <v>3</v>
      </c>
      <c r="J106" s="594" t="s">
        <v>47</v>
      </c>
      <c r="K106" s="381" t="s">
        <v>48</v>
      </c>
      <c r="L106" s="569"/>
      <c r="M106" s="569"/>
      <c r="N106" s="271"/>
      <c r="O106" s="572"/>
      <c r="P106" s="205" t="s">
        <v>3</v>
      </c>
      <c r="Q106" s="638" t="s">
        <v>83</v>
      </c>
      <c r="R106" s="572"/>
      <c r="S106" s="571" t="s">
        <v>3</v>
      </c>
      <c r="T106" s="639" t="s">
        <v>47</v>
      </c>
      <c r="X106" s="205" t="s">
        <v>3</v>
      </c>
      <c r="Y106" s="641" t="s">
        <v>83</v>
      </c>
      <c r="Z106" s="571" t="s">
        <v>3</v>
      </c>
      <c r="AA106" s="571" t="s">
        <v>47</v>
      </c>
      <c r="AE106" s="40"/>
      <c r="AF106" s="40"/>
    </row>
    <row r="107" spans="1:32" ht="15" customHeight="1" thickBot="1" x14ac:dyDescent="0.25">
      <c r="A107" s="650"/>
      <c r="B107" s="619"/>
      <c r="C107" s="620"/>
      <c r="D107" s="620"/>
      <c r="E107" s="621"/>
      <c r="F107" s="368" t="s">
        <v>66</v>
      </c>
      <c r="G107" s="594"/>
      <c r="H107" s="368" t="s">
        <v>67</v>
      </c>
      <c r="I107" s="368" t="s">
        <v>68</v>
      </c>
      <c r="J107" s="594"/>
      <c r="K107" s="368" t="s">
        <v>69</v>
      </c>
      <c r="L107" s="361" t="s">
        <v>104</v>
      </c>
      <c r="M107" s="361" t="s">
        <v>261</v>
      </c>
      <c r="N107" s="271"/>
      <c r="O107" s="573"/>
      <c r="P107" s="206" t="s">
        <v>5</v>
      </c>
      <c r="Q107" s="638"/>
      <c r="R107" s="573"/>
      <c r="S107" s="573"/>
      <c r="T107" s="640"/>
      <c r="X107" s="206" t="s">
        <v>5</v>
      </c>
      <c r="Y107" s="641"/>
      <c r="Z107" s="573"/>
      <c r="AA107" s="573"/>
      <c r="AE107" s="40"/>
      <c r="AF107" s="40"/>
    </row>
    <row r="108" spans="1:32" ht="15" customHeight="1" thickTop="1" x14ac:dyDescent="0.55000000000000004">
      <c r="A108" s="650"/>
      <c r="B108" s="588" t="s">
        <v>32</v>
      </c>
      <c r="C108" s="588"/>
      <c r="D108" s="588"/>
      <c r="E108" s="588"/>
      <c r="F108" s="273"/>
      <c r="G108" s="125" t="s">
        <v>33</v>
      </c>
      <c r="H108" s="295"/>
      <c r="I108" s="273"/>
      <c r="J108" s="125" t="s">
        <v>33</v>
      </c>
      <c r="K108" s="296"/>
      <c r="L108" s="274" t="str">
        <f>IF(F108="",IF(I108="","",F108-I108),F108-I108)</f>
        <v/>
      </c>
      <c r="M108" s="275" t="str">
        <f>IF(L108="","",L108*S108)</f>
        <v/>
      </c>
      <c r="N108" s="217"/>
      <c r="P108" s="214"/>
      <c r="Q108" s="215"/>
      <c r="R108" s="297" t="str">
        <f>IF(S108=$Z$44,"","○")</f>
        <v/>
      </c>
      <c r="S108" s="298">
        <v>6.54E-2</v>
      </c>
      <c r="T108" s="325" t="s">
        <v>463</v>
      </c>
      <c r="X108" s="214"/>
      <c r="Y108" s="214"/>
      <c r="Z108" s="299">
        <v>6.54E-2</v>
      </c>
      <c r="AA108" s="357" t="s">
        <v>464</v>
      </c>
      <c r="AE108" s="40"/>
      <c r="AF108" s="40"/>
    </row>
    <row r="109" spans="1:32" ht="15" customHeight="1" x14ac:dyDescent="0.55000000000000004">
      <c r="A109" s="650"/>
      <c r="B109" s="588" t="s">
        <v>35</v>
      </c>
      <c r="C109" s="588"/>
      <c r="D109" s="588"/>
      <c r="E109" s="588"/>
      <c r="F109" s="273"/>
      <c r="G109" s="125" t="s">
        <v>33</v>
      </c>
      <c r="H109" s="295"/>
      <c r="I109" s="273"/>
      <c r="J109" s="125" t="s">
        <v>33</v>
      </c>
      <c r="K109" s="296"/>
      <c r="L109" s="274" t="str">
        <f>IF(F109="",IF(I109="","",F109-I109),F109-I109)</f>
        <v/>
      </c>
      <c r="M109" s="275" t="str">
        <f>IF(L109="","",L109*S109)</f>
        <v/>
      </c>
      <c r="N109" s="217"/>
      <c r="P109" s="214"/>
      <c r="Q109" s="215"/>
      <c r="R109" s="297" t="str">
        <f>IF(S109=$Z$45,"","○")</f>
        <v/>
      </c>
      <c r="S109" s="300"/>
      <c r="T109" s="326" t="s">
        <v>463</v>
      </c>
      <c r="X109" s="214"/>
      <c r="Y109" s="214"/>
      <c r="Z109" s="301"/>
      <c r="AA109" s="357" t="s">
        <v>464</v>
      </c>
      <c r="AE109" s="40"/>
      <c r="AF109" s="40"/>
    </row>
    <row r="110" spans="1:32" ht="15" customHeight="1" x14ac:dyDescent="0.55000000000000004">
      <c r="A110" s="650"/>
      <c r="B110" s="588" t="s">
        <v>36</v>
      </c>
      <c r="C110" s="588"/>
      <c r="D110" s="588"/>
      <c r="E110" s="588"/>
      <c r="F110" s="273"/>
      <c r="G110" s="125" t="s">
        <v>33</v>
      </c>
      <c r="H110" s="295"/>
      <c r="I110" s="273"/>
      <c r="J110" s="125" t="s">
        <v>33</v>
      </c>
      <c r="K110" s="296"/>
      <c r="L110" s="274" t="str">
        <f>IF(F110="",IF(I110="","",F110-I110),F110-I110)</f>
        <v/>
      </c>
      <c r="M110" s="275" t="str">
        <f>IF(L110="","",L110*S110)</f>
        <v/>
      </c>
      <c r="N110" s="217"/>
      <c r="P110" s="214"/>
      <c r="Q110" s="215"/>
      <c r="R110" s="297" t="str">
        <f>IF(S110=$Z$46,"","○")</f>
        <v/>
      </c>
      <c r="S110" s="300"/>
      <c r="T110" s="326" t="s">
        <v>463</v>
      </c>
      <c r="X110" s="214"/>
      <c r="Y110" s="214"/>
      <c r="Z110" s="301"/>
      <c r="AA110" s="357" t="s">
        <v>464</v>
      </c>
      <c r="AE110" s="40"/>
      <c r="AF110" s="40"/>
    </row>
    <row r="111" spans="1:32" ht="15" customHeight="1" thickBot="1" x14ac:dyDescent="0.6">
      <c r="A111" s="650"/>
      <c r="B111" s="588" t="s">
        <v>37</v>
      </c>
      <c r="C111" s="588"/>
      <c r="D111" s="588"/>
      <c r="E111" s="588"/>
      <c r="F111" s="273"/>
      <c r="G111" s="125" t="s">
        <v>33</v>
      </c>
      <c r="H111" s="295"/>
      <c r="I111" s="273"/>
      <c r="J111" s="125" t="s">
        <v>33</v>
      </c>
      <c r="K111" s="296"/>
      <c r="L111" s="274" t="str">
        <f>IF(F111="",IF(I111="","",F111-I111),F111-I111)</f>
        <v/>
      </c>
      <c r="M111" s="275" t="str">
        <f>IF(L111="","",L111*S111)</f>
        <v/>
      </c>
      <c r="N111" s="217"/>
      <c r="P111" s="214"/>
      <c r="Q111" s="215"/>
      <c r="R111" s="297" t="str">
        <f>IF(S111=$Z$47,"","○")</f>
        <v/>
      </c>
      <c r="S111" s="302"/>
      <c r="T111" s="327" t="s">
        <v>463</v>
      </c>
      <c r="X111" s="214"/>
      <c r="Y111" s="214"/>
      <c r="Z111" s="301"/>
      <c r="AA111" s="357" t="s">
        <v>464</v>
      </c>
      <c r="AE111" s="40"/>
      <c r="AF111" s="40"/>
    </row>
    <row r="112" spans="1:32" ht="15" customHeight="1" thickTop="1" x14ac:dyDescent="0.55000000000000004">
      <c r="A112" s="650"/>
      <c r="B112" s="594" t="s">
        <v>105</v>
      </c>
      <c r="C112" s="594"/>
      <c r="D112" s="594"/>
      <c r="E112" s="594"/>
      <c r="F112" s="594"/>
      <c r="G112" s="594"/>
      <c r="H112" s="594"/>
      <c r="I112" s="594"/>
      <c r="J112" s="594"/>
      <c r="K112" s="594"/>
      <c r="L112" s="594"/>
      <c r="M112" s="275" t="str">
        <f>IF(SUM(M108:M111)=0,"",SUM(M108:M111))</f>
        <v/>
      </c>
      <c r="N112" s="217"/>
      <c r="O112" s="198" t="s">
        <v>391</v>
      </c>
      <c r="P112" s="214"/>
      <c r="Q112" s="216"/>
      <c r="R112" s="216"/>
      <c r="S112" s="214"/>
      <c r="T112" s="241"/>
      <c r="X112" s="214"/>
      <c r="Y112" s="366"/>
      <c r="Z112" s="214"/>
      <c r="AA112" s="366"/>
      <c r="AE112" s="40"/>
      <c r="AF112" s="40"/>
    </row>
    <row r="113" spans="1:27" ht="15" customHeight="1" x14ac:dyDescent="0.55000000000000004">
      <c r="A113" s="594" t="s">
        <v>0</v>
      </c>
      <c r="B113" s="594"/>
      <c r="C113" s="594"/>
      <c r="D113" s="594"/>
      <c r="E113" s="594"/>
      <c r="F113" s="568" t="s">
        <v>3</v>
      </c>
      <c r="G113" s="594" t="s">
        <v>47</v>
      </c>
      <c r="H113" s="649"/>
      <c r="I113" s="568" t="s">
        <v>3</v>
      </c>
      <c r="J113" s="594" t="s">
        <v>47</v>
      </c>
      <c r="K113" s="649"/>
      <c r="L113" s="568" t="s">
        <v>51</v>
      </c>
      <c r="M113" s="626" t="s">
        <v>72</v>
      </c>
      <c r="N113" s="219"/>
      <c r="O113" s="625" t="s">
        <v>108</v>
      </c>
      <c r="P113" s="579" t="s">
        <v>383</v>
      </c>
      <c r="Q113" s="579"/>
      <c r="R113" s="578" t="s">
        <v>57</v>
      </c>
      <c r="S113" s="578"/>
      <c r="T113" s="577" t="s">
        <v>384</v>
      </c>
      <c r="U113" s="577"/>
      <c r="V113" s="578" t="s">
        <v>465</v>
      </c>
      <c r="W113" s="578"/>
      <c r="X113" s="622"/>
      <c r="Y113" s="220"/>
      <c r="Z113" s="656"/>
      <c r="AA113" s="656"/>
    </row>
    <row r="114" spans="1:27" ht="15" customHeight="1" thickBot="1" x14ac:dyDescent="0.6">
      <c r="A114" s="594"/>
      <c r="B114" s="594"/>
      <c r="C114" s="594"/>
      <c r="D114" s="594"/>
      <c r="E114" s="594"/>
      <c r="F114" s="569"/>
      <c r="G114" s="594"/>
      <c r="H114" s="649"/>
      <c r="I114" s="569"/>
      <c r="J114" s="594"/>
      <c r="K114" s="649"/>
      <c r="L114" s="569"/>
      <c r="M114" s="627"/>
      <c r="N114" s="219"/>
      <c r="O114" s="625"/>
      <c r="P114" s="580"/>
      <c r="Q114" s="580"/>
      <c r="R114" s="580" t="s">
        <v>466</v>
      </c>
      <c r="S114" s="580"/>
      <c r="T114" s="358" t="s">
        <v>387</v>
      </c>
      <c r="U114" s="358" t="s">
        <v>388</v>
      </c>
      <c r="V114" s="365" t="s">
        <v>387</v>
      </c>
      <c r="W114" s="365" t="s">
        <v>388</v>
      </c>
      <c r="X114" s="622"/>
      <c r="Y114" s="220"/>
      <c r="Z114" s="656"/>
      <c r="AA114" s="656"/>
    </row>
    <row r="115" spans="1:27" ht="15" customHeight="1" thickTop="1" x14ac:dyDescent="0.55000000000000004">
      <c r="A115" s="594"/>
      <c r="B115" s="594"/>
      <c r="C115" s="594"/>
      <c r="D115" s="594"/>
      <c r="E115" s="594"/>
      <c r="F115" s="368" t="s">
        <v>66</v>
      </c>
      <c r="G115" s="594"/>
      <c r="H115" s="649"/>
      <c r="I115" s="42" t="s">
        <v>68</v>
      </c>
      <c r="J115" s="594"/>
      <c r="K115" s="649"/>
      <c r="L115" s="368" t="s">
        <v>52</v>
      </c>
      <c r="M115" s="361" t="s">
        <v>261</v>
      </c>
      <c r="N115" s="271"/>
      <c r="O115" s="221">
        <v>1</v>
      </c>
      <c r="P115" s="669"/>
      <c r="Q115" s="670"/>
      <c r="R115" s="657"/>
      <c r="S115" s="657"/>
      <c r="T115" s="244"/>
      <c r="U115" s="245"/>
      <c r="V115" s="222" t="str">
        <f>IF($R115="","",$R115*10^3*T115)</f>
        <v/>
      </c>
      <c r="W115" s="223" t="str">
        <f>IF($R115="","",$R115*10^3*U115)</f>
        <v/>
      </c>
      <c r="X115" s="622"/>
      <c r="Y115" s="366"/>
      <c r="Z115" s="656"/>
      <c r="AA115" s="656"/>
    </row>
    <row r="116" spans="1:27" ht="15" customHeight="1" x14ac:dyDescent="0.55000000000000004">
      <c r="A116" s="650" t="s">
        <v>38</v>
      </c>
      <c r="B116" s="660" t="s">
        <v>382</v>
      </c>
      <c r="C116" s="661"/>
      <c r="D116" s="662"/>
      <c r="E116" s="582" t="s">
        <v>39</v>
      </c>
      <c r="F116" s="647" t="str">
        <f>IF(T119=0,"",T119)</f>
        <v/>
      </c>
      <c r="G116" s="582" t="s">
        <v>95</v>
      </c>
      <c r="H116" s="623"/>
      <c r="I116" s="623"/>
      <c r="J116" s="582" t="s">
        <v>95</v>
      </c>
      <c r="K116" s="623"/>
      <c r="L116" s="589" t="str">
        <f>IF(F116="","",F116)</f>
        <v/>
      </c>
      <c r="M116" s="591" t="str">
        <f>IF(V119=0,"",V119)</f>
        <v/>
      </c>
      <c r="N116" s="217"/>
      <c r="O116" s="221">
        <v>2</v>
      </c>
      <c r="P116" s="645"/>
      <c r="Q116" s="646"/>
      <c r="R116" s="644"/>
      <c r="S116" s="644"/>
      <c r="T116" s="224"/>
      <c r="U116" s="246"/>
      <c r="V116" s="222" t="str">
        <f t="shared" ref="V116:W118" si="14">IF($R116="","",$R116*10^3*T116)</f>
        <v/>
      </c>
      <c r="W116" s="223" t="str">
        <f>IF($R116="","",$R116*10^3*U116)</f>
        <v/>
      </c>
      <c r="X116" s="214"/>
      <c r="Y116" s="225" t="s">
        <v>116</v>
      </c>
      <c r="Z116" s="226"/>
      <c r="AA116" s="366"/>
    </row>
    <row r="117" spans="1:27" ht="15" customHeight="1" x14ac:dyDescent="0.55000000000000004">
      <c r="A117" s="650"/>
      <c r="B117" s="663"/>
      <c r="C117" s="664"/>
      <c r="D117" s="665"/>
      <c r="E117" s="583"/>
      <c r="F117" s="648"/>
      <c r="G117" s="583"/>
      <c r="H117" s="624"/>
      <c r="I117" s="624"/>
      <c r="J117" s="583"/>
      <c r="K117" s="624"/>
      <c r="L117" s="590"/>
      <c r="M117" s="592"/>
      <c r="N117" s="217"/>
      <c r="O117" s="221">
        <v>3</v>
      </c>
      <c r="P117" s="645"/>
      <c r="Q117" s="646"/>
      <c r="R117" s="644"/>
      <c r="S117" s="644"/>
      <c r="T117" s="224"/>
      <c r="U117" s="246"/>
      <c r="V117" s="222" t="str">
        <f t="shared" si="14"/>
        <v/>
      </c>
      <c r="W117" s="223" t="str">
        <f>IF($R117="","",$R117*10^3*U117)</f>
        <v/>
      </c>
      <c r="X117" s="214"/>
      <c r="Y117" s="225"/>
      <c r="Z117" s="226"/>
      <c r="AA117" s="366"/>
    </row>
    <row r="118" spans="1:27" ht="15" customHeight="1" thickBot="1" x14ac:dyDescent="0.6">
      <c r="A118" s="650"/>
      <c r="B118" s="663"/>
      <c r="C118" s="664"/>
      <c r="D118" s="665"/>
      <c r="E118" s="582" t="s">
        <v>40</v>
      </c>
      <c r="F118" s="647" t="str">
        <f>IF(U119=0,"",U119)</f>
        <v/>
      </c>
      <c r="G118" s="582" t="s">
        <v>95</v>
      </c>
      <c r="H118" s="623"/>
      <c r="I118" s="623"/>
      <c r="J118" s="582" t="s">
        <v>95</v>
      </c>
      <c r="K118" s="623"/>
      <c r="L118" s="589" t="str">
        <f>IF(F118="","",F118)</f>
        <v/>
      </c>
      <c r="M118" s="591" t="str">
        <f>IF(W119=0,"",W119)</f>
        <v/>
      </c>
      <c r="N118" s="217"/>
      <c r="O118" s="221">
        <v>4</v>
      </c>
      <c r="P118" s="584"/>
      <c r="Q118" s="585"/>
      <c r="R118" s="642"/>
      <c r="S118" s="642"/>
      <c r="T118" s="247"/>
      <c r="U118" s="248"/>
      <c r="V118" s="222" t="str">
        <f t="shared" si="14"/>
        <v/>
      </c>
      <c r="W118" s="223" t="str">
        <f t="shared" si="14"/>
        <v/>
      </c>
      <c r="X118" s="214"/>
      <c r="Y118" s="225"/>
      <c r="Z118" s="226"/>
      <c r="AA118" s="366"/>
    </row>
    <row r="119" spans="1:27" ht="15" customHeight="1" thickTop="1" x14ac:dyDescent="0.55000000000000004">
      <c r="A119" s="650"/>
      <c r="B119" s="666"/>
      <c r="C119" s="667"/>
      <c r="D119" s="668"/>
      <c r="E119" s="583"/>
      <c r="F119" s="648"/>
      <c r="G119" s="583"/>
      <c r="H119" s="624"/>
      <c r="I119" s="624"/>
      <c r="J119" s="583"/>
      <c r="K119" s="624"/>
      <c r="L119" s="590"/>
      <c r="M119" s="592"/>
      <c r="N119" s="217"/>
      <c r="O119" s="227"/>
      <c r="P119" s="643" t="s">
        <v>71</v>
      </c>
      <c r="Q119" s="643"/>
      <c r="R119" s="586"/>
      <c r="S119" s="587"/>
      <c r="T119" s="228" t="str">
        <f>IF(T115="","",SUM(T115:T118))</f>
        <v/>
      </c>
      <c r="U119" s="229" t="str">
        <f t="shared" ref="U119:W119" si="15">IF(U115="","",SUM(U115:U118))</f>
        <v/>
      </c>
      <c r="V119" s="223" t="str">
        <f t="shared" si="15"/>
        <v/>
      </c>
      <c r="W119" s="223" t="str">
        <f t="shared" si="15"/>
        <v/>
      </c>
      <c r="X119" s="214"/>
      <c r="Y119" s="225" t="s">
        <v>120</v>
      </c>
      <c r="Z119" s="226"/>
      <c r="AA119" s="366"/>
    </row>
    <row r="120" spans="1:27" ht="15" customHeight="1" x14ac:dyDescent="0.55000000000000004">
      <c r="A120" s="650"/>
      <c r="B120" s="588" t="s">
        <v>41</v>
      </c>
      <c r="C120" s="588"/>
      <c r="D120" s="574" t="s">
        <v>42</v>
      </c>
      <c r="E120" s="576"/>
      <c r="F120" s="250"/>
      <c r="G120" s="249" t="s">
        <v>95</v>
      </c>
      <c r="H120" s="253"/>
      <c r="I120" s="253"/>
      <c r="J120" s="249" t="s">
        <v>95</v>
      </c>
      <c r="K120" s="254"/>
      <c r="L120" s="43" t="str">
        <f>IF(F120="","",F120)</f>
        <v/>
      </c>
      <c r="M120" s="120" t="str">
        <f>IF(L120="","",L120*S120)</f>
        <v/>
      </c>
      <c r="N120" s="217"/>
      <c r="O120" s="230"/>
      <c r="P120" s="567"/>
      <c r="Q120" s="567"/>
      <c r="R120" s="231"/>
      <c r="S120" s="383"/>
      <c r="T120" s="208" t="s">
        <v>467</v>
      </c>
      <c r="U120" s="232"/>
      <c r="V120" s="232"/>
      <c r="W120" s="232"/>
      <c r="X120" s="214"/>
      <c r="Y120" s="225" t="s">
        <v>121</v>
      </c>
      <c r="Z120" s="233"/>
      <c r="AA120" s="366"/>
    </row>
    <row r="121" spans="1:27" ht="15" customHeight="1" x14ac:dyDescent="0.55000000000000004">
      <c r="A121" s="650"/>
      <c r="B121" s="588"/>
      <c r="C121" s="588"/>
      <c r="D121" s="593" t="s">
        <v>43</v>
      </c>
      <c r="E121" s="425"/>
      <c r="F121" s="255"/>
      <c r="G121" s="249" t="s">
        <v>95</v>
      </c>
      <c r="H121" s="253"/>
      <c r="I121" s="250"/>
      <c r="J121" s="249" t="s">
        <v>95</v>
      </c>
      <c r="K121" s="254"/>
      <c r="L121" s="43" t="str">
        <f>IF(I121="",IF(I121="","",-I121),-I121)</f>
        <v/>
      </c>
      <c r="M121" s="120" t="str">
        <f>IF(L121="","",L121*S121)</f>
        <v/>
      </c>
      <c r="N121" s="217"/>
      <c r="O121" s="234"/>
      <c r="P121" s="235"/>
      <c r="Q121" s="236"/>
      <c r="R121" s="236"/>
      <c r="S121" s="383"/>
      <c r="T121" s="208" t="s">
        <v>467</v>
      </c>
      <c r="X121" s="214"/>
      <c r="Y121" s="214"/>
      <c r="Z121" s="233"/>
      <c r="AA121" s="366"/>
    </row>
    <row r="122" spans="1:27" ht="15" customHeight="1" thickBot="1" x14ac:dyDescent="0.6">
      <c r="A122" s="650"/>
      <c r="B122" s="594" t="s">
        <v>488</v>
      </c>
      <c r="C122" s="594"/>
      <c r="D122" s="594"/>
      <c r="E122" s="594"/>
      <c r="F122" s="594"/>
      <c r="G122" s="594"/>
      <c r="H122" s="594"/>
      <c r="I122" s="594"/>
      <c r="J122" s="594"/>
      <c r="K122" s="594"/>
      <c r="L122" s="594"/>
      <c r="M122" s="73" t="str">
        <f>IF(SUM(M116:M121)=0,"",SUM(M116:M121))</f>
        <v/>
      </c>
      <c r="N122" s="217"/>
      <c r="O122" s="234"/>
      <c r="P122" s="237"/>
      <c r="Q122" s="236"/>
      <c r="R122" s="236"/>
      <c r="S122" s="238"/>
      <c r="T122" s="238"/>
      <c r="X122" s="214"/>
      <c r="Y122" s="366"/>
      <c r="Z122" s="214"/>
      <c r="AA122" s="366"/>
    </row>
    <row r="123" spans="1:27" ht="15" customHeight="1" thickBot="1" x14ac:dyDescent="0.6">
      <c r="A123" s="595" t="s">
        <v>489</v>
      </c>
      <c r="B123" s="596"/>
      <c r="C123" s="596"/>
      <c r="D123" s="596"/>
      <c r="E123" s="596"/>
      <c r="F123" s="596"/>
      <c r="G123" s="596"/>
      <c r="H123" s="596"/>
      <c r="I123" s="596"/>
      <c r="J123" s="596"/>
      <c r="K123" s="596"/>
      <c r="L123" s="597"/>
      <c r="M123" s="256" t="str">
        <f>IF(SUM(M99,M104,M112,M122)=0,"",SUM(M99,M104,M112,M122))</f>
        <v/>
      </c>
      <c r="N123" s="217"/>
      <c r="O123" s="234"/>
      <c r="P123" s="237"/>
      <c r="Q123" s="236"/>
      <c r="R123" s="236"/>
      <c r="S123" s="238"/>
      <c r="T123" s="238"/>
      <c r="X123" s="214"/>
      <c r="Y123" s="366"/>
      <c r="Z123" s="214"/>
      <c r="AA123" s="366"/>
    </row>
    <row r="124" spans="1:27" ht="6" customHeight="1" x14ac:dyDescent="0.55000000000000004">
      <c r="A124" s="367"/>
      <c r="B124" s="118"/>
      <c r="C124" s="119"/>
      <c r="D124" s="119"/>
      <c r="E124" s="119"/>
      <c r="F124" s="119"/>
      <c r="G124" s="367"/>
      <c r="H124" s="367"/>
      <c r="I124" s="367"/>
      <c r="J124" s="367"/>
      <c r="K124" s="367"/>
      <c r="L124" s="367"/>
      <c r="M124" s="41"/>
      <c r="N124" s="217"/>
      <c r="O124" s="234"/>
      <c r="P124" s="237"/>
      <c r="Q124" s="236"/>
      <c r="R124" s="236"/>
      <c r="S124" s="238"/>
      <c r="T124" s="238"/>
      <c r="X124" s="214"/>
      <c r="Y124" s="366"/>
      <c r="Z124" s="214"/>
      <c r="AA124" s="366"/>
    </row>
    <row r="125" spans="1:27" ht="13.5" customHeight="1" x14ac:dyDescent="0.2">
      <c r="A125" s="74"/>
      <c r="B125" s="598" t="s">
        <v>390</v>
      </c>
      <c r="C125" s="598"/>
      <c r="D125" s="598"/>
      <c r="E125" s="598"/>
      <c r="F125" s="598"/>
      <c r="G125" s="598" t="str">
        <f>IF(P115="","",""&amp;$P115&amp;" "&amp;$R115&amp;"　"&amp;$P116&amp;" "&amp;$R116&amp;"　"&amp;$P117&amp;" "&amp;$R117&amp;"　"&amp;$P118&amp;" "&amp;$R118&amp;"")</f>
        <v/>
      </c>
      <c r="H125" s="598"/>
      <c r="I125" s="598"/>
      <c r="J125" s="598"/>
      <c r="K125" s="598"/>
      <c r="L125" s="598"/>
      <c r="M125" s="598"/>
      <c r="O125" s="234"/>
      <c r="P125" s="199"/>
      <c r="Q125" s="239"/>
      <c r="R125" s="239"/>
      <c r="S125" s="239"/>
      <c r="T125" s="271"/>
    </row>
    <row r="126" spans="1:27" ht="13.5" customHeight="1" x14ac:dyDescent="0.2">
      <c r="A126" s="48"/>
      <c r="B126" s="655"/>
      <c r="C126" s="655"/>
      <c r="D126" s="655"/>
      <c r="E126" s="655"/>
      <c r="F126" s="655"/>
      <c r="G126" s="655"/>
      <c r="H126" s="655"/>
      <c r="I126" s="655"/>
      <c r="J126" s="655"/>
      <c r="K126" s="655"/>
      <c r="L126" s="655"/>
      <c r="M126" s="655"/>
      <c r="Q126" s="240"/>
    </row>
    <row r="127" spans="1:27" ht="13.5" customHeight="1" x14ac:dyDescent="0.2">
      <c r="A127" s="48"/>
      <c r="B127" s="655"/>
      <c r="C127" s="655"/>
      <c r="D127" s="655"/>
      <c r="E127" s="655"/>
      <c r="F127" s="655"/>
      <c r="G127" s="655"/>
      <c r="H127" s="655"/>
      <c r="I127" s="655"/>
      <c r="J127" s="655"/>
      <c r="K127" s="655"/>
      <c r="L127" s="655"/>
      <c r="M127" s="655"/>
    </row>
    <row r="128" spans="1:27" ht="6" customHeight="1" x14ac:dyDescent="0.2">
      <c r="A128" s="49"/>
      <c r="B128" s="49"/>
      <c r="C128" s="49"/>
      <c r="D128" s="49"/>
      <c r="E128" s="49"/>
      <c r="F128" s="49"/>
      <c r="G128" s="49"/>
      <c r="H128" s="49"/>
      <c r="I128" s="49"/>
      <c r="J128" s="49"/>
      <c r="K128" s="49"/>
      <c r="L128" s="49"/>
      <c r="M128" s="49"/>
    </row>
    <row r="129" spans="1:27" ht="15" customHeight="1" x14ac:dyDescent="0.2">
      <c r="A129" s="1"/>
      <c r="B129" s="21" t="s">
        <v>315</v>
      </c>
      <c r="C129" s="21"/>
      <c r="D129" s="21"/>
      <c r="E129" s="21"/>
      <c r="F129" s="21"/>
      <c r="G129" s="21"/>
      <c r="H129" s="21"/>
      <c r="I129" s="21"/>
      <c r="J129" s="21"/>
      <c r="K129" s="21"/>
      <c r="L129" s="21"/>
      <c r="M129" s="21"/>
    </row>
    <row r="130" spans="1:27" ht="15" customHeight="1" x14ac:dyDescent="0.2">
      <c r="A130" s="21"/>
      <c r="B130" s="21"/>
      <c r="C130" s="21"/>
      <c r="D130" s="21"/>
      <c r="E130" s="21"/>
      <c r="F130" s="21"/>
      <c r="G130" s="21"/>
      <c r="H130" s="21"/>
      <c r="I130" s="21"/>
      <c r="J130" s="21"/>
      <c r="K130" s="21"/>
      <c r="L130" s="21"/>
      <c r="M130" s="21"/>
      <c r="O130" s="203" t="s">
        <v>272</v>
      </c>
    </row>
    <row r="131" spans="1:27" ht="15" customHeight="1" x14ac:dyDescent="0.2">
      <c r="A131" s="21"/>
      <c r="B131" s="46" t="str">
        <f>B3</f>
        <v>（令和</v>
      </c>
      <c r="C131" s="47">
        <f>IF($C$3="","",$C$3)</f>
        <v>7</v>
      </c>
      <c r="D131" s="74" t="s">
        <v>111</v>
      </c>
      <c r="F131" s="50" t="s">
        <v>112</v>
      </c>
      <c r="G131" s="671"/>
      <c r="H131" s="672"/>
      <c r="I131" s="672"/>
      <c r="J131" s="672"/>
      <c r="K131" s="672"/>
      <c r="L131" s="673"/>
      <c r="M131" s="21"/>
      <c r="O131" s="203" t="s">
        <v>274</v>
      </c>
    </row>
    <row r="132" spans="1:27" ht="15" customHeight="1" x14ac:dyDescent="0.2">
      <c r="A132" s="109"/>
      <c r="B132" s="110"/>
      <c r="C132" s="111"/>
      <c r="D132" s="111"/>
      <c r="E132" s="109"/>
      <c r="F132" s="111"/>
      <c r="G132" s="112"/>
      <c r="H132" s="112"/>
      <c r="I132" s="112"/>
      <c r="J132" s="112"/>
      <c r="K132" s="112"/>
      <c r="L132" s="110"/>
      <c r="M132" s="110"/>
      <c r="O132" s="203" t="s">
        <v>273</v>
      </c>
    </row>
    <row r="133" spans="1:27" ht="18" customHeight="1" x14ac:dyDescent="0.2">
      <c r="A133" s="594" t="s">
        <v>0</v>
      </c>
      <c r="B133" s="594"/>
      <c r="C133" s="594"/>
      <c r="D133" s="594"/>
      <c r="E133" s="594"/>
      <c r="F133" s="570" t="s">
        <v>1</v>
      </c>
      <c r="G133" s="570"/>
      <c r="H133" s="570"/>
      <c r="I133" s="570" t="s">
        <v>46</v>
      </c>
      <c r="J133" s="570"/>
      <c r="K133" s="570"/>
      <c r="L133" s="568" t="s">
        <v>70</v>
      </c>
      <c r="M133" s="568" t="s">
        <v>72</v>
      </c>
      <c r="N133" s="271"/>
      <c r="O133" s="571" t="s">
        <v>119</v>
      </c>
      <c r="P133" s="581" t="s">
        <v>2</v>
      </c>
      <c r="Q133" s="581"/>
      <c r="R133" s="571" t="s">
        <v>119</v>
      </c>
      <c r="S133" s="581" t="s">
        <v>57</v>
      </c>
      <c r="T133" s="581"/>
      <c r="X133" s="581" t="s">
        <v>2</v>
      </c>
      <c r="Y133" s="581"/>
      <c r="Z133" s="581" t="s">
        <v>57</v>
      </c>
      <c r="AA133" s="581"/>
    </row>
    <row r="134" spans="1:27" ht="15" customHeight="1" x14ac:dyDescent="0.2">
      <c r="A134" s="594"/>
      <c r="B134" s="594"/>
      <c r="C134" s="594"/>
      <c r="D134" s="594"/>
      <c r="E134" s="594"/>
      <c r="F134" s="360" t="s">
        <v>3</v>
      </c>
      <c r="G134" s="570" t="s">
        <v>47</v>
      </c>
      <c r="H134" s="382" t="s">
        <v>48</v>
      </c>
      <c r="I134" s="360" t="s">
        <v>3</v>
      </c>
      <c r="J134" s="570" t="s">
        <v>47</v>
      </c>
      <c r="K134" s="382" t="s">
        <v>48</v>
      </c>
      <c r="L134" s="569"/>
      <c r="M134" s="569"/>
      <c r="N134" s="271"/>
      <c r="O134" s="572"/>
      <c r="P134" s="205" t="s">
        <v>3</v>
      </c>
      <c r="Q134" s="638" t="s">
        <v>83</v>
      </c>
      <c r="R134" s="572"/>
      <c r="S134" s="571" t="s">
        <v>3</v>
      </c>
      <c r="T134" s="639" t="s">
        <v>47</v>
      </c>
      <c r="X134" s="205" t="s">
        <v>3</v>
      </c>
      <c r="Y134" s="641" t="s">
        <v>83</v>
      </c>
      <c r="Z134" s="571" t="s">
        <v>3</v>
      </c>
      <c r="AA134" s="571" t="s">
        <v>47</v>
      </c>
    </row>
    <row r="135" spans="1:27" ht="15" customHeight="1" x14ac:dyDescent="0.2">
      <c r="A135" s="594"/>
      <c r="B135" s="594"/>
      <c r="C135" s="594"/>
      <c r="D135" s="594"/>
      <c r="E135" s="594"/>
      <c r="F135" s="368" t="s">
        <v>66</v>
      </c>
      <c r="G135" s="570"/>
      <c r="H135" s="363" t="s">
        <v>67</v>
      </c>
      <c r="I135" s="368" t="s">
        <v>68</v>
      </c>
      <c r="J135" s="570"/>
      <c r="K135" s="363" t="s">
        <v>69</v>
      </c>
      <c r="L135" s="361" t="s">
        <v>104</v>
      </c>
      <c r="M135" s="361" t="s">
        <v>261</v>
      </c>
      <c r="N135" s="271"/>
      <c r="O135" s="573"/>
      <c r="P135" s="206" t="s">
        <v>5</v>
      </c>
      <c r="Q135" s="638"/>
      <c r="R135" s="573"/>
      <c r="S135" s="573"/>
      <c r="T135" s="640"/>
      <c r="X135" s="206" t="s">
        <v>5</v>
      </c>
      <c r="Y135" s="641"/>
      <c r="Z135" s="573"/>
      <c r="AA135" s="573"/>
    </row>
    <row r="136" spans="1:27" ht="15" customHeight="1" x14ac:dyDescent="0.55000000000000004">
      <c r="A136" s="650" t="s">
        <v>49</v>
      </c>
      <c r="B136" s="599" t="s">
        <v>106</v>
      </c>
      <c r="C136" s="600"/>
      <c r="D136" s="600"/>
      <c r="E136" s="601"/>
      <c r="F136" s="250"/>
      <c r="G136" s="249" t="s">
        <v>124</v>
      </c>
      <c r="H136" s="251" t="str">
        <f t="shared" ref="H136:H162" si="16">IF(F136="","",F136*P136)</f>
        <v/>
      </c>
      <c r="I136" s="250"/>
      <c r="J136" s="249" t="s">
        <v>124</v>
      </c>
      <c r="K136" s="251" t="str">
        <f t="shared" ref="K136:K157" si="17">IF(I136="","",I136*P136)</f>
        <v/>
      </c>
      <c r="L136" s="251" t="str">
        <f t="shared" ref="L136:L157" si="18">IF(F136="",IF(I136="","",-(I136*P136)),(F136-I136)*P136)</f>
        <v/>
      </c>
      <c r="M136" s="252" t="str">
        <f t="shared" ref="M136:M157" si="19">IF(L136="","",L136*S136*44/12)</f>
        <v/>
      </c>
      <c r="N136" s="217"/>
      <c r="O136" s="364" t="str">
        <f>IF(P136=$X$8,"","○")</f>
        <v/>
      </c>
      <c r="P136" s="277">
        <v>38.299999999999997</v>
      </c>
      <c r="Q136" s="303" t="s">
        <v>493</v>
      </c>
      <c r="R136" s="207" t="str">
        <f>IF(S136=$Z$8,"","○")</f>
        <v/>
      </c>
      <c r="S136" s="313">
        <v>1.9E-2</v>
      </c>
      <c r="T136" s="314" t="s">
        <v>277</v>
      </c>
      <c r="X136" s="281">
        <v>38.299999999999997</v>
      </c>
      <c r="Y136" s="359" t="s">
        <v>493</v>
      </c>
      <c r="Z136" s="320">
        <v>1.9E-2</v>
      </c>
      <c r="AA136" s="357" t="s">
        <v>56</v>
      </c>
    </row>
    <row r="137" spans="1:27" ht="15" customHeight="1" x14ac:dyDescent="0.55000000000000004">
      <c r="A137" s="650"/>
      <c r="B137" s="599" t="s">
        <v>9</v>
      </c>
      <c r="C137" s="600"/>
      <c r="D137" s="600"/>
      <c r="E137" s="601"/>
      <c r="F137" s="250"/>
      <c r="G137" s="249" t="s">
        <v>124</v>
      </c>
      <c r="H137" s="251" t="str">
        <f t="shared" si="16"/>
        <v/>
      </c>
      <c r="I137" s="250"/>
      <c r="J137" s="249" t="s">
        <v>124</v>
      </c>
      <c r="K137" s="251" t="str">
        <f t="shared" si="17"/>
        <v/>
      </c>
      <c r="L137" s="251" t="str">
        <f t="shared" si="18"/>
        <v/>
      </c>
      <c r="M137" s="252" t="str">
        <f t="shared" si="19"/>
        <v/>
      </c>
      <c r="N137" s="217"/>
      <c r="O137" s="364" t="str">
        <f>IF(P137=$X$9,"","○")</f>
        <v/>
      </c>
      <c r="P137" s="277">
        <v>34.799999999999997</v>
      </c>
      <c r="Q137" s="303" t="s">
        <v>493</v>
      </c>
      <c r="R137" s="207" t="str">
        <f>IF(S137=$Z$9,"","○")</f>
        <v/>
      </c>
      <c r="S137" s="277">
        <v>1.83E-2</v>
      </c>
      <c r="T137" s="314" t="s">
        <v>276</v>
      </c>
      <c r="X137" s="281">
        <v>34.799999999999997</v>
      </c>
      <c r="Y137" s="359" t="s">
        <v>493</v>
      </c>
      <c r="Z137" s="281">
        <v>1.83E-2</v>
      </c>
      <c r="AA137" s="357" t="s">
        <v>56</v>
      </c>
    </row>
    <row r="138" spans="1:27" ht="15" customHeight="1" x14ac:dyDescent="0.55000000000000004">
      <c r="A138" s="650"/>
      <c r="B138" s="599" t="s">
        <v>53</v>
      </c>
      <c r="C138" s="600"/>
      <c r="D138" s="600"/>
      <c r="E138" s="601"/>
      <c r="F138" s="250"/>
      <c r="G138" s="249" t="s">
        <v>124</v>
      </c>
      <c r="H138" s="251" t="str">
        <f t="shared" si="16"/>
        <v/>
      </c>
      <c r="I138" s="250"/>
      <c r="J138" s="249" t="s">
        <v>124</v>
      </c>
      <c r="K138" s="251" t="str">
        <f t="shared" si="17"/>
        <v/>
      </c>
      <c r="L138" s="251" t="str">
        <f t="shared" si="18"/>
        <v/>
      </c>
      <c r="M138" s="252" t="str">
        <f t="shared" si="19"/>
        <v/>
      </c>
      <c r="N138" s="217"/>
      <c r="O138" s="364" t="str">
        <f>IF(P138=$X$10,"","○")</f>
        <v/>
      </c>
      <c r="P138" s="277">
        <v>33.4</v>
      </c>
      <c r="Q138" s="303" t="s">
        <v>493</v>
      </c>
      <c r="R138" s="207" t="str">
        <f>IF(S138=$Z$10,"","○")</f>
        <v/>
      </c>
      <c r="S138" s="277">
        <v>1.8700000000000001E-2</v>
      </c>
      <c r="T138" s="314" t="s">
        <v>276</v>
      </c>
      <c r="X138" s="281">
        <v>33.4</v>
      </c>
      <c r="Y138" s="359" t="s">
        <v>493</v>
      </c>
      <c r="Z138" s="281">
        <v>1.8700000000000001E-2</v>
      </c>
      <c r="AA138" s="357" t="s">
        <v>56</v>
      </c>
    </row>
    <row r="139" spans="1:27" ht="15" customHeight="1" x14ac:dyDescent="0.55000000000000004">
      <c r="A139" s="650"/>
      <c r="B139" s="599" t="s">
        <v>10</v>
      </c>
      <c r="C139" s="600"/>
      <c r="D139" s="600"/>
      <c r="E139" s="601"/>
      <c r="F139" s="250"/>
      <c r="G139" s="249" t="s">
        <v>124</v>
      </c>
      <c r="H139" s="251" t="str">
        <f t="shared" si="16"/>
        <v/>
      </c>
      <c r="I139" s="250"/>
      <c r="J139" s="249" t="s">
        <v>124</v>
      </c>
      <c r="K139" s="251" t="str">
        <f t="shared" si="17"/>
        <v/>
      </c>
      <c r="L139" s="251" t="str">
        <f t="shared" si="18"/>
        <v/>
      </c>
      <c r="M139" s="252" t="str">
        <f t="shared" si="19"/>
        <v/>
      </c>
      <c r="N139" s="217"/>
      <c r="O139" s="364" t="str">
        <f>IF(P139=$X$11,"","○")</f>
        <v/>
      </c>
      <c r="P139" s="277">
        <v>33.299999999999997</v>
      </c>
      <c r="Q139" s="303" t="s">
        <v>493</v>
      </c>
      <c r="R139" s="207" t="str">
        <f>IF(S139=$Z$11,"","○")</f>
        <v/>
      </c>
      <c r="S139" s="277">
        <v>1.8599999999999998E-2</v>
      </c>
      <c r="T139" s="314" t="s">
        <v>276</v>
      </c>
      <c r="X139" s="281">
        <v>33.299999999999997</v>
      </c>
      <c r="Y139" s="359" t="s">
        <v>493</v>
      </c>
      <c r="Z139" s="281">
        <v>1.8599999999999998E-2</v>
      </c>
      <c r="AA139" s="357" t="s">
        <v>56</v>
      </c>
    </row>
    <row r="140" spans="1:27" ht="15" customHeight="1" x14ac:dyDescent="0.55000000000000004">
      <c r="A140" s="650"/>
      <c r="B140" s="599" t="s">
        <v>107</v>
      </c>
      <c r="C140" s="600"/>
      <c r="D140" s="600"/>
      <c r="E140" s="601"/>
      <c r="F140" s="250"/>
      <c r="G140" s="249" t="s">
        <v>124</v>
      </c>
      <c r="H140" s="251" t="str">
        <f t="shared" si="16"/>
        <v/>
      </c>
      <c r="I140" s="250"/>
      <c r="J140" s="249" t="s">
        <v>124</v>
      </c>
      <c r="K140" s="251" t="str">
        <f t="shared" si="17"/>
        <v/>
      </c>
      <c r="L140" s="251" t="str">
        <f t="shared" si="18"/>
        <v/>
      </c>
      <c r="M140" s="252" t="str">
        <f t="shared" si="19"/>
        <v/>
      </c>
      <c r="N140" s="217"/>
      <c r="O140" s="364" t="str">
        <f>IF(P140=$X$12,"","○")</f>
        <v/>
      </c>
      <c r="P140" s="277">
        <v>36.5</v>
      </c>
      <c r="Q140" s="303" t="s">
        <v>493</v>
      </c>
      <c r="R140" s="207" t="str">
        <f>IF(S140=$Z$12,"","○")</f>
        <v/>
      </c>
      <c r="S140" s="277">
        <v>1.8700000000000001E-2</v>
      </c>
      <c r="T140" s="314" t="s">
        <v>276</v>
      </c>
      <c r="X140" s="281">
        <v>36.5</v>
      </c>
      <c r="Y140" s="359" t="s">
        <v>493</v>
      </c>
      <c r="Z140" s="281">
        <v>1.8700000000000001E-2</v>
      </c>
      <c r="AA140" s="357" t="s">
        <v>56</v>
      </c>
    </row>
    <row r="141" spans="1:27" ht="15" customHeight="1" x14ac:dyDescent="0.55000000000000004">
      <c r="A141" s="650"/>
      <c r="B141" s="599" t="s">
        <v>12</v>
      </c>
      <c r="C141" s="600"/>
      <c r="D141" s="600"/>
      <c r="E141" s="601"/>
      <c r="F141" s="250"/>
      <c r="G141" s="249" t="s">
        <v>124</v>
      </c>
      <c r="H141" s="251" t="str">
        <f t="shared" si="16"/>
        <v/>
      </c>
      <c r="I141" s="250"/>
      <c r="J141" s="249" t="s">
        <v>124</v>
      </c>
      <c r="K141" s="251" t="str">
        <f t="shared" si="17"/>
        <v/>
      </c>
      <c r="L141" s="251" t="str">
        <f t="shared" si="18"/>
        <v/>
      </c>
      <c r="M141" s="252" t="str">
        <f t="shared" si="19"/>
        <v/>
      </c>
      <c r="N141" s="217"/>
      <c r="O141" s="364" t="str">
        <f>IF(P141=$X$13,"","○")</f>
        <v/>
      </c>
      <c r="P141" s="304">
        <v>38</v>
      </c>
      <c r="Q141" s="303" t="s">
        <v>493</v>
      </c>
      <c r="R141" s="207" t="str">
        <f>IF(S141=$Z$13,"","○")</f>
        <v/>
      </c>
      <c r="S141" s="277">
        <v>1.8800000000000001E-2</v>
      </c>
      <c r="T141" s="314" t="s">
        <v>276</v>
      </c>
      <c r="X141" s="321">
        <v>38</v>
      </c>
      <c r="Y141" s="359" t="s">
        <v>493</v>
      </c>
      <c r="Z141" s="281">
        <v>1.8800000000000001E-2</v>
      </c>
      <c r="AA141" s="357" t="s">
        <v>56</v>
      </c>
    </row>
    <row r="142" spans="1:27" ht="15" customHeight="1" x14ac:dyDescent="0.55000000000000004">
      <c r="A142" s="650"/>
      <c r="B142" s="599" t="s">
        <v>13</v>
      </c>
      <c r="C142" s="600"/>
      <c r="D142" s="600"/>
      <c r="E142" s="601"/>
      <c r="F142" s="250"/>
      <c r="G142" s="249" t="s">
        <v>124</v>
      </c>
      <c r="H142" s="251" t="str">
        <f t="shared" si="16"/>
        <v/>
      </c>
      <c r="I142" s="250"/>
      <c r="J142" s="249" t="s">
        <v>124</v>
      </c>
      <c r="K142" s="251" t="str">
        <f t="shared" si="17"/>
        <v/>
      </c>
      <c r="L142" s="251" t="str">
        <f t="shared" si="18"/>
        <v/>
      </c>
      <c r="M142" s="252" t="str">
        <f t="shared" si="19"/>
        <v/>
      </c>
      <c r="N142" s="217"/>
      <c r="O142" s="364" t="str">
        <f>IF(P142=$X$14,"","○")</f>
        <v/>
      </c>
      <c r="P142" s="277">
        <v>38.9</v>
      </c>
      <c r="Q142" s="303" t="s">
        <v>493</v>
      </c>
      <c r="R142" s="207" t="str">
        <f>IF(S142=$Z$14,"","○")</f>
        <v/>
      </c>
      <c r="S142" s="277">
        <v>1.9300000000000001E-2</v>
      </c>
      <c r="T142" s="314" t="s">
        <v>276</v>
      </c>
      <c r="X142" s="281">
        <v>38.9</v>
      </c>
      <c r="Y142" s="359" t="s">
        <v>493</v>
      </c>
      <c r="Z142" s="281">
        <v>1.9300000000000001E-2</v>
      </c>
      <c r="AA142" s="357" t="s">
        <v>56</v>
      </c>
    </row>
    <row r="143" spans="1:27" ht="15" customHeight="1" x14ac:dyDescent="0.55000000000000004">
      <c r="A143" s="650"/>
      <c r="B143" s="599" t="s">
        <v>14</v>
      </c>
      <c r="C143" s="600"/>
      <c r="D143" s="600"/>
      <c r="E143" s="601"/>
      <c r="F143" s="250"/>
      <c r="G143" s="249" t="s">
        <v>124</v>
      </c>
      <c r="H143" s="251" t="str">
        <f t="shared" si="16"/>
        <v/>
      </c>
      <c r="I143" s="250"/>
      <c r="J143" s="249" t="s">
        <v>124</v>
      </c>
      <c r="K143" s="251" t="str">
        <f t="shared" si="17"/>
        <v/>
      </c>
      <c r="L143" s="251" t="str">
        <f t="shared" si="18"/>
        <v/>
      </c>
      <c r="M143" s="252" t="str">
        <f t="shared" si="19"/>
        <v/>
      </c>
      <c r="N143" s="217"/>
      <c r="O143" s="364" t="str">
        <f>IF(P143=$X$15,"","○")</f>
        <v/>
      </c>
      <c r="P143" s="277">
        <v>41.8</v>
      </c>
      <c r="Q143" s="303" t="s">
        <v>493</v>
      </c>
      <c r="R143" s="207" t="str">
        <f>IF(S143=$Z$15,"","○")</f>
        <v/>
      </c>
      <c r="S143" s="277">
        <v>2.0199999999999999E-2</v>
      </c>
      <c r="T143" s="314" t="s">
        <v>276</v>
      </c>
      <c r="X143" s="281">
        <v>41.8</v>
      </c>
      <c r="Y143" s="359" t="s">
        <v>493</v>
      </c>
      <c r="Z143" s="281">
        <v>2.0199999999999999E-2</v>
      </c>
      <c r="AA143" s="357" t="s">
        <v>56</v>
      </c>
    </row>
    <row r="144" spans="1:27" ht="15" customHeight="1" x14ac:dyDescent="0.55000000000000004">
      <c r="A144" s="650"/>
      <c r="B144" s="599" t="s">
        <v>15</v>
      </c>
      <c r="C144" s="600"/>
      <c r="D144" s="600"/>
      <c r="E144" s="601"/>
      <c r="F144" s="250"/>
      <c r="G144" s="249" t="s">
        <v>457</v>
      </c>
      <c r="H144" s="251" t="str">
        <f t="shared" si="16"/>
        <v/>
      </c>
      <c r="I144" s="250"/>
      <c r="J144" s="249" t="s">
        <v>457</v>
      </c>
      <c r="K144" s="251" t="str">
        <f t="shared" si="17"/>
        <v/>
      </c>
      <c r="L144" s="251" t="str">
        <f t="shared" si="18"/>
        <v/>
      </c>
      <c r="M144" s="252" t="str">
        <f t="shared" si="19"/>
        <v/>
      </c>
      <c r="N144" s="217"/>
      <c r="O144" s="364" t="str">
        <f>IF(P144=$X$16,"","○")</f>
        <v/>
      </c>
      <c r="P144" s="304">
        <v>40</v>
      </c>
      <c r="Q144" s="303" t="s">
        <v>17</v>
      </c>
      <c r="R144" s="207" t="str">
        <f>IF(S144=$Z$16,"","○")</f>
        <v/>
      </c>
      <c r="S144" s="277">
        <v>2.0400000000000001E-2</v>
      </c>
      <c r="T144" s="314" t="s">
        <v>276</v>
      </c>
      <c r="X144" s="321">
        <v>40</v>
      </c>
      <c r="Y144" s="359" t="s">
        <v>17</v>
      </c>
      <c r="Z144" s="281">
        <v>2.0400000000000001E-2</v>
      </c>
      <c r="AA144" s="357" t="s">
        <v>56</v>
      </c>
    </row>
    <row r="145" spans="1:32" ht="15" customHeight="1" x14ac:dyDescent="0.55000000000000004">
      <c r="A145" s="650"/>
      <c r="B145" s="599" t="s">
        <v>18</v>
      </c>
      <c r="C145" s="600"/>
      <c r="D145" s="600"/>
      <c r="E145" s="601"/>
      <c r="F145" s="250"/>
      <c r="G145" s="249" t="s">
        <v>457</v>
      </c>
      <c r="H145" s="251" t="str">
        <f t="shared" si="16"/>
        <v/>
      </c>
      <c r="I145" s="250"/>
      <c r="J145" s="249" t="s">
        <v>457</v>
      </c>
      <c r="K145" s="251" t="str">
        <f t="shared" si="17"/>
        <v/>
      </c>
      <c r="L145" s="251" t="str">
        <f t="shared" si="18"/>
        <v/>
      </c>
      <c r="M145" s="252" t="str">
        <f t="shared" si="19"/>
        <v/>
      </c>
      <c r="N145" s="217"/>
      <c r="O145" s="364" t="str">
        <f>IF(P145=$X$17,"","○")</f>
        <v/>
      </c>
      <c r="P145" s="277">
        <v>34.1</v>
      </c>
      <c r="Q145" s="303" t="s">
        <v>17</v>
      </c>
      <c r="R145" s="207" t="str">
        <f>IF(S145=$Z$17,"","○")</f>
        <v/>
      </c>
      <c r="S145" s="277">
        <v>2.4500000000000001E-2</v>
      </c>
      <c r="T145" s="314" t="s">
        <v>276</v>
      </c>
      <c r="X145" s="281">
        <v>34.1</v>
      </c>
      <c r="Y145" s="359" t="s">
        <v>17</v>
      </c>
      <c r="Z145" s="281">
        <v>2.4500000000000001E-2</v>
      </c>
      <c r="AA145" s="357" t="s">
        <v>56</v>
      </c>
    </row>
    <row r="146" spans="1:32" ht="15" customHeight="1" x14ac:dyDescent="0.55000000000000004">
      <c r="A146" s="650"/>
      <c r="B146" s="602" t="s">
        <v>19</v>
      </c>
      <c r="C146" s="637" t="s">
        <v>20</v>
      </c>
      <c r="D146" s="637"/>
      <c r="E146" s="637"/>
      <c r="F146" s="250"/>
      <c r="G146" s="249" t="s">
        <v>457</v>
      </c>
      <c r="H146" s="251" t="str">
        <f t="shared" si="16"/>
        <v/>
      </c>
      <c r="I146" s="250"/>
      <c r="J146" s="249" t="s">
        <v>457</v>
      </c>
      <c r="K146" s="251" t="str">
        <f t="shared" si="17"/>
        <v/>
      </c>
      <c r="L146" s="251" t="str">
        <f t="shared" si="18"/>
        <v/>
      </c>
      <c r="M146" s="252" t="str">
        <f t="shared" si="19"/>
        <v/>
      </c>
      <c r="N146" s="217"/>
      <c r="O146" s="364" t="str">
        <f>IF(P146=$X$18,"","○")</f>
        <v/>
      </c>
      <c r="P146" s="277">
        <v>50.1</v>
      </c>
      <c r="Q146" s="303" t="s">
        <v>91</v>
      </c>
      <c r="R146" s="207" t="str">
        <f>IF(S146=$Z$18,"","○")</f>
        <v/>
      </c>
      <c r="S146" s="277">
        <v>1.6299999999999999E-2</v>
      </c>
      <c r="T146" s="314" t="s">
        <v>276</v>
      </c>
      <c r="X146" s="281">
        <v>50.1</v>
      </c>
      <c r="Y146" s="359" t="s">
        <v>91</v>
      </c>
      <c r="Z146" s="281">
        <v>1.6299999999999999E-2</v>
      </c>
      <c r="AA146" s="357" t="s">
        <v>56</v>
      </c>
    </row>
    <row r="147" spans="1:32" ht="15" customHeight="1" x14ac:dyDescent="0.55000000000000004">
      <c r="A147" s="650"/>
      <c r="B147" s="602"/>
      <c r="C147" s="637" t="s">
        <v>21</v>
      </c>
      <c r="D147" s="637"/>
      <c r="E147" s="637"/>
      <c r="F147" s="250"/>
      <c r="G147" s="249" t="s">
        <v>262</v>
      </c>
      <c r="H147" s="251" t="str">
        <f t="shared" si="16"/>
        <v/>
      </c>
      <c r="I147" s="250"/>
      <c r="J147" s="249" t="s">
        <v>262</v>
      </c>
      <c r="K147" s="251" t="str">
        <f t="shared" si="17"/>
        <v/>
      </c>
      <c r="L147" s="251" t="str">
        <f t="shared" si="18"/>
        <v/>
      </c>
      <c r="M147" s="252" t="str">
        <f t="shared" si="19"/>
        <v/>
      </c>
      <c r="N147" s="217"/>
      <c r="O147" s="364" t="str">
        <f>IF(P147=$X$19,"","○")</f>
        <v/>
      </c>
      <c r="P147" s="277">
        <v>46.1</v>
      </c>
      <c r="Q147" s="303" t="s">
        <v>462</v>
      </c>
      <c r="R147" s="207" t="str">
        <f>IF(S147=$Z$19,"","○")</f>
        <v/>
      </c>
      <c r="S147" s="277">
        <v>1.44E-2</v>
      </c>
      <c r="T147" s="314" t="s">
        <v>276</v>
      </c>
      <c r="X147" s="281">
        <v>46.1</v>
      </c>
      <c r="Y147" s="359" t="s">
        <v>462</v>
      </c>
      <c r="Z147" s="281">
        <v>1.44E-2</v>
      </c>
      <c r="AA147" s="357" t="s">
        <v>56</v>
      </c>
    </row>
    <row r="148" spans="1:32" ht="15" customHeight="1" x14ac:dyDescent="0.55000000000000004">
      <c r="A148" s="650"/>
      <c r="B148" s="602" t="s">
        <v>397</v>
      </c>
      <c r="C148" s="637" t="s">
        <v>22</v>
      </c>
      <c r="D148" s="637"/>
      <c r="E148" s="637"/>
      <c r="F148" s="250"/>
      <c r="G148" s="249" t="s">
        <v>457</v>
      </c>
      <c r="H148" s="251" t="str">
        <f t="shared" si="16"/>
        <v/>
      </c>
      <c r="I148" s="250"/>
      <c r="J148" s="249" t="s">
        <v>457</v>
      </c>
      <c r="K148" s="251" t="str">
        <f t="shared" si="17"/>
        <v/>
      </c>
      <c r="L148" s="251" t="str">
        <f t="shared" si="18"/>
        <v/>
      </c>
      <c r="M148" s="252" t="str">
        <f t="shared" si="19"/>
        <v/>
      </c>
      <c r="N148" s="217"/>
      <c r="O148" s="364" t="str">
        <f>IF(P148=$X$20,"","○")</f>
        <v/>
      </c>
      <c r="P148" s="277">
        <v>54.7</v>
      </c>
      <c r="Q148" s="303" t="s">
        <v>91</v>
      </c>
      <c r="R148" s="207" t="str">
        <f>IF(S148=$Z$20,"","○")</f>
        <v/>
      </c>
      <c r="S148" s="277">
        <v>1.3899999999999999E-2</v>
      </c>
      <c r="T148" s="314" t="s">
        <v>276</v>
      </c>
      <c r="X148" s="281">
        <v>54.7</v>
      </c>
      <c r="Y148" s="359" t="s">
        <v>91</v>
      </c>
      <c r="Z148" s="281">
        <v>1.3899999999999999E-2</v>
      </c>
      <c r="AA148" s="357" t="s">
        <v>56</v>
      </c>
    </row>
    <row r="149" spans="1:32" ht="15" customHeight="1" thickBot="1" x14ac:dyDescent="0.6">
      <c r="A149" s="650"/>
      <c r="B149" s="602"/>
      <c r="C149" s="637" t="s">
        <v>50</v>
      </c>
      <c r="D149" s="637"/>
      <c r="E149" s="637"/>
      <c r="F149" s="250"/>
      <c r="G149" s="249" t="s">
        <v>262</v>
      </c>
      <c r="H149" s="251" t="str">
        <f t="shared" si="16"/>
        <v/>
      </c>
      <c r="I149" s="250"/>
      <c r="J149" s="249" t="s">
        <v>262</v>
      </c>
      <c r="K149" s="251" t="str">
        <f t="shared" si="17"/>
        <v/>
      </c>
      <c r="L149" s="251" t="str">
        <f t="shared" si="18"/>
        <v/>
      </c>
      <c r="M149" s="252" t="str">
        <f t="shared" si="19"/>
        <v/>
      </c>
      <c r="N149" s="217"/>
      <c r="O149" s="364" t="str">
        <f>IF(P149=$X$21,"","○")</f>
        <v/>
      </c>
      <c r="P149" s="305">
        <v>38.4</v>
      </c>
      <c r="Q149" s="306" t="s">
        <v>462</v>
      </c>
      <c r="R149" s="207" t="str">
        <f>IF(S149=$Z$21,"","○")</f>
        <v/>
      </c>
      <c r="S149" s="305">
        <v>1.3899999999999999E-2</v>
      </c>
      <c r="T149" s="315" t="s">
        <v>276</v>
      </c>
      <c r="X149" s="281">
        <v>38.4</v>
      </c>
      <c r="Y149" s="359" t="s">
        <v>462</v>
      </c>
      <c r="Z149" s="281">
        <v>1.3899999999999999E-2</v>
      </c>
      <c r="AA149" s="357" t="s">
        <v>56</v>
      </c>
    </row>
    <row r="150" spans="1:32" ht="15" customHeight="1" x14ac:dyDescent="0.55000000000000004">
      <c r="A150" s="650"/>
      <c r="B150" s="588" t="s">
        <v>23</v>
      </c>
      <c r="C150" s="658" t="s">
        <v>479</v>
      </c>
      <c r="D150" s="658"/>
      <c r="E150" s="658"/>
      <c r="F150" s="250"/>
      <c r="G150" s="249" t="s">
        <v>457</v>
      </c>
      <c r="H150" s="251" t="str">
        <f t="shared" si="16"/>
        <v/>
      </c>
      <c r="I150" s="250"/>
      <c r="J150" s="249" t="s">
        <v>457</v>
      </c>
      <c r="K150" s="251" t="str">
        <f t="shared" si="17"/>
        <v/>
      </c>
      <c r="L150" s="251" t="str">
        <f t="shared" si="18"/>
        <v/>
      </c>
      <c r="M150" s="252" t="str">
        <f t="shared" si="19"/>
        <v/>
      </c>
      <c r="N150" s="217"/>
      <c r="O150" s="364" t="str">
        <f>IF(P150=$X$22,"","○")</f>
        <v/>
      </c>
      <c r="P150" s="307">
        <v>28.7</v>
      </c>
      <c r="Q150" s="308" t="s">
        <v>17</v>
      </c>
      <c r="R150" s="207" t="str">
        <f>IF(S150=$Z$22,"","○")</f>
        <v/>
      </c>
      <c r="S150" s="316">
        <v>2.46E-2</v>
      </c>
      <c r="T150" s="308" t="s">
        <v>276</v>
      </c>
      <c r="X150" s="322">
        <v>28.7</v>
      </c>
      <c r="Y150" s="359" t="s">
        <v>17</v>
      </c>
      <c r="Z150" s="281">
        <v>2.46E-2</v>
      </c>
      <c r="AA150" s="357" t="s">
        <v>56</v>
      </c>
    </row>
    <row r="151" spans="1:32" ht="15" customHeight="1" thickBot="1" x14ac:dyDescent="0.6">
      <c r="A151" s="650"/>
      <c r="B151" s="588"/>
      <c r="C151" s="658" t="s">
        <v>24</v>
      </c>
      <c r="D151" s="658"/>
      <c r="E151" s="658"/>
      <c r="F151" s="250"/>
      <c r="G151" s="249" t="s">
        <v>457</v>
      </c>
      <c r="H151" s="251" t="str">
        <f t="shared" si="16"/>
        <v/>
      </c>
      <c r="I151" s="250"/>
      <c r="J151" s="249" t="s">
        <v>457</v>
      </c>
      <c r="K151" s="251" t="str">
        <f t="shared" si="17"/>
        <v/>
      </c>
      <c r="L151" s="251" t="str">
        <f t="shared" si="18"/>
        <v/>
      </c>
      <c r="M151" s="252" t="str">
        <f t="shared" si="19"/>
        <v/>
      </c>
      <c r="N151" s="217"/>
      <c r="O151" s="364" t="str">
        <f>IF(P151=$X$23,"","○")</f>
        <v/>
      </c>
      <c r="P151" s="309">
        <v>26.1</v>
      </c>
      <c r="Q151" s="310" t="s">
        <v>17</v>
      </c>
      <c r="R151" s="207" t="str">
        <f>IF(S151=$Z$23,"","○")</f>
        <v/>
      </c>
      <c r="S151" s="309">
        <v>2.4299999999999999E-2</v>
      </c>
      <c r="T151" s="310" t="s">
        <v>276</v>
      </c>
      <c r="X151" s="281">
        <v>26.1</v>
      </c>
      <c r="Y151" s="359" t="s">
        <v>17</v>
      </c>
      <c r="Z151" s="281">
        <v>2.4299999999999999E-2</v>
      </c>
      <c r="AA151" s="357" t="s">
        <v>56</v>
      </c>
    </row>
    <row r="152" spans="1:32" ht="15" customHeight="1" x14ac:dyDescent="0.55000000000000004">
      <c r="A152" s="650"/>
      <c r="B152" s="588"/>
      <c r="C152" s="637" t="s">
        <v>25</v>
      </c>
      <c r="D152" s="637"/>
      <c r="E152" s="637"/>
      <c r="F152" s="250"/>
      <c r="G152" s="249" t="s">
        <v>457</v>
      </c>
      <c r="H152" s="251" t="str">
        <f t="shared" si="16"/>
        <v/>
      </c>
      <c r="I152" s="250"/>
      <c r="J152" s="249" t="s">
        <v>457</v>
      </c>
      <c r="K152" s="251" t="str">
        <f t="shared" si="17"/>
        <v/>
      </c>
      <c r="L152" s="251" t="str">
        <f t="shared" si="18"/>
        <v/>
      </c>
      <c r="M152" s="252" t="str">
        <f t="shared" si="19"/>
        <v/>
      </c>
      <c r="N152" s="217"/>
      <c r="O152" s="364" t="str">
        <f>IF(P152=$X$24,"","○")</f>
        <v/>
      </c>
      <c r="P152" s="311">
        <v>27.8</v>
      </c>
      <c r="Q152" s="312" t="s">
        <v>17</v>
      </c>
      <c r="R152" s="207" t="str">
        <f>IF(S152=$Z$24,"","○")</f>
        <v/>
      </c>
      <c r="S152" s="311">
        <v>2.5899999999999999E-2</v>
      </c>
      <c r="T152" s="317" t="s">
        <v>276</v>
      </c>
      <c r="X152" s="281">
        <v>27.8</v>
      </c>
      <c r="Y152" s="359" t="s">
        <v>17</v>
      </c>
      <c r="Z152" s="281">
        <v>2.5899999999999999E-2</v>
      </c>
      <c r="AA152" s="357" t="s">
        <v>56</v>
      </c>
    </row>
    <row r="153" spans="1:32" ht="15" customHeight="1" x14ac:dyDescent="0.55000000000000004">
      <c r="A153" s="650"/>
      <c r="B153" s="588" t="s">
        <v>26</v>
      </c>
      <c r="C153" s="588"/>
      <c r="D153" s="588"/>
      <c r="E153" s="588"/>
      <c r="F153" s="250"/>
      <c r="G153" s="249" t="s">
        <v>457</v>
      </c>
      <c r="H153" s="251" t="str">
        <f t="shared" si="16"/>
        <v/>
      </c>
      <c r="I153" s="250"/>
      <c r="J153" s="249" t="s">
        <v>457</v>
      </c>
      <c r="K153" s="251" t="str">
        <f t="shared" si="17"/>
        <v/>
      </c>
      <c r="L153" s="251" t="str">
        <f t="shared" si="18"/>
        <v/>
      </c>
      <c r="M153" s="252" t="str">
        <f t="shared" si="19"/>
        <v/>
      </c>
      <c r="N153" s="217"/>
      <c r="O153" s="364" t="str">
        <f>IF(P153=$X$25,"","○")</f>
        <v/>
      </c>
      <c r="P153" s="304">
        <v>29</v>
      </c>
      <c r="Q153" s="303" t="s">
        <v>17</v>
      </c>
      <c r="R153" s="207" t="str">
        <f>IF(S153=$Z$25,"","○")</f>
        <v/>
      </c>
      <c r="S153" s="277">
        <v>2.9899999999999999E-2</v>
      </c>
      <c r="T153" s="314" t="s">
        <v>276</v>
      </c>
      <c r="X153" s="321">
        <v>29</v>
      </c>
      <c r="Y153" s="359" t="s">
        <v>17</v>
      </c>
      <c r="Z153" s="281">
        <v>2.9899999999999999E-2</v>
      </c>
      <c r="AA153" s="357" t="s">
        <v>56</v>
      </c>
    </row>
    <row r="154" spans="1:32" ht="15" customHeight="1" x14ac:dyDescent="0.55000000000000004">
      <c r="A154" s="650"/>
      <c r="B154" s="588" t="s">
        <v>27</v>
      </c>
      <c r="C154" s="588"/>
      <c r="D154" s="588"/>
      <c r="E154" s="588"/>
      <c r="F154" s="250"/>
      <c r="G154" s="249" t="s">
        <v>457</v>
      </c>
      <c r="H154" s="251" t="str">
        <f t="shared" si="16"/>
        <v/>
      </c>
      <c r="I154" s="250"/>
      <c r="J154" s="249" t="s">
        <v>457</v>
      </c>
      <c r="K154" s="251" t="str">
        <f t="shared" si="17"/>
        <v/>
      </c>
      <c r="L154" s="251" t="str">
        <f t="shared" si="18"/>
        <v/>
      </c>
      <c r="M154" s="252" t="str">
        <f t="shared" si="19"/>
        <v/>
      </c>
      <c r="N154" s="217"/>
      <c r="O154" s="364" t="str">
        <f>IF(P154=$X$26,"","○")</f>
        <v/>
      </c>
      <c r="P154" s="277">
        <v>37.299999999999997</v>
      </c>
      <c r="Q154" s="303" t="s">
        <v>17</v>
      </c>
      <c r="R154" s="207" t="str">
        <f>IF(S154=$Z$26,"","○")</f>
        <v/>
      </c>
      <c r="S154" s="277">
        <v>2.0899999999999998E-2</v>
      </c>
      <c r="T154" s="314" t="s">
        <v>276</v>
      </c>
      <c r="X154" s="281">
        <v>37.299999999999997</v>
      </c>
      <c r="Y154" s="359" t="s">
        <v>17</v>
      </c>
      <c r="Z154" s="281">
        <v>2.0899999999999998E-2</v>
      </c>
      <c r="AA154" s="357" t="s">
        <v>56</v>
      </c>
    </row>
    <row r="155" spans="1:32" ht="15" customHeight="1" x14ac:dyDescent="0.55000000000000004">
      <c r="A155" s="650"/>
      <c r="B155" s="588" t="s">
        <v>28</v>
      </c>
      <c r="C155" s="588"/>
      <c r="D155" s="588"/>
      <c r="E155" s="588"/>
      <c r="F155" s="250"/>
      <c r="G155" s="249" t="s">
        <v>262</v>
      </c>
      <c r="H155" s="251" t="str">
        <f t="shared" si="16"/>
        <v/>
      </c>
      <c r="I155" s="250"/>
      <c r="J155" s="249" t="s">
        <v>262</v>
      </c>
      <c r="K155" s="251" t="str">
        <f t="shared" si="17"/>
        <v/>
      </c>
      <c r="L155" s="251" t="str">
        <f t="shared" si="18"/>
        <v/>
      </c>
      <c r="M155" s="252" t="str">
        <f t="shared" si="19"/>
        <v/>
      </c>
      <c r="N155" s="217"/>
      <c r="O155" s="364" t="str">
        <f>IF(P155=$X$27,"","○")</f>
        <v/>
      </c>
      <c r="P155" s="277">
        <v>18.399999999999999</v>
      </c>
      <c r="Q155" s="303" t="s">
        <v>462</v>
      </c>
      <c r="R155" s="207" t="str">
        <f>IF(S155=$Z$27,"","○")</f>
        <v/>
      </c>
      <c r="S155" s="318">
        <v>1.09E-2</v>
      </c>
      <c r="T155" s="314" t="s">
        <v>276</v>
      </c>
      <c r="X155" s="281">
        <v>18.399999999999999</v>
      </c>
      <c r="Y155" s="359" t="s">
        <v>462</v>
      </c>
      <c r="Z155" s="299">
        <v>1.09E-2</v>
      </c>
      <c r="AA155" s="357" t="s">
        <v>56</v>
      </c>
    </row>
    <row r="156" spans="1:32" ht="15" customHeight="1" x14ac:dyDescent="0.55000000000000004">
      <c r="A156" s="650"/>
      <c r="B156" s="588" t="s">
        <v>29</v>
      </c>
      <c r="C156" s="588"/>
      <c r="D156" s="588"/>
      <c r="E156" s="588"/>
      <c r="F156" s="250"/>
      <c r="G156" s="249" t="s">
        <v>262</v>
      </c>
      <c r="H156" s="251" t="str">
        <f t="shared" si="16"/>
        <v/>
      </c>
      <c r="I156" s="250"/>
      <c r="J156" s="249" t="s">
        <v>262</v>
      </c>
      <c r="K156" s="251" t="str">
        <f t="shared" si="17"/>
        <v/>
      </c>
      <c r="L156" s="251" t="str">
        <f t="shared" si="18"/>
        <v/>
      </c>
      <c r="M156" s="252" t="str">
        <f t="shared" si="19"/>
        <v/>
      </c>
      <c r="N156" s="217"/>
      <c r="O156" s="364" t="str">
        <f>IF(P156=$X$28,"","○")</f>
        <v/>
      </c>
      <c r="P156" s="277">
        <v>3.23</v>
      </c>
      <c r="Q156" s="303" t="s">
        <v>462</v>
      </c>
      <c r="R156" s="207" t="str">
        <f>IF(S156=$Z$28,"","○")</f>
        <v/>
      </c>
      <c r="S156" s="277">
        <v>2.64E-2</v>
      </c>
      <c r="T156" s="314" t="s">
        <v>276</v>
      </c>
      <c r="X156" s="281">
        <v>3.23</v>
      </c>
      <c r="Y156" s="359" t="s">
        <v>462</v>
      </c>
      <c r="Z156" s="281">
        <v>2.64E-2</v>
      </c>
      <c r="AA156" s="357" t="s">
        <v>56</v>
      </c>
    </row>
    <row r="157" spans="1:32" ht="15" customHeight="1" x14ac:dyDescent="0.55000000000000004">
      <c r="A157" s="650"/>
      <c r="B157" s="588" t="s">
        <v>30</v>
      </c>
      <c r="C157" s="588"/>
      <c r="D157" s="588"/>
      <c r="E157" s="588"/>
      <c r="F157" s="250"/>
      <c r="G157" s="249" t="s">
        <v>262</v>
      </c>
      <c r="H157" s="251" t="str">
        <f t="shared" si="16"/>
        <v/>
      </c>
      <c r="I157" s="250"/>
      <c r="J157" s="249" t="s">
        <v>262</v>
      </c>
      <c r="K157" s="251" t="str">
        <f t="shared" si="17"/>
        <v/>
      </c>
      <c r="L157" s="251" t="str">
        <f t="shared" si="18"/>
        <v/>
      </c>
      <c r="M157" s="252" t="str">
        <f t="shared" si="19"/>
        <v/>
      </c>
      <c r="N157" s="217"/>
      <c r="O157" s="364" t="str">
        <f>IF(P157=$X$29,"","○")</f>
        <v/>
      </c>
      <c r="P157" s="305">
        <v>7.53</v>
      </c>
      <c r="Q157" s="306" t="s">
        <v>462</v>
      </c>
      <c r="R157" s="209" t="str">
        <f>IF(S157=$Z$29,"","○")</f>
        <v/>
      </c>
      <c r="S157" s="319">
        <v>4.2000000000000003E-2</v>
      </c>
      <c r="T157" s="314" t="s">
        <v>276</v>
      </c>
      <c r="X157" s="281">
        <v>7.53</v>
      </c>
      <c r="Y157" s="323" t="s">
        <v>462</v>
      </c>
      <c r="Z157" s="324">
        <v>4.2000000000000003E-2</v>
      </c>
      <c r="AA157" s="205" t="s">
        <v>56</v>
      </c>
    </row>
    <row r="158" spans="1:32" ht="15" customHeight="1" x14ac:dyDescent="0.55000000000000004">
      <c r="A158" s="650"/>
      <c r="B158" s="651" t="s">
        <v>400</v>
      </c>
      <c r="C158" s="654"/>
      <c r="D158" s="426"/>
      <c r="E158" s="427"/>
      <c r="F158" s="273"/>
      <c r="G158" s="276"/>
      <c r="H158" s="274" t="str">
        <f t="shared" si="16"/>
        <v/>
      </c>
      <c r="I158" s="273"/>
      <c r="J158" s="276"/>
      <c r="K158" s="274" t="str">
        <f>IF(I158="","",I158*P158)</f>
        <v/>
      </c>
      <c r="L158" s="274" t="str">
        <f>IF(F158="",IF(I158="","",-(I158*P158)),(F158-I158)*P158)</f>
        <v/>
      </c>
      <c r="M158" s="275" t="str">
        <f>IF(L158="","",L158*S158*44/12)</f>
        <v/>
      </c>
      <c r="N158" s="217"/>
      <c r="O158" s="211"/>
      <c r="P158" s="277"/>
      <c r="Q158" s="278"/>
      <c r="R158" s="212"/>
      <c r="S158" s="277"/>
      <c r="T158" s="279"/>
      <c r="X158" s="218"/>
      <c r="Y158" s="280"/>
      <c r="Z158" s="281"/>
      <c r="AA158" s="357"/>
      <c r="AE158" s="40"/>
      <c r="AF158" s="40"/>
    </row>
    <row r="159" spans="1:32" ht="15" customHeight="1" x14ac:dyDescent="0.55000000000000004">
      <c r="A159" s="650"/>
      <c r="B159" s="652"/>
      <c r="C159" s="654"/>
      <c r="D159" s="426"/>
      <c r="E159" s="427"/>
      <c r="F159" s="273"/>
      <c r="G159" s="276"/>
      <c r="H159" s="274" t="str">
        <f t="shared" si="16"/>
        <v/>
      </c>
      <c r="I159" s="273"/>
      <c r="J159" s="276"/>
      <c r="K159" s="274" t="str">
        <f>IF(I159="","",I159*P159)</f>
        <v/>
      </c>
      <c r="L159" s="274" t="str">
        <f>IF(F159="",IF(I159="","",-(I159*P159)),(F159-I159)*P159)</f>
        <v/>
      </c>
      <c r="M159" s="275" t="str">
        <f t="shared" ref="M159:M162" si="20">IF(L159="","",L159*S159*44/12)</f>
        <v/>
      </c>
      <c r="N159" s="217"/>
      <c r="O159" s="282"/>
      <c r="P159" s="277"/>
      <c r="Q159" s="278"/>
      <c r="R159" s="212"/>
      <c r="S159" s="277"/>
      <c r="T159" s="278"/>
      <c r="X159" s="218"/>
      <c r="Y159" s="366"/>
      <c r="Z159" s="281"/>
      <c r="AA159" s="357"/>
      <c r="AE159" s="40"/>
      <c r="AF159" s="40"/>
    </row>
    <row r="160" spans="1:32" ht="15" customHeight="1" x14ac:dyDescent="0.55000000000000004">
      <c r="A160" s="650"/>
      <c r="B160" s="652"/>
      <c r="C160" s="654"/>
      <c r="D160" s="426"/>
      <c r="E160" s="427"/>
      <c r="F160" s="273"/>
      <c r="G160" s="276"/>
      <c r="H160" s="274" t="str">
        <f t="shared" si="16"/>
        <v/>
      </c>
      <c r="I160" s="273"/>
      <c r="J160" s="276"/>
      <c r="K160" s="274" t="str">
        <f>IF(I160="","",I160*P160)</f>
        <v/>
      </c>
      <c r="L160" s="274" t="str">
        <f t="shared" ref="L160:L162" si="21">IF(F160="",IF(I160="","",-(I160*P160)),(F160-I160)*P160)</f>
        <v/>
      </c>
      <c r="M160" s="275" t="str">
        <f t="shared" si="20"/>
        <v/>
      </c>
      <c r="N160" s="217"/>
      <c r="O160" s="282"/>
      <c r="P160" s="277"/>
      <c r="Q160" s="278"/>
      <c r="R160" s="212"/>
      <c r="S160" s="277"/>
      <c r="T160" s="278"/>
      <c r="X160" s="218"/>
      <c r="Y160" s="366"/>
      <c r="Z160" s="281"/>
      <c r="AA160" s="357"/>
      <c r="AE160" s="40"/>
      <c r="AF160" s="40"/>
    </row>
    <row r="161" spans="1:32" ht="15" customHeight="1" x14ac:dyDescent="0.55000000000000004">
      <c r="A161" s="650"/>
      <c r="B161" s="652"/>
      <c r="C161" s="654"/>
      <c r="D161" s="426"/>
      <c r="E161" s="427"/>
      <c r="F161" s="273"/>
      <c r="G161" s="276"/>
      <c r="H161" s="274" t="str">
        <f t="shared" si="16"/>
        <v/>
      </c>
      <c r="I161" s="273"/>
      <c r="J161" s="276"/>
      <c r="K161" s="274" t="str">
        <f>IF(I161="","",I161*P161)</f>
        <v/>
      </c>
      <c r="L161" s="274" t="str">
        <f t="shared" si="21"/>
        <v/>
      </c>
      <c r="M161" s="275" t="str">
        <f t="shared" si="20"/>
        <v/>
      </c>
      <c r="N161" s="217"/>
      <c r="O161" s="282"/>
      <c r="P161" s="277"/>
      <c r="Q161" s="278"/>
      <c r="R161" s="210"/>
      <c r="S161" s="277"/>
      <c r="T161" s="278"/>
      <c r="X161" s="218"/>
      <c r="Y161" s="366"/>
      <c r="Z161" s="281"/>
      <c r="AA161" s="357"/>
      <c r="AE161" s="40"/>
      <c r="AF161" s="40"/>
    </row>
    <row r="162" spans="1:32" ht="15" customHeight="1" x14ac:dyDescent="0.55000000000000004">
      <c r="A162" s="650"/>
      <c r="B162" s="653"/>
      <c r="C162" s="654"/>
      <c r="D162" s="426"/>
      <c r="E162" s="427"/>
      <c r="F162" s="273"/>
      <c r="G162" s="276"/>
      <c r="H162" s="274" t="str">
        <f t="shared" si="16"/>
        <v/>
      </c>
      <c r="I162" s="273"/>
      <c r="J162" s="276"/>
      <c r="K162" s="274" t="str">
        <f>IF(I162="","",I162*P162)</f>
        <v/>
      </c>
      <c r="L162" s="274" t="str">
        <f t="shared" si="21"/>
        <v/>
      </c>
      <c r="M162" s="275" t="str">
        <f t="shared" si="20"/>
        <v/>
      </c>
      <c r="N162" s="217"/>
      <c r="P162" s="277"/>
      <c r="Q162" s="278"/>
      <c r="R162" s="366"/>
      <c r="S162" s="277"/>
      <c r="T162" s="278"/>
      <c r="X162" s="218"/>
      <c r="Y162" s="366"/>
      <c r="Z162" s="281"/>
      <c r="AA162" s="357"/>
      <c r="AE162" s="40"/>
      <c r="AF162" s="40"/>
    </row>
    <row r="163" spans="1:32" ht="15" customHeight="1" x14ac:dyDescent="0.55000000000000004">
      <c r="A163" s="650"/>
      <c r="B163" s="594" t="s">
        <v>54</v>
      </c>
      <c r="C163" s="594"/>
      <c r="D163" s="594"/>
      <c r="E163" s="594"/>
      <c r="F163" s="594"/>
      <c r="G163" s="594"/>
      <c r="H163" s="594"/>
      <c r="I163" s="594"/>
      <c r="J163" s="594"/>
      <c r="K163" s="594"/>
      <c r="L163" s="594"/>
      <c r="M163" s="275" t="str">
        <f>IF(SUM(M136:M162)=0,"",SUM(M136:M162))</f>
        <v/>
      </c>
      <c r="N163" s="217"/>
      <c r="P163" s="212"/>
      <c r="Q163" s="241"/>
      <c r="R163" s="212"/>
      <c r="S163" s="214"/>
      <c r="T163" s="213"/>
      <c r="X163" s="366"/>
      <c r="Y163" s="366"/>
      <c r="Z163" s="281"/>
      <c r="AA163" s="357"/>
      <c r="AE163" s="40"/>
      <c r="AF163" s="40"/>
    </row>
    <row r="164" spans="1:32" ht="21.75" customHeight="1" x14ac:dyDescent="0.55000000000000004">
      <c r="A164" s="650"/>
      <c r="B164" s="603"/>
      <c r="C164" s="604"/>
      <c r="D164" s="604"/>
      <c r="E164" s="605"/>
      <c r="F164" s="594" t="s">
        <v>1</v>
      </c>
      <c r="G164" s="594"/>
      <c r="H164" s="594"/>
      <c r="I164" s="612" t="s">
        <v>46</v>
      </c>
      <c r="J164" s="612"/>
      <c r="K164" s="612"/>
      <c r="L164" s="568" t="s">
        <v>51</v>
      </c>
      <c r="M164" s="626" t="s">
        <v>72</v>
      </c>
      <c r="N164" s="217"/>
      <c r="P164" s="283"/>
      <c r="Q164" s="284"/>
      <c r="R164" s="366"/>
      <c r="S164" s="285"/>
      <c r="T164" s="286"/>
      <c r="X164" s="218"/>
      <c r="Y164" s="366"/>
      <c r="Z164" s="281"/>
      <c r="AA164" s="357"/>
      <c r="AE164" s="40"/>
      <c r="AF164" s="40"/>
    </row>
    <row r="165" spans="1:32" ht="15" customHeight="1" thickBot="1" x14ac:dyDescent="0.6">
      <c r="A165" s="650"/>
      <c r="B165" s="606"/>
      <c r="C165" s="607"/>
      <c r="D165" s="607"/>
      <c r="E165" s="608"/>
      <c r="F165" s="360" t="s">
        <v>3</v>
      </c>
      <c r="G165" s="582" t="s">
        <v>480</v>
      </c>
      <c r="H165" s="628"/>
      <c r="I165" s="360" t="s">
        <v>3</v>
      </c>
      <c r="J165" s="582" t="s">
        <v>480</v>
      </c>
      <c r="K165" s="628"/>
      <c r="L165" s="569"/>
      <c r="M165" s="627"/>
      <c r="N165" s="217"/>
      <c r="P165" s="283"/>
      <c r="Q165" s="284"/>
      <c r="R165" s="366"/>
      <c r="S165" s="285"/>
      <c r="T165" s="286"/>
      <c r="X165" s="218"/>
      <c r="Y165" s="366"/>
      <c r="Z165" s="281"/>
      <c r="AA165" s="357"/>
      <c r="AE165" s="40"/>
      <c r="AF165" s="40"/>
    </row>
    <row r="166" spans="1:32" ht="15" customHeight="1" thickTop="1" thickBot="1" x14ac:dyDescent="0.6">
      <c r="A166" s="650"/>
      <c r="B166" s="609"/>
      <c r="C166" s="610"/>
      <c r="D166" s="610"/>
      <c r="E166" s="611"/>
      <c r="F166" s="368" t="s">
        <v>66</v>
      </c>
      <c r="G166" s="583"/>
      <c r="H166" s="629"/>
      <c r="I166" s="368" t="s">
        <v>68</v>
      </c>
      <c r="J166" s="583"/>
      <c r="K166" s="629"/>
      <c r="L166" s="361" t="s">
        <v>481</v>
      </c>
      <c r="M166" s="361" t="s">
        <v>261</v>
      </c>
      <c r="N166" s="217"/>
      <c r="O166" s="198" t="s">
        <v>482</v>
      </c>
      <c r="P166" s="283"/>
      <c r="Q166" s="284"/>
      <c r="R166" s="366"/>
      <c r="S166" s="287"/>
      <c r="T166" s="288"/>
      <c r="U166" s="630" t="s">
        <v>483</v>
      </c>
      <c r="V166" s="631"/>
      <c r="X166" s="218"/>
      <c r="Y166" s="366"/>
      <c r="Z166" s="281"/>
      <c r="AA166" s="357"/>
      <c r="AE166" s="40"/>
      <c r="AF166" s="40"/>
    </row>
    <row r="167" spans="1:32" ht="15" customHeight="1" thickTop="1" thickBot="1" x14ac:dyDescent="0.6">
      <c r="A167" s="650"/>
      <c r="B167" s="632" t="s">
        <v>484</v>
      </c>
      <c r="C167" s="633"/>
      <c r="D167" s="633"/>
      <c r="E167" s="634"/>
      <c r="F167" s="273"/>
      <c r="G167" s="125" t="s">
        <v>262</v>
      </c>
      <c r="H167" s="289"/>
      <c r="I167" s="273"/>
      <c r="J167" s="125" t="s">
        <v>262</v>
      </c>
      <c r="K167" s="289"/>
      <c r="L167" s="274" t="str">
        <f>IF(F167="",IF(I167="","",F167-I167),F167-I167)</f>
        <v/>
      </c>
      <c r="M167" s="275" t="str">
        <f>IF(L167="","",L167*S167)</f>
        <v/>
      </c>
      <c r="N167" s="217"/>
      <c r="P167" s="283"/>
      <c r="Q167" s="284"/>
      <c r="R167" s="290"/>
      <c r="S167" s="291"/>
      <c r="T167" s="292" t="s">
        <v>485</v>
      </c>
      <c r="U167" s="635"/>
      <c r="V167" s="636"/>
      <c r="X167" s="218"/>
      <c r="Y167" s="366"/>
      <c r="Z167" s="281"/>
      <c r="AA167" s="357"/>
      <c r="AE167" s="40"/>
      <c r="AF167" s="40"/>
    </row>
    <row r="168" spans="1:32" ht="15" customHeight="1" thickTop="1" thickBot="1" x14ac:dyDescent="0.6">
      <c r="A168" s="650"/>
      <c r="B168" s="594" t="s">
        <v>55</v>
      </c>
      <c r="C168" s="594"/>
      <c r="D168" s="594"/>
      <c r="E168" s="594"/>
      <c r="F168" s="594"/>
      <c r="G168" s="594"/>
      <c r="H168" s="594"/>
      <c r="I168" s="594"/>
      <c r="J168" s="594"/>
      <c r="K168" s="594"/>
      <c r="L168" s="594"/>
      <c r="M168" s="275" t="str">
        <f>IF(M167=0,"",M167)</f>
        <v/>
      </c>
      <c r="N168" s="217"/>
      <c r="O168" s="198" t="s">
        <v>486</v>
      </c>
      <c r="P168" s="366"/>
      <c r="Q168" s="241"/>
      <c r="R168" s="293"/>
      <c r="S168" s="294"/>
      <c r="T168" s="213"/>
      <c r="X168" s="366"/>
      <c r="Y168" s="366"/>
      <c r="Z168" s="281"/>
      <c r="AA168" s="357"/>
      <c r="AE168" s="40"/>
      <c r="AF168" s="40"/>
    </row>
    <row r="169" spans="1:32" ht="18" customHeight="1" thickTop="1" x14ac:dyDescent="0.2">
      <c r="A169" s="650"/>
      <c r="B169" s="613"/>
      <c r="C169" s="614"/>
      <c r="D169" s="614"/>
      <c r="E169" s="615"/>
      <c r="F169" s="594" t="s">
        <v>1</v>
      </c>
      <c r="G169" s="594"/>
      <c r="H169" s="594"/>
      <c r="I169" s="612" t="s">
        <v>46</v>
      </c>
      <c r="J169" s="612"/>
      <c r="K169" s="612"/>
      <c r="L169" s="568" t="s">
        <v>487</v>
      </c>
      <c r="M169" s="568" t="s">
        <v>72</v>
      </c>
      <c r="N169" s="271"/>
      <c r="O169" s="571" t="s">
        <v>119</v>
      </c>
      <c r="P169" s="581" t="s">
        <v>2</v>
      </c>
      <c r="Q169" s="581"/>
      <c r="R169" s="571" t="s">
        <v>119</v>
      </c>
      <c r="S169" s="581" t="s">
        <v>57</v>
      </c>
      <c r="T169" s="581"/>
      <c r="X169" s="581" t="s">
        <v>2</v>
      </c>
      <c r="Y169" s="581"/>
      <c r="Z169" s="581" t="s">
        <v>57</v>
      </c>
      <c r="AA169" s="581"/>
      <c r="AE169" s="40"/>
      <c r="AF169" s="40"/>
    </row>
    <row r="170" spans="1:32" ht="15" customHeight="1" x14ac:dyDescent="0.2">
      <c r="A170" s="650"/>
      <c r="B170" s="616"/>
      <c r="C170" s="617"/>
      <c r="D170" s="617"/>
      <c r="E170" s="618"/>
      <c r="F170" s="360" t="s">
        <v>3</v>
      </c>
      <c r="G170" s="594" t="s">
        <v>47</v>
      </c>
      <c r="H170" s="381" t="s">
        <v>48</v>
      </c>
      <c r="I170" s="360" t="s">
        <v>3</v>
      </c>
      <c r="J170" s="594" t="s">
        <v>47</v>
      </c>
      <c r="K170" s="381" t="s">
        <v>48</v>
      </c>
      <c r="L170" s="569"/>
      <c r="M170" s="569"/>
      <c r="N170" s="271"/>
      <c r="O170" s="572"/>
      <c r="P170" s="205" t="s">
        <v>3</v>
      </c>
      <c r="Q170" s="638" t="s">
        <v>83</v>
      </c>
      <c r="R170" s="572"/>
      <c r="S170" s="571" t="s">
        <v>3</v>
      </c>
      <c r="T170" s="639" t="s">
        <v>47</v>
      </c>
      <c r="X170" s="205" t="s">
        <v>3</v>
      </c>
      <c r="Y170" s="641" t="s">
        <v>83</v>
      </c>
      <c r="Z170" s="571" t="s">
        <v>3</v>
      </c>
      <c r="AA170" s="571" t="s">
        <v>47</v>
      </c>
      <c r="AE170" s="40"/>
      <c r="AF170" s="40"/>
    </row>
    <row r="171" spans="1:32" ht="15" customHeight="1" thickBot="1" x14ac:dyDescent="0.25">
      <c r="A171" s="650"/>
      <c r="B171" s="619"/>
      <c r="C171" s="620"/>
      <c r="D171" s="620"/>
      <c r="E171" s="621"/>
      <c r="F171" s="368" t="s">
        <v>66</v>
      </c>
      <c r="G171" s="594"/>
      <c r="H171" s="368" t="s">
        <v>67</v>
      </c>
      <c r="I171" s="368" t="s">
        <v>68</v>
      </c>
      <c r="J171" s="594"/>
      <c r="K171" s="368" t="s">
        <v>69</v>
      </c>
      <c r="L171" s="361" t="s">
        <v>104</v>
      </c>
      <c r="M171" s="361" t="s">
        <v>261</v>
      </c>
      <c r="N171" s="271"/>
      <c r="O171" s="573"/>
      <c r="P171" s="206" t="s">
        <v>5</v>
      </c>
      <c r="Q171" s="638"/>
      <c r="R171" s="573"/>
      <c r="S171" s="573"/>
      <c r="T171" s="640"/>
      <c r="X171" s="206" t="s">
        <v>5</v>
      </c>
      <c r="Y171" s="641"/>
      <c r="Z171" s="573"/>
      <c r="AA171" s="573"/>
      <c r="AE171" s="40"/>
      <c r="AF171" s="40"/>
    </row>
    <row r="172" spans="1:32" ht="15" customHeight="1" thickTop="1" x14ac:dyDescent="0.55000000000000004">
      <c r="A172" s="650"/>
      <c r="B172" s="588" t="s">
        <v>32</v>
      </c>
      <c r="C172" s="588"/>
      <c r="D172" s="588"/>
      <c r="E172" s="588"/>
      <c r="F172" s="273"/>
      <c r="G172" s="125" t="s">
        <v>33</v>
      </c>
      <c r="H172" s="295"/>
      <c r="I172" s="273"/>
      <c r="J172" s="125" t="s">
        <v>33</v>
      </c>
      <c r="K172" s="296"/>
      <c r="L172" s="274" t="str">
        <f>IF(F172="",IF(I172="","",F172-I172),F172-I172)</f>
        <v/>
      </c>
      <c r="M172" s="275" t="str">
        <f>IF(L172="","",L172*S172)</f>
        <v/>
      </c>
      <c r="N172" s="217"/>
      <c r="P172" s="214"/>
      <c r="Q172" s="215"/>
      <c r="R172" s="297" t="str">
        <f>IF(S172=$Z$44,"","○")</f>
        <v/>
      </c>
      <c r="S172" s="298">
        <v>6.54E-2</v>
      </c>
      <c r="T172" s="325" t="s">
        <v>463</v>
      </c>
      <c r="X172" s="214"/>
      <c r="Y172" s="214"/>
      <c r="Z172" s="299">
        <v>6.54E-2</v>
      </c>
      <c r="AA172" s="357" t="s">
        <v>464</v>
      </c>
      <c r="AE172" s="40"/>
      <c r="AF172" s="40"/>
    </row>
    <row r="173" spans="1:32" ht="15" customHeight="1" x14ac:dyDescent="0.55000000000000004">
      <c r="A173" s="650"/>
      <c r="B173" s="588" t="s">
        <v>35</v>
      </c>
      <c r="C173" s="588"/>
      <c r="D173" s="588"/>
      <c r="E173" s="588"/>
      <c r="F173" s="273"/>
      <c r="G173" s="125" t="s">
        <v>33</v>
      </c>
      <c r="H173" s="295"/>
      <c r="I173" s="273"/>
      <c r="J173" s="125" t="s">
        <v>33</v>
      </c>
      <c r="K173" s="296"/>
      <c r="L173" s="274" t="str">
        <f>IF(F173="",IF(I173="","",F173-I173),F173-I173)</f>
        <v/>
      </c>
      <c r="M173" s="275" t="str">
        <f>IF(L173="","",L173*S173)</f>
        <v/>
      </c>
      <c r="N173" s="217"/>
      <c r="P173" s="214"/>
      <c r="Q173" s="215"/>
      <c r="R173" s="297" t="str">
        <f>IF(S173=$Z$45,"","○")</f>
        <v/>
      </c>
      <c r="S173" s="300"/>
      <c r="T173" s="326" t="s">
        <v>463</v>
      </c>
      <c r="X173" s="214"/>
      <c r="Y173" s="214"/>
      <c r="Z173" s="301"/>
      <c r="AA173" s="357" t="s">
        <v>464</v>
      </c>
      <c r="AE173" s="40"/>
      <c r="AF173" s="40"/>
    </row>
    <row r="174" spans="1:32" ht="15" customHeight="1" x14ac:dyDescent="0.55000000000000004">
      <c r="A174" s="650"/>
      <c r="B174" s="588" t="s">
        <v>36</v>
      </c>
      <c r="C174" s="588"/>
      <c r="D174" s="588"/>
      <c r="E174" s="588"/>
      <c r="F174" s="273"/>
      <c r="G174" s="125" t="s">
        <v>33</v>
      </c>
      <c r="H174" s="295"/>
      <c r="I174" s="273"/>
      <c r="J174" s="125" t="s">
        <v>33</v>
      </c>
      <c r="K174" s="296"/>
      <c r="L174" s="274" t="str">
        <f>IF(F174="",IF(I174="","",F174-I174),F174-I174)</f>
        <v/>
      </c>
      <c r="M174" s="275" t="str">
        <f>IF(L174="","",L174*S174)</f>
        <v/>
      </c>
      <c r="N174" s="217"/>
      <c r="P174" s="214"/>
      <c r="Q174" s="215"/>
      <c r="R174" s="297" t="str">
        <f>IF(S174=$Z$46,"","○")</f>
        <v/>
      </c>
      <c r="S174" s="300"/>
      <c r="T174" s="326" t="s">
        <v>463</v>
      </c>
      <c r="X174" s="214"/>
      <c r="Y174" s="214"/>
      <c r="Z174" s="301"/>
      <c r="AA174" s="357" t="s">
        <v>464</v>
      </c>
      <c r="AE174" s="40"/>
      <c r="AF174" s="40"/>
    </row>
    <row r="175" spans="1:32" ht="15" customHeight="1" thickBot="1" x14ac:dyDescent="0.6">
      <c r="A175" s="650"/>
      <c r="B175" s="588" t="s">
        <v>37</v>
      </c>
      <c r="C175" s="588"/>
      <c r="D175" s="588"/>
      <c r="E175" s="588"/>
      <c r="F175" s="273"/>
      <c r="G175" s="125" t="s">
        <v>33</v>
      </c>
      <c r="H175" s="295"/>
      <c r="I175" s="273"/>
      <c r="J175" s="125" t="s">
        <v>33</v>
      </c>
      <c r="K175" s="296"/>
      <c r="L175" s="274" t="str">
        <f>IF(F175="",IF(I175="","",F175-I175),F175-I175)</f>
        <v/>
      </c>
      <c r="M175" s="275" t="str">
        <f>IF(L175="","",L175*S175)</f>
        <v/>
      </c>
      <c r="N175" s="217"/>
      <c r="P175" s="214"/>
      <c r="Q175" s="215"/>
      <c r="R175" s="297" t="str">
        <f>IF(S175=$Z$47,"","○")</f>
        <v/>
      </c>
      <c r="S175" s="302"/>
      <c r="T175" s="327" t="s">
        <v>463</v>
      </c>
      <c r="X175" s="214"/>
      <c r="Y175" s="214"/>
      <c r="Z175" s="301"/>
      <c r="AA175" s="357" t="s">
        <v>464</v>
      </c>
      <c r="AE175" s="40"/>
      <c r="AF175" s="40"/>
    </row>
    <row r="176" spans="1:32" ht="15" customHeight="1" thickTop="1" x14ac:dyDescent="0.55000000000000004">
      <c r="A176" s="650"/>
      <c r="B176" s="594" t="s">
        <v>105</v>
      </c>
      <c r="C176" s="594"/>
      <c r="D176" s="594"/>
      <c r="E176" s="594"/>
      <c r="F176" s="594"/>
      <c r="G176" s="594"/>
      <c r="H176" s="594"/>
      <c r="I176" s="594"/>
      <c r="J176" s="594"/>
      <c r="K176" s="594"/>
      <c r="L176" s="594"/>
      <c r="M176" s="275" t="str">
        <f>IF(SUM(M172:M175)=0,"",SUM(M172:M175))</f>
        <v/>
      </c>
      <c r="N176" s="217"/>
      <c r="O176" s="198" t="s">
        <v>391</v>
      </c>
      <c r="P176" s="214"/>
      <c r="Q176" s="216"/>
      <c r="R176" s="216"/>
      <c r="S176" s="214"/>
      <c r="T176" s="241"/>
      <c r="X176" s="214"/>
      <c r="Y176" s="366"/>
      <c r="Z176" s="214"/>
      <c r="AA176" s="366"/>
      <c r="AE176" s="40"/>
      <c r="AF176" s="40"/>
    </row>
    <row r="177" spans="1:27" ht="15" customHeight="1" x14ac:dyDescent="0.55000000000000004">
      <c r="A177" s="594" t="s">
        <v>0</v>
      </c>
      <c r="B177" s="594"/>
      <c r="C177" s="594"/>
      <c r="D177" s="594"/>
      <c r="E177" s="594"/>
      <c r="F177" s="568" t="s">
        <v>3</v>
      </c>
      <c r="G177" s="594" t="s">
        <v>47</v>
      </c>
      <c r="H177" s="649"/>
      <c r="I177" s="568" t="s">
        <v>3</v>
      </c>
      <c r="J177" s="594" t="s">
        <v>47</v>
      </c>
      <c r="K177" s="649"/>
      <c r="L177" s="568" t="s">
        <v>51</v>
      </c>
      <c r="M177" s="626" t="s">
        <v>72</v>
      </c>
      <c r="N177" s="219"/>
      <c r="O177" s="625" t="s">
        <v>108</v>
      </c>
      <c r="P177" s="579" t="s">
        <v>383</v>
      </c>
      <c r="Q177" s="579"/>
      <c r="R177" s="578" t="s">
        <v>57</v>
      </c>
      <c r="S177" s="578"/>
      <c r="T177" s="577" t="s">
        <v>384</v>
      </c>
      <c r="U177" s="577"/>
      <c r="V177" s="578" t="s">
        <v>465</v>
      </c>
      <c r="W177" s="578"/>
      <c r="X177" s="622"/>
      <c r="Y177" s="220"/>
      <c r="Z177" s="656"/>
      <c r="AA177" s="656"/>
    </row>
    <row r="178" spans="1:27" ht="15" customHeight="1" thickBot="1" x14ac:dyDescent="0.6">
      <c r="A178" s="594"/>
      <c r="B178" s="594"/>
      <c r="C178" s="594"/>
      <c r="D178" s="594"/>
      <c r="E178" s="594"/>
      <c r="F178" s="569"/>
      <c r="G178" s="594"/>
      <c r="H178" s="649"/>
      <c r="I178" s="569"/>
      <c r="J178" s="594"/>
      <c r="K178" s="649"/>
      <c r="L178" s="569"/>
      <c r="M178" s="627"/>
      <c r="N178" s="219"/>
      <c r="O178" s="625"/>
      <c r="P178" s="580"/>
      <c r="Q178" s="580"/>
      <c r="R178" s="580" t="s">
        <v>466</v>
      </c>
      <c r="S178" s="580"/>
      <c r="T178" s="358" t="s">
        <v>387</v>
      </c>
      <c r="U178" s="358" t="s">
        <v>388</v>
      </c>
      <c r="V178" s="365" t="s">
        <v>387</v>
      </c>
      <c r="W178" s="365" t="s">
        <v>388</v>
      </c>
      <c r="X178" s="622"/>
      <c r="Y178" s="220"/>
      <c r="Z178" s="656"/>
      <c r="AA178" s="656"/>
    </row>
    <row r="179" spans="1:27" ht="15" customHeight="1" thickTop="1" x14ac:dyDescent="0.55000000000000004">
      <c r="A179" s="594"/>
      <c r="B179" s="594"/>
      <c r="C179" s="594"/>
      <c r="D179" s="594"/>
      <c r="E179" s="594"/>
      <c r="F179" s="368" t="s">
        <v>66</v>
      </c>
      <c r="G179" s="594"/>
      <c r="H179" s="649"/>
      <c r="I179" s="42" t="s">
        <v>68</v>
      </c>
      <c r="J179" s="594"/>
      <c r="K179" s="649"/>
      <c r="L179" s="368" t="s">
        <v>52</v>
      </c>
      <c r="M179" s="361" t="s">
        <v>261</v>
      </c>
      <c r="N179" s="271"/>
      <c r="O179" s="221">
        <v>1</v>
      </c>
      <c r="P179" s="669"/>
      <c r="Q179" s="670"/>
      <c r="R179" s="657"/>
      <c r="S179" s="657"/>
      <c r="T179" s="244"/>
      <c r="U179" s="245"/>
      <c r="V179" s="222" t="str">
        <f>IF($R179="","",$R179*10^3*T179)</f>
        <v/>
      </c>
      <c r="W179" s="223" t="str">
        <f>IF($R179="","",$R179*10^3*U179)</f>
        <v/>
      </c>
      <c r="X179" s="622"/>
      <c r="Y179" s="366"/>
      <c r="Z179" s="656"/>
      <c r="AA179" s="656"/>
    </row>
    <row r="180" spans="1:27" ht="15" customHeight="1" x14ac:dyDescent="0.55000000000000004">
      <c r="A180" s="650" t="s">
        <v>38</v>
      </c>
      <c r="B180" s="660" t="s">
        <v>382</v>
      </c>
      <c r="C180" s="661"/>
      <c r="D180" s="662"/>
      <c r="E180" s="582" t="s">
        <v>39</v>
      </c>
      <c r="F180" s="647" t="str">
        <f>IF(T183=0,"",T183)</f>
        <v/>
      </c>
      <c r="G180" s="582" t="s">
        <v>95</v>
      </c>
      <c r="H180" s="623"/>
      <c r="I180" s="623"/>
      <c r="J180" s="582" t="s">
        <v>95</v>
      </c>
      <c r="K180" s="623"/>
      <c r="L180" s="589" t="str">
        <f>IF(F180="","",F180)</f>
        <v/>
      </c>
      <c r="M180" s="591" t="str">
        <f>IF(V183=0,"",V183)</f>
        <v/>
      </c>
      <c r="N180" s="217"/>
      <c r="O180" s="221">
        <v>2</v>
      </c>
      <c r="P180" s="645"/>
      <c r="Q180" s="646"/>
      <c r="R180" s="644"/>
      <c r="S180" s="644"/>
      <c r="T180" s="224"/>
      <c r="U180" s="246"/>
      <c r="V180" s="222" t="str">
        <f t="shared" ref="V180:W182" si="22">IF($R180="","",$R180*10^3*T180)</f>
        <v/>
      </c>
      <c r="W180" s="223" t="str">
        <f t="shared" si="22"/>
        <v/>
      </c>
      <c r="X180" s="214"/>
      <c r="Y180" s="225" t="s">
        <v>116</v>
      </c>
      <c r="Z180" s="226"/>
      <c r="AA180" s="366"/>
    </row>
    <row r="181" spans="1:27" ht="15" customHeight="1" x14ac:dyDescent="0.55000000000000004">
      <c r="A181" s="650"/>
      <c r="B181" s="663"/>
      <c r="C181" s="664"/>
      <c r="D181" s="665"/>
      <c r="E181" s="583"/>
      <c r="F181" s="648"/>
      <c r="G181" s="583"/>
      <c r="H181" s="624"/>
      <c r="I181" s="624"/>
      <c r="J181" s="583"/>
      <c r="K181" s="624"/>
      <c r="L181" s="590"/>
      <c r="M181" s="592"/>
      <c r="N181" s="217"/>
      <c r="O181" s="221">
        <v>3</v>
      </c>
      <c r="P181" s="645"/>
      <c r="Q181" s="646"/>
      <c r="R181" s="644"/>
      <c r="S181" s="644"/>
      <c r="T181" s="224"/>
      <c r="U181" s="246"/>
      <c r="V181" s="222" t="str">
        <f t="shared" si="22"/>
        <v/>
      </c>
      <c r="W181" s="223" t="str">
        <f t="shared" si="22"/>
        <v/>
      </c>
      <c r="X181" s="214"/>
      <c r="Y181" s="225"/>
      <c r="Z181" s="226"/>
      <c r="AA181" s="366"/>
    </row>
    <row r="182" spans="1:27" ht="15" customHeight="1" thickBot="1" x14ac:dyDescent="0.6">
      <c r="A182" s="650"/>
      <c r="B182" s="663"/>
      <c r="C182" s="664"/>
      <c r="D182" s="665"/>
      <c r="E182" s="582" t="s">
        <v>40</v>
      </c>
      <c r="F182" s="647" t="str">
        <f>IF(U183=0,"",U183)</f>
        <v/>
      </c>
      <c r="G182" s="582" t="s">
        <v>95</v>
      </c>
      <c r="H182" s="623"/>
      <c r="I182" s="623"/>
      <c r="J182" s="582" t="s">
        <v>95</v>
      </c>
      <c r="K182" s="623"/>
      <c r="L182" s="589" t="str">
        <f>IF(F182="","",F182)</f>
        <v/>
      </c>
      <c r="M182" s="591" t="str">
        <f>IF(W183=0,"",W183)</f>
        <v/>
      </c>
      <c r="N182" s="217"/>
      <c r="O182" s="221">
        <v>4</v>
      </c>
      <c r="P182" s="584"/>
      <c r="Q182" s="585"/>
      <c r="R182" s="642"/>
      <c r="S182" s="642"/>
      <c r="T182" s="247"/>
      <c r="U182" s="248"/>
      <c r="V182" s="222" t="str">
        <f t="shared" si="22"/>
        <v/>
      </c>
      <c r="W182" s="223" t="str">
        <f t="shared" si="22"/>
        <v/>
      </c>
      <c r="X182" s="214"/>
      <c r="Y182" s="225"/>
      <c r="Z182" s="226"/>
      <c r="AA182" s="366"/>
    </row>
    <row r="183" spans="1:27" ht="15" customHeight="1" thickTop="1" x14ac:dyDescent="0.55000000000000004">
      <c r="A183" s="650"/>
      <c r="B183" s="666"/>
      <c r="C183" s="667"/>
      <c r="D183" s="668"/>
      <c r="E183" s="583"/>
      <c r="F183" s="648"/>
      <c r="G183" s="583"/>
      <c r="H183" s="624"/>
      <c r="I183" s="624"/>
      <c r="J183" s="583"/>
      <c r="K183" s="624"/>
      <c r="L183" s="590"/>
      <c r="M183" s="592"/>
      <c r="N183" s="217"/>
      <c r="O183" s="227"/>
      <c r="P183" s="643" t="s">
        <v>71</v>
      </c>
      <c r="Q183" s="643"/>
      <c r="R183" s="586"/>
      <c r="S183" s="587"/>
      <c r="T183" s="228" t="str">
        <f>IF(T179="","",SUM(T179:T182))</f>
        <v/>
      </c>
      <c r="U183" s="229" t="str">
        <f t="shared" ref="U183:W183" si="23">IF(U179="","",SUM(U179:U182))</f>
        <v/>
      </c>
      <c r="V183" s="223" t="str">
        <f t="shared" si="23"/>
        <v/>
      </c>
      <c r="W183" s="223" t="str">
        <f t="shared" si="23"/>
        <v/>
      </c>
      <c r="X183" s="214"/>
      <c r="Y183" s="225" t="s">
        <v>120</v>
      </c>
      <c r="Z183" s="226"/>
      <c r="AA183" s="366"/>
    </row>
    <row r="184" spans="1:27" ht="15" customHeight="1" x14ac:dyDescent="0.55000000000000004">
      <c r="A184" s="650"/>
      <c r="B184" s="588" t="s">
        <v>41</v>
      </c>
      <c r="C184" s="588"/>
      <c r="D184" s="574" t="s">
        <v>42</v>
      </c>
      <c r="E184" s="576"/>
      <c r="F184" s="250"/>
      <c r="G184" s="249" t="s">
        <v>95</v>
      </c>
      <c r="H184" s="253"/>
      <c r="I184" s="253"/>
      <c r="J184" s="249" t="s">
        <v>95</v>
      </c>
      <c r="K184" s="254"/>
      <c r="L184" s="251" t="str">
        <f>IF(F184="","",F184)</f>
        <v/>
      </c>
      <c r="M184" s="252" t="str">
        <f>IF(L184="","",L184*S184)</f>
        <v/>
      </c>
      <c r="N184" s="217"/>
      <c r="O184" s="230"/>
      <c r="P184" s="567"/>
      <c r="Q184" s="567"/>
      <c r="R184" s="231"/>
      <c r="S184" s="383"/>
      <c r="T184" s="208" t="s">
        <v>467</v>
      </c>
      <c r="U184" s="232"/>
      <c r="V184" s="232"/>
      <c r="W184" s="232"/>
      <c r="X184" s="214"/>
      <c r="Y184" s="225" t="s">
        <v>121</v>
      </c>
      <c r="Z184" s="233"/>
      <c r="AA184" s="366"/>
    </row>
    <row r="185" spans="1:27" ht="15" customHeight="1" x14ac:dyDescent="0.55000000000000004">
      <c r="A185" s="650"/>
      <c r="B185" s="588"/>
      <c r="C185" s="588"/>
      <c r="D185" s="593" t="s">
        <v>43</v>
      </c>
      <c r="E185" s="425"/>
      <c r="F185" s="255"/>
      <c r="G185" s="249" t="s">
        <v>95</v>
      </c>
      <c r="H185" s="253"/>
      <c r="I185" s="250"/>
      <c r="J185" s="249" t="s">
        <v>95</v>
      </c>
      <c r="K185" s="254"/>
      <c r="L185" s="251" t="str">
        <f>IF(I185="",IF(I185="","",-I185),-I185)</f>
        <v/>
      </c>
      <c r="M185" s="252" t="str">
        <f>IF(L185="","",L185*S185)</f>
        <v/>
      </c>
      <c r="N185" s="217"/>
      <c r="O185" s="234"/>
      <c r="P185" s="235"/>
      <c r="Q185" s="236"/>
      <c r="R185" s="236"/>
      <c r="S185" s="383"/>
      <c r="T185" s="208" t="s">
        <v>467</v>
      </c>
      <c r="X185" s="214"/>
      <c r="Y185" s="214"/>
      <c r="Z185" s="233"/>
      <c r="AA185" s="366"/>
    </row>
    <row r="186" spans="1:27" ht="15" customHeight="1" thickBot="1" x14ac:dyDescent="0.6">
      <c r="A186" s="650"/>
      <c r="B186" s="594" t="s">
        <v>488</v>
      </c>
      <c r="C186" s="594"/>
      <c r="D186" s="594"/>
      <c r="E186" s="594"/>
      <c r="F186" s="594"/>
      <c r="G186" s="594"/>
      <c r="H186" s="594"/>
      <c r="I186" s="594"/>
      <c r="J186" s="594"/>
      <c r="K186" s="594"/>
      <c r="L186" s="594"/>
      <c r="M186" s="257" t="str">
        <f>IF(SUM(M180:M185)=0,"",SUM(M180:M185))</f>
        <v/>
      </c>
      <c r="N186" s="217"/>
      <c r="O186" s="234"/>
      <c r="P186" s="237"/>
      <c r="Q186" s="236"/>
      <c r="R186" s="236"/>
      <c r="S186" s="238"/>
      <c r="T186" s="238"/>
      <c r="X186" s="214"/>
      <c r="Y186" s="366"/>
      <c r="Z186" s="214"/>
      <c r="AA186" s="366"/>
    </row>
    <row r="187" spans="1:27" ht="15" customHeight="1" thickBot="1" x14ac:dyDescent="0.6">
      <c r="A187" s="595" t="s">
        <v>489</v>
      </c>
      <c r="B187" s="596"/>
      <c r="C187" s="596"/>
      <c r="D187" s="596"/>
      <c r="E187" s="596"/>
      <c r="F187" s="596"/>
      <c r="G187" s="596"/>
      <c r="H187" s="596"/>
      <c r="I187" s="596"/>
      <c r="J187" s="596"/>
      <c r="K187" s="596"/>
      <c r="L187" s="597"/>
      <c r="M187" s="256" t="str">
        <f>IF(SUM(M163,M168,M176,M186)=0,"",SUM(M163,M168,M176,M186))</f>
        <v/>
      </c>
      <c r="N187" s="217"/>
      <c r="O187" s="234"/>
      <c r="P187" s="237"/>
      <c r="Q187" s="236"/>
      <c r="R187" s="236"/>
      <c r="S187" s="238"/>
      <c r="T187" s="238"/>
      <c r="X187" s="214"/>
      <c r="Y187" s="366"/>
      <c r="Z187" s="214"/>
      <c r="AA187" s="366"/>
    </row>
    <row r="188" spans="1:27" ht="6" customHeight="1" x14ac:dyDescent="0.55000000000000004">
      <c r="A188" s="367"/>
      <c r="B188" s="118"/>
      <c r="C188" s="119"/>
      <c r="D188" s="119"/>
      <c r="E188" s="119"/>
      <c r="F188" s="119"/>
      <c r="G188" s="367"/>
      <c r="H188" s="367"/>
      <c r="I188" s="367"/>
      <c r="J188" s="367"/>
      <c r="K188" s="367"/>
      <c r="L188" s="367"/>
      <c r="M188" s="41"/>
      <c r="N188" s="217"/>
      <c r="O188" s="234"/>
      <c r="P188" s="237"/>
      <c r="Q188" s="236"/>
      <c r="R188" s="236"/>
      <c r="S188" s="238"/>
      <c r="T188" s="238"/>
      <c r="X188" s="214"/>
      <c r="Y188" s="366"/>
      <c r="Z188" s="214"/>
      <c r="AA188" s="366"/>
    </row>
    <row r="189" spans="1:27" ht="13.5" customHeight="1" x14ac:dyDescent="0.2">
      <c r="A189" s="74"/>
      <c r="B189" s="598" t="s">
        <v>390</v>
      </c>
      <c r="C189" s="598"/>
      <c r="D189" s="598"/>
      <c r="E189" s="598"/>
      <c r="F189" s="598"/>
      <c r="G189" s="598" t="str">
        <f>IF(P179="","",""&amp;$P179&amp;" "&amp;$R179&amp;"　"&amp;$P180&amp;" "&amp;$R180&amp;"　"&amp;$P181&amp;" "&amp;$R181&amp;"　"&amp;$P182&amp;" "&amp;$R182&amp;"")</f>
        <v/>
      </c>
      <c r="H189" s="598"/>
      <c r="I189" s="598"/>
      <c r="J189" s="598"/>
      <c r="K189" s="598"/>
      <c r="L189" s="598"/>
      <c r="M189" s="598"/>
      <c r="O189" s="234"/>
      <c r="P189" s="199"/>
      <c r="Q189" s="239"/>
      <c r="R189" s="239"/>
      <c r="S189" s="239"/>
      <c r="T189" s="271"/>
    </row>
    <row r="190" spans="1:27" ht="13.5" customHeight="1" x14ac:dyDescent="0.2">
      <c r="A190" s="48"/>
      <c r="B190" s="655"/>
      <c r="C190" s="655"/>
      <c r="D190" s="655"/>
      <c r="E190" s="655"/>
      <c r="F190" s="655"/>
      <c r="G190" s="655"/>
      <c r="H190" s="655"/>
      <c r="I190" s="655"/>
      <c r="J190" s="655"/>
      <c r="K190" s="655"/>
      <c r="L190" s="655"/>
      <c r="M190" s="655"/>
      <c r="Q190" s="240"/>
    </row>
    <row r="191" spans="1:27" ht="13.5" customHeight="1" x14ac:dyDescent="0.2">
      <c r="A191" s="48"/>
      <c r="B191" s="655"/>
      <c r="C191" s="655"/>
      <c r="D191" s="655"/>
      <c r="E191" s="655"/>
      <c r="F191" s="655"/>
      <c r="G191" s="655"/>
      <c r="H191" s="655"/>
      <c r="I191" s="655"/>
      <c r="J191" s="655"/>
      <c r="K191" s="655"/>
      <c r="L191" s="655"/>
      <c r="M191" s="655"/>
    </row>
    <row r="192" spans="1:27" ht="6" customHeight="1" x14ac:dyDescent="0.2">
      <c r="A192" s="49"/>
      <c r="B192" s="49"/>
      <c r="C192" s="49"/>
      <c r="D192" s="49"/>
      <c r="E192" s="49"/>
      <c r="F192" s="49"/>
      <c r="G192" s="49"/>
      <c r="H192" s="49"/>
      <c r="I192" s="49"/>
      <c r="J192" s="49"/>
      <c r="K192" s="49"/>
      <c r="L192" s="49"/>
      <c r="M192" s="49"/>
    </row>
    <row r="193" spans="1:27" ht="15" customHeight="1" x14ac:dyDescent="0.2">
      <c r="A193" s="1"/>
      <c r="B193" s="21" t="s">
        <v>315</v>
      </c>
      <c r="C193" s="21"/>
      <c r="D193" s="21"/>
      <c r="E193" s="21"/>
      <c r="F193" s="21"/>
      <c r="G193" s="21"/>
      <c r="H193" s="21"/>
      <c r="I193" s="21"/>
      <c r="J193" s="21"/>
      <c r="K193" s="21"/>
      <c r="L193" s="21"/>
      <c r="M193" s="21"/>
    </row>
    <row r="194" spans="1:27" ht="15" customHeight="1" x14ac:dyDescent="0.2">
      <c r="A194" s="21"/>
      <c r="B194" s="21"/>
      <c r="C194" s="21"/>
      <c r="D194" s="21"/>
      <c r="E194" s="21"/>
      <c r="F194" s="21"/>
      <c r="G194" s="21"/>
      <c r="H194" s="21"/>
      <c r="I194" s="21"/>
      <c r="J194" s="21"/>
      <c r="K194" s="21"/>
      <c r="L194" s="21"/>
      <c r="M194" s="21"/>
      <c r="O194" s="203" t="s">
        <v>272</v>
      </c>
    </row>
    <row r="195" spans="1:27" ht="15" customHeight="1" x14ac:dyDescent="0.2">
      <c r="A195" s="21"/>
      <c r="B195" s="46" t="str">
        <f>B3</f>
        <v>（令和</v>
      </c>
      <c r="C195" s="47">
        <f>IF($C$3="","",$C$3)</f>
        <v>7</v>
      </c>
      <c r="D195" s="74" t="s">
        <v>111</v>
      </c>
      <c r="F195" s="50" t="s">
        <v>112</v>
      </c>
      <c r="G195" s="671"/>
      <c r="H195" s="672"/>
      <c r="I195" s="672"/>
      <c r="J195" s="672"/>
      <c r="K195" s="672"/>
      <c r="L195" s="673"/>
      <c r="M195" s="21"/>
      <c r="O195" s="203" t="s">
        <v>274</v>
      </c>
    </row>
    <row r="196" spans="1:27" ht="15" customHeight="1" x14ac:dyDescent="0.2">
      <c r="A196" s="109"/>
      <c r="B196" s="110"/>
      <c r="C196" s="111"/>
      <c r="D196" s="111"/>
      <c r="E196" s="109"/>
      <c r="F196" s="111"/>
      <c r="G196" s="112"/>
      <c r="H196" s="112"/>
      <c r="I196" s="112"/>
      <c r="J196" s="112"/>
      <c r="K196" s="112"/>
      <c r="L196" s="110"/>
      <c r="M196" s="110"/>
      <c r="O196" s="203" t="s">
        <v>273</v>
      </c>
    </row>
    <row r="197" spans="1:27" ht="18" customHeight="1" x14ac:dyDescent="0.2">
      <c r="A197" s="594" t="s">
        <v>0</v>
      </c>
      <c r="B197" s="594"/>
      <c r="C197" s="594"/>
      <c r="D197" s="594"/>
      <c r="E197" s="594"/>
      <c r="F197" s="570" t="s">
        <v>1</v>
      </c>
      <c r="G197" s="570"/>
      <c r="H197" s="570"/>
      <c r="I197" s="570" t="s">
        <v>46</v>
      </c>
      <c r="J197" s="570"/>
      <c r="K197" s="570"/>
      <c r="L197" s="568" t="s">
        <v>70</v>
      </c>
      <c r="M197" s="568" t="s">
        <v>72</v>
      </c>
      <c r="N197" s="271"/>
      <c r="O197" s="571" t="s">
        <v>119</v>
      </c>
      <c r="P197" s="581" t="s">
        <v>2</v>
      </c>
      <c r="Q197" s="581"/>
      <c r="R197" s="571" t="s">
        <v>119</v>
      </c>
      <c r="S197" s="581" t="s">
        <v>57</v>
      </c>
      <c r="T197" s="581"/>
      <c r="X197" s="581" t="s">
        <v>2</v>
      </c>
      <c r="Y197" s="581"/>
      <c r="Z197" s="581" t="s">
        <v>57</v>
      </c>
      <c r="AA197" s="581"/>
    </row>
    <row r="198" spans="1:27" ht="15" customHeight="1" x14ac:dyDescent="0.2">
      <c r="A198" s="594"/>
      <c r="B198" s="594"/>
      <c r="C198" s="594"/>
      <c r="D198" s="594"/>
      <c r="E198" s="594"/>
      <c r="F198" s="360" t="s">
        <v>3</v>
      </c>
      <c r="G198" s="570" t="s">
        <v>47</v>
      </c>
      <c r="H198" s="382" t="s">
        <v>48</v>
      </c>
      <c r="I198" s="360" t="s">
        <v>3</v>
      </c>
      <c r="J198" s="570" t="s">
        <v>47</v>
      </c>
      <c r="K198" s="382" t="s">
        <v>48</v>
      </c>
      <c r="L198" s="569"/>
      <c r="M198" s="569"/>
      <c r="N198" s="271"/>
      <c r="O198" s="572"/>
      <c r="P198" s="205" t="s">
        <v>3</v>
      </c>
      <c r="Q198" s="638" t="s">
        <v>83</v>
      </c>
      <c r="R198" s="572"/>
      <c r="S198" s="571" t="s">
        <v>3</v>
      </c>
      <c r="T198" s="639" t="s">
        <v>47</v>
      </c>
      <c r="X198" s="205" t="s">
        <v>3</v>
      </c>
      <c r="Y198" s="641" t="s">
        <v>83</v>
      </c>
      <c r="Z198" s="571" t="s">
        <v>3</v>
      </c>
      <c r="AA198" s="571" t="s">
        <v>47</v>
      </c>
    </row>
    <row r="199" spans="1:27" ht="15" customHeight="1" x14ac:dyDescent="0.2">
      <c r="A199" s="594"/>
      <c r="B199" s="594"/>
      <c r="C199" s="594"/>
      <c r="D199" s="594"/>
      <c r="E199" s="594"/>
      <c r="F199" s="368" t="s">
        <v>66</v>
      </c>
      <c r="G199" s="570"/>
      <c r="H199" s="363" t="s">
        <v>67</v>
      </c>
      <c r="I199" s="368" t="s">
        <v>68</v>
      </c>
      <c r="J199" s="570"/>
      <c r="K199" s="363" t="s">
        <v>69</v>
      </c>
      <c r="L199" s="361" t="s">
        <v>104</v>
      </c>
      <c r="M199" s="361" t="s">
        <v>261</v>
      </c>
      <c r="N199" s="271"/>
      <c r="O199" s="573"/>
      <c r="P199" s="206" t="s">
        <v>5</v>
      </c>
      <c r="Q199" s="638"/>
      <c r="R199" s="573"/>
      <c r="S199" s="573"/>
      <c r="T199" s="640"/>
      <c r="X199" s="206" t="s">
        <v>5</v>
      </c>
      <c r="Y199" s="641"/>
      <c r="Z199" s="573"/>
      <c r="AA199" s="573"/>
    </row>
    <row r="200" spans="1:27" ht="15" customHeight="1" x14ac:dyDescent="0.55000000000000004">
      <c r="A200" s="650" t="s">
        <v>49</v>
      </c>
      <c r="B200" s="599" t="s">
        <v>106</v>
      </c>
      <c r="C200" s="600"/>
      <c r="D200" s="600"/>
      <c r="E200" s="601"/>
      <c r="F200" s="250"/>
      <c r="G200" s="249" t="s">
        <v>124</v>
      </c>
      <c r="H200" s="251" t="str">
        <f t="shared" ref="H200:H226" si="24">IF(F200="","",F200*P200)</f>
        <v/>
      </c>
      <c r="I200" s="250"/>
      <c r="J200" s="249" t="s">
        <v>124</v>
      </c>
      <c r="K200" s="251" t="str">
        <f t="shared" ref="K200:K221" si="25">IF(I200="","",I200*P200)</f>
        <v/>
      </c>
      <c r="L200" s="251" t="str">
        <f t="shared" ref="L200:L221" si="26">IF(F200="",IF(I200="","",-(I200*P200)),(F200-I200)*P200)</f>
        <v/>
      </c>
      <c r="M200" s="252" t="str">
        <f t="shared" ref="M200:M221" si="27">IF(L200="","",L200*S200*44/12)</f>
        <v/>
      </c>
      <c r="N200" s="217"/>
      <c r="O200" s="364" t="str">
        <f>IF(P200=$X$8,"","○")</f>
        <v/>
      </c>
      <c r="P200" s="277">
        <v>38.299999999999997</v>
      </c>
      <c r="Q200" s="303" t="s">
        <v>493</v>
      </c>
      <c r="R200" s="207" t="str">
        <f>IF(S200=$Z$8,"","○")</f>
        <v/>
      </c>
      <c r="S200" s="313">
        <v>1.9E-2</v>
      </c>
      <c r="T200" s="314" t="s">
        <v>277</v>
      </c>
      <c r="X200" s="281">
        <v>38.299999999999997</v>
      </c>
      <c r="Y200" s="359" t="s">
        <v>493</v>
      </c>
      <c r="Z200" s="320">
        <v>1.9E-2</v>
      </c>
      <c r="AA200" s="357" t="s">
        <v>56</v>
      </c>
    </row>
    <row r="201" spans="1:27" ht="15" customHeight="1" x14ac:dyDescent="0.55000000000000004">
      <c r="A201" s="650"/>
      <c r="B201" s="599" t="s">
        <v>9</v>
      </c>
      <c r="C201" s="600"/>
      <c r="D201" s="600"/>
      <c r="E201" s="601"/>
      <c r="F201" s="250"/>
      <c r="G201" s="249" t="s">
        <v>124</v>
      </c>
      <c r="H201" s="251" t="str">
        <f t="shared" si="24"/>
        <v/>
      </c>
      <c r="I201" s="250"/>
      <c r="J201" s="249" t="s">
        <v>124</v>
      </c>
      <c r="K201" s="251" t="str">
        <f t="shared" si="25"/>
        <v/>
      </c>
      <c r="L201" s="251" t="str">
        <f t="shared" si="26"/>
        <v/>
      </c>
      <c r="M201" s="252" t="str">
        <f t="shared" si="27"/>
        <v/>
      </c>
      <c r="N201" s="217"/>
      <c r="O201" s="364" t="str">
        <f>IF(P201=$X$9,"","○")</f>
        <v/>
      </c>
      <c r="P201" s="277">
        <v>34.799999999999997</v>
      </c>
      <c r="Q201" s="303" t="s">
        <v>493</v>
      </c>
      <c r="R201" s="207" t="str">
        <f>IF(S201=$Z$9,"","○")</f>
        <v/>
      </c>
      <c r="S201" s="277">
        <v>1.83E-2</v>
      </c>
      <c r="T201" s="314" t="s">
        <v>276</v>
      </c>
      <c r="X201" s="281">
        <v>34.799999999999997</v>
      </c>
      <c r="Y201" s="359" t="s">
        <v>493</v>
      </c>
      <c r="Z201" s="281">
        <v>1.83E-2</v>
      </c>
      <c r="AA201" s="357" t="s">
        <v>56</v>
      </c>
    </row>
    <row r="202" spans="1:27" ht="15" customHeight="1" x14ac:dyDescent="0.55000000000000004">
      <c r="A202" s="650"/>
      <c r="B202" s="599" t="s">
        <v>53</v>
      </c>
      <c r="C202" s="600"/>
      <c r="D202" s="600"/>
      <c r="E202" s="601"/>
      <c r="F202" s="250"/>
      <c r="G202" s="249" t="s">
        <v>124</v>
      </c>
      <c r="H202" s="251" t="str">
        <f t="shared" si="24"/>
        <v/>
      </c>
      <c r="I202" s="250"/>
      <c r="J202" s="249" t="s">
        <v>124</v>
      </c>
      <c r="K202" s="251" t="str">
        <f t="shared" si="25"/>
        <v/>
      </c>
      <c r="L202" s="251" t="str">
        <f t="shared" si="26"/>
        <v/>
      </c>
      <c r="M202" s="252" t="str">
        <f t="shared" si="27"/>
        <v/>
      </c>
      <c r="N202" s="217"/>
      <c r="O202" s="364" t="str">
        <f>IF(P202=$X$10,"","○")</f>
        <v/>
      </c>
      <c r="P202" s="277">
        <v>33.4</v>
      </c>
      <c r="Q202" s="303" t="s">
        <v>493</v>
      </c>
      <c r="R202" s="207" t="str">
        <f>IF(S202=$Z$10,"","○")</f>
        <v/>
      </c>
      <c r="S202" s="277">
        <v>1.8700000000000001E-2</v>
      </c>
      <c r="T202" s="314" t="s">
        <v>276</v>
      </c>
      <c r="X202" s="281">
        <v>33.4</v>
      </c>
      <c r="Y202" s="359" t="s">
        <v>493</v>
      </c>
      <c r="Z202" s="281">
        <v>1.8700000000000001E-2</v>
      </c>
      <c r="AA202" s="357" t="s">
        <v>56</v>
      </c>
    </row>
    <row r="203" spans="1:27" ht="15" customHeight="1" x14ac:dyDescent="0.55000000000000004">
      <c r="A203" s="650"/>
      <c r="B203" s="599" t="s">
        <v>10</v>
      </c>
      <c r="C203" s="600"/>
      <c r="D203" s="600"/>
      <c r="E203" s="601"/>
      <c r="F203" s="250"/>
      <c r="G203" s="249" t="s">
        <v>124</v>
      </c>
      <c r="H203" s="251" t="str">
        <f t="shared" si="24"/>
        <v/>
      </c>
      <c r="I203" s="250"/>
      <c r="J203" s="249" t="s">
        <v>124</v>
      </c>
      <c r="K203" s="251" t="str">
        <f t="shared" si="25"/>
        <v/>
      </c>
      <c r="L203" s="251" t="str">
        <f t="shared" si="26"/>
        <v/>
      </c>
      <c r="M203" s="252" t="str">
        <f t="shared" si="27"/>
        <v/>
      </c>
      <c r="N203" s="217"/>
      <c r="O203" s="364" t="str">
        <f>IF(P203=$X$11,"","○")</f>
        <v/>
      </c>
      <c r="P203" s="277">
        <v>33.299999999999997</v>
      </c>
      <c r="Q203" s="303" t="s">
        <v>493</v>
      </c>
      <c r="R203" s="207" t="str">
        <f>IF(S203=$Z$11,"","○")</f>
        <v/>
      </c>
      <c r="S203" s="277">
        <v>1.8599999999999998E-2</v>
      </c>
      <c r="T203" s="314" t="s">
        <v>276</v>
      </c>
      <c r="X203" s="281">
        <v>33.299999999999997</v>
      </c>
      <c r="Y203" s="359" t="s">
        <v>493</v>
      </c>
      <c r="Z203" s="281">
        <v>1.8599999999999998E-2</v>
      </c>
      <c r="AA203" s="357" t="s">
        <v>56</v>
      </c>
    </row>
    <row r="204" spans="1:27" ht="15" customHeight="1" x14ac:dyDescent="0.55000000000000004">
      <c r="A204" s="650"/>
      <c r="B204" s="599" t="s">
        <v>107</v>
      </c>
      <c r="C204" s="600"/>
      <c r="D204" s="600"/>
      <c r="E204" s="601"/>
      <c r="F204" s="250"/>
      <c r="G204" s="249" t="s">
        <v>124</v>
      </c>
      <c r="H204" s="251" t="str">
        <f t="shared" si="24"/>
        <v/>
      </c>
      <c r="I204" s="250"/>
      <c r="J204" s="249" t="s">
        <v>124</v>
      </c>
      <c r="K204" s="251" t="str">
        <f t="shared" si="25"/>
        <v/>
      </c>
      <c r="L204" s="251" t="str">
        <f t="shared" si="26"/>
        <v/>
      </c>
      <c r="M204" s="252" t="str">
        <f t="shared" si="27"/>
        <v/>
      </c>
      <c r="N204" s="217"/>
      <c r="O204" s="364" t="str">
        <f>IF(P204=$X$12,"","○")</f>
        <v/>
      </c>
      <c r="P204" s="277">
        <v>36.5</v>
      </c>
      <c r="Q204" s="303" t="s">
        <v>493</v>
      </c>
      <c r="R204" s="207" t="str">
        <f>IF(S204=$Z$12,"","○")</f>
        <v/>
      </c>
      <c r="S204" s="277">
        <v>1.8700000000000001E-2</v>
      </c>
      <c r="T204" s="314" t="s">
        <v>276</v>
      </c>
      <c r="X204" s="281">
        <v>36.5</v>
      </c>
      <c r="Y204" s="359" t="s">
        <v>493</v>
      </c>
      <c r="Z204" s="281">
        <v>1.8700000000000001E-2</v>
      </c>
      <c r="AA204" s="357" t="s">
        <v>56</v>
      </c>
    </row>
    <row r="205" spans="1:27" ht="15" customHeight="1" x14ac:dyDescent="0.55000000000000004">
      <c r="A205" s="650"/>
      <c r="B205" s="599" t="s">
        <v>12</v>
      </c>
      <c r="C205" s="600"/>
      <c r="D205" s="600"/>
      <c r="E205" s="601"/>
      <c r="F205" s="250"/>
      <c r="G205" s="249" t="s">
        <v>124</v>
      </c>
      <c r="H205" s="251" t="str">
        <f t="shared" si="24"/>
        <v/>
      </c>
      <c r="I205" s="250"/>
      <c r="J205" s="249" t="s">
        <v>124</v>
      </c>
      <c r="K205" s="251" t="str">
        <f t="shared" si="25"/>
        <v/>
      </c>
      <c r="L205" s="251" t="str">
        <f t="shared" si="26"/>
        <v/>
      </c>
      <c r="M205" s="252" t="str">
        <f t="shared" si="27"/>
        <v/>
      </c>
      <c r="N205" s="217"/>
      <c r="O205" s="364" t="str">
        <f>IF(P205=$X$13,"","○")</f>
        <v/>
      </c>
      <c r="P205" s="304">
        <v>38</v>
      </c>
      <c r="Q205" s="303" t="s">
        <v>493</v>
      </c>
      <c r="R205" s="207" t="str">
        <f>IF(S205=$Z$13,"","○")</f>
        <v/>
      </c>
      <c r="S205" s="277">
        <v>1.8800000000000001E-2</v>
      </c>
      <c r="T205" s="314" t="s">
        <v>276</v>
      </c>
      <c r="X205" s="321">
        <v>38</v>
      </c>
      <c r="Y205" s="359" t="s">
        <v>493</v>
      </c>
      <c r="Z205" s="281">
        <v>1.8800000000000001E-2</v>
      </c>
      <c r="AA205" s="357" t="s">
        <v>56</v>
      </c>
    </row>
    <row r="206" spans="1:27" ht="15" customHeight="1" x14ac:dyDescent="0.55000000000000004">
      <c r="A206" s="650"/>
      <c r="B206" s="599" t="s">
        <v>13</v>
      </c>
      <c r="C206" s="600"/>
      <c r="D206" s="600"/>
      <c r="E206" s="601"/>
      <c r="F206" s="250"/>
      <c r="G206" s="249" t="s">
        <v>124</v>
      </c>
      <c r="H206" s="251" t="str">
        <f t="shared" si="24"/>
        <v/>
      </c>
      <c r="I206" s="250"/>
      <c r="J206" s="249" t="s">
        <v>124</v>
      </c>
      <c r="K206" s="251" t="str">
        <f t="shared" si="25"/>
        <v/>
      </c>
      <c r="L206" s="251" t="str">
        <f t="shared" si="26"/>
        <v/>
      </c>
      <c r="M206" s="252" t="str">
        <f t="shared" si="27"/>
        <v/>
      </c>
      <c r="N206" s="217"/>
      <c r="O206" s="364" t="str">
        <f>IF(P206=$X$14,"","○")</f>
        <v/>
      </c>
      <c r="P206" s="277">
        <v>38.9</v>
      </c>
      <c r="Q206" s="303" t="s">
        <v>493</v>
      </c>
      <c r="R206" s="207" t="str">
        <f>IF(S206=$Z$14,"","○")</f>
        <v/>
      </c>
      <c r="S206" s="277">
        <v>1.9300000000000001E-2</v>
      </c>
      <c r="T206" s="314" t="s">
        <v>276</v>
      </c>
      <c r="X206" s="281">
        <v>38.9</v>
      </c>
      <c r="Y206" s="359" t="s">
        <v>493</v>
      </c>
      <c r="Z206" s="281">
        <v>1.9300000000000001E-2</v>
      </c>
      <c r="AA206" s="357" t="s">
        <v>56</v>
      </c>
    </row>
    <row r="207" spans="1:27" ht="15" customHeight="1" x14ac:dyDescent="0.55000000000000004">
      <c r="A207" s="650"/>
      <c r="B207" s="599" t="s">
        <v>14</v>
      </c>
      <c r="C207" s="600"/>
      <c r="D207" s="600"/>
      <c r="E207" s="601"/>
      <c r="F207" s="250"/>
      <c r="G207" s="249" t="s">
        <v>124</v>
      </c>
      <c r="H207" s="251" t="str">
        <f t="shared" si="24"/>
        <v/>
      </c>
      <c r="I207" s="250"/>
      <c r="J207" s="249" t="s">
        <v>124</v>
      </c>
      <c r="K207" s="251" t="str">
        <f t="shared" si="25"/>
        <v/>
      </c>
      <c r="L207" s="251" t="str">
        <f t="shared" si="26"/>
        <v/>
      </c>
      <c r="M207" s="252" t="str">
        <f t="shared" si="27"/>
        <v/>
      </c>
      <c r="N207" s="217"/>
      <c r="O207" s="364" t="str">
        <f>IF(P207=$X$15,"","○")</f>
        <v/>
      </c>
      <c r="P207" s="277">
        <v>41.8</v>
      </c>
      <c r="Q207" s="303" t="s">
        <v>493</v>
      </c>
      <c r="R207" s="207" t="str">
        <f>IF(S207=$Z$15,"","○")</f>
        <v/>
      </c>
      <c r="S207" s="277">
        <v>2.0199999999999999E-2</v>
      </c>
      <c r="T207" s="314" t="s">
        <v>276</v>
      </c>
      <c r="X207" s="281">
        <v>41.8</v>
      </c>
      <c r="Y207" s="359" t="s">
        <v>493</v>
      </c>
      <c r="Z207" s="281">
        <v>2.0199999999999999E-2</v>
      </c>
      <c r="AA207" s="357" t="s">
        <v>56</v>
      </c>
    </row>
    <row r="208" spans="1:27" ht="15" customHeight="1" x14ac:dyDescent="0.55000000000000004">
      <c r="A208" s="650"/>
      <c r="B208" s="599" t="s">
        <v>15</v>
      </c>
      <c r="C208" s="600"/>
      <c r="D208" s="600"/>
      <c r="E208" s="601"/>
      <c r="F208" s="250"/>
      <c r="G208" s="249" t="s">
        <v>457</v>
      </c>
      <c r="H208" s="251" t="str">
        <f t="shared" si="24"/>
        <v/>
      </c>
      <c r="I208" s="250"/>
      <c r="J208" s="249" t="s">
        <v>457</v>
      </c>
      <c r="K208" s="251" t="str">
        <f t="shared" si="25"/>
        <v/>
      </c>
      <c r="L208" s="251" t="str">
        <f t="shared" si="26"/>
        <v/>
      </c>
      <c r="M208" s="252" t="str">
        <f t="shared" si="27"/>
        <v/>
      </c>
      <c r="N208" s="217"/>
      <c r="O208" s="364" t="str">
        <f>IF(P208=$X$16,"","○")</f>
        <v/>
      </c>
      <c r="P208" s="304">
        <v>40</v>
      </c>
      <c r="Q208" s="303" t="s">
        <v>17</v>
      </c>
      <c r="R208" s="207" t="str">
        <f>IF(S208=$Z$16,"","○")</f>
        <v/>
      </c>
      <c r="S208" s="277">
        <v>2.0400000000000001E-2</v>
      </c>
      <c r="T208" s="314" t="s">
        <v>276</v>
      </c>
      <c r="X208" s="321">
        <v>40</v>
      </c>
      <c r="Y208" s="359" t="s">
        <v>17</v>
      </c>
      <c r="Z208" s="281">
        <v>2.0400000000000001E-2</v>
      </c>
      <c r="AA208" s="357" t="s">
        <v>56</v>
      </c>
    </row>
    <row r="209" spans="1:32" ht="15" customHeight="1" x14ac:dyDescent="0.55000000000000004">
      <c r="A209" s="650"/>
      <c r="B209" s="599" t="s">
        <v>18</v>
      </c>
      <c r="C209" s="600"/>
      <c r="D209" s="600"/>
      <c r="E209" s="601"/>
      <c r="F209" s="250"/>
      <c r="G209" s="249" t="s">
        <v>457</v>
      </c>
      <c r="H209" s="251" t="str">
        <f t="shared" si="24"/>
        <v/>
      </c>
      <c r="I209" s="250"/>
      <c r="J209" s="249" t="s">
        <v>457</v>
      </c>
      <c r="K209" s="251" t="str">
        <f t="shared" si="25"/>
        <v/>
      </c>
      <c r="L209" s="251" t="str">
        <f t="shared" si="26"/>
        <v/>
      </c>
      <c r="M209" s="252" t="str">
        <f t="shared" si="27"/>
        <v/>
      </c>
      <c r="N209" s="217"/>
      <c r="O209" s="364" t="str">
        <f>IF(P209=$X$17,"","○")</f>
        <v/>
      </c>
      <c r="P209" s="277">
        <v>34.1</v>
      </c>
      <c r="Q209" s="303" t="s">
        <v>17</v>
      </c>
      <c r="R209" s="207" t="str">
        <f>IF(S209=$Z$17,"","○")</f>
        <v/>
      </c>
      <c r="S209" s="277">
        <v>2.4500000000000001E-2</v>
      </c>
      <c r="T209" s="314" t="s">
        <v>276</v>
      </c>
      <c r="X209" s="281">
        <v>34.1</v>
      </c>
      <c r="Y209" s="359" t="s">
        <v>17</v>
      </c>
      <c r="Z209" s="281">
        <v>2.4500000000000001E-2</v>
      </c>
      <c r="AA209" s="357" t="s">
        <v>56</v>
      </c>
    </row>
    <row r="210" spans="1:32" ht="15" customHeight="1" x14ac:dyDescent="0.55000000000000004">
      <c r="A210" s="650"/>
      <c r="B210" s="602" t="s">
        <v>19</v>
      </c>
      <c r="C210" s="637" t="s">
        <v>20</v>
      </c>
      <c r="D210" s="637"/>
      <c r="E210" s="637"/>
      <c r="F210" s="250"/>
      <c r="G210" s="249" t="s">
        <v>457</v>
      </c>
      <c r="H210" s="251" t="str">
        <f t="shared" si="24"/>
        <v/>
      </c>
      <c r="I210" s="250"/>
      <c r="J210" s="249" t="s">
        <v>457</v>
      </c>
      <c r="K210" s="251" t="str">
        <f t="shared" si="25"/>
        <v/>
      </c>
      <c r="L210" s="251" t="str">
        <f t="shared" si="26"/>
        <v/>
      </c>
      <c r="M210" s="252" t="str">
        <f t="shared" si="27"/>
        <v/>
      </c>
      <c r="N210" s="217"/>
      <c r="O210" s="364" t="str">
        <f>IF(P210=$X$18,"","○")</f>
        <v/>
      </c>
      <c r="P210" s="277">
        <v>50.1</v>
      </c>
      <c r="Q210" s="303" t="s">
        <v>91</v>
      </c>
      <c r="R210" s="207" t="str">
        <f>IF(S210=$Z$18,"","○")</f>
        <v/>
      </c>
      <c r="S210" s="277">
        <v>1.6299999999999999E-2</v>
      </c>
      <c r="T210" s="314" t="s">
        <v>276</v>
      </c>
      <c r="X210" s="281">
        <v>50.1</v>
      </c>
      <c r="Y210" s="359" t="s">
        <v>91</v>
      </c>
      <c r="Z210" s="281">
        <v>1.6299999999999999E-2</v>
      </c>
      <c r="AA210" s="357" t="s">
        <v>56</v>
      </c>
    </row>
    <row r="211" spans="1:32" ht="15" customHeight="1" x14ac:dyDescent="0.55000000000000004">
      <c r="A211" s="650"/>
      <c r="B211" s="602"/>
      <c r="C211" s="637" t="s">
        <v>21</v>
      </c>
      <c r="D211" s="637"/>
      <c r="E211" s="637"/>
      <c r="F211" s="250"/>
      <c r="G211" s="249" t="s">
        <v>262</v>
      </c>
      <c r="H211" s="251" t="str">
        <f t="shared" si="24"/>
        <v/>
      </c>
      <c r="I211" s="250"/>
      <c r="J211" s="249" t="s">
        <v>262</v>
      </c>
      <c r="K211" s="251" t="str">
        <f t="shared" si="25"/>
        <v/>
      </c>
      <c r="L211" s="251" t="str">
        <f t="shared" si="26"/>
        <v/>
      </c>
      <c r="M211" s="252" t="str">
        <f t="shared" si="27"/>
        <v/>
      </c>
      <c r="N211" s="217"/>
      <c r="O211" s="364" t="str">
        <f>IF(P211=$X$19,"","○")</f>
        <v/>
      </c>
      <c r="P211" s="277">
        <v>46.1</v>
      </c>
      <c r="Q211" s="303" t="s">
        <v>462</v>
      </c>
      <c r="R211" s="207" t="str">
        <f>IF(S211=$Z$19,"","○")</f>
        <v/>
      </c>
      <c r="S211" s="277">
        <v>1.44E-2</v>
      </c>
      <c r="T211" s="314" t="s">
        <v>276</v>
      </c>
      <c r="X211" s="281">
        <v>46.1</v>
      </c>
      <c r="Y211" s="359" t="s">
        <v>462</v>
      </c>
      <c r="Z211" s="281">
        <v>1.44E-2</v>
      </c>
      <c r="AA211" s="357" t="s">
        <v>56</v>
      </c>
    </row>
    <row r="212" spans="1:32" ht="15" customHeight="1" x14ac:dyDescent="0.55000000000000004">
      <c r="A212" s="650"/>
      <c r="B212" s="602" t="s">
        <v>397</v>
      </c>
      <c r="C212" s="637" t="s">
        <v>22</v>
      </c>
      <c r="D212" s="637"/>
      <c r="E212" s="637"/>
      <c r="F212" s="250"/>
      <c r="G212" s="249" t="s">
        <v>457</v>
      </c>
      <c r="H212" s="251" t="str">
        <f t="shared" si="24"/>
        <v/>
      </c>
      <c r="I212" s="250"/>
      <c r="J212" s="249" t="s">
        <v>457</v>
      </c>
      <c r="K212" s="251" t="str">
        <f t="shared" si="25"/>
        <v/>
      </c>
      <c r="L212" s="251" t="str">
        <f t="shared" si="26"/>
        <v/>
      </c>
      <c r="M212" s="252" t="str">
        <f t="shared" si="27"/>
        <v/>
      </c>
      <c r="N212" s="217"/>
      <c r="O212" s="364" t="str">
        <f>IF(P212=$X$20,"","○")</f>
        <v/>
      </c>
      <c r="P212" s="277">
        <v>54.7</v>
      </c>
      <c r="Q212" s="303" t="s">
        <v>91</v>
      </c>
      <c r="R212" s="207" t="str">
        <f>IF(S212=$Z$20,"","○")</f>
        <v/>
      </c>
      <c r="S212" s="277">
        <v>1.3899999999999999E-2</v>
      </c>
      <c r="T212" s="314" t="s">
        <v>276</v>
      </c>
      <c r="X212" s="281">
        <v>54.7</v>
      </c>
      <c r="Y212" s="359" t="s">
        <v>91</v>
      </c>
      <c r="Z212" s="281">
        <v>1.3899999999999999E-2</v>
      </c>
      <c r="AA212" s="357" t="s">
        <v>56</v>
      </c>
    </row>
    <row r="213" spans="1:32" ht="15" customHeight="1" thickBot="1" x14ac:dyDescent="0.6">
      <c r="A213" s="650"/>
      <c r="B213" s="602"/>
      <c r="C213" s="637" t="s">
        <v>50</v>
      </c>
      <c r="D213" s="637"/>
      <c r="E213" s="637"/>
      <c r="F213" s="250"/>
      <c r="G213" s="249" t="s">
        <v>262</v>
      </c>
      <c r="H213" s="251" t="str">
        <f t="shared" si="24"/>
        <v/>
      </c>
      <c r="I213" s="250"/>
      <c r="J213" s="249" t="s">
        <v>262</v>
      </c>
      <c r="K213" s="251" t="str">
        <f t="shared" si="25"/>
        <v/>
      </c>
      <c r="L213" s="251" t="str">
        <f t="shared" si="26"/>
        <v/>
      </c>
      <c r="M213" s="252" t="str">
        <f t="shared" si="27"/>
        <v/>
      </c>
      <c r="N213" s="217"/>
      <c r="O213" s="364" t="str">
        <f>IF(P213=$X$21,"","○")</f>
        <v/>
      </c>
      <c r="P213" s="305">
        <v>38.4</v>
      </c>
      <c r="Q213" s="306" t="s">
        <v>462</v>
      </c>
      <c r="R213" s="207" t="str">
        <f>IF(S213=$Z$21,"","○")</f>
        <v/>
      </c>
      <c r="S213" s="305">
        <v>1.3899999999999999E-2</v>
      </c>
      <c r="T213" s="315" t="s">
        <v>276</v>
      </c>
      <c r="X213" s="281">
        <v>38.4</v>
      </c>
      <c r="Y213" s="359" t="s">
        <v>462</v>
      </c>
      <c r="Z213" s="281">
        <v>1.3899999999999999E-2</v>
      </c>
      <c r="AA213" s="357" t="s">
        <v>56</v>
      </c>
    </row>
    <row r="214" spans="1:32" ht="15" customHeight="1" x14ac:dyDescent="0.55000000000000004">
      <c r="A214" s="650"/>
      <c r="B214" s="588" t="s">
        <v>23</v>
      </c>
      <c r="C214" s="658" t="s">
        <v>479</v>
      </c>
      <c r="D214" s="658"/>
      <c r="E214" s="658"/>
      <c r="F214" s="250"/>
      <c r="G214" s="249" t="s">
        <v>457</v>
      </c>
      <c r="H214" s="251" t="str">
        <f t="shared" si="24"/>
        <v/>
      </c>
      <c r="I214" s="250"/>
      <c r="J214" s="249" t="s">
        <v>457</v>
      </c>
      <c r="K214" s="251" t="str">
        <f t="shared" si="25"/>
        <v/>
      </c>
      <c r="L214" s="251" t="str">
        <f t="shared" si="26"/>
        <v/>
      </c>
      <c r="M214" s="252" t="str">
        <f t="shared" si="27"/>
        <v/>
      </c>
      <c r="N214" s="217"/>
      <c r="O214" s="364" t="str">
        <f>IF(P214=$X$22,"","○")</f>
        <v/>
      </c>
      <c r="P214" s="307">
        <v>28.7</v>
      </c>
      <c r="Q214" s="308" t="s">
        <v>17</v>
      </c>
      <c r="R214" s="207" t="str">
        <f>IF(S214=$Z$22,"","○")</f>
        <v/>
      </c>
      <c r="S214" s="316">
        <v>2.46E-2</v>
      </c>
      <c r="T214" s="308" t="s">
        <v>276</v>
      </c>
      <c r="X214" s="322">
        <v>28.7</v>
      </c>
      <c r="Y214" s="359" t="s">
        <v>17</v>
      </c>
      <c r="Z214" s="281">
        <v>2.46E-2</v>
      </c>
      <c r="AA214" s="357" t="s">
        <v>56</v>
      </c>
    </row>
    <row r="215" spans="1:32" ht="15" customHeight="1" thickBot="1" x14ac:dyDescent="0.6">
      <c r="A215" s="650"/>
      <c r="B215" s="588"/>
      <c r="C215" s="658" t="s">
        <v>24</v>
      </c>
      <c r="D215" s="658"/>
      <c r="E215" s="658"/>
      <c r="F215" s="250"/>
      <c r="G215" s="249" t="s">
        <v>457</v>
      </c>
      <c r="H215" s="251" t="str">
        <f t="shared" si="24"/>
        <v/>
      </c>
      <c r="I215" s="250"/>
      <c r="J215" s="249" t="s">
        <v>457</v>
      </c>
      <c r="K215" s="251" t="str">
        <f t="shared" si="25"/>
        <v/>
      </c>
      <c r="L215" s="251" t="str">
        <f t="shared" si="26"/>
        <v/>
      </c>
      <c r="M215" s="252" t="str">
        <f t="shared" si="27"/>
        <v/>
      </c>
      <c r="N215" s="217"/>
      <c r="O215" s="364" t="str">
        <f>IF(P215=$X$23,"","○")</f>
        <v/>
      </c>
      <c r="P215" s="309">
        <v>26.1</v>
      </c>
      <c r="Q215" s="310" t="s">
        <v>17</v>
      </c>
      <c r="R215" s="207" t="str">
        <f>IF(S215=$Z$23,"","○")</f>
        <v/>
      </c>
      <c r="S215" s="309">
        <v>2.4299999999999999E-2</v>
      </c>
      <c r="T215" s="310" t="s">
        <v>276</v>
      </c>
      <c r="X215" s="281">
        <v>26.1</v>
      </c>
      <c r="Y215" s="359" t="s">
        <v>17</v>
      </c>
      <c r="Z215" s="281">
        <v>2.4299999999999999E-2</v>
      </c>
      <c r="AA215" s="357" t="s">
        <v>56</v>
      </c>
    </row>
    <row r="216" spans="1:32" ht="15" customHeight="1" x14ac:dyDescent="0.55000000000000004">
      <c r="A216" s="650"/>
      <c r="B216" s="588"/>
      <c r="C216" s="637" t="s">
        <v>25</v>
      </c>
      <c r="D216" s="637"/>
      <c r="E216" s="637"/>
      <c r="F216" s="250"/>
      <c r="G216" s="249" t="s">
        <v>457</v>
      </c>
      <c r="H216" s="251" t="str">
        <f t="shared" si="24"/>
        <v/>
      </c>
      <c r="I216" s="250"/>
      <c r="J216" s="249" t="s">
        <v>457</v>
      </c>
      <c r="K216" s="251" t="str">
        <f t="shared" si="25"/>
        <v/>
      </c>
      <c r="L216" s="251" t="str">
        <f t="shared" si="26"/>
        <v/>
      </c>
      <c r="M216" s="252" t="str">
        <f t="shared" si="27"/>
        <v/>
      </c>
      <c r="N216" s="217"/>
      <c r="O216" s="364" t="str">
        <f>IF(P216=$X$24,"","○")</f>
        <v/>
      </c>
      <c r="P216" s="311">
        <v>27.8</v>
      </c>
      <c r="Q216" s="312" t="s">
        <v>17</v>
      </c>
      <c r="R216" s="207" t="str">
        <f>IF(S216=$Z$24,"","○")</f>
        <v/>
      </c>
      <c r="S216" s="311">
        <v>2.5899999999999999E-2</v>
      </c>
      <c r="T216" s="317" t="s">
        <v>276</v>
      </c>
      <c r="X216" s="281">
        <v>27.8</v>
      </c>
      <c r="Y216" s="359" t="s">
        <v>17</v>
      </c>
      <c r="Z216" s="281">
        <v>2.5899999999999999E-2</v>
      </c>
      <c r="AA216" s="357" t="s">
        <v>56</v>
      </c>
    </row>
    <row r="217" spans="1:32" ht="15" customHeight="1" x14ac:dyDescent="0.55000000000000004">
      <c r="A217" s="650"/>
      <c r="B217" s="588" t="s">
        <v>26</v>
      </c>
      <c r="C217" s="588"/>
      <c r="D217" s="588"/>
      <c r="E217" s="588"/>
      <c r="F217" s="250"/>
      <c r="G217" s="249" t="s">
        <v>457</v>
      </c>
      <c r="H217" s="251" t="str">
        <f t="shared" si="24"/>
        <v/>
      </c>
      <c r="I217" s="250"/>
      <c r="J217" s="249" t="s">
        <v>457</v>
      </c>
      <c r="K217" s="251" t="str">
        <f t="shared" si="25"/>
        <v/>
      </c>
      <c r="L217" s="251" t="str">
        <f t="shared" si="26"/>
        <v/>
      </c>
      <c r="M217" s="252" t="str">
        <f t="shared" si="27"/>
        <v/>
      </c>
      <c r="N217" s="217"/>
      <c r="O217" s="364" t="str">
        <f>IF(P217=$X$25,"","○")</f>
        <v/>
      </c>
      <c r="P217" s="304">
        <v>29</v>
      </c>
      <c r="Q217" s="303" t="s">
        <v>17</v>
      </c>
      <c r="R217" s="207" t="str">
        <f>IF(S217=$Z$25,"","○")</f>
        <v/>
      </c>
      <c r="S217" s="277">
        <v>2.9899999999999999E-2</v>
      </c>
      <c r="T217" s="314" t="s">
        <v>276</v>
      </c>
      <c r="X217" s="321">
        <v>29</v>
      </c>
      <c r="Y217" s="359" t="s">
        <v>17</v>
      </c>
      <c r="Z217" s="281">
        <v>2.9899999999999999E-2</v>
      </c>
      <c r="AA217" s="357" t="s">
        <v>56</v>
      </c>
    </row>
    <row r="218" spans="1:32" ht="15" customHeight="1" x14ac:dyDescent="0.55000000000000004">
      <c r="A218" s="650"/>
      <c r="B218" s="588" t="s">
        <v>27</v>
      </c>
      <c r="C218" s="588"/>
      <c r="D218" s="588"/>
      <c r="E218" s="588"/>
      <c r="F218" s="250"/>
      <c r="G218" s="249" t="s">
        <v>457</v>
      </c>
      <c r="H218" s="251" t="str">
        <f t="shared" si="24"/>
        <v/>
      </c>
      <c r="I218" s="250"/>
      <c r="J218" s="249" t="s">
        <v>457</v>
      </c>
      <c r="K218" s="251" t="str">
        <f t="shared" si="25"/>
        <v/>
      </c>
      <c r="L218" s="251" t="str">
        <f t="shared" si="26"/>
        <v/>
      </c>
      <c r="M218" s="252" t="str">
        <f t="shared" si="27"/>
        <v/>
      </c>
      <c r="N218" s="217"/>
      <c r="O218" s="364" t="str">
        <f>IF(P218=$X$26,"","○")</f>
        <v/>
      </c>
      <c r="P218" s="277">
        <v>37.299999999999997</v>
      </c>
      <c r="Q218" s="303" t="s">
        <v>17</v>
      </c>
      <c r="R218" s="207" t="str">
        <f>IF(S218=$Z$26,"","○")</f>
        <v/>
      </c>
      <c r="S218" s="277">
        <v>2.0899999999999998E-2</v>
      </c>
      <c r="T218" s="314" t="s">
        <v>276</v>
      </c>
      <c r="X218" s="281">
        <v>37.299999999999997</v>
      </c>
      <c r="Y218" s="359" t="s">
        <v>17</v>
      </c>
      <c r="Z218" s="281">
        <v>2.0899999999999998E-2</v>
      </c>
      <c r="AA218" s="357" t="s">
        <v>56</v>
      </c>
    </row>
    <row r="219" spans="1:32" ht="15" customHeight="1" x14ac:dyDescent="0.55000000000000004">
      <c r="A219" s="650"/>
      <c r="B219" s="588" t="s">
        <v>28</v>
      </c>
      <c r="C219" s="588"/>
      <c r="D219" s="588"/>
      <c r="E219" s="588"/>
      <c r="F219" s="250"/>
      <c r="G219" s="249" t="s">
        <v>262</v>
      </c>
      <c r="H219" s="251" t="str">
        <f t="shared" si="24"/>
        <v/>
      </c>
      <c r="I219" s="250"/>
      <c r="J219" s="249" t="s">
        <v>262</v>
      </c>
      <c r="K219" s="251" t="str">
        <f t="shared" si="25"/>
        <v/>
      </c>
      <c r="L219" s="251" t="str">
        <f t="shared" si="26"/>
        <v/>
      </c>
      <c r="M219" s="252" t="str">
        <f t="shared" si="27"/>
        <v/>
      </c>
      <c r="N219" s="217"/>
      <c r="O219" s="364" t="str">
        <f>IF(P219=$X$27,"","○")</f>
        <v/>
      </c>
      <c r="P219" s="277">
        <v>18.399999999999999</v>
      </c>
      <c r="Q219" s="303" t="s">
        <v>462</v>
      </c>
      <c r="R219" s="207" t="str">
        <f>IF(S219=$Z$27,"","○")</f>
        <v/>
      </c>
      <c r="S219" s="318">
        <v>1.09E-2</v>
      </c>
      <c r="T219" s="314" t="s">
        <v>276</v>
      </c>
      <c r="X219" s="281">
        <v>18.399999999999999</v>
      </c>
      <c r="Y219" s="359" t="s">
        <v>462</v>
      </c>
      <c r="Z219" s="299">
        <v>1.09E-2</v>
      </c>
      <c r="AA219" s="357" t="s">
        <v>56</v>
      </c>
    </row>
    <row r="220" spans="1:32" ht="15" customHeight="1" x14ac:dyDescent="0.55000000000000004">
      <c r="A220" s="650"/>
      <c r="B220" s="588" t="s">
        <v>29</v>
      </c>
      <c r="C220" s="588"/>
      <c r="D220" s="588"/>
      <c r="E220" s="588"/>
      <c r="F220" s="250"/>
      <c r="G220" s="249" t="s">
        <v>262</v>
      </c>
      <c r="H220" s="251" t="str">
        <f t="shared" si="24"/>
        <v/>
      </c>
      <c r="I220" s="250"/>
      <c r="J220" s="249" t="s">
        <v>262</v>
      </c>
      <c r="K220" s="251" t="str">
        <f t="shared" si="25"/>
        <v/>
      </c>
      <c r="L220" s="251" t="str">
        <f t="shared" si="26"/>
        <v/>
      </c>
      <c r="M220" s="252" t="str">
        <f t="shared" si="27"/>
        <v/>
      </c>
      <c r="N220" s="217"/>
      <c r="O220" s="364" t="str">
        <f>IF(P220=$X$28,"","○")</f>
        <v/>
      </c>
      <c r="P220" s="277">
        <v>3.23</v>
      </c>
      <c r="Q220" s="303" t="s">
        <v>462</v>
      </c>
      <c r="R220" s="207" t="str">
        <f>IF(S220=$Z$28,"","○")</f>
        <v/>
      </c>
      <c r="S220" s="277">
        <v>2.64E-2</v>
      </c>
      <c r="T220" s="314" t="s">
        <v>276</v>
      </c>
      <c r="X220" s="281">
        <v>3.23</v>
      </c>
      <c r="Y220" s="359" t="s">
        <v>462</v>
      </c>
      <c r="Z220" s="281">
        <v>2.64E-2</v>
      </c>
      <c r="AA220" s="357" t="s">
        <v>56</v>
      </c>
    </row>
    <row r="221" spans="1:32" ht="15" customHeight="1" x14ac:dyDescent="0.55000000000000004">
      <c r="A221" s="650"/>
      <c r="B221" s="588" t="s">
        <v>30</v>
      </c>
      <c r="C221" s="588"/>
      <c r="D221" s="588"/>
      <c r="E221" s="588"/>
      <c r="F221" s="250"/>
      <c r="G221" s="249" t="s">
        <v>262</v>
      </c>
      <c r="H221" s="251" t="str">
        <f t="shared" si="24"/>
        <v/>
      </c>
      <c r="I221" s="250"/>
      <c r="J221" s="249" t="s">
        <v>262</v>
      </c>
      <c r="K221" s="251" t="str">
        <f t="shared" si="25"/>
        <v/>
      </c>
      <c r="L221" s="251" t="str">
        <f t="shared" si="26"/>
        <v/>
      </c>
      <c r="M221" s="252" t="str">
        <f t="shared" si="27"/>
        <v/>
      </c>
      <c r="N221" s="217"/>
      <c r="O221" s="364" t="str">
        <f>IF(P221=$X$29,"","○")</f>
        <v/>
      </c>
      <c r="P221" s="305">
        <v>7.53</v>
      </c>
      <c r="Q221" s="306" t="s">
        <v>462</v>
      </c>
      <c r="R221" s="209" t="str">
        <f>IF(S221=$Z$29,"","○")</f>
        <v/>
      </c>
      <c r="S221" s="319">
        <v>4.2000000000000003E-2</v>
      </c>
      <c r="T221" s="314" t="s">
        <v>276</v>
      </c>
      <c r="X221" s="281">
        <v>7.53</v>
      </c>
      <c r="Y221" s="323" t="s">
        <v>462</v>
      </c>
      <c r="Z221" s="324">
        <v>4.2000000000000003E-2</v>
      </c>
      <c r="AA221" s="205" t="s">
        <v>56</v>
      </c>
    </row>
    <row r="222" spans="1:32" ht="15" customHeight="1" x14ac:dyDescent="0.55000000000000004">
      <c r="A222" s="650"/>
      <c r="B222" s="651" t="s">
        <v>400</v>
      </c>
      <c r="C222" s="654"/>
      <c r="D222" s="426"/>
      <c r="E222" s="427"/>
      <c r="F222" s="273"/>
      <c r="G222" s="276"/>
      <c r="H222" s="274" t="str">
        <f t="shared" si="24"/>
        <v/>
      </c>
      <c r="I222" s="273"/>
      <c r="J222" s="276"/>
      <c r="K222" s="274" t="str">
        <f>IF(I222="","",I222*P222)</f>
        <v/>
      </c>
      <c r="L222" s="274" t="str">
        <f>IF(F222="",IF(I222="","",-(I222*P222)),(F222-I222)*P222)</f>
        <v/>
      </c>
      <c r="M222" s="275" t="str">
        <f>IF(L222="","",L222*S222*44/12)</f>
        <v/>
      </c>
      <c r="N222" s="217"/>
      <c r="O222" s="211"/>
      <c r="P222" s="277"/>
      <c r="Q222" s="278"/>
      <c r="R222" s="212"/>
      <c r="S222" s="277"/>
      <c r="T222" s="279"/>
      <c r="X222" s="218"/>
      <c r="Y222" s="280"/>
      <c r="Z222" s="281"/>
      <c r="AA222" s="357"/>
      <c r="AE222" s="40"/>
      <c r="AF222" s="40"/>
    </row>
    <row r="223" spans="1:32" ht="15" customHeight="1" x14ac:dyDescent="0.55000000000000004">
      <c r="A223" s="650"/>
      <c r="B223" s="652"/>
      <c r="C223" s="654"/>
      <c r="D223" s="426"/>
      <c r="E223" s="427"/>
      <c r="F223" s="273"/>
      <c r="G223" s="276"/>
      <c r="H223" s="274" t="str">
        <f t="shared" si="24"/>
        <v/>
      </c>
      <c r="I223" s="273"/>
      <c r="J223" s="276"/>
      <c r="K223" s="274" t="str">
        <f>IF(I223="","",I223*P223)</f>
        <v/>
      </c>
      <c r="L223" s="274" t="str">
        <f>IF(F223="",IF(I223="","",-(I223*P223)),(F223-I223)*P223)</f>
        <v/>
      </c>
      <c r="M223" s="275" t="str">
        <f t="shared" ref="M223:M226" si="28">IF(L223="","",L223*S223*44/12)</f>
        <v/>
      </c>
      <c r="N223" s="217"/>
      <c r="O223" s="282"/>
      <c r="P223" s="277"/>
      <c r="Q223" s="278"/>
      <c r="R223" s="212"/>
      <c r="S223" s="277"/>
      <c r="T223" s="278"/>
      <c r="X223" s="218"/>
      <c r="Y223" s="366"/>
      <c r="Z223" s="281"/>
      <c r="AA223" s="357"/>
      <c r="AE223" s="40"/>
      <c r="AF223" s="40"/>
    </row>
    <row r="224" spans="1:32" ht="15" customHeight="1" x14ac:dyDescent="0.55000000000000004">
      <c r="A224" s="650"/>
      <c r="B224" s="652"/>
      <c r="C224" s="654"/>
      <c r="D224" s="426"/>
      <c r="E224" s="427"/>
      <c r="F224" s="273"/>
      <c r="G224" s="276"/>
      <c r="H224" s="274" t="str">
        <f t="shared" si="24"/>
        <v/>
      </c>
      <c r="I224" s="273"/>
      <c r="J224" s="276"/>
      <c r="K224" s="274" t="str">
        <f>IF(I224="","",I224*P224)</f>
        <v/>
      </c>
      <c r="L224" s="274" t="str">
        <f t="shared" ref="L224:L226" si="29">IF(F224="",IF(I224="","",-(I224*P224)),(F224-I224)*P224)</f>
        <v/>
      </c>
      <c r="M224" s="275" t="str">
        <f t="shared" si="28"/>
        <v/>
      </c>
      <c r="N224" s="217"/>
      <c r="O224" s="282"/>
      <c r="P224" s="277"/>
      <c r="Q224" s="278"/>
      <c r="R224" s="212"/>
      <c r="S224" s="277"/>
      <c r="T224" s="278"/>
      <c r="X224" s="218"/>
      <c r="Y224" s="366"/>
      <c r="Z224" s="281"/>
      <c r="AA224" s="357"/>
      <c r="AE224" s="40"/>
      <c r="AF224" s="40"/>
    </row>
    <row r="225" spans="1:32" ht="15" customHeight="1" x14ac:dyDescent="0.55000000000000004">
      <c r="A225" s="650"/>
      <c r="B225" s="652"/>
      <c r="C225" s="654"/>
      <c r="D225" s="426"/>
      <c r="E225" s="427"/>
      <c r="F225" s="273"/>
      <c r="G225" s="276"/>
      <c r="H225" s="274" t="str">
        <f t="shared" si="24"/>
        <v/>
      </c>
      <c r="I225" s="273"/>
      <c r="J225" s="276"/>
      <c r="K225" s="274" t="str">
        <f>IF(I225="","",I225*P225)</f>
        <v/>
      </c>
      <c r="L225" s="274" t="str">
        <f t="shared" si="29"/>
        <v/>
      </c>
      <c r="M225" s="275" t="str">
        <f t="shared" si="28"/>
        <v/>
      </c>
      <c r="N225" s="217"/>
      <c r="O225" s="282"/>
      <c r="P225" s="277"/>
      <c r="Q225" s="278"/>
      <c r="R225" s="210"/>
      <c r="S225" s="277"/>
      <c r="T225" s="278"/>
      <c r="X225" s="218"/>
      <c r="Y225" s="366"/>
      <c r="Z225" s="281"/>
      <c r="AA225" s="357"/>
      <c r="AE225" s="40"/>
      <c r="AF225" s="40"/>
    </row>
    <row r="226" spans="1:32" ht="15" customHeight="1" x14ac:dyDescent="0.55000000000000004">
      <c r="A226" s="650"/>
      <c r="B226" s="653"/>
      <c r="C226" s="654"/>
      <c r="D226" s="426"/>
      <c r="E226" s="427"/>
      <c r="F226" s="273"/>
      <c r="G226" s="276"/>
      <c r="H226" s="274" t="str">
        <f t="shared" si="24"/>
        <v/>
      </c>
      <c r="I226" s="273"/>
      <c r="J226" s="276"/>
      <c r="K226" s="274" t="str">
        <f>IF(I226="","",I226*P226)</f>
        <v/>
      </c>
      <c r="L226" s="274" t="str">
        <f t="shared" si="29"/>
        <v/>
      </c>
      <c r="M226" s="275" t="str">
        <f t="shared" si="28"/>
        <v/>
      </c>
      <c r="N226" s="217"/>
      <c r="P226" s="277"/>
      <c r="Q226" s="278"/>
      <c r="R226" s="366"/>
      <c r="S226" s="277"/>
      <c r="T226" s="278"/>
      <c r="X226" s="218"/>
      <c r="Y226" s="366"/>
      <c r="Z226" s="281"/>
      <c r="AA226" s="357"/>
      <c r="AE226" s="40"/>
      <c r="AF226" s="40"/>
    </row>
    <row r="227" spans="1:32" ht="15" customHeight="1" x14ac:dyDescent="0.55000000000000004">
      <c r="A227" s="650"/>
      <c r="B227" s="594" t="s">
        <v>54</v>
      </c>
      <c r="C227" s="594"/>
      <c r="D227" s="594"/>
      <c r="E227" s="594"/>
      <c r="F227" s="594"/>
      <c r="G227" s="594"/>
      <c r="H227" s="594"/>
      <c r="I227" s="594"/>
      <c r="J227" s="594"/>
      <c r="K227" s="594"/>
      <c r="L227" s="594"/>
      <c r="M227" s="275" t="str">
        <f>IF(SUM(M200:M226)=0,"",SUM(M200:M226))</f>
        <v/>
      </c>
      <c r="N227" s="217"/>
      <c r="P227" s="212"/>
      <c r="Q227" s="241"/>
      <c r="R227" s="212"/>
      <c r="S227" s="214"/>
      <c r="T227" s="213"/>
      <c r="X227" s="366"/>
      <c r="Y227" s="366"/>
      <c r="Z227" s="281"/>
      <c r="AA227" s="357"/>
      <c r="AE227" s="40"/>
      <c r="AF227" s="40"/>
    </row>
    <row r="228" spans="1:32" ht="21.75" customHeight="1" x14ac:dyDescent="0.55000000000000004">
      <c r="A228" s="650"/>
      <c r="B228" s="603"/>
      <c r="C228" s="604"/>
      <c r="D228" s="604"/>
      <c r="E228" s="605"/>
      <c r="F228" s="594" t="s">
        <v>1</v>
      </c>
      <c r="G228" s="594"/>
      <c r="H228" s="594"/>
      <c r="I228" s="612" t="s">
        <v>46</v>
      </c>
      <c r="J228" s="612"/>
      <c r="K228" s="612"/>
      <c r="L228" s="568" t="s">
        <v>51</v>
      </c>
      <c r="M228" s="626" t="s">
        <v>72</v>
      </c>
      <c r="N228" s="217"/>
      <c r="P228" s="283"/>
      <c r="Q228" s="284"/>
      <c r="R228" s="366"/>
      <c r="S228" s="285"/>
      <c r="T228" s="286"/>
      <c r="X228" s="218"/>
      <c r="Y228" s="366"/>
      <c r="Z228" s="281"/>
      <c r="AA228" s="357"/>
      <c r="AE228" s="40"/>
      <c r="AF228" s="40"/>
    </row>
    <row r="229" spans="1:32" ht="15" customHeight="1" thickBot="1" x14ac:dyDescent="0.6">
      <c r="A229" s="650"/>
      <c r="B229" s="606"/>
      <c r="C229" s="607"/>
      <c r="D229" s="607"/>
      <c r="E229" s="608"/>
      <c r="F229" s="360" t="s">
        <v>3</v>
      </c>
      <c r="G229" s="582" t="s">
        <v>480</v>
      </c>
      <c r="H229" s="628"/>
      <c r="I229" s="360" t="s">
        <v>3</v>
      </c>
      <c r="J229" s="582" t="s">
        <v>480</v>
      </c>
      <c r="K229" s="628"/>
      <c r="L229" s="569"/>
      <c r="M229" s="627"/>
      <c r="N229" s="217"/>
      <c r="P229" s="283"/>
      <c r="Q229" s="284"/>
      <c r="R229" s="366"/>
      <c r="S229" s="285"/>
      <c r="T229" s="286"/>
      <c r="X229" s="218"/>
      <c r="Y229" s="366"/>
      <c r="Z229" s="281"/>
      <c r="AA229" s="357"/>
      <c r="AE229" s="40"/>
      <c r="AF229" s="40"/>
    </row>
    <row r="230" spans="1:32" ht="15" customHeight="1" thickTop="1" thickBot="1" x14ac:dyDescent="0.6">
      <c r="A230" s="650"/>
      <c r="B230" s="609"/>
      <c r="C230" s="610"/>
      <c r="D230" s="610"/>
      <c r="E230" s="611"/>
      <c r="F230" s="368" t="s">
        <v>66</v>
      </c>
      <c r="G230" s="583"/>
      <c r="H230" s="629"/>
      <c r="I230" s="368" t="s">
        <v>68</v>
      </c>
      <c r="J230" s="583"/>
      <c r="K230" s="629"/>
      <c r="L230" s="361" t="s">
        <v>481</v>
      </c>
      <c r="M230" s="361" t="s">
        <v>261</v>
      </c>
      <c r="N230" s="217"/>
      <c r="O230" s="198" t="s">
        <v>482</v>
      </c>
      <c r="P230" s="283"/>
      <c r="Q230" s="284"/>
      <c r="R230" s="366"/>
      <c r="S230" s="287"/>
      <c r="T230" s="288"/>
      <c r="U230" s="630" t="s">
        <v>483</v>
      </c>
      <c r="V230" s="631"/>
      <c r="X230" s="218"/>
      <c r="Y230" s="366"/>
      <c r="Z230" s="281"/>
      <c r="AA230" s="357"/>
      <c r="AE230" s="40"/>
      <c r="AF230" s="40"/>
    </row>
    <row r="231" spans="1:32" ht="15" customHeight="1" thickTop="1" thickBot="1" x14ac:dyDescent="0.6">
      <c r="A231" s="650"/>
      <c r="B231" s="632" t="s">
        <v>484</v>
      </c>
      <c r="C231" s="633"/>
      <c r="D231" s="633"/>
      <c r="E231" s="634"/>
      <c r="F231" s="273"/>
      <c r="G231" s="125" t="s">
        <v>262</v>
      </c>
      <c r="H231" s="289"/>
      <c r="I231" s="273"/>
      <c r="J231" s="125" t="s">
        <v>262</v>
      </c>
      <c r="K231" s="289"/>
      <c r="L231" s="274" t="str">
        <f>IF(F231="",IF(I231="","",F231-I231),F231-I231)</f>
        <v/>
      </c>
      <c r="M231" s="275" t="str">
        <f>IF(L231="","",L231*S231)</f>
        <v/>
      </c>
      <c r="N231" s="217"/>
      <c r="P231" s="283"/>
      <c r="Q231" s="284"/>
      <c r="R231" s="290"/>
      <c r="S231" s="291"/>
      <c r="T231" s="292" t="s">
        <v>485</v>
      </c>
      <c r="U231" s="635"/>
      <c r="V231" s="636"/>
      <c r="X231" s="218"/>
      <c r="Y231" s="366"/>
      <c r="Z231" s="281"/>
      <c r="AA231" s="357"/>
      <c r="AE231" s="40"/>
      <c r="AF231" s="40"/>
    </row>
    <row r="232" spans="1:32" ht="15" customHeight="1" thickTop="1" thickBot="1" x14ac:dyDescent="0.6">
      <c r="A232" s="650"/>
      <c r="B232" s="594" t="s">
        <v>55</v>
      </c>
      <c r="C232" s="594"/>
      <c r="D232" s="594"/>
      <c r="E232" s="594"/>
      <c r="F232" s="594"/>
      <c r="G232" s="594"/>
      <c r="H232" s="594"/>
      <c r="I232" s="594"/>
      <c r="J232" s="594"/>
      <c r="K232" s="594"/>
      <c r="L232" s="594"/>
      <c r="M232" s="275" t="str">
        <f>IF(M231=0,"",M231)</f>
        <v/>
      </c>
      <c r="N232" s="217"/>
      <c r="O232" s="198" t="s">
        <v>486</v>
      </c>
      <c r="P232" s="366"/>
      <c r="Q232" s="241"/>
      <c r="R232" s="293"/>
      <c r="S232" s="294"/>
      <c r="T232" s="213"/>
      <c r="X232" s="366"/>
      <c r="Y232" s="366"/>
      <c r="Z232" s="281"/>
      <c r="AA232" s="357"/>
      <c r="AE232" s="40"/>
      <c r="AF232" s="40"/>
    </row>
    <row r="233" spans="1:32" ht="18" customHeight="1" thickTop="1" x14ac:dyDescent="0.2">
      <c r="A233" s="650"/>
      <c r="B233" s="613"/>
      <c r="C233" s="614"/>
      <c r="D233" s="614"/>
      <c r="E233" s="615"/>
      <c r="F233" s="594" t="s">
        <v>1</v>
      </c>
      <c r="G233" s="594"/>
      <c r="H233" s="594"/>
      <c r="I233" s="612" t="s">
        <v>46</v>
      </c>
      <c r="J233" s="612"/>
      <c r="K233" s="612"/>
      <c r="L233" s="568" t="s">
        <v>487</v>
      </c>
      <c r="M233" s="568" t="s">
        <v>72</v>
      </c>
      <c r="N233" s="271"/>
      <c r="O233" s="571" t="s">
        <v>119</v>
      </c>
      <c r="P233" s="581" t="s">
        <v>2</v>
      </c>
      <c r="Q233" s="581"/>
      <c r="R233" s="571" t="s">
        <v>119</v>
      </c>
      <c r="S233" s="581" t="s">
        <v>57</v>
      </c>
      <c r="T233" s="581"/>
      <c r="X233" s="581" t="s">
        <v>2</v>
      </c>
      <c r="Y233" s="581"/>
      <c r="Z233" s="581" t="s">
        <v>57</v>
      </c>
      <c r="AA233" s="581"/>
      <c r="AE233" s="40"/>
      <c r="AF233" s="40"/>
    </row>
    <row r="234" spans="1:32" ht="15" customHeight="1" x14ac:dyDescent="0.2">
      <c r="A234" s="650"/>
      <c r="B234" s="616"/>
      <c r="C234" s="617"/>
      <c r="D234" s="617"/>
      <c r="E234" s="618"/>
      <c r="F234" s="360" t="s">
        <v>3</v>
      </c>
      <c r="G234" s="594" t="s">
        <v>47</v>
      </c>
      <c r="H234" s="381" t="s">
        <v>48</v>
      </c>
      <c r="I234" s="360" t="s">
        <v>3</v>
      </c>
      <c r="J234" s="594" t="s">
        <v>47</v>
      </c>
      <c r="K234" s="381" t="s">
        <v>48</v>
      </c>
      <c r="L234" s="569"/>
      <c r="M234" s="569"/>
      <c r="N234" s="271"/>
      <c r="O234" s="572"/>
      <c r="P234" s="205" t="s">
        <v>3</v>
      </c>
      <c r="Q234" s="638" t="s">
        <v>83</v>
      </c>
      <c r="R234" s="572"/>
      <c r="S234" s="571" t="s">
        <v>3</v>
      </c>
      <c r="T234" s="639" t="s">
        <v>47</v>
      </c>
      <c r="X234" s="205" t="s">
        <v>3</v>
      </c>
      <c r="Y234" s="641" t="s">
        <v>83</v>
      </c>
      <c r="Z234" s="571" t="s">
        <v>3</v>
      </c>
      <c r="AA234" s="571" t="s">
        <v>47</v>
      </c>
      <c r="AE234" s="40"/>
      <c r="AF234" s="40"/>
    </row>
    <row r="235" spans="1:32" ht="15" customHeight="1" thickBot="1" x14ac:dyDescent="0.25">
      <c r="A235" s="650"/>
      <c r="B235" s="619"/>
      <c r="C235" s="620"/>
      <c r="D235" s="620"/>
      <c r="E235" s="621"/>
      <c r="F235" s="368" t="s">
        <v>66</v>
      </c>
      <c r="G235" s="594"/>
      <c r="H235" s="368" t="s">
        <v>67</v>
      </c>
      <c r="I235" s="368" t="s">
        <v>68</v>
      </c>
      <c r="J235" s="594"/>
      <c r="K235" s="368" t="s">
        <v>69</v>
      </c>
      <c r="L235" s="361" t="s">
        <v>104</v>
      </c>
      <c r="M235" s="361" t="s">
        <v>261</v>
      </c>
      <c r="N235" s="271"/>
      <c r="O235" s="573"/>
      <c r="P235" s="206" t="s">
        <v>5</v>
      </c>
      <c r="Q235" s="638"/>
      <c r="R235" s="573"/>
      <c r="S235" s="573"/>
      <c r="T235" s="640"/>
      <c r="X235" s="206" t="s">
        <v>5</v>
      </c>
      <c r="Y235" s="641"/>
      <c r="Z235" s="573"/>
      <c r="AA235" s="573"/>
      <c r="AE235" s="40"/>
      <c r="AF235" s="40"/>
    </row>
    <row r="236" spans="1:32" ht="15" customHeight="1" thickTop="1" x14ac:dyDescent="0.55000000000000004">
      <c r="A236" s="650"/>
      <c r="B236" s="588" t="s">
        <v>32</v>
      </c>
      <c r="C236" s="588"/>
      <c r="D236" s="588"/>
      <c r="E236" s="588"/>
      <c r="F236" s="273"/>
      <c r="G236" s="125" t="s">
        <v>33</v>
      </c>
      <c r="H236" s="295"/>
      <c r="I236" s="273"/>
      <c r="J236" s="125" t="s">
        <v>33</v>
      </c>
      <c r="K236" s="296"/>
      <c r="L236" s="274" t="str">
        <f>IF(F236="",IF(I236="","",F236-I236),F236-I236)</f>
        <v/>
      </c>
      <c r="M236" s="275" t="str">
        <f>IF(L236="","",L236*S236)</f>
        <v/>
      </c>
      <c r="N236" s="217"/>
      <c r="P236" s="214"/>
      <c r="Q236" s="215"/>
      <c r="R236" s="297" t="str">
        <f>IF(S236=$Z$44,"","○")</f>
        <v/>
      </c>
      <c r="S236" s="298">
        <v>6.54E-2</v>
      </c>
      <c r="T236" s="325" t="s">
        <v>463</v>
      </c>
      <c r="X236" s="214"/>
      <c r="Y236" s="214"/>
      <c r="Z236" s="299">
        <v>6.54E-2</v>
      </c>
      <c r="AA236" s="357" t="s">
        <v>464</v>
      </c>
      <c r="AE236" s="40"/>
      <c r="AF236" s="40"/>
    </row>
    <row r="237" spans="1:32" ht="15" customHeight="1" x14ac:dyDescent="0.55000000000000004">
      <c r="A237" s="650"/>
      <c r="B237" s="588" t="s">
        <v>35</v>
      </c>
      <c r="C237" s="588"/>
      <c r="D237" s="588"/>
      <c r="E237" s="588"/>
      <c r="F237" s="273"/>
      <c r="G237" s="125" t="s">
        <v>33</v>
      </c>
      <c r="H237" s="295"/>
      <c r="I237" s="273"/>
      <c r="J237" s="125" t="s">
        <v>33</v>
      </c>
      <c r="K237" s="296"/>
      <c r="L237" s="274" t="str">
        <f>IF(F237="",IF(I237="","",F237-I237),F237-I237)</f>
        <v/>
      </c>
      <c r="M237" s="275" t="str">
        <f>IF(L237="","",L237*S237)</f>
        <v/>
      </c>
      <c r="N237" s="217"/>
      <c r="P237" s="214"/>
      <c r="Q237" s="215"/>
      <c r="R237" s="297" t="str">
        <f>IF(S237=$Z$45,"","○")</f>
        <v/>
      </c>
      <c r="S237" s="300"/>
      <c r="T237" s="326" t="s">
        <v>463</v>
      </c>
      <c r="X237" s="214"/>
      <c r="Y237" s="214"/>
      <c r="Z237" s="301"/>
      <c r="AA237" s="357" t="s">
        <v>464</v>
      </c>
      <c r="AE237" s="40"/>
      <c r="AF237" s="40"/>
    </row>
    <row r="238" spans="1:32" ht="15" customHeight="1" x14ac:dyDescent="0.55000000000000004">
      <c r="A238" s="650"/>
      <c r="B238" s="588" t="s">
        <v>36</v>
      </c>
      <c r="C238" s="588"/>
      <c r="D238" s="588"/>
      <c r="E238" s="588"/>
      <c r="F238" s="273"/>
      <c r="G238" s="125" t="s">
        <v>33</v>
      </c>
      <c r="H238" s="295"/>
      <c r="I238" s="273"/>
      <c r="J238" s="125" t="s">
        <v>33</v>
      </c>
      <c r="K238" s="296"/>
      <c r="L238" s="274" t="str">
        <f>IF(F238="",IF(I238="","",F238-I238),F238-I238)</f>
        <v/>
      </c>
      <c r="M238" s="275" t="str">
        <f>IF(L238="","",L238*S238)</f>
        <v/>
      </c>
      <c r="N238" s="217"/>
      <c r="P238" s="214"/>
      <c r="Q238" s="215"/>
      <c r="R238" s="297" t="str">
        <f>IF(S238=$Z$46,"","○")</f>
        <v/>
      </c>
      <c r="S238" s="300"/>
      <c r="T238" s="326" t="s">
        <v>463</v>
      </c>
      <c r="X238" s="214"/>
      <c r="Y238" s="214"/>
      <c r="Z238" s="301"/>
      <c r="AA238" s="357" t="s">
        <v>464</v>
      </c>
      <c r="AE238" s="40"/>
      <c r="AF238" s="40"/>
    </row>
    <row r="239" spans="1:32" ht="15" customHeight="1" thickBot="1" x14ac:dyDescent="0.6">
      <c r="A239" s="650"/>
      <c r="B239" s="588" t="s">
        <v>37</v>
      </c>
      <c r="C239" s="588"/>
      <c r="D239" s="588"/>
      <c r="E239" s="588"/>
      <c r="F239" s="273"/>
      <c r="G239" s="125" t="s">
        <v>33</v>
      </c>
      <c r="H239" s="295"/>
      <c r="I239" s="273"/>
      <c r="J239" s="125" t="s">
        <v>33</v>
      </c>
      <c r="K239" s="296"/>
      <c r="L239" s="274" t="str">
        <f>IF(F239="",IF(I239="","",F239-I239),F239-I239)</f>
        <v/>
      </c>
      <c r="M239" s="275" t="str">
        <f>IF(L239="","",L239*S239)</f>
        <v/>
      </c>
      <c r="N239" s="217"/>
      <c r="P239" s="214"/>
      <c r="Q239" s="215"/>
      <c r="R239" s="297" t="str">
        <f>IF(S239=$Z$47,"","○")</f>
        <v/>
      </c>
      <c r="S239" s="302"/>
      <c r="T239" s="327" t="s">
        <v>463</v>
      </c>
      <c r="X239" s="214"/>
      <c r="Y239" s="214"/>
      <c r="Z239" s="301"/>
      <c r="AA239" s="357" t="s">
        <v>464</v>
      </c>
      <c r="AE239" s="40"/>
      <c r="AF239" s="40"/>
    </row>
    <row r="240" spans="1:32" ht="15" customHeight="1" thickTop="1" x14ac:dyDescent="0.55000000000000004">
      <c r="A240" s="650"/>
      <c r="B240" s="594" t="s">
        <v>105</v>
      </c>
      <c r="C240" s="594"/>
      <c r="D240" s="594"/>
      <c r="E240" s="594"/>
      <c r="F240" s="594"/>
      <c r="G240" s="594"/>
      <c r="H240" s="594"/>
      <c r="I240" s="594"/>
      <c r="J240" s="594"/>
      <c r="K240" s="594"/>
      <c r="L240" s="594"/>
      <c r="M240" s="275" t="str">
        <f>IF(SUM(M236:M239)=0,"",SUM(M236:M239))</f>
        <v/>
      </c>
      <c r="N240" s="217"/>
      <c r="O240" s="198" t="s">
        <v>391</v>
      </c>
      <c r="P240" s="214"/>
      <c r="Q240" s="216"/>
      <c r="R240" s="216"/>
      <c r="S240" s="214"/>
      <c r="T240" s="241"/>
      <c r="X240" s="214"/>
      <c r="Y240" s="366"/>
      <c r="Z240" s="214"/>
      <c r="AA240" s="366"/>
      <c r="AE240" s="40"/>
      <c r="AF240" s="40"/>
    </row>
    <row r="241" spans="1:27" ht="15" customHeight="1" x14ac:dyDescent="0.55000000000000004">
      <c r="A241" s="594" t="s">
        <v>0</v>
      </c>
      <c r="B241" s="594"/>
      <c r="C241" s="594"/>
      <c r="D241" s="594"/>
      <c r="E241" s="594"/>
      <c r="F241" s="568" t="s">
        <v>3</v>
      </c>
      <c r="G241" s="594" t="s">
        <v>47</v>
      </c>
      <c r="H241" s="649"/>
      <c r="I241" s="568" t="s">
        <v>3</v>
      </c>
      <c r="J241" s="594" t="s">
        <v>47</v>
      </c>
      <c r="K241" s="649"/>
      <c r="L241" s="568" t="s">
        <v>51</v>
      </c>
      <c r="M241" s="626" t="s">
        <v>72</v>
      </c>
      <c r="N241" s="219"/>
      <c r="O241" s="625" t="s">
        <v>108</v>
      </c>
      <c r="P241" s="579" t="s">
        <v>383</v>
      </c>
      <c r="Q241" s="579"/>
      <c r="R241" s="578" t="s">
        <v>57</v>
      </c>
      <c r="S241" s="578"/>
      <c r="T241" s="577" t="s">
        <v>384</v>
      </c>
      <c r="U241" s="577"/>
      <c r="V241" s="578" t="s">
        <v>465</v>
      </c>
      <c r="W241" s="578"/>
      <c r="X241" s="622"/>
      <c r="Y241" s="220"/>
      <c r="Z241" s="656"/>
      <c r="AA241" s="656"/>
    </row>
    <row r="242" spans="1:27" ht="15" customHeight="1" thickBot="1" x14ac:dyDescent="0.6">
      <c r="A242" s="594"/>
      <c r="B242" s="594"/>
      <c r="C242" s="594"/>
      <c r="D242" s="594"/>
      <c r="E242" s="594"/>
      <c r="F242" s="569"/>
      <c r="G242" s="594"/>
      <c r="H242" s="649"/>
      <c r="I242" s="569"/>
      <c r="J242" s="594"/>
      <c r="K242" s="649"/>
      <c r="L242" s="569"/>
      <c r="M242" s="627"/>
      <c r="N242" s="219"/>
      <c r="O242" s="625"/>
      <c r="P242" s="580"/>
      <c r="Q242" s="580"/>
      <c r="R242" s="580" t="s">
        <v>466</v>
      </c>
      <c r="S242" s="580"/>
      <c r="T242" s="358" t="s">
        <v>387</v>
      </c>
      <c r="U242" s="358" t="s">
        <v>388</v>
      </c>
      <c r="V242" s="365" t="s">
        <v>387</v>
      </c>
      <c r="W242" s="365" t="s">
        <v>388</v>
      </c>
      <c r="X242" s="622"/>
      <c r="Y242" s="220"/>
      <c r="Z242" s="656"/>
      <c r="AA242" s="656"/>
    </row>
    <row r="243" spans="1:27" ht="15" customHeight="1" thickTop="1" x14ac:dyDescent="0.55000000000000004">
      <c r="A243" s="594"/>
      <c r="B243" s="594"/>
      <c r="C243" s="594"/>
      <c r="D243" s="594"/>
      <c r="E243" s="594"/>
      <c r="F243" s="368" t="s">
        <v>66</v>
      </c>
      <c r="G243" s="594"/>
      <c r="H243" s="649"/>
      <c r="I243" s="42" t="s">
        <v>68</v>
      </c>
      <c r="J243" s="594"/>
      <c r="K243" s="649"/>
      <c r="L243" s="368" t="s">
        <v>52</v>
      </c>
      <c r="M243" s="361" t="s">
        <v>261</v>
      </c>
      <c r="N243" s="271"/>
      <c r="O243" s="221">
        <v>1</v>
      </c>
      <c r="P243" s="669"/>
      <c r="Q243" s="670"/>
      <c r="R243" s="657"/>
      <c r="S243" s="657"/>
      <c r="T243" s="244"/>
      <c r="U243" s="245"/>
      <c r="V243" s="222" t="str">
        <f>IF($R243="","",$R243*10^3*T243)</f>
        <v/>
      </c>
      <c r="W243" s="223" t="str">
        <f>IF($R243="","",$R243*10^3*U243)</f>
        <v/>
      </c>
      <c r="X243" s="622"/>
      <c r="Y243" s="366"/>
      <c r="Z243" s="656"/>
      <c r="AA243" s="656"/>
    </row>
    <row r="244" spans="1:27" ht="15" customHeight="1" x14ac:dyDescent="0.55000000000000004">
      <c r="A244" s="650" t="s">
        <v>38</v>
      </c>
      <c r="B244" s="660" t="s">
        <v>382</v>
      </c>
      <c r="C244" s="661"/>
      <c r="D244" s="662"/>
      <c r="E244" s="582" t="s">
        <v>39</v>
      </c>
      <c r="F244" s="647" t="str">
        <f>IF(T247=0,"",T247)</f>
        <v/>
      </c>
      <c r="G244" s="582" t="s">
        <v>95</v>
      </c>
      <c r="H244" s="623"/>
      <c r="I244" s="623"/>
      <c r="J244" s="582" t="s">
        <v>95</v>
      </c>
      <c r="K244" s="623"/>
      <c r="L244" s="589" t="str">
        <f>IF(F244="","",F244)</f>
        <v/>
      </c>
      <c r="M244" s="591" t="str">
        <f>IF(V247=0,"",V247)</f>
        <v/>
      </c>
      <c r="N244" s="217"/>
      <c r="O244" s="221">
        <v>2</v>
      </c>
      <c r="P244" s="645"/>
      <c r="Q244" s="646"/>
      <c r="R244" s="644"/>
      <c r="S244" s="644"/>
      <c r="T244" s="224"/>
      <c r="U244" s="246"/>
      <c r="V244" s="222" t="str">
        <f t="shared" ref="V244:W246" si="30">IF($R244="","",$R244*10^3*T244)</f>
        <v/>
      </c>
      <c r="W244" s="223" t="str">
        <f>IF($R244="","",$R244*10^3*U244)</f>
        <v/>
      </c>
      <c r="X244" s="214"/>
      <c r="Y244" s="225" t="s">
        <v>116</v>
      </c>
      <c r="Z244" s="226"/>
      <c r="AA244" s="366"/>
    </row>
    <row r="245" spans="1:27" ht="15" customHeight="1" x14ac:dyDescent="0.55000000000000004">
      <c r="A245" s="650"/>
      <c r="B245" s="663"/>
      <c r="C245" s="664"/>
      <c r="D245" s="665"/>
      <c r="E245" s="583"/>
      <c r="F245" s="648"/>
      <c r="G245" s="583"/>
      <c r="H245" s="624"/>
      <c r="I245" s="624"/>
      <c r="J245" s="583"/>
      <c r="K245" s="624"/>
      <c r="L245" s="590"/>
      <c r="M245" s="592"/>
      <c r="N245" s="217"/>
      <c r="O245" s="221">
        <v>3</v>
      </c>
      <c r="P245" s="645"/>
      <c r="Q245" s="646"/>
      <c r="R245" s="644"/>
      <c r="S245" s="644"/>
      <c r="T245" s="224"/>
      <c r="U245" s="246"/>
      <c r="V245" s="222" t="str">
        <f t="shared" si="30"/>
        <v/>
      </c>
      <c r="W245" s="223" t="str">
        <f>IF($R245="","",$R245*10^3*U245)</f>
        <v/>
      </c>
      <c r="X245" s="214"/>
      <c r="Y245" s="225"/>
      <c r="Z245" s="226"/>
      <c r="AA245" s="366"/>
    </row>
    <row r="246" spans="1:27" ht="15" customHeight="1" thickBot="1" x14ac:dyDescent="0.6">
      <c r="A246" s="650"/>
      <c r="B246" s="663"/>
      <c r="C246" s="664"/>
      <c r="D246" s="665"/>
      <c r="E246" s="582" t="s">
        <v>40</v>
      </c>
      <c r="F246" s="647" t="str">
        <f>IF(U247=0,"",U247)</f>
        <v/>
      </c>
      <c r="G246" s="582" t="s">
        <v>95</v>
      </c>
      <c r="H246" s="623"/>
      <c r="I246" s="623"/>
      <c r="J246" s="582" t="s">
        <v>95</v>
      </c>
      <c r="K246" s="623"/>
      <c r="L246" s="589" t="str">
        <f>IF(F246="","",F246)</f>
        <v/>
      </c>
      <c r="M246" s="591" t="str">
        <f>IF(W247=0,"",W247)</f>
        <v/>
      </c>
      <c r="N246" s="217"/>
      <c r="O246" s="221">
        <v>4</v>
      </c>
      <c r="P246" s="584"/>
      <c r="Q246" s="585"/>
      <c r="R246" s="642"/>
      <c r="S246" s="642"/>
      <c r="T246" s="247"/>
      <c r="U246" s="248"/>
      <c r="V246" s="222" t="str">
        <f t="shared" si="30"/>
        <v/>
      </c>
      <c r="W246" s="223" t="str">
        <f t="shared" si="30"/>
        <v/>
      </c>
      <c r="X246" s="214"/>
      <c r="Y246" s="225"/>
      <c r="Z246" s="226"/>
      <c r="AA246" s="366"/>
    </row>
    <row r="247" spans="1:27" ht="15" customHeight="1" thickTop="1" x14ac:dyDescent="0.55000000000000004">
      <c r="A247" s="650"/>
      <c r="B247" s="666"/>
      <c r="C247" s="667"/>
      <c r="D247" s="668"/>
      <c r="E247" s="583"/>
      <c r="F247" s="648"/>
      <c r="G247" s="583"/>
      <c r="H247" s="624"/>
      <c r="I247" s="624"/>
      <c r="J247" s="583"/>
      <c r="K247" s="624"/>
      <c r="L247" s="590"/>
      <c r="M247" s="592"/>
      <c r="N247" s="217"/>
      <c r="O247" s="227"/>
      <c r="P247" s="643" t="s">
        <v>71</v>
      </c>
      <c r="Q247" s="643"/>
      <c r="R247" s="586"/>
      <c r="S247" s="587"/>
      <c r="T247" s="228" t="str">
        <f>IF(T243="","",SUM(T243:T246))</f>
        <v/>
      </c>
      <c r="U247" s="229" t="str">
        <f t="shared" ref="U247:W247" si="31">IF(U243="","",SUM(U243:U246))</f>
        <v/>
      </c>
      <c r="V247" s="223" t="str">
        <f t="shared" si="31"/>
        <v/>
      </c>
      <c r="W247" s="223" t="str">
        <f t="shared" si="31"/>
        <v/>
      </c>
      <c r="X247" s="214"/>
      <c r="Y247" s="225" t="s">
        <v>120</v>
      </c>
      <c r="Z247" s="226"/>
      <c r="AA247" s="366"/>
    </row>
    <row r="248" spans="1:27" ht="15" customHeight="1" x14ac:dyDescent="0.55000000000000004">
      <c r="A248" s="650"/>
      <c r="B248" s="588" t="s">
        <v>41</v>
      </c>
      <c r="C248" s="588"/>
      <c r="D248" s="574" t="s">
        <v>42</v>
      </c>
      <c r="E248" s="576"/>
      <c r="F248" s="250"/>
      <c r="G248" s="249" t="s">
        <v>95</v>
      </c>
      <c r="H248" s="253"/>
      <c r="I248" s="253"/>
      <c r="J248" s="249" t="s">
        <v>95</v>
      </c>
      <c r="K248" s="254"/>
      <c r="L248" s="251" t="str">
        <f>IF(F248="","",F248)</f>
        <v/>
      </c>
      <c r="M248" s="252" t="str">
        <f>IF(L248="","",L248*S248)</f>
        <v/>
      </c>
      <c r="N248" s="217"/>
      <c r="O248" s="230"/>
      <c r="P248" s="567"/>
      <c r="Q248" s="567"/>
      <c r="R248" s="231"/>
      <c r="S248" s="383"/>
      <c r="T248" s="208" t="s">
        <v>467</v>
      </c>
      <c r="U248" s="232"/>
      <c r="V248" s="232"/>
      <c r="W248" s="232"/>
      <c r="X248" s="214"/>
      <c r="Y248" s="225" t="s">
        <v>121</v>
      </c>
      <c r="Z248" s="233"/>
      <c r="AA248" s="366"/>
    </row>
    <row r="249" spans="1:27" ht="15" customHeight="1" x14ac:dyDescent="0.55000000000000004">
      <c r="A249" s="650"/>
      <c r="B249" s="588"/>
      <c r="C249" s="588"/>
      <c r="D249" s="593" t="s">
        <v>43</v>
      </c>
      <c r="E249" s="425"/>
      <c r="F249" s="255"/>
      <c r="G249" s="249" t="s">
        <v>95</v>
      </c>
      <c r="H249" s="253"/>
      <c r="I249" s="250"/>
      <c r="J249" s="249" t="s">
        <v>95</v>
      </c>
      <c r="K249" s="254"/>
      <c r="L249" s="251" t="str">
        <f>IF(I249="",IF(I249="","",-I249),-I249)</f>
        <v/>
      </c>
      <c r="M249" s="252" t="str">
        <f>IF(L249="","",L249*S249)</f>
        <v/>
      </c>
      <c r="N249" s="217"/>
      <c r="O249" s="234"/>
      <c r="P249" s="235"/>
      <c r="Q249" s="236"/>
      <c r="R249" s="236"/>
      <c r="S249" s="383"/>
      <c r="T249" s="208" t="s">
        <v>467</v>
      </c>
      <c r="X249" s="214"/>
      <c r="Y249" s="214"/>
      <c r="Z249" s="233"/>
      <c r="AA249" s="366"/>
    </row>
    <row r="250" spans="1:27" ht="15" customHeight="1" thickBot="1" x14ac:dyDescent="0.6">
      <c r="A250" s="650"/>
      <c r="B250" s="594" t="s">
        <v>488</v>
      </c>
      <c r="C250" s="594"/>
      <c r="D250" s="594"/>
      <c r="E250" s="594"/>
      <c r="F250" s="594"/>
      <c r="G250" s="594"/>
      <c r="H250" s="594"/>
      <c r="I250" s="594"/>
      <c r="J250" s="594"/>
      <c r="K250" s="594"/>
      <c r="L250" s="594"/>
      <c r="M250" s="257" t="str">
        <f>IF(SUM(M244:M249)=0,"",SUM(M244:M249))</f>
        <v/>
      </c>
      <c r="N250" s="217"/>
      <c r="O250" s="234"/>
      <c r="P250" s="237"/>
      <c r="Q250" s="236"/>
      <c r="R250" s="236"/>
      <c r="S250" s="238"/>
      <c r="T250" s="238"/>
      <c r="X250" s="214"/>
      <c r="Y250" s="366"/>
      <c r="Z250" s="214"/>
      <c r="AA250" s="366"/>
    </row>
    <row r="251" spans="1:27" ht="15" customHeight="1" thickBot="1" x14ac:dyDescent="0.6">
      <c r="A251" s="595" t="s">
        <v>489</v>
      </c>
      <c r="B251" s="596"/>
      <c r="C251" s="596"/>
      <c r="D251" s="596"/>
      <c r="E251" s="596"/>
      <c r="F251" s="596"/>
      <c r="G251" s="596"/>
      <c r="H251" s="596"/>
      <c r="I251" s="596"/>
      <c r="J251" s="596"/>
      <c r="K251" s="596"/>
      <c r="L251" s="597"/>
      <c r="M251" s="256" t="str">
        <f>IF(SUM(M227,M232,M240,M250)=0,"",SUM(M227,M232,M240,M250))</f>
        <v/>
      </c>
      <c r="N251" s="217"/>
      <c r="O251" s="234"/>
      <c r="P251" s="237"/>
      <c r="Q251" s="236"/>
      <c r="R251" s="236"/>
      <c r="S251" s="238"/>
      <c r="T251" s="238"/>
      <c r="X251" s="214"/>
      <c r="Y251" s="366"/>
      <c r="Z251" s="214"/>
      <c r="AA251" s="366"/>
    </row>
    <row r="252" spans="1:27" ht="6" customHeight="1" x14ac:dyDescent="0.55000000000000004">
      <c r="A252" s="367"/>
      <c r="B252" s="118"/>
      <c r="C252" s="119"/>
      <c r="D252" s="119"/>
      <c r="E252" s="119"/>
      <c r="F252" s="119"/>
      <c r="G252" s="367"/>
      <c r="H252" s="367"/>
      <c r="I252" s="367"/>
      <c r="J252" s="367"/>
      <c r="K252" s="367"/>
      <c r="L252" s="367"/>
      <c r="M252" s="41"/>
      <c r="N252" s="217"/>
      <c r="O252" s="234"/>
      <c r="P252" s="237"/>
      <c r="Q252" s="236"/>
      <c r="R252" s="236"/>
      <c r="S252" s="238"/>
      <c r="T252" s="238"/>
      <c r="X252" s="214"/>
      <c r="Y252" s="366"/>
      <c r="Z252" s="214"/>
      <c r="AA252" s="366"/>
    </row>
    <row r="253" spans="1:27" ht="13.5" customHeight="1" x14ac:dyDescent="0.2">
      <c r="A253" s="74"/>
      <c r="B253" s="598" t="s">
        <v>390</v>
      </c>
      <c r="C253" s="598"/>
      <c r="D253" s="598"/>
      <c r="E253" s="598"/>
      <c r="F253" s="598"/>
      <c r="G253" s="598" t="str">
        <f>IF(P243="","",""&amp;$P243&amp;" "&amp;$R243&amp;"　"&amp;$P244&amp;" "&amp;$R244&amp;"　"&amp;$P245&amp;" "&amp;$R245&amp;"　"&amp;$P246&amp;" "&amp;$R246&amp;"")</f>
        <v/>
      </c>
      <c r="H253" s="598"/>
      <c r="I253" s="598"/>
      <c r="J253" s="598"/>
      <c r="K253" s="598"/>
      <c r="L253" s="598"/>
      <c r="M253" s="598"/>
      <c r="O253" s="234"/>
      <c r="P253" s="199"/>
      <c r="Q253" s="239"/>
      <c r="R253" s="239"/>
      <c r="S253" s="239"/>
      <c r="T253" s="271"/>
    </row>
    <row r="254" spans="1:27" ht="13.5" customHeight="1" x14ac:dyDescent="0.2">
      <c r="A254" s="48"/>
      <c r="B254" s="655"/>
      <c r="C254" s="655"/>
      <c r="D254" s="655"/>
      <c r="E254" s="655"/>
      <c r="F254" s="655"/>
      <c r="G254" s="655"/>
      <c r="H254" s="655"/>
      <c r="I254" s="655"/>
      <c r="J254" s="655"/>
      <c r="K254" s="655"/>
      <c r="L254" s="655"/>
      <c r="M254" s="655"/>
      <c r="Q254" s="240"/>
    </row>
    <row r="255" spans="1:27" ht="13.5" customHeight="1" x14ac:dyDescent="0.2">
      <c r="A255" s="48"/>
      <c r="B255" s="655"/>
      <c r="C255" s="655"/>
      <c r="D255" s="655"/>
      <c r="E255" s="655"/>
      <c r="F255" s="655"/>
      <c r="G255" s="655"/>
      <c r="H255" s="655"/>
      <c r="I255" s="655"/>
      <c r="J255" s="655"/>
      <c r="K255" s="655"/>
      <c r="L255" s="655"/>
      <c r="M255" s="655"/>
    </row>
    <row r="256" spans="1:27" ht="6" customHeight="1" x14ac:dyDescent="0.2">
      <c r="A256" s="49"/>
      <c r="B256" s="49"/>
      <c r="C256" s="49"/>
      <c r="D256" s="49"/>
      <c r="E256" s="49"/>
      <c r="F256" s="49"/>
      <c r="G256" s="49"/>
      <c r="H256" s="49"/>
      <c r="I256" s="49"/>
      <c r="J256" s="49"/>
      <c r="K256" s="49"/>
      <c r="L256" s="49"/>
      <c r="M256" s="49"/>
    </row>
    <row r="257" spans="1:27" ht="15" customHeight="1" x14ac:dyDescent="0.2">
      <c r="A257" s="1"/>
      <c r="B257" s="21" t="s">
        <v>315</v>
      </c>
      <c r="C257" s="21"/>
      <c r="D257" s="21"/>
      <c r="E257" s="21"/>
      <c r="F257" s="21"/>
      <c r="G257" s="21"/>
      <c r="H257" s="21"/>
      <c r="I257" s="21"/>
      <c r="J257" s="21"/>
      <c r="K257" s="21"/>
      <c r="L257" s="21"/>
      <c r="M257" s="21"/>
    </row>
    <row r="258" spans="1:27" ht="15" customHeight="1" x14ac:dyDescent="0.2">
      <c r="A258" s="21"/>
      <c r="B258" s="21"/>
      <c r="C258" s="21"/>
      <c r="D258" s="21"/>
      <c r="E258" s="21"/>
      <c r="F258" s="21"/>
      <c r="G258" s="21"/>
      <c r="H258" s="21"/>
      <c r="I258" s="21"/>
      <c r="J258" s="21"/>
      <c r="K258" s="21"/>
      <c r="L258" s="21"/>
      <c r="M258" s="21"/>
      <c r="O258" s="203" t="s">
        <v>272</v>
      </c>
    </row>
    <row r="259" spans="1:27" ht="15" customHeight="1" x14ac:dyDescent="0.2">
      <c r="A259" s="21"/>
      <c r="B259" s="46" t="str">
        <f>B3</f>
        <v>（令和</v>
      </c>
      <c r="C259" s="47">
        <f>IF($C$3="","",$C$3)</f>
        <v>7</v>
      </c>
      <c r="D259" s="74" t="s">
        <v>111</v>
      </c>
      <c r="F259" s="50" t="s">
        <v>112</v>
      </c>
      <c r="G259" s="671"/>
      <c r="H259" s="672"/>
      <c r="I259" s="672"/>
      <c r="J259" s="672"/>
      <c r="K259" s="672"/>
      <c r="L259" s="673"/>
      <c r="M259" s="21"/>
      <c r="O259" s="203" t="s">
        <v>274</v>
      </c>
    </row>
    <row r="260" spans="1:27" ht="15" customHeight="1" x14ac:dyDescent="0.2">
      <c r="A260" s="109"/>
      <c r="B260" s="110"/>
      <c r="C260" s="111"/>
      <c r="D260" s="111"/>
      <c r="E260" s="109"/>
      <c r="F260" s="111"/>
      <c r="G260" s="112"/>
      <c r="H260" s="112"/>
      <c r="I260" s="112"/>
      <c r="J260" s="112"/>
      <c r="K260" s="112"/>
      <c r="L260" s="110"/>
      <c r="M260" s="110"/>
      <c r="O260" s="203" t="s">
        <v>273</v>
      </c>
    </row>
    <row r="261" spans="1:27" ht="18" customHeight="1" x14ac:dyDescent="0.2">
      <c r="A261" s="594" t="s">
        <v>0</v>
      </c>
      <c r="B261" s="594"/>
      <c r="C261" s="594"/>
      <c r="D261" s="594"/>
      <c r="E261" s="594"/>
      <c r="F261" s="570" t="s">
        <v>1</v>
      </c>
      <c r="G261" s="570"/>
      <c r="H261" s="570"/>
      <c r="I261" s="570" t="s">
        <v>46</v>
      </c>
      <c r="J261" s="570"/>
      <c r="K261" s="570"/>
      <c r="L261" s="568" t="s">
        <v>70</v>
      </c>
      <c r="M261" s="568" t="s">
        <v>72</v>
      </c>
      <c r="N261" s="271"/>
      <c r="O261" s="571" t="s">
        <v>119</v>
      </c>
      <c r="P261" s="581" t="s">
        <v>2</v>
      </c>
      <c r="Q261" s="581"/>
      <c r="R261" s="571" t="s">
        <v>119</v>
      </c>
      <c r="S261" s="581" t="s">
        <v>57</v>
      </c>
      <c r="T261" s="581"/>
      <c r="X261" s="581" t="s">
        <v>2</v>
      </c>
      <c r="Y261" s="581"/>
      <c r="Z261" s="581" t="s">
        <v>57</v>
      </c>
      <c r="AA261" s="581"/>
    </row>
    <row r="262" spans="1:27" ht="15" customHeight="1" x14ac:dyDescent="0.2">
      <c r="A262" s="594"/>
      <c r="B262" s="594"/>
      <c r="C262" s="594"/>
      <c r="D262" s="594"/>
      <c r="E262" s="594"/>
      <c r="F262" s="360" t="s">
        <v>3</v>
      </c>
      <c r="G262" s="570" t="s">
        <v>47</v>
      </c>
      <c r="H262" s="382" t="s">
        <v>48</v>
      </c>
      <c r="I262" s="360" t="s">
        <v>3</v>
      </c>
      <c r="J262" s="570" t="s">
        <v>47</v>
      </c>
      <c r="K262" s="382" t="s">
        <v>48</v>
      </c>
      <c r="L262" s="569"/>
      <c r="M262" s="569"/>
      <c r="N262" s="271"/>
      <c r="O262" s="572"/>
      <c r="P262" s="205" t="s">
        <v>3</v>
      </c>
      <c r="Q262" s="638" t="s">
        <v>83</v>
      </c>
      <c r="R262" s="572"/>
      <c r="S262" s="571" t="s">
        <v>3</v>
      </c>
      <c r="T262" s="639" t="s">
        <v>47</v>
      </c>
      <c r="X262" s="205" t="s">
        <v>3</v>
      </c>
      <c r="Y262" s="641" t="s">
        <v>83</v>
      </c>
      <c r="Z262" s="571" t="s">
        <v>3</v>
      </c>
      <c r="AA262" s="571" t="s">
        <v>47</v>
      </c>
    </row>
    <row r="263" spans="1:27" ht="15" customHeight="1" x14ac:dyDescent="0.2">
      <c r="A263" s="594"/>
      <c r="B263" s="594"/>
      <c r="C263" s="594"/>
      <c r="D263" s="594"/>
      <c r="E263" s="594"/>
      <c r="F263" s="368" t="s">
        <v>66</v>
      </c>
      <c r="G263" s="570"/>
      <c r="H263" s="363" t="s">
        <v>67</v>
      </c>
      <c r="I263" s="368" t="s">
        <v>68</v>
      </c>
      <c r="J263" s="570"/>
      <c r="K263" s="363" t="s">
        <v>69</v>
      </c>
      <c r="L263" s="361" t="s">
        <v>104</v>
      </c>
      <c r="M263" s="361" t="s">
        <v>261</v>
      </c>
      <c r="N263" s="271"/>
      <c r="O263" s="573"/>
      <c r="P263" s="206" t="s">
        <v>5</v>
      </c>
      <c r="Q263" s="638"/>
      <c r="R263" s="573"/>
      <c r="S263" s="573"/>
      <c r="T263" s="640"/>
      <c r="X263" s="206" t="s">
        <v>5</v>
      </c>
      <c r="Y263" s="641"/>
      <c r="Z263" s="573"/>
      <c r="AA263" s="573"/>
    </row>
    <row r="264" spans="1:27" ht="15" customHeight="1" x14ac:dyDescent="0.55000000000000004">
      <c r="A264" s="650" t="s">
        <v>49</v>
      </c>
      <c r="B264" s="599" t="s">
        <v>106</v>
      </c>
      <c r="C264" s="600"/>
      <c r="D264" s="600"/>
      <c r="E264" s="601"/>
      <c r="F264" s="250"/>
      <c r="G264" s="249" t="s">
        <v>124</v>
      </c>
      <c r="H264" s="251" t="str">
        <f t="shared" ref="H264:H290" si="32">IF(F264="","",F264*P264)</f>
        <v/>
      </c>
      <c r="I264" s="250"/>
      <c r="J264" s="249" t="s">
        <v>124</v>
      </c>
      <c r="K264" s="251" t="str">
        <f t="shared" ref="K264:K285" si="33">IF(I264="","",I264*P264)</f>
        <v/>
      </c>
      <c r="L264" s="251" t="str">
        <f t="shared" ref="L264:L285" si="34">IF(F264="",IF(I264="","",-(I264*P264)),(F264-I264)*P264)</f>
        <v/>
      </c>
      <c r="M264" s="252" t="str">
        <f t="shared" ref="M264:M285" si="35">IF(L264="","",L264*S264*44/12)</f>
        <v/>
      </c>
      <c r="N264" s="217"/>
      <c r="O264" s="364" t="str">
        <f>IF(P264=$X$8,"","○")</f>
        <v/>
      </c>
      <c r="P264" s="277">
        <v>38.299999999999997</v>
      </c>
      <c r="Q264" s="303" t="s">
        <v>493</v>
      </c>
      <c r="R264" s="207" t="str">
        <f>IF(S264=$Z$8,"","○")</f>
        <v/>
      </c>
      <c r="S264" s="313">
        <v>1.9E-2</v>
      </c>
      <c r="T264" s="314" t="s">
        <v>277</v>
      </c>
      <c r="X264" s="281">
        <v>38.299999999999997</v>
      </c>
      <c r="Y264" s="359" t="s">
        <v>493</v>
      </c>
      <c r="Z264" s="320">
        <v>1.9E-2</v>
      </c>
      <c r="AA264" s="357" t="s">
        <v>56</v>
      </c>
    </row>
    <row r="265" spans="1:27" ht="15" customHeight="1" x14ac:dyDescent="0.55000000000000004">
      <c r="A265" s="650"/>
      <c r="B265" s="599" t="s">
        <v>9</v>
      </c>
      <c r="C265" s="600"/>
      <c r="D265" s="600"/>
      <c r="E265" s="601"/>
      <c r="F265" s="250"/>
      <c r="G265" s="249" t="s">
        <v>124</v>
      </c>
      <c r="H265" s="251" t="str">
        <f t="shared" si="32"/>
        <v/>
      </c>
      <c r="I265" s="250"/>
      <c r="J265" s="249" t="s">
        <v>124</v>
      </c>
      <c r="K265" s="251" t="str">
        <f t="shared" si="33"/>
        <v/>
      </c>
      <c r="L265" s="251" t="str">
        <f t="shared" si="34"/>
        <v/>
      </c>
      <c r="M265" s="252" t="str">
        <f t="shared" si="35"/>
        <v/>
      </c>
      <c r="N265" s="217"/>
      <c r="O265" s="364" t="str">
        <f>IF(P265=$X$9,"","○")</f>
        <v/>
      </c>
      <c r="P265" s="277">
        <v>34.799999999999997</v>
      </c>
      <c r="Q265" s="303" t="s">
        <v>493</v>
      </c>
      <c r="R265" s="207" t="str">
        <f>IF(S265=$Z$9,"","○")</f>
        <v/>
      </c>
      <c r="S265" s="277">
        <v>1.83E-2</v>
      </c>
      <c r="T265" s="314" t="s">
        <v>276</v>
      </c>
      <c r="X265" s="281">
        <v>34.799999999999997</v>
      </c>
      <c r="Y265" s="359" t="s">
        <v>493</v>
      </c>
      <c r="Z265" s="281">
        <v>1.83E-2</v>
      </c>
      <c r="AA265" s="357" t="s">
        <v>56</v>
      </c>
    </row>
    <row r="266" spans="1:27" ht="15" customHeight="1" x14ac:dyDescent="0.55000000000000004">
      <c r="A266" s="650"/>
      <c r="B266" s="599" t="s">
        <v>53</v>
      </c>
      <c r="C266" s="600"/>
      <c r="D266" s="600"/>
      <c r="E266" s="601"/>
      <c r="F266" s="250"/>
      <c r="G266" s="249" t="s">
        <v>124</v>
      </c>
      <c r="H266" s="251" t="str">
        <f t="shared" si="32"/>
        <v/>
      </c>
      <c r="I266" s="250"/>
      <c r="J266" s="249" t="s">
        <v>124</v>
      </c>
      <c r="K266" s="251" t="str">
        <f t="shared" si="33"/>
        <v/>
      </c>
      <c r="L266" s="251" t="str">
        <f t="shared" si="34"/>
        <v/>
      </c>
      <c r="M266" s="252" t="str">
        <f t="shared" si="35"/>
        <v/>
      </c>
      <c r="N266" s="217"/>
      <c r="O266" s="364" t="str">
        <f>IF(P266=$X$10,"","○")</f>
        <v/>
      </c>
      <c r="P266" s="277">
        <v>33.4</v>
      </c>
      <c r="Q266" s="303" t="s">
        <v>493</v>
      </c>
      <c r="R266" s="207" t="str">
        <f>IF(S266=$Z$10,"","○")</f>
        <v/>
      </c>
      <c r="S266" s="277">
        <v>1.8700000000000001E-2</v>
      </c>
      <c r="T266" s="314" t="s">
        <v>276</v>
      </c>
      <c r="X266" s="281">
        <v>33.4</v>
      </c>
      <c r="Y266" s="359" t="s">
        <v>493</v>
      </c>
      <c r="Z266" s="281">
        <v>1.8700000000000001E-2</v>
      </c>
      <c r="AA266" s="357" t="s">
        <v>56</v>
      </c>
    </row>
    <row r="267" spans="1:27" ht="15" customHeight="1" x14ac:dyDescent="0.55000000000000004">
      <c r="A267" s="650"/>
      <c r="B267" s="599" t="s">
        <v>10</v>
      </c>
      <c r="C267" s="600"/>
      <c r="D267" s="600"/>
      <c r="E267" s="601"/>
      <c r="F267" s="250"/>
      <c r="G267" s="249" t="s">
        <v>124</v>
      </c>
      <c r="H267" s="251" t="str">
        <f t="shared" si="32"/>
        <v/>
      </c>
      <c r="I267" s="250"/>
      <c r="J267" s="249" t="s">
        <v>124</v>
      </c>
      <c r="K267" s="251" t="str">
        <f t="shared" si="33"/>
        <v/>
      </c>
      <c r="L267" s="251" t="str">
        <f t="shared" si="34"/>
        <v/>
      </c>
      <c r="M267" s="252" t="str">
        <f t="shared" si="35"/>
        <v/>
      </c>
      <c r="N267" s="217"/>
      <c r="O267" s="364" t="str">
        <f>IF(P267=$X$11,"","○")</f>
        <v/>
      </c>
      <c r="P267" s="277">
        <v>33.299999999999997</v>
      </c>
      <c r="Q267" s="303" t="s">
        <v>493</v>
      </c>
      <c r="R267" s="207" t="str">
        <f>IF(S267=$Z$11,"","○")</f>
        <v/>
      </c>
      <c r="S267" s="277">
        <v>1.8599999999999998E-2</v>
      </c>
      <c r="T267" s="314" t="s">
        <v>276</v>
      </c>
      <c r="X267" s="281">
        <v>33.299999999999997</v>
      </c>
      <c r="Y267" s="359" t="s">
        <v>493</v>
      </c>
      <c r="Z267" s="281">
        <v>1.8599999999999998E-2</v>
      </c>
      <c r="AA267" s="357" t="s">
        <v>56</v>
      </c>
    </row>
    <row r="268" spans="1:27" ht="15" customHeight="1" x14ac:dyDescent="0.55000000000000004">
      <c r="A268" s="650"/>
      <c r="B268" s="599" t="s">
        <v>107</v>
      </c>
      <c r="C268" s="600"/>
      <c r="D268" s="600"/>
      <c r="E268" s="601"/>
      <c r="F268" s="250"/>
      <c r="G268" s="249" t="s">
        <v>124</v>
      </c>
      <c r="H268" s="251" t="str">
        <f t="shared" si="32"/>
        <v/>
      </c>
      <c r="I268" s="250"/>
      <c r="J268" s="249" t="s">
        <v>124</v>
      </c>
      <c r="K268" s="251" t="str">
        <f t="shared" si="33"/>
        <v/>
      </c>
      <c r="L268" s="251" t="str">
        <f t="shared" si="34"/>
        <v/>
      </c>
      <c r="M268" s="252" t="str">
        <f t="shared" si="35"/>
        <v/>
      </c>
      <c r="N268" s="217"/>
      <c r="O268" s="364" t="str">
        <f>IF(P268=$X$12,"","○")</f>
        <v/>
      </c>
      <c r="P268" s="277">
        <v>36.5</v>
      </c>
      <c r="Q268" s="303" t="s">
        <v>493</v>
      </c>
      <c r="R268" s="207" t="str">
        <f>IF(S268=$Z$12,"","○")</f>
        <v/>
      </c>
      <c r="S268" s="277">
        <v>1.8700000000000001E-2</v>
      </c>
      <c r="T268" s="314" t="s">
        <v>276</v>
      </c>
      <c r="X268" s="281">
        <v>36.5</v>
      </c>
      <c r="Y268" s="359" t="s">
        <v>493</v>
      </c>
      <c r="Z268" s="281">
        <v>1.8700000000000001E-2</v>
      </c>
      <c r="AA268" s="357" t="s">
        <v>56</v>
      </c>
    </row>
    <row r="269" spans="1:27" ht="15" customHeight="1" x14ac:dyDescent="0.55000000000000004">
      <c r="A269" s="650"/>
      <c r="B269" s="599" t="s">
        <v>12</v>
      </c>
      <c r="C269" s="600"/>
      <c r="D269" s="600"/>
      <c r="E269" s="601"/>
      <c r="F269" s="250"/>
      <c r="G269" s="249" t="s">
        <v>124</v>
      </c>
      <c r="H269" s="251" t="str">
        <f t="shared" si="32"/>
        <v/>
      </c>
      <c r="I269" s="250"/>
      <c r="J269" s="249" t="s">
        <v>124</v>
      </c>
      <c r="K269" s="251" t="str">
        <f t="shared" si="33"/>
        <v/>
      </c>
      <c r="L269" s="251" t="str">
        <f t="shared" si="34"/>
        <v/>
      </c>
      <c r="M269" s="252" t="str">
        <f t="shared" si="35"/>
        <v/>
      </c>
      <c r="N269" s="217"/>
      <c r="O269" s="364" t="str">
        <f>IF(P269=$X$13,"","○")</f>
        <v/>
      </c>
      <c r="P269" s="304">
        <v>38</v>
      </c>
      <c r="Q269" s="303" t="s">
        <v>493</v>
      </c>
      <c r="R269" s="207" t="str">
        <f>IF(S269=$Z$13,"","○")</f>
        <v/>
      </c>
      <c r="S269" s="277">
        <v>1.8800000000000001E-2</v>
      </c>
      <c r="T269" s="314" t="s">
        <v>276</v>
      </c>
      <c r="X269" s="321">
        <v>38</v>
      </c>
      <c r="Y269" s="359" t="s">
        <v>493</v>
      </c>
      <c r="Z269" s="281">
        <v>1.8800000000000001E-2</v>
      </c>
      <c r="AA269" s="357" t="s">
        <v>56</v>
      </c>
    </row>
    <row r="270" spans="1:27" ht="15" customHeight="1" x14ac:dyDescent="0.55000000000000004">
      <c r="A270" s="650"/>
      <c r="B270" s="599" t="s">
        <v>13</v>
      </c>
      <c r="C270" s="600"/>
      <c r="D270" s="600"/>
      <c r="E270" s="601"/>
      <c r="F270" s="250"/>
      <c r="G270" s="249" t="s">
        <v>124</v>
      </c>
      <c r="H270" s="251" t="str">
        <f t="shared" si="32"/>
        <v/>
      </c>
      <c r="I270" s="250"/>
      <c r="J270" s="249" t="s">
        <v>124</v>
      </c>
      <c r="K270" s="251" t="str">
        <f t="shared" si="33"/>
        <v/>
      </c>
      <c r="L270" s="251" t="str">
        <f t="shared" si="34"/>
        <v/>
      </c>
      <c r="M270" s="252" t="str">
        <f t="shared" si="35"/>
        <v/>
      </c>
      <c r="N270" s="217"/>
      <c r="O270" s="364" t="str">
        <f>IF(P270=$X$14,"","○")</f>
        <v/>
      </c>
      <c r="P270" s="277">
        <v>38.9</v>
      </c>
      <c r="Q270" s="303" t="s">
        <v>493</v>
      </c>
      <c r="R270" s="207" t="str">
        <f>IF(S270=$Z$14,"","○")</f>
        <v/>
      </c>
      <c r="S270" s="277">
        <v>1.9300000000000001E-2</v>
      </c>
      <c r="T270" s="314" t="s">
        <v>276</v>
      </c>
      <c r="X270" s="281">
        <v>38.9</v>
      </c>
      <c r="Y270" s="359" t="s">
        <v>493</v>
      </c>
      <c r="Z270" s="281">
        <v>1.9300000000000001E-2</v>
      </c>
      <c r="AA270" s="357" t="s">
        <v>56</v>
      </c>
    </row>
    <row r="271" spans="1:27" ht="15" customHeight="1" x14ac:dyDescent="0.55000000000000004">
      <c r="A271" s="650"/>
      <c r="B271" s="599" t="s">
        <v>14</v>
      </c>
      <c r="C271" s="600"/>
      <c r="D271" s="600"/>
      <c r="E271" s="601"/>
      <c r="F271" s="250"/>
      <c r="G271" s="249" t="s">
        <v>124</v>
      </c>
      <c r="H271" s="251" t="str">
        <f t="shared" si="32"/>
        <v/>
      </c>
      <c r="I271" s="250"/>
      <c r="J271" s="249" t="s">
        <v>124</v>
      </c>
      <c r="K271" s="251" t="str">
        <f t="shared" si="33"/>
        <v/>
      </c>
      <c r="L271" s="251" t="str">
        <f t="shared" si="34"/>
        <v/>
      </c>
      <c r="M271" s="252" t="str">
        <f t="shared" si="35"/>
        <v/>
      </c>
      <c r="N271" s="217"/>
      <c r="O271" s="364" t="str">
        <f>IF(P271=$X$15,"","○")</f>
        <v/>
      </c>
      <c r="P271" s="277">
        <v>41.8</v>
      </c>
      <c r="Q271" s="303" t="s">
        <v>493</v>
      </c>
      <c r="R271" s="207" t="str">
        <f>IF(S271=$Z$15,"","○")</f>
        <v/>
      </c>
      <c r="S271" s="277">
        <v>2.0199999999999999E-2</v>
      </c>
      <c r="T271" s="314" t="s">
        <v>276</v>
      </c>
      <c r="X271" s="281">
        <v>41.8</v>
      </c>
      <c r="Y271" s="359" t="s">
        <v>493</v>
      </c>
      <c r="Z271" s="281">
        <v>2.0199999999999999E-2</v>
      </c>
      <c r="AA271" s="357" t="s">
        <v>56</v>
      </c>
    </row>
    <row r="272" spans="1:27" ht="15" customHeight="1" x14ac:dyDescent="0.55000000000000004">
      <c r="A272" s="650"/>
      <c r="B272" s="599" t="s">
        <v>15</v>
      </c>
      <c r="C272" s="600"/>
      <c r="D272" s="600"/>
      <c r="E272" s="601"/>
      <c r="F272" s="250"/>
      <c r="G272" s="249" t="s">
        <v>457</v>
      </c>
      <c r="H272" s="251" t="str">
        <f t="shared" si="32"/>
        <v/>
      </c>
      <c r="I272" s="250"/>
      <c r="J272" s="249" t="s">
        <v>457</v>
      </c>
      <c r="K272" s="251" t="str">
        <f t="shared" si="33"/>
        <v/>
      </c>
      <c r="L272" s="251" t="str">
        <f t="shared" si="34"/>
        <v/>
      </c>
      <c r="M272" s="252" t="str">
        <f t="shared" si="35"/>
        <v/>
      </c>
      <c r="N272" s="217"/>
      <c r="O272" s="364" t="str">
        <f>IF(P272=$X$16,"","○")</f>
        <v/>
      </c>
      <c r="P272" s="304">
        <v>40</v>
      </c>
      <c r="Q272" s="303" t="s">
        <v>17</v>
      </c>
      <c r="R272" s="207" t="str">
        <f>IF(S272=$Z$16,"","○")</f>
        <v/>
      </c>
      <c r="S272" s="277">
        <v>2.0400000000000001E-2</v>
      </c>
      <c r="T272" s="314" t="s">
        <v>276</v>
      </c>
      <c r="X272" s="321">
        <v>40</v>
      </c>
      <c r="Y272" s="359" t="s">
        <v>17</v>
      </c>
      <c r="Z272" s="281">
        <v>2.0400000000000001E-2</v>
      </c>
      <c r="AA272" s="357" t="s">
        <v>56</v>
      </c>
    </row>
    <row r="273" spans="1:32" ht="15" customHeight="1" x14ac:dyDescent="0.55000000000000004">
      <c r="A273" s="650"/>
      <c r="B273" s="599" t="s">
        <v>18</v>
      </c>
      <c r="C273" s="600"/>
      <c r="D273" s="600"/>
      <c r="E273" s="601"/>
      <c r="F273" s="250"/>
      <c r="G273" s="249" t="s">
        <v>457</v>
      </c>
      <c r="H273" s="251" t="str">
        <f t="shared" si="32"/>
        <v/>
      </c>
      <c r="I273" s="250"/>
      <c r="J273" s="249" t="s">
        <v>457</v>
      </c>
      <c r="K273" s="251" t="str">
        <f t="shared" si="33"/>
        <v/>
      </c>
      <c r="L273" s="251" t="str">
        <f t="shared" si="34"/>
        <v/>
      </c>
      <c r="M273" s="252" t="str">
        <f t="shared" si="35"/>
        <v/>
      </c>
      <c r="N273" s="217"/>
      <c r="O273" s="364" t="str">
        <f>IF(P273=$X$17,"","○")</f>
        <v/>
      </c>
      <c r="P273" s="277">
        <v>34.1</v>
      </c>
      <c r="Q273" s="303" t="s">
        <v>17</v>
      </c>
      <c r="R273" s="207" t="str">
        <f>IF(S273=$Z$17,"","○")</f>
        <v/>
      </c>
      <c r="S273" s="277">
        <v>2.4500000000000001E-2</v>
      </c>
      <c r="T273" s="314" t="s">
        <v>276</v>
      </c>
      <c r="X273" s="281">
        <v>34.1</v>
      </c>
      <c r="Y273" s="359" t="s">
        <v>17</v>
      </c>
      <c r="Z273" s="281">
        <v>2.4500000000000001E-2</v>
      </c>
      <c r="AA273" s="357" t="s">
        <v>56</v>
      </c>
    </row>
    <row r="274" spans="1:32" ht="15" customHeight="1" x14ac:dyDescent="0.55000000000000004">
      <c r="A274" s="650"/>
      <c r="B274" s="602" t="s">
        <v>19</v>
      </c>
      <c r="C274" s="637" t="s">
        <v>20</v>
      </c>
      <c r="D274" s="637"/>
      <c r="E274" s="637"/>
      <c r="F274" s="250"/>
      <c r="G274" s="249" t="s">
        <v>457</v>
      </c>
      <c r="H274" s="251" t="str">
        <f t="shared" si="32"/>
        <v/>
      </c>
      <c r="I274" s="250"/>
      <c r="J274" s="249" t="s">
        <v>457</v>
      </c>
      <c r="K274" s="251" t="str">
        <f t="shared" si="33"/>
        <v/>
      </c>
      <c r="L274" s="251" t="str">
        <f t="shared" si="34"/>
        <v/>
      </c>
      <c r="M274" s="252" t="str">
        <f t="shared" si="35"/>
        <v/>
      </c>
      <c r="N274" s="217"/>
      <c r="O274" s="364" t="str">
        <f>IF(P274=$X$18,"","○")</f>
        <v/>
      </c>
      <c r="P274" s="277">
        <v>50.1</v>
      </c>
      <c r="Q274" s="303" t="s">
        <v>91</v>
      </c>
      <c r="R274" s="207" t="str">
        <f>IF(S274=$Z$18,"","○")</f>
        <v/>
      </c>
      <c r="S274" s="277">
        <v>1.6299999999999999E-2</v>
      </c>
      <c r="T274" s="314" t="s">
        <v>276</v>
      </c>
      <c r="X274" s="281">
        <v>50.1</v>
      </c>
      <c r="Y274" s="359" t="s">
        <v>91</v>
      </c>
      <c r="Z274" s="281">
        <v>1.6299999999999999E-2</v>
      </c>
      <c r="AA274" s="357" t="s">
        <v>56</v>
      </c>
    </row>
    <row r="275" spans="1:32" ht="15" customHeight="1" x14ac:dyDescent="0.55000000000000004">
      <c r="A275" s="650"/>
      <c r="B275" s="602"/>
      <c r="C275" s="637" t="s">
        <v>21</v>
      </c>
      <c r="D275" s="637"/>
      <c r="E275" s="637"/>
      <c r="F275" s="250"/>
      <c r="G275" s="249" t="s">
        <v>262</v>
      </c>
      <c r="H275" s="251" t="str">
        <f t="shared" si="32"/>
        <v/>
      </c>
      <c r="I275" s="250"/>
      <c r="J275" s="249" t="s">
        <v>262</v>
      </c>
      <c r="K275" s="251" t="str">
        <f t="shared" si="33"/>
        <v/>
      </c>
      <c r="L275" s="251" t="str">
        <f t="shared" si="34"/>
        <v/>
      </c>
      <c r="M275" s="252" t="str">
        <f t="shared" si="35"/>
        <v/>
      </c>
      <c r="N275" s="217"/>
      <c r="O275" s="364" t="str">
        <f>IF(P275=$X$19,"","○")</f>
        <v/>
      </c>
      <c r="P275" s="277">
        <v>46.1</v>
      </c>
      <c r="Q275" s="303" t="s">
        <v>462</v>
      </c>
      <c r="R275" s="207" t="str">
        <f>IF(S275=$Z$19,"","○")</f>
        <v/>
      </c>
      <c r="S275" s="277">
        <v>1.44E-2</v>
      </c>
      <c r="T275" s="314" t="s">
        <v>276</v>
      </c>
      <c r="X275" s="281">
        <v>46.1</v>
      </c>
      <c r="Y275" s="359" t="s">
        <v>462</v>
      </c>
      <c r="Z275" s="281">
        <v>1.44E-2</v>
      </c>
      <c r="AA275" s="357" t="s">
        <v>56</v>
      </c>
    </row>
    <row r="276" spans="1:32" ht="15" customHeight="1" x14ac:dyDescent="0.55000000000000004">
      <c r="A276" s="650"/>
      <c r="B276" s="602" t="s">
        <v>397</v>
      </c>
      <c r="C276" s="637" t="s">
        <v>22</v>
      </c>
      <c r="D276" s="637"/>
      <c r="E276" s="637"/>
      <c r="F276" s="250"/>
      <c r="G276" s="249" t="s">
        <v>457</v>
      </c>
      <c r="H276" s="251" t="str">
        <f t="shared" si="32"/>
        <v/>
      </c>
      <c r="I276" s="250"/>
      <c r="J276" s="249" t="s">
        <v>457</v>
      </c>
      <c r="K276" s="251" t="str">
        <f t="shared" si="33"/>
        <v/>
      </c>
      <c r="L276" s="251" t="str">
        <f t="shared" si="34"/>
        <v/>
      </c>
      <c r="M276" s="252" t="str">
        <f t="shared" si="35"/>
        <v/>
      </c>
      <c r="N276" s="217"/>
      <c r="O276" s="364" t="str">
        <f>IF(P276=$X$20,"","○")</f>
        <v/>
      </c>
      <c r="P276" s="277">
        <v>54.7</v>
      </c>
      <c r="Q276" s="303" t="s">
        <v>91</v>
      </c>
      <c r="R276" s="207" t="str">
        <f>IF(S276=$Z$20,"","○")</f>
        <v/>
      </c>
      <c r="S276" s="277">
        <v>1.3899999999999999E-2</v>
      </c>
      <c r="T276" s="314" t="s">
        <v>276</v>
      </c>
      <c r="X276" s="281">
        <v>54.7</v>
      </c>
      <c r="Y276" s="359" t="s">
        <v>91</v>
      </c>
      <c r="Z276" s="281">
        <v>1.3899999999999999E-2</v>
      </c>
      <c r="AA276" s="357" t="s">
        <v>56</v>
      </c>
    </row>
    <row r="277" spans="1:32" ht="15" customHeight="1" thickBot="1" x14ac:dyDescent="0.6">
      <c r="A277" s="650"/>
      <c r="B277" s="602"/>
      <c r="C277" s="637" t="s">
        <v>50</v>
      </c>
      <c r="D277" s="637"/>
      <c r="E277" s="637"/>
      <c r="F277" s="250"/>
      <c r="G277" s="249" t="s">
        <v>262</v>
      </c>
      <c r="H277" s="251" t="str">
        <f t="shared" si="32"/>
        <v/>
      </c>
      <c r="I277" s="250"/>
      <c r="J277" s="249" t="s">
        <v>262</v>
      </c>
      <c r="K277" s="251" t="str">
        <f t="shared" si="33"/>
        <v/>
      </c>
      <c r="L277" s="251" t="str">
        <f t="shared" si="34"/>
        <v/>
      </c>
      <c r="M277" s="252" t="str">
        <f t="shared" si="35"/>
        <v/>
      </c>
      <c r="N277" s="217"/>
      <c r="O277" s="364" t="str">
        <f>IF(P277=$X$21,"","○")</f>
        <v/>
      </c>
      <c r="P277" s="305">
        <v>38.4</v>
      </c>
      <c r="Q277" s="306" t="s">
        <v>462</v>
      </c>
      <c r="R277" s="207" t="str">
        <f>IF(S277=$Z$21,"","○")</f>
        <v/>
      </c>
      <c r="S277" s="305">
        <v>1.3899999999999999E-2</v>
      </c>
      <c r="T277" s="315" t="s">
        <v>276</v>
      </c>
      <c r="X277" s="281">
        <v>38.4</v>
      </c>
      <c r="Y277" s="359" t="s">
        <v>462</v>
      </c>
      <c r="Z277" s="281">
        <v>1.3899999999999999E-2</v>
      </c>
      <c r="AA277" s="357" t="s">
        <v>56</v>
      </c>
    </row>
    <row r="278" spans="1:32" ht="15" customHeight="1" x14ac:dyDescent="0.55000000000000004">
      <c r="A278" s="650"/>
      <c r="B278" s="588" t="s">
        <v>23</v>
      </c>
      <c r="C278" s="658" t="s">
        <v>479</v>
      </c>
      <c r="D278" s="658"/>
      <c r="E278" s="658"/>
      <c r="F278" s="250"/>
      <c r="G278" s="249" t="s">
        <v>457</v>
      </c>
      <c r="H278" s="251" t="str">
        <f t="shared" si="32"/>
        <v/>
      </c>
      <c r="I278" s="250"/>
      <c r="J278" s="249" t="s">
        <v>457</v>
      </c>
      <c r="K278" s="251" t="str">
        <f t="shared" si="33"/>
        <v/>
      </c>
      <c r="L278" s="251" t="str">
        <f t="shared" si="34"/>
        <v/>
      </c>
      <c r="M278" s="252" t="str">
        <f t="shared" si="35"/>
        <v/>
      </c>
      <c r="N278" s="217"/>
      <c r="O278" s="364" t="str">
        <f>IF(P278=$X$22,"","○")</f>
        <v/>
      </c>
      <c r="P278" s="307">
        <v>28.7</v>
      </c>
      <c r="Q278" s="308" t="s">
        <v>17</v>
      </c>
      <c r="R278" s="207" t="str">
        <f>IF(S278=$Z$22,"","○")</f>
        <v/>
      </c>
      <c r="S278" s="316">
        <v>2.46E-2</v>
      </c>
      <c r="T278" s="308" t="s">
        <v>276</v>
      </c>
      <c r="X278" s="322">
        <v>28.7</v>
      </c>
      <c r="Y278" s="359" t="s">
        <v>17</v>
      </c>
      <c r="Z278" s="281">
        <v>2.46E-2</v>
      </c>
      <c r="AA278" s="357" t="s">
        <v>56</v>
      </c>
    </row>
    <row r="279" spans="1:32" ht="15" customHeight="1" thickBot="1" x14ac:dyDescent="0.6">
      <c r="A279" s="650"/>
      <c r="B279" s="588"/>
      <c r="C279" s="658" t="s">
        <v>24</v>
      </c>
      <c r="D279" s="658"/>
      <c r="E279" s="658"/>
      <c r="F279" s="250"/>
      <c r="G279" s="249" t="s">
        <v>457</v>
      </c>
      <c r="H279" s="251" t="str">
        <f t="shared" si="32"/>
        <v/>
      </c>
      <c r="I279" s="250"/>
      <c r="J279" s="249" t="s">
        <v>457</v>
      </c>
      <c r="K279" s="251" t="str">
        <f t="shared" si="33"/>
        <v/>
      </c>
      <c r="L279" s="251" t="str">
        <f t="shared" si="34"/>
        <v/>
      </c>
      <c r="M279" s="252" t="str">
        <f t="shared" si="35"/>
        <v/>
      </c>
      <c r="N279" s="217"/>
      <c r="O279" s="364" t="str">
        <f>IF(P279=$X$23,"","○")</f>
        <v/>
      </c>
      <c r="P279" s="309">
        <v>26.1</v>
      </c>
      <c r="Q279" s="310" t="s">
        <v>17</v>
      </c>
      <c r="R279" s="207" t="str">
        <f>IF(S279=$Z$23,"","○")</f>
        <v/>
      </c>
      <c r="S279" s="309">
        <v>2.4299999999999999E-2</v>
      </c>
      <c r="T279" s="310" t="s">
        <v>276</v>
      </c>
      <c r="X279" s="281">
        <v>26.1</v>
      </c>
      <c r="Y279" s="359" t="s">
        <v>17</v>
      </c>
      <c r="Z279" s="281">
        <v>2.4299999999999999E-2</v>
      </c>
      <c r="AA279" s="357" t="s">
        <v>56</v>
      </c>
    </row>
    <row r="280" spans="1:32" ht="15" customHeight="1" x14ac:dyDescent="0.55000000000000004">
      <c r="A280" s="650"/>
      <c r="B280" s="588"/>
      <c r="C280" s="637" t="s">
        <v>25</v>
      </c>
      <c r="D280" s="637"/>
      <c r="E280" s="637"/>
      <c r="F280" s="250"/>
      <c r="G280" s="249" t="s">
        <v>457</v>
      </c>
      <c r="H280" s="251" t="str">
        <f t="shared" si="32"/>
        <v/>
      </c>
      <c r="I280" s="250"/>
      <c r="J280" s="249" t="s">
        <v>457</v>
      </c>
      <c r="K280" s="251" t="str">
        <f t="shared" si="33"/>
        <v/>
      </c>
      <c r="L280" s="251" t="str">
        <f t="shared" si="34"/>
        <v/>
      </c>
      <c r="M280" s="252" t="str">
        <f t="shared" si="35"/>
        <v/>
      </c>
      <c r="N280" s="217"/>
      <c r="O280" s="364" t="str">
        <f>IF(P280=$X$24,"","○")</f>
        <v/>
      </c>
      <c r="P280" s="311">
        <v>27.8</v>
      </c>
      <c r="Q280" s="312" t="s">
        <v>17</v>
      </c>
      <c r="R280" s="207" t="str">
        <f>IF(S280=$Z$24,"","○")</f>
        <v/>
      </c>
      <c r="S280" s="311">
        <v>2.5899999999999999E-2</v>
      </c>
      <c r="T280" s="317" t="s">
        <v>276</v>
      </c>
      <c r="X280" s="281">
        <v>27.8</v>
      </c>
      <c r="Y280" s="359" t="s">
        <v>17</v>
      </c>
      <c r="Z280" s="281">
        <v>2.5899999999999999E-2</v>
      </c>
      <c r="AA280" s="357" t="s">
        <v>56</v>
      </c>
    </row>
    <row r="281" spans="1:32" ht="15" customHeight="1" x14ac:dyDescent="0.55000000000000004">
      <c r="A281" s="650"/>
      <c r="B281" s="588" t="s">
        <v>26</v>
      </c>
      <c r="C281" s="588"/>
      <c r="D281" s="588"/>
      <c r="E281" s="588"/>
      <c r="F281" s="250"/>
      <c r="G281" s="249" t="s">
        <v>457</v>
      </c>
      <c r="H281" s="251" t="str">
        <f t="shared" si="32"/>
        <v/>
      </c>
      <c r="I281" s="250"/>
      <c r="J281" s="249" t="s">
        <v>457</v>
      </c>
      <c r="K281" s="251" t="str">
        <f t="shared" si="33"/>
        <v/>
      </c>
      <c r="L281" s="251" t="str">
        <f t="shared" si="34"/>
        <v/>
      </c>
      <c r="M281" s="252" t="str">
        <f t="shared" si="35"/>
        <v/>
      </c>
      <c r="N281" s="217"/>
      <c r="O281" s="364" t="str">
        <f>IF(P281=$X$25,"","○")</f>
        <v/>
      </c>
      <c r="P281" s="304">
        <v>29</v>
      </c>
      <c r="Q281" s="303" t="s">
        <v>17</v>
      </c>
      <c r="R281" s="207" t="str">
        <f>IF(S281=$Z$25,"","○")</f>
        <v/>
      </c>
      <c r="S281" s="277">
        <v>2.9899999999999999E-2</v>
      </c>
      <c r="T281" s="314" t="s">
        <v>276</v>
      </c>
      <c r="X281" s="321">
        <v>29</v>
      </c>
      <c r="Y281" s="359" t="s">
        <v>17</v>
      </c>
      <c r="Z281" s="281">
        <v>2.9899999999999999E-2</v>
      </c>
      <c r="AA281" s="357" t="s">
        <v>56</v>
      </c>
    </row>
    <row r="282" spans="1:32" ht="15" customHeight="1" x14ac:dyDescent="0.55000000000000004">
      <c r="A282" s="650"/>
      <c r="B282" s="588" t="s">
        <v>27</v>
      </c>
      <c r="C282" s="588"/>
      <c r="D282" s="588"/>
      <c r="E282" s="588"/>
      <c r="F282" s="250"/>
      <c r="G282" s="249" t="s">
        <v>457</v>
      </c>
      <c r="H282" s="251" t="str">
        <f t="shared" si="32"/>
        <v/>
      </c>
      <c r="I282" s="250"/>
      <c r="J282" s="249" t="s">
        <v>457</v>
      </c>
      <c r="K282" s="251" t="str">
        <f t="shared" si="33"/>
        <v/>
      </c>
      <c r="L282" s="251" t="str">
        <f t="shared" si="34"/>
        <v/>
      </c>
      <c r="M282" s="252" t="str">
        <f t="shared" si="35"/>
        <v/>
      </c>
      <c r="N282" s="217"/>
      <c r="O282" s="364" t="str">
        <f>IF(P282=$X$26,"","○")</f>
        <v/>
      </c>
      <c r="P282" s="277">
        <v>37.299999999999997</v>
      </c>
      <c r="Q282" s="303" t="s">
        <v>17</v>
      </c>
      <c r="R282" s="207" t="str">
        <f>IF(S282=$Z$26,"","○")</f>
        <v/>
      </c>
      <c r="S282" s="277">
        <v>2.0899999999999998E-2</v>
      </c>
      <c r="T282" s="314" t="s">
        <v>276</v>
      </c>
      <c r="X282" s="281">
        <v>37.299999999999997</v>
      </c>
      <c r="Y282" s="359" t="s">
        <v>17</v>
      </c>
      <c r="Z282" s="281">
        <v>2.0899999999999998E-2</v>
      </c>
      <c r="AA282" s="357" t="s">
        <v>56</v>
      </c>
    </row>
    <row r="283" spans="1:32" ht="15" customHeight="1" x14ac:dyDescent="0.55000000000000004">
      <c r="A283" s="650"/>
      <c r="B283" s="588" t="s">
        <v>28</v>
      </c>
      <c r="C283" s="588"/>
      <c r="D283" s="588"/>
      <c r="E283" s="588"/>
      <c r="F283" s="250"/>
      <c r="G283" s="249" t="s">
        <v>262</v>
      </c>
      <c r="H283" s="251" t="str">
        <f t="shared" si="32"/>
        <v/>
      </c>
      <c r="I283" s="250"/>
      <c r="J283" s="249" t="s">
        <v>262</v>
      </c>
      <c r="K283" s="251" t="str">
        <f t="shared" si="33"/>
        <v/>
      </c>
      <c r="L283" s="251" t="str">
        <f t="shared" si="34"/>
        <v/>
      </c>
      <c r="M283" s="252" t="str">
        <f t="shared" si="35"/>
        <v/>
      </c>
      <c r="N283" s="217"/>
      <c r="O283" s="364" t="str">
        <f>IF(P283=$X$27,"","○")</f>
        <v/>
      </c>
      <c r="P283" s="277">
        <v>18.399999999999999</v>
      </c>
      <c r="Q283" s="303" t="s">
        <v>462</v>
      </c>
      <c r="R283" s="207" t="str">
        <f>IF(S283=$Z$27,"","○")</f>
        <v/>
      </c>
      <c r="S283" s="318">
        <v>1.09E-2</v>
      </c>
      <c r="T283" s="314" t="s">
        <v>276</v>
      </c>
      <c r="X283" s="281">
        <v>18.399999999999999</v>
      </c>
      <c r="Y283" s="359" t="s">
        <v>462</v>
      </c>
      <c r="Z283" s="299">
        <v>1.09E-2</v>
      </c>
      <c r="AA283" s="357" t="s">
        <v>56</v>
      </c>
    </row>
    <row r="284" spans="1:32" ht="15" customHeight="1" x14ac:dyDescent="0.55000000000000004">
      <c r="A284" s="650"/>
      <c r="B284" s="588" t="s">
        <v>29</v>
      </c>
      <c r="C284" s="588"/>
      <c r="D284" s="588"/>
      <c r="E284" s="588"/>
      <c r="F284" s="250"/>
      <c r="G284" s="249" t="s">
        <v>262</v>
      </c>
      <c r="H284" s="251" t="str">
        <f t="shared" si="32"/>
        <v/>
      </c>
      <c r="I284" s="250"/>
      <c r="J284" s="249" t="s">
        <v>262</v>
      </c>
      <c r="K284" s="251" t="str">
        <f t="shared" si="33"/>
        <v/>
      </c>
      <c r="L284" s="251" t="str">
        <f t="shared" si="34"/>
        <v/>
      </c>
      <c r="M284" s="252" t="str">
        <f t="shared" si="35"/>
        <v/>
      </c>
      <c r="N284" s="217"/>
      <c r="O284" s="364" t="str">
        <f>IF(P284=$X$28,"","○")</f>
        <v/>
      </c>
      <c r="P284" s="277">
        <v>3.23</v>
      </c>
      <c r="Q284" s="303" t="s">
        <v>462</v>
      </c>
      <c r="R284" s="207" t="str">
        <f>IF(S284=$Z$28,"","○")</f>
        <v/>
      </c>
      <c r="S284" s="277">
        <v>2.64E-2</v>
      </c>
      <c r="T284" s="314" t="s">
        <v>276</v>
      </c>
      <c r="X284" s="281">
        <v>3.23</v>
      </c>
      <c r="Y284" s="359" t="s">
        <v>462</v>
      </c>
      <c r="Z284" s="281">
        <v>2.64E-2</v>
      </c>
      <c r="AA284" s="357" t="s">
        <v>56</v>
      </c>
    </row>
    <row r="285" spans="1:32" ht="15" customHeight="1" x14ac:dyDescent="0.55000000000000004">
      <c r="A285" s="650"/>
      <c r="B285" s="588" t="s">
        <v>30</v>
      </c>
      <c r="C285" s="588"/>
      <c r="D285" s="588"/>
      <c r="E285" s="588"/>
      <c r="F285" s="250"/>
      <c r="G285" s="249" t="s">
        <v>262</v>
      </c>
      <c r="H285" s="251" t="str">
        <f t="shared" si="32"/>
        <v/>
      </c>
      <c r="I285" s="250"/>
      <c r="J285" s="249" t="s">
        <v>262</v>
      </c>
      <c r="K285" s="251" t="str">
        <f t="shared" si="33"/>
        <v/>
      </c>
      <c r="L285" s="251" t="str">
        <f t="shared" si="34"/>
        <v/>
      </c>
      <c r="M285" s="252" t="str">
        <f t="shared" si="35"/>
        <v/>
      </c>
      <c r="N285" s="217"/>
      <c r="O285" s="364" t="str">
        <f>IF(P285=$X$29,"","○")</f>
        <v/>
      </c>
      <c r="P285" s="305">
        <v>7.53</v>
      </c>
      <c r="Q285" s="306" t="s">
        <v>462</v>
      </c>
      <c r="R285" s="209" t="str">
        <f>IF(S285=$Z$29,"","○")</f>
        <v/>
      </c>
      <c r="S285" s="319">
        <v>4.2000000000000003E-2</v>
      </c>
      <c r="T285" s="314" t="s">
        <v>276</v>
      </c>
      <c r="X285" s="281">
        <v>7.53</v>
      </c>
      <c r="Y285" s="323" t="s">
        <v>462</v>
      </c>
      <c r="Z285" s="324">
        <v>4.2000000000000003E-2</v>
      </c>
      <c r="AA285" s="205" t="s">
        <v>56</v>
      </c>
    </row>
    <row r="286" spans="1:32" ht="15" customHeight="1" x14ac:dyDescent="0.55000000000000004">
      <c r="A286" s="650"/>
      <c r="B286" s="651" t="s">
        <v>400</v>
      </c>
      <c r="C286" s="654"/>
      <c r="D286" s="426"/>
      <c r="E286" s="427"/>
      <c r="F286" s="273"/>
      <c r="G286" s="276"/>
      <c r="H286" s="274" t="str">
        <f t="shared" si="32"/>
        <v/>
      </c>
      <c r="I286" s="273"/>
      <c r="J286" s="276"/>
      <c r="K286" s="274" t="str">
        <f>IF(I286="","",I286*P286)</f>
        <v/>
      </c>
      <c r="L286" s="274" t="str">
        <f>IF(F286="",IF(I286="","",-(I286*P286)),(F286-I286)*P286)</f>
        <v/>
      </c>
      <c r="M286" s="275" t="str">
        <f>IF(L286="","",L286*S286*44/12)</f>
        <v/>
      </c>
      <c r="N286" s="217"/>
      <c r="O286" s="211"/>
      <c r="P286" s="277"/>
      <c r="Q286" s="278"/>
      <c r="R286" s="212"/>
      <c r="S286" s="277"/>
      <c r="T286" s="279"/>
      <c r="X286" s="218"/>
      <c r="Y286" s="280"/>
      <c r="Z286" s="281"/>
      <c r="AA286" s="357"/>
      <c r="AE286" s="40"/>
      <c r="AF286" s="40"/>
    </row>
    <row r="287" spans="1:32" ht="15" customHeight="1" x14ac:dyDescent="0.55000000000000004">
      <c r="A287" s="650"/>
      <c r="B287" s="652"/>
      <c r="C287" s="654"/>
      <c r="D287" s="426"/>
      <c r="E287" s="427"/>
      <c r="F287" s="273"/>
      <c r="G287" s="276"/>
      <c r="H287" s="274" t="str">
        <f t="shared" si="32"/>
        <v/>
      </c>
      <c r="I287" s="273"/>
      <c r="J287" s="276"/>
      <c r="K287" s="274" t="str">
        <f>IF(I287="","",I287*P287)</f>
        <v/>
      </c>
      <c r="L287" s="274" t="str">
        <f>IF(F287="",IF(I287="","",-(I287*P287)),(F287-I287)*P287)</f>
        <v/>
      </c>
      <c r="M287" s="275" t="str">
        <f t="shared" ref="M287:M290" si="36">IF(L287="","",L287*S287*44/12)</f>
        <v/>
      </c>
      <c r="N287" s="217"/>
      <c r="O287" s="282"/>
      <c r="P287" s="277"/>
      <c r="Q287" s="278"/>
      <c r="R287" s="212"/>
      <c r="S287" s="277"/>
      <c r="T287" s="278"/>
      <c r="X287" s="218"/>
      <c r="Y287" s="366"/>
      <c r="Z287" s="281"/>
      <c r="AA287" s="357"/>
      <c r="AE287" s="40"/>
      <c r="AF287" s="40"/>
    </row>
    <row r="288" spans="1:32" ht="15" customHeight="1" x14ac:dyDescent="0.55000000000000004">
      <c r="A288" s="650"/>
      <c r="B288" s="652"/>
      <c r="C288" s="654"/>
      <c r="D288" s="426"/>
      <c r="E288" s="427"/>
      <c r="F288" s="273"/>
      <c r="G288" s="276"/>
      <c r="H288" s="274" t="str">
        <f t="shared" si="32"/>
        <v/>
      </c>
      <c r="I288" s="273"/>
      <c r="J288" s="276"/>
      <c r="K288" s="274" t="str">
        <f>IF(I288="","",I288*P288)</f>
        <v/>
      </c>
      <c r="L288" s="274" t="str">
        <f t="shared" ref="L288:L290" si="37">IF(F288="",IF(I288="","",-(I288*P288)),(F288-I288)*P288)</f>
        <v/>
      </c>
      <c r="M288" s="275" t="str">
        <f t="shared" si="36"/>
        <v/>
      </c>
      <c r="N288" s="217"/>
      <c r="O288" s="282"/>
      <c r="P288" s="277"/>
      <c r="Q288" s="278"/>
      <c r="R288" s="212"/>
      <c r="S288" s="277"/>
      <c r="T288" s="278"/>
      <c r="X288" s="218"/>
      <c r="Y288" s="366"/>
      <c r="Z288" s="281"/>
      <c r="AA288" s="357"/>
      <c r="AE288" s="40"/>
      <c r="AF288" s="40"/>
    </row>
    <row r="289" spans="1:32" ht="15" customHeight="1" x14ac:dyDescent="0.55000000000000004">
      <c r="A289" s="650"/>
      <c r="B289" s="652"/>
      <c r="C289" s="654"/>
      <c r="D289" s="426"/>
      <c r="E289" s="427"/>
      <c r="F289" s="273"/>
      <c r="G289" s="276"/>
      <c r="H289" s="274" t="str">
        <f t="shared" si="32"/>
        <v/>
      </c>
      <c r="I289" s="273"/>
      <c r="J289" s="276"/>
      <c r="K289" s="274" t="str">
        <f>IF(I289="","",I289*P289)</f>
        <v/>
      </c>
      <c r="L289" s="274" t="str">
        <f t="shared" si="37"/>
        <v/>
      </c>
      <c r="M289" s="275" t="str">
        <f t="shared" si="36"/>
        <v/>
      </c>
      <c r="N289" s="217"/>
      <c r="O289" s="282"/>
      <c r="P289" s="277"/>
      <c r="Q289" s="278"/>
      <c r="R289" s="210"/>
      <c r="S289" s="277"/>
      <c r="T289" s="278"/>
      <c r="X289" s="218"/>
      <c r="Y289" s="366"/>
      <c r="Z289" s="281"/>
      <c r="AA289" s="357"/>
      <c r="AE289" s="40"/>
      <c r="AF289" s="40"/>
    </row>
    <row r="290" spans="1:32" ht="15" customHeight="1" x14ac:dyDescent="0.55000000000000004">
      <c r="A290" s="650"/>
      <c r="B290" s="653"/>
      <c r="C290" s="654"/>
      <c r="D290" s="426"/>
      <c r="E290" s="427"/>
      <c r="F290" s="273"/>
      <c r="G290" s="276"/>
      <c r="H290" s="274" t="str">
        <f t="shared" si="32"/>
        <v/>
      </c>
      <c r="I290" s="273"/>
      <c r="J290" s="276"/>
      <c r="K290" s="274" t="str">
        <f>IF(I290="","",I290*P290)</f>
        <v/>
      </c>
      <c r="L290" s="274" t="str">
        <f t="shared" si="37"/>
        <v/>
      </c>
      <c r="M290" s="275" t="str">
        <f t="shared" si="36"/>
        <v/>
      </c>
      <c r="N290" s="217"/>
      <c r="P290" s="277"/>
      <c r="Q290" s="278"/>
      <c r="R290" s="366"/>
      <c r="S290" s="277"/>
      <c r="T290" s="278"/>
      <c r="X290" s="218"/>
      <c r="Y290" s="366"/>
      <c r="Z290" s="281"/>
      <c r="AA290" s="357"/>
      <c r="AE290" s="40"/>
      <c r="AF290" s="40"/>
    </row>
    <row r="291" spans="1:32" ht="15" customHeight="1" x14ac:dyDescent="0.55000000000000004">
      <c r="A291" s="650"/>
      <c r="B291" s="594" t="s">
        <v>54</v>
      </c>
      <c r="C291" s="594"/>
      <c r="D291" s="594"/>
      <c r="E291" s="594"/>
      <c r="F291" s="594"/>
      <c r="G291" s="594"/>
      <c r="H291" s="594"/>
      <c r="I291" s="594"/>
      <c r="J291" s="594"/>
      <c r="K291" s="594"/>
      <c r="L291" s="594"/>
      <c r="M291" s="275" t="str">
        <f>IF(SUM(M264:M290)=0,"",SUM(M264:M290))</f>
        <v/>
      </c>
      <c r="N291" s="217"/>
      <c r="P291" s="212"/>
      <c r="Q291" s="241"/>
      <c r="R291" s="212"/>
      <c r="S291" s="214"/>
      <c r="T291" s="213"/>
      <c r="X291" s="366"/>
      <c r="Y291" s="366"/>
      <c r="Z291" s="281"/>
      <c r="AA291" s="357"/>
      <c r="AE291" s="40"/>
      <c r="AF291" s="40"/>
    </row>
    <row r="292" spans="1:32" ht="21.75" customHeight="1" x14ac:dyDescent="0.55000000000000004">
      <c r="A292" s="650"/>
      <c r="B292" s="603"/>
      <c r="C292" s="604"/>
      <c r="D292" s="604"/>
      <c r="E292" s="605"/>
      <c r="F292" s="594" t="s">
        <v>1</v>
      </c>
      <c r="G292" s="594"/>
      <c r="H292" s="594"/>
      <c r="I292" s="612" t="s">
        <v>46</v>
      </c>
      <c r="J292" s="612"/>
      <c r="K292" s="612"/>
      <c r="L292" s="568" t="s">
        <v>51</v>
      </c>
      <c r="M292" s="626" t="s">
        <v>72</v>
      </c>
      <c r="N292" s="217"/>
      <c r="P292" s="283"/>
      <c r="Q292" s="284"/>
      <c r="R292" s="366"/>
      <c r="S292" s="285"/>
      <c r="T292" s="286"/>
      <c r="X292" s="218"/>
      <c r="Y292" s="366"/>
      <c r="Z292" s="281"/>
      <c r="AA292" s="357"/>
      <c r="AE292" s="40"/>
      <c r="AF292" s="40"/>
    </row>
    <row r="293" spans="1:32" ht="15" customHeight="1" thickBot="1" x14ac:dyDescent="0.6">
      <c r="A293" s="650"/>
      <c r="B293" s="606"/>
      <c r="C293" s="607"/>
      <c r="D293" s="607"/>
      <c r="E293" s="608"/>
      <c r="F293" s="360" t="s">
        <v>3</v>
      </c>
      <c r="G293" s="582" t="s">
        <v>480</v>
      </c>
      <c r="H293" s="628"/>
      <c r="I293" s="360" t="s">
        <v>3</v>
      </c>
      <c r="J293" s="582" t="s">
        <v>480</v>
      </c>
      <c r="K293" s="628"/>
      <c r="L293" s="569"/>
      <c r="M293" s="627"/>
      <c r="N293" s="217"/>
      <c r="P293" s="283"/>
      <c r="Q293" s="284"/>
      <c r="R293" s="366"/>
      <c r="S293" s="285"/>
      <c r="T293" s="286"/>
      <c r="X293" s="218"/>
      <c r="Y293" s="366"/>
      <c r="Z293" s="281"/>
      <c r="AA293" s="357"/>
      <c r="AE293" s="40"/>
      <c r="AF293" s="40"/>
    </row>
    <row r="294" spans="1:32" ht="15" customHeight="1" thickTop="1" thickBot="1" x14ac:dyDescent="0.6">
      <c r="A294" s="650"/>
      <c r="B294" s="609"/>
      <c r="C294" s="610"/>
      <c r="D294" s="610"/>
      <c r="E294" s="611"/>
      <c r="F294" s="368" t="s">
        <v>66</v>
      </c>
      <c r="G294" s="583"/>
      <c r="H294" s="629"/>
      <c r="I294" s="368" t="s">
        <v>68</v>
      </c>
      <c r="J294" s="583"/>
      <c r="K294" s="629"/>
      <c r="L294" s="361" t="s">
        <v>481</v>
      </c>
      <c r="M294" s="361" t="s">
        <v>261</v>
      </c>
      <c r="N294" s="217"/>
      <c r="O294" s="198" t="s">
        <v>482</v>
      </c>
      <c r="P294" s="283"/>
      <c r="Q294" s="284"/>
      <c r="R294" s="366"/>
      <c r="S294" s="287"/>
      <c r="T294" s="288"/>
      <c r="U294" s="630" t="s">
        <v>483</v>
      </c>
      <c r="V294" s="631"/>
      <c r="X294" s="218"/>
      <c r="Y294" s="366"/>
      <c r="Z294" s="281"/>
      <c r="AA294" s="357"/>
      <c r="AE294" s="40"/>
      <c r="AF294" s="40"/>
    </row>
    <row r="295" spans="1:32" ht="15" customHeight="1" thickTop="1" thickBot="1" x14ac:dyDescent="0.6">
      <c r="A295" s="650"/>
      <c r="B295" s="632" t="s">
        <v>484</v>
      </c>
      <c r="C295" s="633"/>
      <c r="D295" s="633"/>
      <c r="E295" s="634"/>
      <c r="F295" s="273"/>
      <c r="G295" s="125" t="s">
        <v>262</v>
      </c>
      <c r="H295" s="289"/>
      <c r="I295" s="273"/>
      <c r="J295" s="125" t="s">
        <v>262</v>
      </c>
      <c r="K295" s="289"/>
      <c r="L295" s="274" t="str">
        <f>IF(F295="",IF(I295="","",F295-I295),F295-I295)</f>
        <v/>
      </c>
      <c r="M295" s="275" t="str">
        <f>IF(L295="","",L295*S295)</f>
        <v/>
      </c>
      <c r="N295" s="217"/>
      <c r="P295" s="283"/>
      <c r="Q295" s="284"/>
      <c r="R295" s="290"/>
      <c r="S295" s="291"/>
      <c r="T295" s="292" t="s">
        <v>485</v>
      </c>
      <c r="U295" s="635"/>
      <c r="V295" s="636"/>
      <c r="X295" s="218"/>
      <c r="Y295" s="366"/>
      <c r="Z295" s="281"/>
      <c r="AA295" s="357"/>
      <c r="AE295" s="40"/>
      <c r="AF295" s="40"/>
    </row>
    <row r="296" spans="1:32" ht="15" customHeight="1" thickTop="1" thickBot="1" x14ac:dyDescent="0.6">
      <c r="A296" s="650"/>
      <c r="B296" s="594" t="s">
        <v>55</v>
      </c>
      <c r="C296" s="594"/>
      <c r="D296" s="594"/>
      <c r="E296" s="594"/>
      <c r="F296" s="594"/>
      <c r="G296" s="594"/>
      <c r="H296" s="594"/>
      <c r="I296" s="594"/>
      <c r="J296" s="594"/>
      <c r="K296" s="594"/>
      <c r="L296" s="594"/>
      <c r="M296" s="275" t="str">
        <f>IF(M295=0,"",M295)</f>
        <v/>
      </c>
      <c r="N296" s="217"/>
      <c r="O296" s="198" t="s">
        <v>486</v>
      </c>
      <c r="P296" s="366"/>
      <c r="Q296" s="241"/>
      <c r="R296" s="293"/>
      <c r="S296" s="294"/>
      <c r="T296" s="213"/>
      <c r="X296" s="366"/>
      <c r="Y296" s="366"/>
      <c r="Z296" s="281"/>
      <c r="AA296" s="357"/>
      <c r="AE296" s="40"/>
      <c r="AF296" s="40"/>
    </row>
    <row r="297" spans="1:32" ht="18" customHeight="1" thickTop="1" x14ac:dyDescent="0.2">
      <c r="A297" s="650"/>
      <c r="B297" s="613"/>
      <c r="C297" s="614"/>
      <c r="D297" s="614"/>
      <c r="E297" s="615"/>
      <c r="F297" s="594" t="s">
        <v>1</v>
      </c>
      <c r="G297" s="594"/>
      <c r="H297" s="594"/>
      <c r="I297" s="612" t="s">
        <v>46</v>
      </c>
      <c r="J297" s="612"/>
      <c r="K297" s="612"/>
      <c r="L297" s="568" t="s">
        <v>487</v>
      </c>
      <c r="M297" s="568" t="s">
        <v>72</v>
      </c>
      <c r="N297" s="271"/>
      <c r="O297" s="571" t="s">
        <v>119</v>
      </c>
      <c r="P297" s="581" t="s">
        <v>2</v>
      </c>
      <c r="Q297" s="581"/>
      <c r="R297" s="571" t="s">
        <v>119</v>
      </c>
      <c r="S297" s="581" t="s">
        <v>57</v>
      </c>
      <c r="T297" s="581"/>
      <c r="X297" s="581" t="s">
        <v>2</v>
      </c>
      <c r="Y297" s="581"/>
      <c r="Z297" s="581" t="s">
        <v>57</v>
      </c>
      <c r="AA297" s="581"/>
      <c r="AE297" s="40"/>
      <c r="AF297" s="40"/>
    </row>
    <row r="298" spans="1:32" ht="15" customHeight="1" x14ac:dyDescent="0.2">
      <c r="A298" s="650"/>
      <c r="B298" s="616"/>
      <c r="C298" s="617"/>
      <c r="D298" s="617"/>
      <c r="E298" s="618"/>
      <c r="F298" s="360" t="s">
        <v>3</v>
      </c>
      <c r="G298" s="594" t="s">
        <v>47</v>
      </c>
      <c r="H298" s="381" t="s">
        <v>48</v>
      </c>
      <c r="I298" s="360" t="s">
        <v>3</v>
      </c>
      <c r="J298" s="594" t="s">
        <v>47</v>
      </c>
      <c r="K298" s="381" t="s">
        <v>48</v>
      </c>
      <c r="L298" s="569"/>
      <c r="M298" s="569"/>
      <c r="N298" s="271"/>
      <c r="O298" s="572"/>
      <c r="P298" s="205" t="s">
        <v>3</v>
      </c>
      <c r="Q298" s="638" t="s">
        <v>83</v>
      </c>
      <c r="R298" s="572"/>
      <c r="S298" s="571" t="s">
        <v>3</v>
      </c>
      <c r="T298" s="639" t="s">
        <v>47</v>
      </c>
      <c r="X298" s="205" t="s">
        <v>3</v>
      </c>
      <c r="Y298" s="641" t="s">
        <v>83</v>
      </c>
      <c r="Z298" s="571" t="s">
        <v>3</v>
      </c>
      <c r="AA298" s="571" t="s">
        <v>47</v>
      </c>
      <c r="AE298" s="40"/>
      <c r="AF298" s="40"/>
    </row>
    <row r="299" spans="1:32" ht="15" customHeight="1" thickBot="1" x14ac:dyDescent="0.25">
      <c r="A299" s="650"/>
      <c r="B299" s="619"/>
      <c r="C299" s="620"/>
      <c r="D299" s="620"/>
      <c r="E299" s="621"/>
      <c r="F299" s="368" t="s">
        <v>66</v>
      </c>
      <c r="G299" s="594"/>
      <c r="H299" s="368" t="s">
        <v>67</v>
      </c>
      <c r="I299" s="368" t="s">
        <v>68</v>
      </c>
      <c r="J299" s="594"/>
      <c r="K299" s="368" t="s">
        <v>69</v>
      </c>
      <c r="L299" s="361" t="s">
        <v>104</v>
      </c>
      <c r="M299" s="361" t="s">
        <v>261</v>
      </c>
      <c r="N299" s="271"/>
      <c r="O299" s="573"/>
      <c r="P299" s="206" t="s">
        <v>5</v>
      </c>
      <c r="Q299" s="638"/>
      <c r="R299" s="573"/>
      <c r="S299" s="573"/>
      <c r="T299" s="640"/>
      <c r="X299" s="206" t="s">
        <v>5</v>
      </c>
      <c r="Y299" s="641"/>
      <c r="Z299" s="573"/>
      <c r="AA299" s="573"/>
      <c r="AE299" s="40"/>
      <c r="AF299" s="40"/>
    </row>
    <row r="300" spans="1:32" ht="15" customHeight="1" thickTop="1" x14ac:dyDescent="0.55000000000000004">
      <c r="A300" s="650"/>
      <c r="B300" s="588" t="s">
        <v>32</v>
      </c>
      <c r="C300" s="588"/>
      <c r="D300" s="588"/>
      <c r="E300" s="588"/>
      <c r="F300" s="273"/>
      <c r="G300" s="125" t="s">
        <v>33</v>
      </c>
      <c r="H300" s="295"/>
      <c r="I300" s="273"/>
      <c r="J300" s="125" t="s">
        <v>33</v>
      </c>
      <c r="K300" s="296"/>
      <c r="L300" s="274" t="str">
        <f>IF(F300="",IF(I300="","",F300-I300),F300-I300)</f>
        <v/>
      </c>
      <c r="M300" s="275" t="str">
        <f>IF(L300="","",L300*S300)</f>
        <v/>
      </c>
      <c r="N300" s="217"/>
      <c r="P300" s="214"/>
      <c r="Q300" s="215"/>
      <c r="R300" s="297" t="str">
        <f>IF(S300=$Z$44,"","○")</f>
        <v/>
      </c>
      <c r="S300" s="298">
        <v>6.54E-2</v>
      </c>
      <c r="T300" s="325" t="s">
        <v>463</v>
      </c>
      <c r="X300" s="214"/>
      <c r="Y300" s="214"/>
      <c r="Z300" s="299">
        <v>6.54E-2</v>
      </c>
      <c r="AA300" s="357" t="s">
        <v>464</v>
      </c>
      <c r="AE300" s="40"/>
      <c r="AF300" s="40"/>
    </row>
    <row r="301" spans="1:32" ht="15" customHeight="1" x14ac:dyDescent="0.55000000000000004">
      <c r="A301" s="650"/>
      <c r="B301" s="588" t="s">
        <v>35</v>
      </c>
      <c r="C301" s="588"/>
      <c r="D301" s="588"/>
      <c r="E301" s="588"/>
      <c r="F301" s="273"/>
      <c r="G301" s="125" t="s">
        <v>33</v>
      </c>
      <c r="H301" s="295"/>
      <c r="I301" s="273"/>
      <c r="J301" s="125" t="s">
        <v>33</v>
      </c>
      <c r="K301" s="296"/>
      <c r="L301" s="274" t="str">
        <f>IF(F301="",IF(I301="","",F301-I301),F301-I301)</f>
        <v/>
      </c>
      <c r="M301" s="275" t="str">
        <f>IF(L301="","",L301*S301)</f>
        <v/>
      </c>
      <c r="N301" s="217"/>
      <c r="P301" s="214"/>
      <c r="Q301" s="215"/>
      <c r="R301" s="297" t="str">
        <f>IF(S301=$Z$45,"","○")</f>
        <v/>
      </c>
      <c r="S301" s="300"/>
      <c r="T301" s="326" t="s">
        <v>463</v>
      </c>
      <c r="X301" s="214"/>
      <c r="Y301" s="214"/>
      <c r="Z301" s="301"/>
      <c r="AA301" s="357" t="s">
        <v>464</v>
      </c>
      <c r="AE301" s="40"/>
      <c r="AF301" s="40"/>
    </row>
    <row r="302" spans="1:32" ht="15" customHeight="1" x14ac:dyDescent="0.55000000000000004">
      <c r="A302" s="650"/>
      <c r="B302" s="588" t="s">
        <v>36</v>
      </c>
      <c r="C302" s="588"/>
      <c r="D302" s="588"/>
      <c r="E302" s="588"/>
      <c r="F302" s="273"/>
      <c r="G302" s="125" t="s">
        <v>33</v>
      </c>
      <c r="H302" s="295"/>
      <c r="I302" s="273"/>
      <c r="J302" s="125" t="s">
        <v>33</v>
      </c>
      <c r="K302" s="296"/>
      <c r="L302" s="274" t="str">
        <f>IF(F302="",IF(I302="","",F302-I302),F302-I302)</f>
        <v/>
      </c>
      <c r="M302" s="275" t="str">
        <f>IF(L302="","",L302*S302)</f>
        <v/>
      </c>
      <c r="N302" s="217"/>
      <c r="P302" s="214"/>
      <c r="Q302" s="215"/>
      <c r="R302" s="297" t="str">
        <f>IF(S302=$Z$46,"","○")</f>
        <v/>
      </c>
      <c r="S302" s="300"/>
      <c r="T302" s="326" t="s">
        <v>463</v>
      </c>
      <c r="X302" s="214"/>
      <c r="Y302" s="214"/>
      <c r="Z302" s="301"/>
      <c r="AA302" s="357" t="s">
        <v>464</v>
      </c>
      <c r="AE302" s="40"/>
      <c r="AF302" s="40"/>
    </row>
    <row r="303" spans="1:32" ht="15" customHeight="1" thickBot="1" x14ac:dyDescent="0.6">
      <c r="A303" s="650"/>
      <c r="B303" s="588" t="s">
        <v>37</v>
      </c>
      <c r="C303" s="588"/>
      <c r="D303" s="588"/>
      <c r="E303" s="588"/>
      <c r="F303" s="273"/>
      <c r="G303" s="125" t="s">
        <v>33</v>
      </c>
      <c r="H303" s="295"/>
      <c r="I303" s="273"/>
      <c r="J303" s="125" t="s">
        <v>33</v>
      </c>
      <c r="K303" s="296"/>
      <c r="L303" s="274" t="str">
        <f>IF(F303="",IF(I303="","",F303-I303),F303-I303)</f>
        <v/>
      </c>
      <c r="M303" s="275" t="str">
        <f>IF(L303="","",L303*S303)</f>
        <v/>
      </c>
      <c r="N303" s="217"/>
      <c r="P303" s="214"/>
      <c r="Q303" s="215"/>
      <c r="R303" s="297" t="str">
        <f>IF(S303=$Z$47,"","○")</f>
        <v/>
      </c>
      <c r="S303" s="302"/>
      <c r="T303" s="327" t="s">
        <v>463</v>
      </c>
      <c r="X303" s="214"/>
      <c r="Y303" s="214"/>
      <c r="Z303" s="301"/>
      <c r="AA303" s="357" t="s">
        <v>464</v>
      </c>
      <c r="AE303" s="40"/>
      <c r="AF303" s="40"/>
    </row>
    <row r="304" spans="1:32" ht="15" customHeight="1" thickTop="1" x14ac:dyDescent="0.55000000000000004">
      <c r="A304" s="650"/>
      <c r="B304" s="594" t="s">
        <v>105</v>
      </c>
      <c r="C304" s="594"/>
      <c r="D304" s="594"/>
      <c r="E304" s="594"/>
      <c r="F304" s="594"/>
      <c r="G304" s="594"/>
      <c r="H304" s="594"/>
      <c r="I304" s="594"/>
      <c r="J304" s="594"/>
      <c r="K304" s="594"/>
      <c r="L304" s="594"/>
      <c r="M304" s="275" t="str">
        <f>IF(SUM(M300:M303)=0,"",SUM(M300:M303))</f>
        <v/>
      </c>
      <c r="N304" s="217"/>
      <c r="O304" s="198" t="s">
        <v>391</v>
      </c>
      <c r="P304" s="214"/>
      <c r="Q304" s="216"/>
      <c r="R304" s="216"/>
      <c r="S304" s="214"/>
      <c r="T304" s="241"/>
      <c r="X304" s="214"/>
      <c r="Y304" s="366"/>
      <c r="Z304" s="214"/>
      <c r="AA304" s="366"/>
      <c r="AE304" s="40"/>
      <c r="AF304" s="40"/>
    </row>
    <row r="305" spans="1:27" ht="15" customHeight="1" x14ac:dyDescent="0.55000000000000004">
      <c r="A305" s="594" t="s">
        <v>0</v>
      </c>
      <c r="B305" s="594"/>
      <c r="C305" s="594"/>
      <c r="D305" s="594"/>
      <c r="E305" s="594"/>
      <c r="F305" s="568" t="s">
        <v>3</v>
      </c>
      <c r="G305" s="594" t="s">
        <v>47</v>
      </c>
      <c r="H305" s="649"/>
      <c r="I305" s="568" t="s">
        <v>3</v>
      </c>
      <c r="J305" s="594" t="s">
        <v>47</v>
      </c>
      <c r="K305" s="649"/>
      <c r="L305" s="568" t="s">
        <v>51</v>
      </c>
      <c r="M305" s="626" t="s">
        <v>72</v>
      </c>
      <c r="N305" s="219"/>
      <c r="O305" s="625" t="s">
        <v>108</v>
      </c>
      <c r="P305" s="579" t="s">
        <v>383</v>
      </c>
      <c r="Q305" s="579"/>
      <c r="R305" s="578" t="s">
        <v>57</v>
      </c>
      <c r="S305" s="578"/>
      <c r="T305" s="577" t="s">
        <v>384</v>
      </c>
      <c r="U305" s="577"/>
      <c r="V305" s="578" t="s">
        <v>465</v>
      </c>
      <c r="W305" s="578"/>
      <c r="X305" s="622"/>
      <c r="Y305" s="220"/>
      <c r="Z305" s="656"/>
      <c r="AA305" s="656"/>
    </row>
    <row r="306" spans="1:27" ht="15" customHeight="1" thickBot="1" x14ac:dyDescent="0.6">
      <c r="A306" s="594"/>
      <c r="B306" s="594"/>
      <c r="C306" s="594"/>
      <c r="D306" s="594"/>
      <c r="E306" s="594"/>
      <c r="F306" s="569"/>
      <c r="G306" s="594"/>
      <c r="H306" s="649"/>
      <c r="I306" s="569"/>
      <c r="J306" s="594"/>
      <c r="K306" s="649"/>
      <c r="L306" s="569"/>
      <c r="M306" s="627"/>
      <c r="N306" s="219"/>
      <c r="O306" s="625"/>
      <c r="P306" s="580"/>
      <c r="Q306" s="580"/>
      <c r="R306" s="580" t="s">
        <v>466</v>
      </c>
      <c r="S306" s="580"/>
      <c r="T306" s="358" t="s">
        <v>387</v>
      </c>
      <c r="U306" s="358" t="s">
        <v>388</v>
      </c>
      <c r="V306" s="365" t="s">
        <v>387</v>
      </c>
      <c r="W306" s="365" t="s">
        <v>388</v>
      </c>
      <c r="X306" s="622"/>
      <c r="Y306" s="220"/>
      <c r="Z306" s="656"/>
      <c r="AA306" s="656"/>
    </row>
    <row r="307" spans="1:27" ht="15" customHeight="1" thickTop="1" x14ac:dyDescent="0.55000000000000004">
      <c r="A307" s="594"/>
      <c r="B307" s="594"/>
      <c r="C307" s="594"/>
      <c r="D307" s="594"/>
      <c r="E307" s="594"/>
      <c r="F307" s="368" t="s">
        <v>66</v>
      </c>
      <c r="G307" s="594"/>
      <c r="H307" s="649"/>
      <c r="I307" s="42" t="s">
        <v>68</v>
      </c>
      <c r="J307" s="594"/>
      <c r="K307" s="649"/>
      <c r="L307" s="368" t="s">
        <v>52</v>
      </c>
      <c r="M307" s="361" t="s">
        <v>261</v>
      </c>
      <c r="N307" s="271"/>
      <c r="O307" s="221">
        <v>1</v>
      </c>
      <c r="P307" s="669"/>
      <c r="Q307" s="670"/>
      <c r="R307" s="657"/>
      <c r="S307" s="657"/>
      <c r="T307" s="244"/>
      <c r="U307" s="245"/>
      <c r="V307" s="222" t="str">
        <f>IF($R307="","",$R307*10^3*T307)</f>
        <v/>
      </c>
      <c r="W307" s="223" t="str">
        <f>IF($R307="","",$R307*10^3*U307)</f>
        <v/>
      </c>
      <c r="X307" s="622"/>
      <c r="Y307" s="366"/>
      <c r="Z307" s="656"/>
      <c r="AA307" s="656"/>
    </row>
    <row r="308" spans="1:27" ht="15" customHeight="1" x14ac:dyDescent="0.55000000000000004">
      <c r="A308" s="650" t="s">
        <v>38</v>
      </c>
      <c r="B308" s="660" t="s">
        <v>382</v>
      </c>
      <c r="C308" s="661"/>
      <c r="D308" s="662"/>
      <c r="E308" s="582" t="s">
        <v>39</v>
      </c>
      <c r="F308" s="647" t="str">
        <f>IF(T311=0,"",T311)</f>
        <v/>
      </c>
      <c r="G308" s="582" t="s">
        <v>95</v>
      </c>
      <c r="H308" s="623"/>
      <c r="I308" s="623"/>
      <c r="J308" s="582" t="s">
        <v>95</v>
      </c>
      <c r="K308" s="623"/>
      <c r="L308" s="589" t="str">
        <f>IF(F308="","",F308)</f>
        <v/>
      </c>
      <c r="M308" s="591" t="str">
        <f>IF(V311=0,"",V311)</f>
        <v/>
      </c>
      <c r="N308" s="217"/>
      <c r="O308" s="221">
        <v>2</v>
      </c>
      <c r="P308" s="645"/>
      <c r="Q308" s="646"/>
      <c r="R308" s="644"/>
      <c r="S308" s="644"/>
      <c r="T308" s="224"/>
      <c r="U308" s="246"/>
      <c r="V308" s="222" t="str">
        <f t="shared" ref="V308:W310" si="38">IF($R308="","",$R308*10^3*T308)</f>
        <v/>
      </c>
      <c r="W308" s="223" t="str">
        <f>IF($R308="","",$R308*10^3*U308)</f>
        <v/>
      </c>
      <c r="X308" s="214"/>
      <c r="Y308" s="225" t="s">
        <v>116</v>
      </c>
      <c r="Z308" s="226"/>
      <c r="AA308" s="366"/>
    </row>
    <row r="309" spans="1:27" ht="15" customHeight="1" x14ac:dyDescent="0.55000000000000004">
      <c r="A309" s="650"/>
      <c r="B309" s="663"/>
      <c r="C309" s="664"/>
      <c r="D309" s="665"/>
      <c r="E309" s="583"/>
      <c r="F309" s="648"/>
      <c r="G309" s="583"/>
      <c r="H309" s="624"/>
      <c r="I309" s="624"/>
      <c r="J309" s="583"/>
      <c r="K309" s="624"/>
      <c r="L309" s="590"/>
      <c r="M309" s="592"/>
      <c r="N309" s="217"/>
      <c r="O309" s="221">
        <v>3</v>
      </c>
      <c r="P309" s="645"/>
      <c r="Q309" s="646"/>
      <c r="R309" s="644"/>
      <c r="S309" s="644"/>
      <c r="T309" s="224"/>
      <c r="U309" s="246"/>
      <c r="V309" s="222" t="str">
        <f t="shared" si="38"/>
        <v/>
      </c>
      <c r="W309" s="223" t="str">
        <f>IF($R309="","",$R309*10^3*U309)</f>
        <v/>
      </c>
      <c r="X309" s="214"/>
      <c r="Y309" s="225"/>
      <c r="Z309" s="226"/>
      <c r="AA309" s="366"/>
    </row>
    <row r="310" spans="1:27" ht="15" customHeight="1" thickBot="1" x14ac:dyDescent="0.6">
      <c r="A310" s="650"/>
      <c r="B310" s="663"/>
      <c r="C310" s="664"/>
      <c r="D310" s="665"/>
      <c r="E310" s="582" t="s">
        <v>40</v>
      </c>
      <c r="F310" s="647" t="str">
        <f>IF(U311=0,"",U311)</f>
        <v/>
      </c>
      <c r="G310" s="582" t="s">
        <v>95</v>
      </c>
      <c r="H310" s="623"/>
      <c r="I310" s="623"/>
      <c r="J310" s="582" t="s">
        <v>95</v>
      </c>
      <c r="K310" s="623"/>
      <c r="L310" s="589" t="str">
        <f>IF(F310="","",F310)</f>
        <v/>
      </c>
      <c r="M310" s="591" t="str">
        <f>IF(W311=0,"",W311)</f>
        <v/>
      </c>
      <c r="N310" s="217"/>
      <c r="O310" s="221">
        <v>4</v>
      </c>
      <c r="P310" s="584"/>
      <c r="Q310" s="585"/>
      <c r="R310" s="642"/>
      <c r="S310" s="642"/>
      <c r="T310" s="247"/>
      <c r="U310" s="248"/>
      <c r="V310" s="222" t="str">
        <f t="shared" si="38"/>
        <v/>
      </c>
      <c r="W310" s="223" t="str">
        <f t="shared" si="38"/>
        <v/>
      </c>
      <c r="X310" s="214"/>
      <c r="Y310" s="225"/>
      <c r="Z310" s="226"/>
      <c r="AA310" s="366"/>
    </row>
    <row r="311" spans="1:27" ht="15" customHeight="1" thickTop="1" x14ac:dyDescent="0.55000000000000004">
      <c r="A311" s="650"/>
      <c r="B311" s="666"/>
      <c r="C311" s="667"/>
      <c r="D311" s="668"/>
      <c r="E311" s="583"/>
      <c r="F311" s="648"/>
      <c r="G311" s="583"/>
      <c r="H311" s="624"/>
      <c r="I311" s="624"/>
      <c r="J311" s="583"/>
      <c r="K311" s="624"/>
      <c r="L311" s="590"/>
      <c r="M311" s="592"/>
      <c r="N311" s="217"/>
      <c r="O311" s="227"/>
      <c r="P311" s="643" t="s">
        <v>71</v>
      </c>
      <c r="Q311" s="643"/>
      <c r="R311" s="586"/>
      <c r="S311" s="587"/>
      <c r="T311" s="228" t="str">
        <f>IF(T307="","",SUM(T307:T310))</f>
        <v/>
      </c>
      <c r="U311" s="229" t="str">
        <f t="shared" ref="U311:W311" si="39">IF(U307="","",SUM(U307:U310))</f>
        <v/>
      </c>
      <c r="V311" s="223" t="str">
        <f t="shared" si="39"/>
        <v/>
      </c>
      <c r="W311" s="223" t="str">
        <f t="shared" si="39"/>
        <v/>
      </c>
      <c r="X311" s="214"/>
      <c r="Y311" s="225" t="s">
        <v>120</v>
      </c>
      <c r="Z311" s="226"/>
      <c r="AA311" s="366"/>
    </row>
    <row r="312" spans="1:27" ht="15" customHeight="1" x14ac:dyDescent="0.55000000000000004">
      <c r="A312" s="650"/>
      <c r="B312" s="588" t="s">
        <v>41</v>
      </c>
      <c r="C312" s="588"/>
      <c r="D312" s="574" t="s">
        <v>42</v>
      </c>
      <c r="E312" s="576"/>
      <c r="F312" s="250"/>
      <c r="G312" s="249" t="s">
        <v>95</v>
      </c>
      <c r="H312" s="253"/>
      <c r="I312" s="253"/>
      <c r="J312" s="249" t="s">
        <v>95</v>
      </c>
      <c r="K312" s="254"/>
      <c r="L312" s="251" t="str">
        <f>IF(F312="","",F312)</f>
        <v/>
      </c>
      <c r="M312" s="252" t="str">
        <f>IF(L312="","",L312*S312)</f>
        <v/>
      </c>
      <c r="N312" s="217"/>
      <c r="O312" s="230"/>
      <c r="P312" s="567"/>
      <c r="Q312" s="567"/>
      <c r="R312" s="231"/>
      <c r="S312" s="383"/>
      <c r="T312" s="208" t="s">
        <v>467</v>
      </c>
      <c r="U312" s="232"/>
      <c r="V312" s="232"/>
      <c r="W312" s="232"/>
      <c r="X312" s="214"/>
      <c r="Y312" s="225" t="s">
        <v>121</v>
      </c>
      <c r="Z312" s="233"/>
      <c r="AA312" s="366"/>
    </row>
    <row r="313" spans="1:27" ht="15" customHeight="1" x14ac:dyDescent="0.55000000000000004">
      <c r="A313" s="650"/>
      <c r="B313" s="588"/>
      <c r="C313" s="588"/>
      <c r="D313" s="593" t="s">
        <v>43</v>
      </c>
      <c r="E313" s="425"/>
      <c r="F313" s="255"/>
      <c r="G313" s="249" t="s">
        <v>95</v>
      </c>
      <c r="H313" s="253"/>
      <c r="I313" s="250"/>
      <c r="J313" s="249" t="s">
        <v>95</v>
      </c>
      <c r="K313" s="254"/>
      <c r="L313" s="251" t="str">
        <f>IF(I313="",IF(I313="","",-I313),-I313)</f>
        <v/>
      </c>
      <c r="M313" s="252" t="str">
        <f>IF(L313="","",L313*S313)</f>
        <v/>
      </c>
      <c r="N313" s="217"/>
      <c r="O313" s="234"/>
      <c r="P313" s="235"/>
      <c r="Q313" s="236"/>
      <c r="R313" s="236"/>
      <c r="S313" s="383"/>
      <c r="T313" s="208" t="s">
        <v>467</v>
      </c>
      <c r="X313" s="214"/>
      <c r="Y313" s="214"/>
      <c r="Z313" s="233"/>
      <c r="AA313" s="366"/>
    </row>
    <row r="314" spans="1:27" ht="15" customHeight="1" thickBot="1" x14ac:dyDescent="0.6">
      <c r="A314" s="650"/>
      <c r="B314" s="594" t="s">
        <v>488</v>
      </c>
      <c r="C314" s="594"/>
      <c r="D314" s="594"/>
      <c r="E314" s="594"/>
      <c r="F314" s="594"/>
      <c r="G314" s="594"/>
      <c r="H314" s="594"/>
      <c r="I314" s="594"/>
      <c r="J314" s="594"/>
      <c r="K314" s="594"/>
      <c r="L314" s="594"/>
      <c r="M314" s="257" t="str">
        <f>IF(SUM(M308:M313)=0,"",SUM(M308:M313))</f>
        <v/>
      </c>
      <c r="N314" s="217"/>
      <c r="O314" s="234"/>
      <c r="P314" s="237"/>
      <c r="Q314" s="236"/>
      <c r="R314" s="236"/>
      <c r="S314" s="238"/>
      <c r="T314" s="238"/>
      <c r="X314" s="214"/>
      <c r="Y314" s="366"/>
      <c r="Z314" s="214"/>
      <c r="AA314" s="366"/>
    </row>
    <row r="315" spans="1:27" ht="15" customHeight="1" thickBot="1" x14ac:dyDescent="0.6">
      <c r="A315" s="595" t="s">
        <v>489</v>
      </c>
      <c r="B315" s="596"/>
      <c r="C315" s="596"/>
      <c r="D315" s="596"/>
      <c r="E315" s="596"/>
      <c r="F315" s="596"/>
      <c r="G315" s="596"/>
      <c r="H315" s="596"/>
      <c r="I315" s="596"/>
      <c r="J315" s="596"/>
      <c r="K315" s="596"/>
      <c r="L315" s="597"/>
      <c r="M315" s="256" t="str">
        <f>IF(SUM(M291,M296,M304,M314)=0,"",SUM(M291,M296,M304,M314))</f>
        <v/>
      </c>
      <c r="N315" s="217"/>
      <c r="O315" s="234"/>
      <c r="P315" s="237"/>
      <c r="Q315" s="236"/>
      <c r="R315" s="236"/>
      <c r="S315" s="238"/>
      <c r="T315" s="238"/>
      <c r="X315" s="214"/>
      <c r="Y315" s="366"/>
      <c r="Z315" s="214"/>
      <c r="AA315" s="366"/>
    </row>
    <row r="316" spans="1:27" ht="6" customHeight="1" x14ac:dyDescent="0.55000000000000004">
      <c r="A316" s="367"/>
      <c r="B316" s="118"/>
      <c r="C316" s="119"/>
      <c r="D316" s="119"/>
      <c r="E316" s="119"/>
      <c r="F316" s="119"/>
      <c r="G316" s="367"/>
      <c r="H316" s="367"/>
      <c r="I316" s="367"/>
      <c r="J316" s="367"/>
      <c r="K316" s="367"/>
      <c r="L316" s="367"/>
      <c r="M316" s="41"/>
      <c r="N316" s="217"/>
      <c r="O316" s="234"/>
      <c r="P316" s="237"/>
      <c r="Q316" s="236"/>
      <c r="R316" s="236"/>
      <c r="S316" s="238"/>
      <c r="T316" s="238"/>
      <c r="X316" s="214"/>
      <c r="Y316" s="366"/>
      <c r="Z316" s="214"/>
      <c r="AA316" s="366"/>
    </row>
    <row r="317" spans="1:27" ht="13.5" customHeight="1" x14ac:dyDescent="0.2">
      <c r="A317" s="74"/>
      <c r="B317" s="598" t="s">
        <v>390</v>
      </c>
      <c r="C317" s="598"/>
      <c r="D317" s="598"/>
      <c r="E317" s="598"/>
      <c r="F317" s="598"/>
      <c r="G317" s="598" t="str">
        <f>IF(P307="","",""&amp;$P307&amp;" "&amp;$R307&amp;"　"&amp;$P308&amp;" "&amp;$R308&amp;"　"&amp;$P309&amp;" "&amp;$R309&amp;"　"&amp;$P310&amp;" "&amp;$R310&amp;"")</f>
        <v/>
      </c>
      <c r="H317" s="598"/>
      <c r="I317" s="598"/>
      <c r="J317" s="598"/>
      <c r="K317" s="598"/>
      <c r="L317" s="598"/>
      <c r="M317" s="598"/>
      <c r="O317" s="234"/>
      <c r="P317" s="199"/>
      <c r="Q317" s="239"/>
      <c r="R317" s="239"/>
      <c r="S317" s="239"/>
      <c r="T317" s="271"/>
    </row>
    <row r="318" spans="1:27" ht="13.5" customHeight="1" x14ac:dyDescent="0.2">
      <c r="A318" s="48"/>
      <c r="B318" s="655"/>
      <c r="C318" s="655"/>
      <c r="D318" s="655"/>
      <c r="E318" s="655"/>
      <c r="F318" s="655"/>
      <c r="G318" s="655"/>
      <c r="H318" s="655"/>
      <c r="I318" s="655"/>
      <c r="J318" s="655"/>
      <c r="K318" s="655"/>
      <c r="L318" s="655"/>
      <c r="M318" s="655"/>
      <c r="Q318" s="240"/>
    </row>
    <row r="319" spans="1:27" ht="13.5" customHeight="1" x14ac:dyDescent="0.2">
      <c r="A319" s="48"/>
      <c r="B319" s="655"/>
      <c r="C319" s="655"/>
      <c r="D319" s="655"/>
      <c r="E319" s="655"/>
      <c r="F319" s="655"/>
      <c r="G319" s="655"/>
      <c r="H319" s="655"/>
      <c r="I319" s="655"/>
      <c r="J319" s="655"/>
      <c r="K319" s="655"/>
      <c r="L319" s="655"/>
      <c r="M319" s="655"/>
    </row>
    <row r="320" spans="1:27" ht="6" customHeight="1" x14ac:dyDescent="0.2">
      <c r="A320" s="49"/>
      <c r="B320" s="49"/>
      <c r="C320" s="49"/>
      <c r="D320" s="49"/>
      <c r="E320" s="49"/>
      <c r="F320" s="49"/>
      <c r="G320" s="49"/>
      <c r="H320" s="49"/>
      <c r="I320" s="49"/>
      <c r="J320" s="49"/>
      <c r="K320" s="49"/>
      <c r="L320" s="49"/>
      <c r="M320" s="49"/>
    </row>
    <row r="321" spans="1:27" ht="15" customHeight="1" x14ac:dyDescent="0.2">
      <c r="A321" s="1"/>
      <c r="B321" s="21" t="s">
        <v>315</v>
      </c>
      <c r="C321" s="21"/>
      <c r="D321" s="21"/>
      <c r="E321" s="21"/>
      <c r="F321" s="21"/>
      <c r="G321" s="21"/>
      <c r="H321" s="21"/>
      <c r="I321" s="21"/>
      <c r="J321" s="21"/>
      <c r="K321" s="21"/>
      <c r="L321" s="21"/>
      <c r="M321" s="21"/>
    </row>
    <row r="322" spans="1:27" ht="15" customHeight="1" x14ac:dyDescent="0.2">
      <c r="A322" s="21"/>
      <c r="B322" s="21"/>
      <c r="C322" s="21"/>
      <c r="D322" s="21"/>
      <c r="E322" s="21"/>
      <c r="F322" s="21"/>
      <c r="G322" s="21"/>
      <c r="H322" s="21"/>
      <c r="I322" s="21"/>
      <c r="J322" s="21"/>
      <c r="K322" s="21"/>
      <c r="L322" s="21"/>
      <c r="M322" s="21"/>
      <c r="O322" s="203" t="s">
        <v>272</v>
      </c>
    </row>
    <row r="323" spans="1:27" ht="15" customHeight="1" x14ac:dyDescent="0.2">
      <c r="A323" s="21"/>
      <c r="B323" s="46" t="str">
        <f>B3</f>
        <v>（令和</v>
      </c>
      <c r="C323" s="47">
        <f>IF($C$3="","",$C$3)</f>
        <v>7</v>
      </c>
      <c r="D323" s="74" t="s">
        <v>111</v>
      </c>
      <c r="F323" s="50" t="s">
        <v>112</v>
      </c>
      <c r="G323" s="671"/>
      <c r="H323" s="672"/>
      <c r="I323" s="672"/>
      <c r="J323" s="672"/>
      <c r="K323" s="672"/>
      <c r="L323" s="673"/>
      <c r="M323" s="21"/>
      <c r="O323" s="203" t="s">
        <v>274</v>
      </c>
    </row>
    <row r="324" spans="1:27" ht="15" customHeight="1" x14ac:dyDescent="0.2">
      <c r="A324" s="109"/>
      <c r="B324" s="110"/>
      <c r="C324" s="111"/>
      <c r="D324" s="111"/>
      <c r="E324" s="109"/>
      <c r="F324" s="111"/>
      <c r="G324" s="112"/>
      <c r="H324" s="112"/>
      <c r="I324" s="112"/>
      <c r="J324" s="112"/>
      <c r="K324" s="112"/>
      <c r="L324" s="110"/>
      <c r="M324" s="110"/>
      <c r="O324" s="203" t="s">
        <v>273</v>
      </c>
    </row>
    <row r="325" spans="1:27" ht="18" customHeight="1" x14ac:dyDescent="0.2">
      <c r="A325" s="594" t="s">
        <v>0</v>
      </c>
      <c r="B325" s="594"/>
      <c r="C325" s="594"/>
      <c r="D325" s="594"/>
      <c r="E325" s="594"/>
      <c r="F325" s="570" t="s">
        <v>1</v>
      </c>
      <c r="G325" s="570"/>
      <c r="H325" s="570"/>
      <c r="I325" s="570" t="s">
        <v>46</v>
      </c>
      <c r="J325" s="570"/>
      <c r="K325" s="570"/>
      <c r="L325" s="568" t="s">
        <v>70</v>
      </c>
      <c r="M325" s="568" t="s">
        <v>72</v>
      </c>
      <c r="N325" s="271"/>
      <c r="O325" s="571" t="s">
        <v>119</v>
      </c>
      <c r="P325" s="581" t="s">
        <v>2</v>
      </c>
      <c r="Q325" s="581"/>
      <c r="R325" s="571" t="s">
        <v>119</v>
      </c>
      <c r="S325" s="581" t="s">
        <v>57</v>
      </c>
      <c r="T325" s="581"/>
      <c r="X325" s="581" t="s">
        <v>2</v>
      </c>
      <c r="Y325" s="581"/>
      <c r="Z325" s="581" t="s">
        <v>57</v>
      </c>
      <c r="AA325" s="581"/>
    </row>
    <row r="326" spans="1:27" ht="15" customHeight="1" x14ac:dyDescent="0.2">
      <c r="A326" s="594"/>
      <c r="B326" s="594"/>
      <c r="C326" s="594"/>
      <c r="D326" s="594"/>
      <c r="E326" s="594"/>
      <c r="F326" s="360" t="s">
        <v>3</v>
      </c>
      <c r="G326" s="570" t="s">
        <v>47</v>
      </c>
      <c r="H326" s="382" t="s">
        <v>48</v>
      </c>
      <c r="I326" s="360" t="s">
        <v>3</v>
      </c>
      <c r="J326" s="570" t="s">
        <v>47</v>
      </c>
      <c r="K326" s="382" t="s">
        <v>48</v>
      </c>
      <c r="L326" s="569"/>
      <c r="M326" s="569"/>
      <c r="N326" s="271"/>
      <c r="O326" s="572"/>
      <c r="P326" s="205" t="s">
        <v>3</v>
      </c>
      <c r="Q326" s="638" t="s">
        <v>83</v>
      </c>
      <c r="R326" s="572"/>
      <c r="S326" s="571" t="s">
        <v>3</v>
      </c>
      <c r="T326" s="639" t="s">
        <v>47</v>
      </c>
      <c r="X326" s="205" t="s">
        <v>3</v>
      </c>
      <c r="Y326" s="641" t="s">
        <v>83</v>
      </c>
      <c r="Z326" s="571" t="s">
        <v>3</v>
      </c>
      <c r="AA326" s="571" t="s">
        <v>47</v>
      </c>
    </row>
    <row r="327" spans="1:27" ht="15" customHeight="1" x14ac:dyDescent="0.2">
      <c r="A327" s="594"/>
      <c r="B327" s="594"/>
      <c r="C327" s="594"/>
      <c r="D327" s="594"/>
      <c r="E327" s="594"/>
      <c r="F327" s="368" t="s">
        <v>66</v>
      </c>
      <c r="G327" s="570"/>
      <c r="H327" s="363" t="s">
        <v>67</v>
      </c>
      <c r="I327" s="368" t="s">
        <v>68</v>
      </c>
      <c r="J327" s="570"/>
      <c r="K327" s="363" t="s">
        <v>69</v>
      </c>
      <c r="L327" s="361" t="s">
        <v>104</v>
      </c>
      <c r="M327" s="361" t="s">
        <v>261</v>
      </c>
      <c r="N327" s="271"/>
      <c r="O327" s="573"/>
      <c r="P327" s="206" t="s">
        <v>5</v>
      </c>
      <c r="Q327" s="638"/>
      <c r="R327" s="573"/>
      <c r="S327" s="573"/>
      <c r="T327" s="640"/>
      <c r="X327" s="206" t="s">
        <v>5</v>
      </c>
      <c r="Y327" s="641"/>
      <c r="Z327" s="573"/>
      <c r="AA327" s="573"/>
    </row>
    <row r="328" spans="1:27" ht="15" customHeight="1" x14ac:dyDescent="0.55000000000000004">
      <c r="A328" s="650" t="s">
        <v>49</v>
      </c>
      <c r="B328" s="599" t="s">
        <v>106</v>
      </c>
      <c r="C328" s="600"/>
      <c r="D328" s="600"/>
      <c r="E328" s="601"/>
      <c r="F328" s="250"/>
      <c r="G328" s="249" t="s">
        <v>124</v>
      </c>
      <c r="H328" s="251" t="str">
        <f t="shared" ref="H328:H354" si="40">IF(F328="","",F328*P328)</f>
        <v/>
      </c>
      <c r="I328" s="250"/>
      <c r="J328" s="249" t="s">
        <v>124</v>
      </c>
      <c r="K328" s="251" t="str">
        <f>IF(I328="","",I328*P328)</f>
        <v/>
      </c>
      <c r="L328" s="251" t="str">
        <f t="shared" ref="L328:L349" si="41">IF(F328="",IF(I328="","",-(I328*P328)),(F328-I328)*P328)</f>
        <v/>
      </c>
      <c r="M328" s="252" t="str">
        <f t="shared" ref="M328:M349" si="42">IF(L328="","",L328*S328*44/12)</f>
        <v/>
      </c>
      <c r="N328" s="217"/>
      <c r="O328" s="364" t="str">
        <f>IF(P328=$X$8,"","○")</f>
        <v/>
      </c>
      <c r="P328" s="277">
        <v>38.299999999999997</v>
      </c>
      <c r="Q328" s="303" t="s">
        <v>493</v>
      </c>
      <c r="R328" s="207" t="str">
        <f>IF(S328=$Z$8,"","○")</f>
        <v/>
      </c>
      <c r="S328" s="313">
        <v>1.9E-2</v>
      </c>
      <c r="T328" s="314" t="s">
        <v>277</v>
      </c>
      <c r="X328" s="281">
        <v>38.299999999999997</v>
      </c>
      <c r="Y328" s="359" t="s">
        <v>493</v>
      </c>
      <c r="Z328" s="320">
        <v>1.9E-2</v>
      </c>
      <c r="AA328" s="357" t="s">
        <v>56</v>
      </c>
    </row>
    <row r="329" spans="1:27" ht="15" customHeight="1" x14ac:dyDescent="0.55000000000000004">
      <c r="A329" s="650"/>
      <c r="B329" s="599" t="s">
        <v>9</v>
      </c>
      <c r="C329" s="600"/>
      <c r="D329" s="600"/>
      <c r="E329" s="601"/>
      <c r="F329" s="250"/>
      <c r="G329" s="249" t="s">
        <v>124</v>
      </c>
      <c r="H329" s="251" t="str">
        <f t="shared" si="40"/>
        <v/>
      </c>
      <c r="I329" s="250"/>
      <c r="J329" s="249" t="s">
        <v>124</v>
      </c>
      <c r="K329" s="251" t="str">
        <f t="shared" ref="K329:K349" si="43">IF(I329="","",I329*P329)</f>
        <v/>
      </c>
      <c r="L329" s="251" t="str">
        <f t="shared" si="41"/>
        <v/>
      </c>
      <c r="M329" s="252" t="str">
        <f t="shared" si="42"/>
        <v/>
      </c>
      <c r="N329" s="217"/>
      <c r="O329" s="364" t="str">
        <f>IF(P329=$X$9,"","○")</f>
        <v/>
      </c>
      <c r="P329" s="277">
        <v>34.799999999999997</v>
      </c>
      <c r="Q329" s="303" t="s">
        <v>493</v>
      </c>
      <c r="R329" s="207" t="str">
        <f>IF(S329=$Z$9,"","○")</f>
        <v/>
      </c>
      <c r="S329" s="277">
        <v>1.83E-2</v>
      </c>
      <c r="T329" s="314" t="s">
        <v>276</v>
      </c>
      <c r="X329" s="281">
        <v>34.799999999999997</v>
      </c>
      <c r="Y329" s="359" t="s">
        <v>493</v>
      </c>
      <c r="Z329" s="281">
        <v>1.83E-2</v>
      </c>
      <c r="AA329" s="357" t="s">
        <v>56</v>
      </c>
    </row>
    <row r="330" spans="1:27" ht="15" customHeight="1" x14ac:dyDescent="0.55000000000000004">
      <c r="A330" s="650"/>
      <c r="B330" s="599" t="s">
        <v>53</v>
      </c>
      <c r="C330" s="600"/>
      <c r="D330" s="600"/>
      <c r="E330" s="601"/>
      <c r="F330" s="250"/>
      <c r="G330" s="249" t="s">
        <v>124</v>
      </c>
      <c r="H330" s="251" t="str">
        <f t="shared" si="40"/>
        <v/>
      </c>
      <c r="I330" s="250"/>
      <c r="J330" s="249" t="s">
        <v>124</v>
      </c>
      <c r="K330" s="251" t="str">
        <f t="shared" si="43"/>
        <v/>
      </c>
      <c r="L330" s="251" t="str">
        <f t="shared" si="41"/>
        <v/>
      </c>
      <c r="M330" s="252" t="str">
        <f t="shared" si="42"/>
        <v/>
      </c>
      <c r="N330" s="217"/>
      <c r="O330" s="364" t="str">
        <f>IF(P330=$X$10,"","○")</f>
        <v/>
      </c>
      <c r="P330" s="277">
        <v>33.4</v>
      </c>
      <c r="Q330" s="303" t="s">
        <v>493</v>
      </c>
      <c r="R330" s="207" t="str">
        <f>IF(S330=$Z$10,"","○")</f>
        <v/>
      </c>
      <c r="S330" s="277">
        <v>1.8700000000000001E-2</v>
      </c>
      <c r="T330" s="314" t="s">
        <v>276</v>
      </c>
      <c r="X330" s="281">
        <v>33.4</v>
      </c>
      <c r="Y330" s="359" t="s">
        <v>493</v>
      </c>
      <c r="Z330" s="281">
        <v>1.8700000000000001E-2</v>
      </c>
      <c r="AA330" s="357" t="s">
        <v>56</v>
      </c>
    </row>
    <row r="331" spans="1:27" ht="15" customHeight="1" x14ac:dyDescent="0.55000000000000004">
      <c r="A331" s="650"/>
      <c r="B331" s="599" t="s">
        <v>10</v>
      </c>
      <c r="C331" s="600"/>
      <c r="D331" s="600"/>
      <c r="E331" s="601"/>
      <c r="F331" s="250"/>
      <c r="G331" s="249" t="s">
        <v>124</v>
      </c>
      <c r="H331" s="251" t="str">
        <f t="shared" si="40"/>
        <v/>
      </c>
      <c r="I331" s="250"/>
      <c r="J331" s="249" t="s">
        <v>124</v>
      </c>
      <c r="K331" s="251" t="str">
        <f t="shared" si="43"/>
        <v/>
      </c>
      <c r="L331" s="251" t="str">
        <f t="shared" si="41"/>
        <v/>
      </c>
      <c r="M331" s="252" t="str">
        <f t="shared" si="42"/>
        <v/>
      </c>
      <c r="N331" s="217"/>
      <c r="O331" s="364" t="str">
        <f>IF(P331=$X$11,"","○")</f>
        <v/>
      </c>
      <c r="P331" s="277">
        <v>33.299999999999997</v>
      </c>
      <c r="Q331" s="303" t="s">
        <v>493</v>
      </c>
      <c r="R331" s="207" t="str">
        <f>IF(S331=$Z$11,"","○")</f>
        <v/>
      </c>
      <c r="S331" s="277">
        <v>1.8599999999999998E-2</v>
      </c>
      <c r="T331" s="314" t="s">
        <v>276</v>
      </c>
      <c r="X331" s="281">
        <v>33.299999999999997</v>
      </c>
      <c r="Y331" s="359" t="s">
        <v>493</v>
      </c>
      <c r="Z331" s="281">
        <v>1.8599999999999998E-2</v>
      </c>
      <c r="AA331" s="357" t="s">
        <v>56</v>
      </c>
    </row>
    <row r="332" spans="1:27" ht="15" customHeight="1" x14ac:dyDescent="0.55000000000000004">
      <c r="A332" s="650"/>
      <c r="B332" s="599" t="s">
        <v>107</v>
      </c>
      <c r="C332" s="600"/>
      <c r="D332" s="600"/>
      <c r="E332" s="601"/>
      <c r="F332" s="250"/>
      <c r="G332" s="249" t="s">
        <v>124</v>
      </c>
      <c r="H332" s="251" t="str">
        <f t="shared" si="40"/>
        <v/>
      </c>
      <c r="I332" s="250"/>
      <c r="J332" s="249" t="s">
        <v>124</v>
      </c>
      <c r="K332" s="251" t="str">
        <f t="shared" si="43"/>
        <v/>
      </c>
      <c r="L332" s="251" t="str">
        <f t="shared" si="41"/>
        <v/>
      </c>
      <c r="M332" s="252" t="str">
        <f t="shared" si="42"/>
        <v/>
      </c>
      <c r="N332" s="217"/>
      <c r="O332" s="364" t="str">
        <f>IF(P332=$X$12,"","○")</f>
        <v/>
      </c>
      <c r="P332" s="277">
        <v>36.5</v>
      </c>
      <c r="Q332" s="303" t="s">
        <v>493</v>
      </c>
      <c r="R332" s="207" t="str">
        <f>IF(S332=$Z$12,"","○")</f>
        <v/>
      </c>
      <c r="S332" s="277">
        <v>1.8700000000000001E-2</v>
      </c>
      <c r="T332" s="314" t="s">
        <v>276</v>
      </c>
      <c r="X332" s="281">
        <v>36.5</v>
      </c>
      <c r="Y332" s="359" t="s">
        <v>493</v>
      </c>
      <c r="Z332" s="281">
        <v>1.8700000000000001E-2</v>
      </c>
      <c r="AA332" s="357" t="s">
        <v>56</v>
      </c>
    </row>
    <row r="333" spans="1:27" ht="15" customHeight="1" x14ac:dyDescent="0.55000000000000004">
      <c r="A333" s="650"/>
      <c r="B333" s="599" t="s">
        <v>12</v>
      </c>
      <c r="C333" s="600"/>
      <c r="D333" s="600"/>
      <c r="E333" s="601"/>
      <c r="F333" s="250"/>
      <c r="G333" s="249" t="s">
        <v>124</v>
      </c>
      <c r="H333" s="251" t="str">
        <f t="shared" si="40"/>
        <v/>
      </c>
      <c r="I333" s="250"/>
      <c r="J333" s="249" t="s">
        <v>124</v>
      </c>
      <c r="K333" s="251" t="str">
        <f t="shared" si="43"/>
        <v/>
      </c>
      <c r="L333" s="251" t="str">
        <f t="shared" si="41"/>
        <v/>
      </c>
      <c r="M333" s="252" t="str">
        <f t="shared" si="42"/>
        <v/>
      </c>
      <c r="N333" s="217"/>
      <c r="O333" s="364" t="str">
        <f>IF(P333=$X$13,"","○")</f>
        <v/>
      </c>
      <c r="P333" s="304">
        <v>38</v>
      </c>
      <c r="Q333" s="303" t="s">
        <v>493</v>
      </c>
      <c r="R333" s="207" t="str">
        <f>IF(S333=$Z$13,"","○")</f>
        <v/>
      </c>
      <c r="S333" s="277">
        <v>1.8800000000000001E-2</v>
      </c>
      <c r="T333" s="314" t="s">
        <v>276</v>
      </c>
      <c r="X333" s="321">
        <v>38</v>
      </c>
      <c r="Y333" s="359" t="s">
        <v>493</v>
      </c>
      <c r="Z333" s="281">
        <v>1.8800000000000001E-2</v>
      </c>
      <c r="AA333" s="357" t="s">
        <v>56</v>
      </c>
    </row>
    <row r="334" spans="1:27" ht="15" customHeight="1" x14ac:dyDescent="0.55000000000000004">
      <c r="A334" s="650"/>
      <c r="B334" s="599" t="s">
        <v>13</v>
      </c>
      <c r="C334" s="600"/>
      <c r="D334" s="600"/>
      <c r="E334" s="601"/>
      <c r="F334" s="250"/>
      <c r="G334" s="249" t="s">
        <v>124</v>
      </c>
      <c r="H334" s="251" t="str">
        <f t="shared" si="40"/>
        <v/>
      </c>
      <c r="I334" s="250"/>
      <c r="J334" s="249" t="s">
        <v>124</v>
      </c>
      <c r="K334" s="251" t="str">
        <f t="shared" si="43"/>
        <v/>
      </c>
      <c r="L334" s="251" t="str">
        <f t="shared" si="41"/>
        <v/>
      </c>
      <c r="M334" s="252" t="str">
        <f t="shared" si="42"/>
        <v/>
      </c>
      <c r="N334" s="217"/>
      <c r="O334" s="364" t="str">
        <f>IF(P334=$X$14,"","○")</f>
        <v/>
      </c>
      <c r="P334" s="277">
        <v>38.9</v>
      </c>
      <c r="Q334" s="303" t="s">
        <v>493</v>
      </c>
      <c r="R334" s="207" t="str">
        <f>IF(S334=$Z$14,"","○")</f>
        <v/>
      </c>
      <c r="S334" s="277">
        <v>1.9300000000000001E-2</v>
      </c>
      <c r="T334" s="314" t="s">
        <v>276</v>
      </c>
      <c r="X334" s="281">
        <v>38.9</v>
      </c>
      <c r="Y334" s="359" t="s">
        <v>493</v>
      </c>
      <c r="Z334" s="281">
        <v>1.9300000000000001E-2</v>
      </c>
      <c r="AA334" s="357" t="s">
        <v>56</v>
      </c>
    </row>
    <row r="335" spans="1:27" ht="15" customHeight="1" x14ac:dyDescent="0.55000000000000004">
      <c r="A335" s="650"/>
      <c r="B335" s="599" t="s">
        <v>14</v>
      </c>
      <c r="C335" s="600"/>
      <c r="D335" s="600"/>
      <c r="E335" s="601"/>
      <c r="F335" s="250"/>
      <c r="G335" s="249" t="s">
        <v>124</v>
      </c>
      <c r="H335" s="251" t="str">
        <f t="shared" si="40"/>
        <v/>
      </c>
      <c r="I335" s="250"/>
      <c r="J335" s="249" t="s">
        <v>124</v>
      </c>
      <c r="K335" s="251" t="str">
        <f t="shared" si="43"/>
        <v/>
      </c>
      <c r="L335" s="251" t="str">
        <f t="shared" si="41"/>
        <v/>
      </c>
      <c r="M335" s="252" t="str">
        <f t="shared" si="42"/>
        <v/>
      </c>
      <c r="N335" s="217"/>
      <c r="O335" s="364" t="str">
        <f>IF(P335=$X$15,"","○")</f>
        <v/>
      </c>
      <c r="P335" s="277">
        <v>41.8</v>
      </c>
      <c r="Q335" s="303" t="s">
        <v>493</v>
      </c>
      <c r="R335" s="207" t="str">
        <f>IF(S335=$Z$15,"","○")</f>
        <v/>
      </c>
      <c r="S335" s="277">
        <v>2.0199999999999999E-2</v>
      </c>
      <c r="T335" s="314" t="s">
        <v>276</v>
      </c>
      <c r="X335" s="281">
        <v>41.8</v>
      </c>
      <c r="Y335" s="359" t="s">
        <v>493</v>
      </c>
      <c r="Z335" s="281">
        <v>2.0199999999999999E-2</v>
      </c>
      <c r="AA335" s="357" t="s">
        <v>56</v>
      </c>
    </row>
    <row r="336" spans="1:27" ht="15" customHeight="1" x14ac:dyDescent="0.55000000000000004">
      <c r="A336" s="650"/>
      <c r="B336" s="599" t="s">
        <v>15</v>
      </c>
      <c r="C336" s="600"/>
      <c r="D336" s="600"/>
      <c r="E336" s="601"/>
      <c r="F336" s="250"/>
      <c r="G336" s="249" t="s">
        <v>457</v>
      </c>
      <c r="H336" s="251" t="str">
        <f t="shared" si="40"/>
        <v/>
      </c>
      <c r="I336" s="250"/>
      <c r="J336" s="249" t="s">
        <v>457</v>
      </c>
      <c r="K336" s="251" t="str">
        <f t="shared" si="43"/>
        <v/>
      </c>
      <c r="L336" s="251" t="str">
        <f t="shared" si="41"/>
        <v/>
      </c>
      <c r="M336" s="252" t="str">
        <f t="shared" si="42"/>
        <v/>
      </c>
      <c r="N336" s="217"/>
      <c r="O336" s="364" t="str">
        <f>IF(P336=$X$16,"","○")</f>
        <v/>
      </c>
      <c r="P336" s="304">
        <v>40</v>
      </c>
      <c r="Q336" s="303" t="s">
        <v>17</v>
      </c>
      <c r="R336" s="207" t="str">
        <f>IF(S336=$Z$16,"","○")</f>
        <v/>
      </c>
      <c r="S336" s="277">
        <v>2.0400000000000001E-2</v>
      </c>
      <c r="T336" s="314" t="s">
        <v>276</v>
      </c>
      <c r="X336" s="321">
        <v>40</v>
      </c>
      <c r="Y336" s="359" t="s">
        <v>17</v>
      </c>
      <c r="Z336" s="281">
        <v>2.0400000000000001E-2</v>
      </c>
      <c r="AA336" s="357" t="s">
        <v>56</v>
      </c>
    </row>
    <row r="337" spans="1:32" ht="15" customHeight="1" x14ac:dyDescent="0.55000000000000004">
      <c r="A337" s="650"/>
      <c r="B337" s="599" t="s">
        <v>18</v>
      </c>
      <c r="C337" s="600"/>
      <c r="D337" s="600"/>
      <c r="E337" s="601"/>
      <c r="F337" s="250"/>
      <c r="G337" s="249" t="s">
        <v>457</v>
      </c>
      <c r="H337" s="251" t="str">
        <f t="shared" si="40"/>
        <v/>
      </c>
      <c r="I337" s="250"/>
      <c r="J337" s="249" t="s">
        <v>457</v>
      </c>
      <c r="K337" s="251" t="str">
        <f t="shared" si="43"/>
        <v/>
      </c>
      <c r="L337" s="251" t="str">
        <f t="shared" si="41"/>
        <v/>
      </c>
      <c r="M337" s="252" t="str">
        <f t="shared" si="42"/>
        <v/>
      </c>
      <c r="N337" s="217"/>
      <c r="O337" s="364" t="str">
        <f>IF(P337=$X$17,"","○")</f>
        <v/>
      </c>
      <c r="P337" s="277">
        <v>34.1</v>
      </c>
      <c r="Q337" s="303" t="s">
        <v>17</v>
      </c>
      <c r="R337" s="207" t="str">
        <f>IF(S337=$Z$17,"","○")</f>
        <v/>
      </c>
      <c r="S337" s="277">
        <v>2.4500000000000001E-2</v>
      </c>
      <c r="T337" s="314" t="s">
        <v>276</v>
      </c>
      <c r="X337" s="281">
        <v>34.1</v>
      </c>
      <c r="Y337" s="359" t="s">
        <v>17</v>
      </c>
      <c r="Z337" s="281">
        <v>2.4500000000000001E-2</v>
      </c>
      <c r="AA337" s="357" t="s">
        <v>56</v>
      </c>
    </row>
    <row r="338" spans="1:32" ht="15" customHeight="1" x14ac:dyDescent="0.55000000000000004">
      <c r="A338" s="650"/>
      <c r="B338" s="602" t="s">
        <v>19</v>
      </c>
      <c r="C338" s="637" t="s">
        <v>20</v>
      </c>
      <c r="D338" s="637"/>
      <c r="E338" s="637"/>
      <c r="F338" s="250"/>
      <c r="G338" s="249" t="s">
        <v>457</v>
      </c>
      <c r="H338" s="251" t="str">
        <f t="shared" si="40"/>
        <v/>
      </c>
      <c r="I338" s="250"/>
      <c r="J338" s="249" t="s">
        <v>457</v>
      </c>
      <c r="K338" s="251" t="str">
        <f t="shared" si="43"/>
        <v/>
      </c>
      <c r="L338" s="251" t="str">
        <f t="shared" si="41"/>
        <v/>
      </c>
      <c r="M338" s="252" t="str">
        <f t="shared" si="42"/>
        <v/>
      </c>
      <c r="N338" s="217"/>
      <c r="O338" s="364" t="str">
        <f>IF(P338=$X$18,"","○")</f>
        <v/>
      </c>
      <c r="P338" s="277">
        <v>50.1</v>
      </c>
      <c r="Q338" s="303" t="s">
        <v>91</v>
      </c>
      <c r="R338" s="207" t="str">
        <f>IF(S338=$Z$18,"","○")</f>
        <v/>
      </c>
      <c r="S338" s="277">
        <v>1.6299999999999999E-2</v>
      </c>
      <c r="T338" s="314" t="s">
        <v>276</v>
      </c>
      <c r="X338" s="281">
        <v>50.1</v>
      </c>
      <c r="Y338" s="359" t="s">
        <v>91</v>
      </c>
      <c r="Z338" s="281">
        <v>1.6299999999999999E-2</v>
      </c>
      <c r="AA338" s="357" t="s">
        <v>56</v>
      </c>
    </row>
    <row r="339" spans="1:32" ht="15" customHeight="1" x14ac:dyDescent="0.55000000000000004">
      <c r="A339" s="650"/>
      <c r="B339" s="602"/>
      <c r="C339" s="637" t="s">
        <v>21</v>
      </c>
      <c r="D339" s="637"/>
      <c r="E339" s="637"/>
      <c r="F339" s="250"/>
      <c r="G339" s="249" t="s">
        <v>262</v>
      </c>
      <c r="H339" s="251" t="str">
        <f t="shared" si="40"/>
        <v/>
      </c>
      <c r="I339" s="250"/>
      <c r="J339" s="249" t="s">
        <v>262</v>
      </c>
      <c r="K339" s="251" t="str">
        <f t="shared" si="43"/>
        <v/>
      </c>
      <c r="L339" s="251" t="str">
        <f t="shared" si="41"/>
        <v/>
      </c>
      <c r="M339" s="252" t="str">
        <f t="shared" si="42"/>
        <v/>
      </c>
      <c r="N339" s="217"/>
      <c r="O339" s="364" t="str">
        <f>IF(P339=$X$19,"","○")</f>
        <v/>
      </c>
      <c r="P339" s="277">
        <v>46.1</v>
      </c>
      <c r="Q339" s="303" t="s">
        <v>462</v>
      </c>
      <c r="R339" s="207" t="str">
        <f>IF(S339=$Z$19,"","○")</f>
        <v/>
      </c>
      <c r="S339" s="277">
        <v>1.44E-2</v>
      </c>
      <c r="T339" s="314" t="s">
        <v>276</v>
      </c>
      <c r="X339" s="281">
        <v>46.1</v>
      </c>
      <c r="Y339" s="359" t="s">
        <v>462</v>
      </c>
      <c r="Z339" s="281">
        <v>1.44E-2</v>
      </c>
      <c r="AA339" s="357" t="s">
        <v>56</v>
      </c>
    </row>
    <row r="340" spans="1:32" ht="15" customHeight="1" x14ac:dyDescent="0.55000000000000004">
      <c r="A340" s="650"/>
      <c r="B340" s="602" t="s">
        <v>397</v>
      </c>
      <c r="C340" s="637" t="s">
        <v>22</v>
      </c>
      <c r="D340" s="637"/>
      <c r="E340" s="637"/>
      <c r="F340" s="250"/>
      <c r="G340" s="249" t="s">
        <v>457</v>
      </c>
      <c r="H340" s="251" t="str">
        <f t="shared" si="40"/>
        <v/>
      </c>
      <c r="I340" s="250"/>
      <c r="J340" s="249" t="s">
        <v>457</v>
      </c>
      <c r="K340" s="251" t="str">
        <f t="shared" si="43"/>
        <v/>
      </c>
      <c r="L340" s="251" t="str">
        <f t="shared" si="41"/>
        <v/>
      </c>
      <c r="M340" s="252" t="str">
        <f t="shared" si="42"/>
        <v/>
      </c>
      <c r="N340" s="217"/>
      <c r="O340" s="364" t="str">
        <f>IF(P340=$X$20,"","○")</f>
        <v/>
      </c>
      <c r="P340" s="277">
        <v>54.7</v>
      </c>
      <c r="Q340" s="303" t="s">
        <v>91</v>
      </c>
      <c r="R340" s="207" t="str">
        <f>IF(S340=$Z$20,"","○")</f>
        <v/>
      </c>
      <c r="S340" s="277">
        <v>1.3899999999999999E-2</v>
      </c>
      <c r="T340" s="314" t="s">
        <v>276</v>
      </c>
      <c r="X340" s="281">
        <v>54.7</v>
      </c>
      <c r="Y340" s="359" t="s">
        <v>91</v>
      </c>
      <c r="Z340" s="281">
        <v>1.3899999999999999E-2</v>
      </c>
      <c r="AA340" s="357" t="s">
        <v>56</v>
      </c>
    </row>
    <row r="341" spans="1:32" ht="15" customHeight="1" thickBot="1" x14ac:dyDescent="0.6">
      <c r="A341" s="650"/>
      <c r="B341" s="602"/>
      <c r="C341" s="637" t="s">
        <v>50</v>
      </c>
      <c r="D341" s="637"/>
      <c r="E341" s="637"/>
      <c r="F341" s="250"/>
      <c r="G341" s="249" t="s">
        <v>262</v>
      </c>
      <c r="H341" s="251" t="str">
        <f t="shared" si="40"/>
        <v/>
      </c>
      <c r="I341" s="250"/>
      <c r="J341" s="249" t="s">
        <v>262</v>
      </c>
      <c r="K341" s="251" t="str">
        <f t="shared" si="43"/>
        <v/>
      </c>
      <c r="L341" s="251" t="str">
        <f t="shared" si="41"/>
        <v/>
      </c>
      <c r="M341" s="252" t="str">
        <f t="shared" si="42"/>
        <v/>
      </c>
      <c r="N341" s="217"/>
      <c r="O341" s="364" t="str">
        <f>IF(P341=$X$21,"","○")</f>
        <v/>
      </c>
      <c r="P341" s="305">
        <v>38.4</v>
      </c>
      <c r="Q341" s="306" t="s">
        <v>462</v>
      </c>
      <c r="R341" s="207" t="str">
        <f>IF(S341=$Z$21,"","○")</f>
        <v/>
      </c>
      <c r="S341" s="305">
        <v>1.3899999999999999E-2</v>
      </c>
      <c r="T341" s="315" t="s">
        <v>276</v>
      </c>
      <c r="X341" s="281">
        <v>38.4</v>
      </c>
      <c r="Y341" s="359" t="s">
        <v>462</v>
      </c>
      <c r="Z341" s="281">
        <v>1.3899999999999999E-2</v>
      </c>
      <c r="AA341" s="357" t="s">
        <v>56</v>
      </c>
    </row>
    <row r="342" spans="1:32" ht="15" customHeight="1" x14ac:dyDescent="0.55000000000000004">
      <c r="A342" s="650"/>
      <c r="B342" s="588" t="s">
        <v>23</v>
      </c>
      <c r="C342" s="658" t="s">
        <v>479</v>
      </c>
      <c r="D342" s="658"/>
      <c r="E342" s="658"/>
      <c r="F342" s="250"/>
      <c r="G342" s="249" t="s">
        <v>457</v>
      </c>
      <c r="H342" s="251" t="str">
        <f t="shared" si="40"/>
        <v/>
      </c>
      <c r="I342" s="250"/>
      <c r="J342" s="249" t="s">
        <v>457</v>
      </c>
      <c r="K342" s="251" t="str">
        <f t="shared" si="43"/>
        <v/>
      </c>
      <c r="L342" s="251" t="str">
        <f t="shared" si="41"/>
        <v/>
      </c>
      <c r="M342" s="252" t="str">
        <f t="shared" si="42"/>
        <v/>
      </c>
      <c r="N342" s="217"/>
      <c r="O342" s="364" t="str">
        <f>IF(P342=$X$22,"","○")</f>
        <v/>
      </c>
      <c r="P342" s="307">
        <v>28.7</v>
      </c>
      <c r="Q342" s="308" t="s">
        <v>17</v>
      </c>
      <c r="R342" s="207" t="str">
        <f>IF(S342=$Z$22,"","○")</f>
        <v/>
      </c>
      <c r="S342" s="316">
        <v>2.46E-2</v>
      </c>
      <c r="T342" s="308" t="s">
        <v>276</v>
      </c>
      <c r="X342" s="322">
        <v>28.7</v>
      </c>
      <c r="Y342" s="359" t="s">
        <v>17</v>
      </c>
      <c r="Z342" s="281">
        <v>2.46E-2</v>
      </c>
      <c r="AA342" s="357" t="s">
        <v>56</v>
      </c>
    </row>
    <row r="343" spans="1:32" ht="15" customHeight="1" thickBot="1" x14ac:dyDescent="0.6">
      <c r="A343" s="650"/>
      <c r="B343" s="588"/>
      <c r="C343" s="658" t="s">
        <v>24</v>
      </c>
      <c r="D343" s="658"/>
      <c r="E343" s="658"/>
      <c r="F343" s="250"/>
      <c r="G343" s="249" t="s">
        <v>457</v>
      </c>
      <c r="H343" s="251" t="str">
        <f t="shared" si="40"/>
        <v/>
      </c>
      <c r="I343" s="250"/>
      <c r="J343" s="249" t="s">
        <v>457</v>
      </c>
      <c r="K343" s="251" t="str">
        <f t="shared" si="43"/>
        <v/>
      </c>
      <c r="L343" s="251" t="str">
        <f t="shared" si="41"/>
        <v/>
      </c>
      <c r="M343" s="252" t="str">
        <f t="shared" si="42"/>
        <v/>
      </c>
      <c r="N343" s="217"/>
      <c r="O343" s="364" t="str">
        <f>IF(P343=$X$23,"","○")</f>
        <v/>
      </c>
      <c r="P343" s="309">
        <v>26.1</v>
      </c>
      <c r="Q343" s="310" t="s">
        <v>17</v>
      </c>
      <c r="R343" s="207" t="str">
        <f>IF(S343=$Z$23,"","○")</f>
        <v/>
      </c>
      <c r="S343" s="309">
        <v>2.4299999999999999E-2</v>
      </c>
      <c r="T343" s="310" t="s">
        <v>276</v>
      </c>
      <c r="X343" s="281">
        <v>26.1</v>
      </c>
      <c r="Y343" s="359" t="s">
        <v>17</v>
      </c>
      <c r="Z343" s="281">
        <v>2.4299999999999999E-2</v>
      </c>
      <c r="AA343" s="357" t="s">
        <v>56</v>
      </c>
    </row>
    <row r="344" spans="1:32" ht="15" customHeight="1" x14ac:dyDescent="0.55000000000000004">
      <c r="A344" s="650"/>
      <c r="B344" s="588"/>
      <c r="C344" s="637" t="s">
        <v>25</v>
      </c>
      <c r="D344" s="637"/>
      <c r="E344" s="637"/>
      <c r="F344" s="250"/>
      <c r="G344" s="249" t="s">
        <v>457</v>
      </c>
      <c r="H344" s="251" t="str">
        <f t="shared" si="40"/>
        <v/>
      </c>
      <c r="I344" s="250"/>
      <c r="J344" s="249" t="s">
        <v>457</v>
      </c>
      <c r="K344" s="251" t="str">
        <f t="shared" si="43"/>
        <v/>
      </c>
      <c r="L344" s="251" t="str">
        <f t="shared" si="41"/>
        <v/>
      </c>
      <c r="M344" s="252" t="str">
        <f t="shared" si="42"/>
        <v/>
      </c>
      <c r="N344" s="217"/>
      <c r="O344" s="364" t="str">
        <f>IF(P344=$X$24,"","○")</f>
        <v/>
      </c>
      <c r="P344" s="311">
        <v>27.8</v>
      </c>
      <c r="Q344" s="312" t="s">
        <v>17</v>
      </c>
      <c r="R344" s="207" t="str">
        <f>IF(S344=$Z$24,"","○")</f>
        <v/>
      </c>
      <c r="S344" s="311">
        <v>2.5899999999999999E-2</v>
      </c>
      <c r="T344" s="317" t="s">
        <v>276</v>
      </c>
      <c r="X344" s="281">
        <v>27.8</v>
      </c>
      <c r="Y344" s="359" t="s">
        <v>17</v>
      </c>
      <c r="Z344" s="281">
        <v>2.5899999999999999E-2</v>
      </c>
      <c r="AA344" s="357" t="s">
        <v>56</v>
      </c>
    </row>
    <row r="345" spans="1:32" ht="15" customHeight="1" x14ac:dyDescent="0.55000000000000004">
      <c r="A345" s="650"/>
      <c r="B345" s="588" t="s">
        <v>26</v>
      </c>
      <c r="C345" s="588"/>
      <c r="D345" s="588"/>
      <c r="E345" s="588"/>
      <c r="F345" s="250"/>
      <c r="G345" s="249" t="s">
        <v>457</v>
      </c>
      <c r="H345" s="251" t="str">
        <f t="shared" si="40"/>
        <v/>
      </c>
      <c r="I345" s="250"/>
      <c r="J345" s="249" t="s">
        <v>457</v>
      </c>
      <c r="K345" s="251" t="str">
        <f t="shared" si="43"/>
        <v/>
      </c>
      <c r="L345" s="251" t="str">
        <f t="shared" si="41"/>
        <v/>
      </c>
      <c r="M345" s="252" t="str">
        <f t="shared" si="42"/>
        <v/>
      </c>
      <c r="N345" s="217"/>
      <c r="O345" s="364" t="str">
        <f>IF(P345=$X$25,"","○")</f>
        <v/>
      </c>
      <c r="P345" s="304">
        <v>29</v>
      </c>
      <c r="Q345" s="303" t="s">
        <v>17</v>
      </c>
      <c r="R345" s="207" t="str">
        <f>IF(S345=$Z$25,"","○")</f>
        <v/>
      </c>
      <c r="S345" s="277">
        <v>2.9899999999999999E-2</v>
      </c>
      <c r="T345" s="314" t="s">
        <v>276</v>
      </c>
      <c r="X345" s="321">
        <v>29</v>
      </c>
      <c r="Y345" s="359" t="s">
        <v>17</v>
      </c>
      <c r="Z345" s="281">
        <v>2.9899999999999999E-2</v>
      </c>
      <c r="AA345" s="357" t="s">
        <v>56</v>
      </c>
    </row>
    <row r="346" spans="1:32" ht="15" customHeight="1" x14ac:dyDescent="0.55000000000000004">
      <c r="A346" s="650"/>
      <c r="B346" s="588" t="s">
        <v>27</v>
      </c>
      <c r="C346" s="588"/>
      <c r="D346" s="588"/>
      <c r="E346" s="588"/>
      <c r="F346" s="250"/>
      <c r="G346" s="249" t="s">
        <v>457</v>
      </c>
      <c r="H346" s="251" t="str">
        <f t="shared" si="40"/>
        <v/>
      </c>
      <c r="I346" s="250"/>
      <c r="J346" s="249" t="s">
        <v>457</v>
      </c>
      <c r="K346" s="251" t="str">
        <f t="shared" si="43"/>
        <v/>
      </c>
      <c r="L346" s="251" t="str">
        <f t="shared" si="41"/>
        <v/>
      </c>
      <c r="M346" s="252" t="str">
        <f t="shared" si="42"/>
        <v/>
      </c>
      <c r="N346" s="217"/>
      <c r="O346" s="364" t="str">
        <f>IF(P346=$X$26,"","○")</f>
        <v/>
      </c>
      <c r="P346" s="277">
        <v>37.299999999999997</v>
      </c>
      <c r="Q346" s="303" t="s">
        <v>17</v>
      </c>
      <c r="R346" s="207" t="str">
        <f>IF(S346=$Z$26,"","○")</f>
        <v/>
      </c>
      <c r="S346" s="277">
        <v>2.0899999999999998E-2</v>
      </c>
      <c r="T346" s="314" t="s">
        <v>276</v>
      </c>
      <c r="X346" s="281">
        <v>37.299999999999997</v>
      </c>
      <c r="Y346" s="359" t="s">
        <v>17</v>
      </c>
      <c r="Z346" s="281">
        <v>2.0899999999999998E-2</v>
      </c>
      <c r="AA346" s="357" t="s">
        <v>56</v>
      </c>
    </row>
    <row r="347" spans="1:32" ht="15" customHeight="1" x14ac:dyDescent="0.55000000000000004">
      <c r="A347" s="650"/>
      <c r="B347" s="588" t="s">
        <v>28</v>
      </c>
      <c r="C347" s="588"/>
      <c r="D347" s="588"/>
      <c r="E347" s="588"/>
      <c r="F347" s="250"/>
      <c r="G347" s="249" t="s">
        <v>262</v>
      </c>
      <c r="H347" s="251" t="str">
        <f t="shared" si="40"/>
        <v/>
      </c>
      <c r="I347" s="250"/>
      <c r="J347" s="249" t="s">
        <v>262</v>
      </c>
      <c r="K347" s="251" t="str">
        <f t="shared" si="43"/>
        <v/>
      </c>
      <c r="L347" s="251" t="str">
        <f t="shared" si="41"/>
        <v/>
      </c>
      <c r="M347" s="252" t="str">
        <f t="shared" si="42"/>
        <v/>
      </c>
      <c r="N347" s="217"/>
      <c r="O347" s="364" t="str">
        <f>IF(P347=$X$27,"","○")</f>
        <v/>
      </c>
      <c r="P347" s="277">
        <v>18.399999999999999</v>
      </c>
      <c r="Q347" s="303" t="s">
        <v>462</v>
      </c>
      <c r="R347" s="207" t="str">
        <f>IF(S347=$Z$27,"","○")</f>
        <v/>
      </c>
      <c r="S347" s="318">
        <v>1.09E-2</v>
      </c>
      <c r="T347" s="314" t="s">
        <v>276</v>
      </c>
      <c r="X347" s="281">
        <v>18.399999999999999</v>
      </c>
      <c r="Y347" s="359" t="s">
        <v>462</v>
      </c>
      <c r="Z347" s="299">
        <v>1.09E-2</v>
      </c>
      <c r="AA347" s="357" t="s">
        <v>56</v>
      </c>
    </row>
    <row r="348" spans="1:32" ht="15" customHeight="1" x14ac:dyDescent="0.55000000000000004">
      <c r="A348" s="650"/>
      <c r="B348" s="588" t="s">
        <v>29</v>
      </c>
      <c r="C348" s="588"/>
      <c r="D348" s="588"/>
      <c r="E348" s="588"/>
      <c r="F348" s="250"/>
      <c r="G348" s="249" t="s">
        <v>262</v>
      </c>
      <c r="H348" s="251" t="str">
        <f t="shared" si="40"/>
        <v/>
      </c>
      <c r="I348" s="250"/>
      <c r="J348" s="249" t="s">
        <v>262</v>
      </c>
      <c r="K348" s="251" t="str">
        <f t="shared" si="43"/>
        <v/>
      </c>
      <c r="L348" s="251" t="str">
        <f t="shared" si="41"/>
        <v/>
      </c>
      <c r="M348" s="252" t="str">
        <f t="shared" si="42"/>
        <v/>
      </c>
      <c r="N348" s="217"/>
      <c r="O348" s="364" t="str">
        <f>IF(P348=$X$28,"","○")</f>
        <v/>
      </c>
      <c r="P348" s="277">
        <v>3.23</v>
      </c>
      <c r="Q348" s="303" t="s">
        <v>462</v>
      </c>
      <c r="R348" s="207" t="str">
        <f>IF(S348=$Z$28,"","○")</f>
        <v/>
      </c>
      <c r="S348" s="277">
        <v>2.64E-2</v>
      </c>
      <c r="T348" s="314" t="s">
        <v>276</v>
      </c>
      <c r="X348" s="281">
        <v>3.23</v>
      </c>
      <c r="Y348" s="359" t="s">
        <v>462</v>
      </c>
      <c r="Z348" s="281">
        <v>2.64E-2</v>
      </c>
      <c r="AA348" s="357" t="s">
        <v>56</v>
      </c>
    </row>
    <row r="349" spans="1:32" ht="15" customHeight="1" x14ac:dyDescent="0.55000000000000004">
      <c r="A349" s="650"/>
      <c r="B349" s="588" t="s">
        <v>30</v>
      </c>
      <c r="C349" s="588"/>
      <c r="D349" s="588"/>
      <c r="E349" s="588"/>
      <c r="F349" s="250"/>
      <c r="G349" s="249" t="s">
        <v>262</v>
      </c>
      <c r="H349" s="251" t="str">
        <f t="shared" si="40"/>
        <v/>
      </c>
      <c r="I349" s="250"/>
      <c r="J349" s="249" t="s">
        <v>262</v>
      </c>
      <c r="K349" s="251" t="str">
        <f t="shared" si="43"/>
        <v/>
      </c>
      <c r="L349" s="251" t="str">
        <f t="shared" si="41"/>
        <v/>
      </c>
      <c r="M349" s="252" t="str">
        <f t="shared" si="42"/>
        <v/>
      </c>
      <c r="N349" s="217"/>
      <c r="O349" s="364" t="str">
        <f>IF(P349=$X$29,"","○")</f>
        <v/>
      </c>
      <c r="P349" s="305">
        <v>7.53</v>
      </c>
      <c r="Q349" s="306" t="s">
        <v>462</v>
      </c>
      <c r="R349" s="209" t="str">
        <f>IF(S349=$Z$29,"","○")</f>
        <v/>
      </c>
      <c r="S349" s="319">
        <v>4.2000000000000003E-2</v>
      </c>
      <c r="T349" s="314" t="s">
        <v>276</v>
      </c>
      <c r="X349" s="281">
        <v>7.53</v>
      </c>
      <c r="Y349" s="323" t="s">
        <v>462</v>
      </c>
      <c r="Z349" s="324">
        <v>4.2000000000000003E-2</v>
      </c>
      <c r="AA349" s="205" t="s">
        <v>56</v>
      </c>
    </row>
    <row r="350" spans="1:32" ht="15" customHeight="1" x14ac:dyDescent="0.55000000000000004">
      <c r="A350" s="650"/>
      <c r="B350" s="651" t="s">
        <v>400</v>
      </c>
      <c r="C350" s="654"/>
      <c r="D350" s="426"/>
      <c r="E350" s="427"/>
      <c r="F350" s="273"/>
      <c r="G350" s="276"/>
      <c r="H350" s="274" t="str">
        <f t="shared" si="40"/>
        <v/>
      </c>
      <c r="I350" s="273"/>
      <c r="J350" s="276"/>
      <c r="K350" s="274" t="str">
        <f>IF(I350="","",I350*P350)</f>
        <v/>
      </c>
      <c r="L350" s="274" t="str">
        <f>IF(F350="",IF(I350="","",-(I350*P350)),(F350-I350)*P350)</f>
        <v/>
      </c>
      <c r="M350" s="275" t="str">
        <f>IF(L350="","",L350*S350*44/12)</f>
        <v/>
      </c>
      <c r="N350" s="217"/>
      <c r="O350" s="211"/>
      <c r="P350" s="277"/>
      <c r="Q350" s="278"/>
      <c r="R350" s="212"/>
      <c r="S350" s="277"/>
      <c r="T350" s="279"/>
      <c r="X350" s="218"/>
      <c r="Y350" s="280"/>
      <c r="Z350" s="281"/>
      <c r="AA350" s="357"/>
      <c r="AE350" s="40"/>
      <c r="AF350" s="40"/>
    </row>
    <row r="351" spans="1:32" ht="15" customHeight="1" x14ac:dyDescent="0.55000000000000004">
      <c r="A351" s="650"/>
      <c r="B351" s="652"/>
      <c r="C351" s="654"/>
      <c r="D351" s="426"/>
      <c r="E351" s="427"/>
      <c r="F351" s="273"/>
      <c r="G351" s="276"/>
      <c r="H351" s="274" t="str">
        <f t="shared" si="40"/>
        <v/>
      </c>
      <c r="I351" s="273"/>
      <c r="J351" s="276"/>
      <c r="K351" s="274" t="str">
        <f>IF(I351="","",I351*P351)</f>
        <v/>
      </c>
      <c r="L351" s="274" t="str">
        <f>IF(F351="",IF(I351="","",-(I351*P351)),(F351-I351)*P351)</f>
        <v/>
      </c>
      <c r="M351" s="275" t="str">
        <f t="shared" ref="M351:M354" si="44">IF(L351="","",L351*S351*44/12)</f>
        <v/>
      </c>
      <c r="N351" s="217"/>
      <c r="O351" s="282"/>
      <c r="P351" s="277"/>
      <c r="Q351" s="278"/>
      <c r="R351" s="212"/>
      <c r="S351" s="277"/>
      <c r="T351" s="278"/>
      <c r="X351" s="218"/>
      <c r="Y351" s="366"/>
      <c r="Z351" s="281"/>
      <c r="AA351" s="357"/>
      <c r="AE351" s="40"/>
      <c r="AF351" s="40"/>
    </row>
    <row r="352" spans="1:32" ht="15" customHeight="1" x14ac:dyDescent="0.55000000000000004">
      <c r="A352" s="650"/>
      <c r="B352" s="652"/>
      <c r="C352" s="654"/>
      <c r="D352" s="426"/>
      <c r="E352" s="427"/>
      <c r="F352" s="273"/>
      <c r="G352" s="276"/>
      <c r="H352" s="274" t="str">
        <f t="shared" si="40"/>
        <v/>
      </c>
      <c r="I352" s="273"/>
      <c r="J352" s="276"/>
      <c r="K352" s="274" t="str">
        <f>IF(I352="","",I352*P352)</f>
        <v/>
      </c>
      <c r="L352" s="274" t="str">
        <f t="shared" ref="L352:L354" si="45">IF(F352="",IF(I352="","",-(I352*P352)),(F352-I352)*P352)</f>
        <v/>
      </c>
      <c r="M352" s="275" t="str">
        <f t="shared" si="44"/>
        <v/>
      </c>
      <c r="N352" s="217"/>
      <c r="O352" s="282"/>
      <c r="P352" s="277"/>
      <c r="Q352" s="278"/>
      <c r="R352" s="212"/>
      <c r="S352" s="277"/>
      <c r="T352" s="278"/>
      <c r="X352" s="218"/>
      <c r="Y352" s="366"/>
      <c r="Z352" s="281"/>
      <c r="AA352" s="357"/>
      <c r="AE352" s="40"/>
      <c r="AF352" s="40"/>
    </row>
    <row r="353" spans="1:32" ht="15" customHeight="1" x14ac:dyDescent="0.55000000000000004">
      <c r="A353" s="650"/>
      <c r="B353" s="652"/>
      <c r="C353" s="654"/>
      <c r="D353" s="426"/>
      <c r="E353" s="427"/>
      <c r="F353" s="273"/>
      <c r="G353" s="276"/>
      <c r="H353" s="274" t="str">
        <f t="shared" si="40"/>
        <v/>
      </c>
      <c r="I353" s="273"/>
      <c r="J353" s="276"/>
      <c r="K353" s="274" t="str">
        <f>IF(I353="","",I353*P353)</f>
        <v/>
      </c>
      <c r="L353" s="274" t="str">
        <f t="shared" si="45"/>
        <v/>
      </c>
      <c r="M353" s="275" t="str">
        <f t="shared" si="44"/>
        <v/>
      </c>
      <c r="N353" s="217"/>
      <c r="O353" s="282"/>
      <c r="P353" s="277"/>
      <c r="Q353" s="278"/>
      <c r="R353" s="210"/>
      <c r="S353" s="277"/>
      <c r="T353" s="278"/>
      <c r="X353" s="218"/>
      <c r="Y353" s="366"/>
      <c r="Z353" s="281"/>
      <c r="AA353" s="357"/>
      <c r="AE353" s="40"/>
      <c r="AF353" s="40"/>
    </row>
    <row r="354" spans="1:32" ht="15" customHeight="1" x14ac:dyDescent="0.55000000000000004">
      <c r="A354" s="650"/>
      <c r="B354" s="653"/>
      <c r="C354" s="654"/>
      <c r="D354" s="426"/>
      <c r="E354" s="427"/>
      <c r="F354" s="273"/>
      <c r="G354" s="276"/>
      <c r="H354" s="274" t="str">
        <f t="shared" si="40"/>
        <v/>
      </c>
      <c r="I354" s="273"/>
      <c r="J354" s="276"/>
      <c r="K354" s="274" t="str">
        <f>IF(I354="","",I354*P354)</f>
        <v/>
      </c>
      <c r="L354" s="274" t="str">
        <f t="shared" si="45"/>
        <v/>
      </c>
      <c r="M354" s="275" t="str">
        <f t="shared" si="44"/>
        <v/>
      </c>
      <c r="N354" s="217"/>
      <c r="P354" s="277"/>
      <c r="Q354" s="278"/>
      <c r="R354" s="366"/>
      <c r="S354" s="277"/>
      <c r="T354" s="278"/>
      <c r="X354" s="218"/>
      <c r="Y354" s="366"/>
      <c r="Z354" s="281"/>
      <c r="AA354" s="357"/>
      <c r="AE354" s="40"/>
      <c r="AF354" s="40"/>
    </row>
    <row r="355" spans="1:32" ht="15" customHeight="1" x14ac:dyDescent="0.55000000000000004">
      <c r="A355" s="650"/>
      <c r="B355" s="594" t="s">
        <v>54</v>
      </c>
      <c r="C355" s="594"/>
      <c r="D355" s="594"/>
      <c r="E355" s="594"/>
      <c r="F355" s="594"/>
      <c r="G355" s="594"/>
      <c r="H355" s="594"/>
      <c r="I355" s="594"/>
      <c r="J355" s="594"/>
      <c r="K355" s="594"/>
      <c r="L355" s="594"/>
      <c r="M355" s="275" t="str">
        <f>IF(SUM(M328:M354)=0,"",SUM(M328:M354))</f>
        <v/>
      </c>
      <c r="N355" s="217"/>
      <c r="P355" s="212"/>
      <c r="Q355" s="241"/>
      <c r="R355" s="212"/>
      <c r="S355" s="214"/>
      <c r="T355" s="213"/>
      <c r="X355" s="366"/>
      <c r="Y355" s="366"/>
      <c r="Z355" s="281"/>
      <c r="AA355" s="357"/>
      <c r="AE355" s="40"/>
      <c r="AF355" s="40"/>
    </row>
    <row r="356" spans="1:32" ht="21.75" customHeight="1" x14ac:dyDescent="0.55000000000000004">
      <c r="A356" s="650"/>
      <c r="B356" s="603"/>
      <c r="C356" s="604"/>
      <c r="D356" s="604"/>
      <c r="E356" s="605"/>
      <c r="F356" s="594" t="s">
        <v>1</v>
      </c>
      <c r="G356" s="594"/>
      <c r="H356" s="594"/>
      <c r="I356" s="612" t="s">
        <v>46</v>
      </c>
      <c r="J356" s="612"/>
      <c r="K356" s="612"/>
      <c r="L356" s="568" t="s">
        <v>51</v>
      </c>
      <c r="M356" s="626" t="s">
        <v>72</v>
      </c>
      <c r="N356" s="217"/>
      <c r="P356" s="283"/>
      <c r="Q356" s="284"/>
      <c r="R356" s="366"/>
      <c r="S356" s="285"/>
      <c r="T356" s="286"/>
      <c r="X356" s="218"/>
      <c r="Y356" s="366"/>
      <c r="Z356" s="281"/>
      <c r="AA356" s="357"/>
      <c r="AE356" s="40"/>
      <c r="AF356" s="40"/>
    </row>
    <row r="357" spans="1:32" ht="15" customHeight="1" thickBot="1" x14ac:dyDescent="0.6">
      <c r="A357" s="650"/>
      <c r="B357" s="606"/>
      <c r="C357" s="607"/>
      <c r="D357" s="607"/>
      <c r="E357" s="608"/>
      <c r="F357" s="360" t="s">
        <v>3</v>
      </c>
      <c r="G357" s="582" t="s">
        <v>480</v>
      </c>
      <c r="H357" s="628"/>
      <c r="I357" s="360" t="s">
        <v>3</v>
      </c>
      <c r="J357" s="582" t="s">
        <v>480</v>
      </c>
      <c r="K357" s="628"/>
      <c r="L357" s="569"/>
      <c r="M357" s="627"/>
      <c r="N357" s="217"/>
      <c r="P357" s="283"/>
      <c r="Q357" s="284"/>
      <c r="R357" s="366"/>
      <c r="S357" s="285"/>
      <c r="T357" s="286"/>
      <c r="X357" s="218"/>
      <c r="Y357" s="366"/>
      <c r="Z357" s="281"/>
      <c r="AA357" s="357"/>
      <c r="AE357" s="40"/>
      <c r="AF357" s="40"/>
    </row>
    <row r="358" spans="1:32" ht="15" customHeight="1" thickTop="1" thickBot="1" x14ac:dyDescent="0.6">
      <c r="A358" s="650"/>
      <c r="B358" s="609"/>
      <c r="C358" s="610"/>
      <c r="D358" s="610"/>
      <c r="E358" s="611"/>
      <c r="F358" s="368" t="s">
        <v>66</v>
      </c>
      <c r="G358" s="583"/>
      <c r="H358" s="629"/>
      <c r="I358" s="368" t="s">
        <v>68</v>
      </c>
      <c r="J358" s="583"/>
      <c r="K358" s="629"/>
      <c r="L358" s="361" t="s">
        <v>481</v>
      </c>
      <c r="M358" s="361" t="s">
        <v>261</v>
      </c>
      <c r="N358" s="217"/>
      <c r="O358" s="198" t="s">
        <v>482</v>
      </c>
      <c r="P358" s="283"/>
      <c r="Q358" s="284"/>
      <c r="R358" s="366"/>
      <c r="S358" s="287"/>
      <c r="T358" s="288"/>
      <c r="U358" s="630" t="s">
        <v>483</v>
      </c>
      <c r="V358" s="631"/>
      <c r="X358" s="218"/>
      <c r="Y358" s="366"/>
      <c r="Z358" s="281"/>
      <c r="AA358" s="357"/>
      <c r="AE358" s="40"/>
      <c r="AF358" s="40"/>
    </row>
    <row r="359" spans="1:32" ht="15" customHeight="1" thickTop="1" thickBot="1" x14ac:dyDescent="0.6">
      <c r="A359" s="650"/>
      <c r="B359" s="632" t="s">
        <v>484</v>
      </c>
      <c r="C359" s="633"/>
      <c r="D359" s="633"/>
      <c r="E359" s="634"/>
      <c r="F359" s="273"/>
      <c r="G359" s="125" t="s">
        <v>262</v>
      </c>
      <c r="H359" s="289"/>
      <c r="I359" s="273"/>
      <c r="J359" s="125" t="s">
        <v>262</v>
      </c>
      <c r="K359" s="289"/>
      <c r="L359" s="274" t="str">
        <f>IF(F359="",IF(I359="","",F359-I359),F359-I359)</f>
        <v/>
      </c>
      <c r="M359" s="275" t="str">
        <f>IF(L359="","",L359*S359)</f>
        <v/>
      </c>
      <c r="N359" s="217"/>
      <c r="P359" s="283"/>
      <c r="Q359" s="284"/>
      <c r="R359" s="290"/>
      <c r="S359" s="291"/>
      <c r="T359" s="292" t="s">
        <v>485</v>
      </c>
      <c r="U359" s="635"/>
      <c r="V359" s="636"/>
      <c r="X359" s="218"/>
      <c r="Y359" s="366"/>
      <c r="Z359" s="281"/>
      <c r="AA359" s="357"/>
      <c r="AE359" s="40"/>
      <c r="AF359" s="40"/>
    </row>
    <row r="360" spans="1:32" ht="15" customHeight="1" thickTop="1" thickBot="1" x14ac:dyDescent="0.6">
      <c r="A360" s="650"/>
      <c r="B360" s="594" t="s">
        <v>55</v>
      </c>
      <c r="C360" s="594"/>
      <c r="D360" s="594"/>
      <c r="E360" s="594"/>
      <c r="F360" s="594"/>
      <c r="G360" s="594"/>
      <c r="H360" s="594"/>
      <c r="I360" s="594"/>
      <c r="J360" s="594"/>
      <c r="K360" s="594"/>
      <c r="L360" s="594"/>
      <c r="M360" s="275" t="str">
        <f>IF(M359=0,"",M359)</f>
        <v/>
      </c>
      <c r="N360" s="217"/>
      <c r="O360" s="198" t="s">
        <v>486</v>
      </c>
      <c r="P360" s="366"/>
      <c r="Q360" s="241"/>
      <c r="R360" s="293"/>
      <c r="S360" s="294"/>
      <c r="T360" s="213"/>
      <c r="X360" s="366"/>
      <c r="Y360" s="366"/>
      <c r="Z360" s="281"/>
      <c r="AA360" s="357"/>
      <c r="AE360" s="40"/>
      <c r="AF360" s="40"/>
    </row>
    <row r="361" spans="1:32" ht="18" customHeight="1" thickTop="1" x14ac:dyDescent="0.2">
      <c r="A361" s="650"/>
      <c r="B361" s="613"/>
      <c r="C361" s="614"/>
      <c r="D361" s="614"/>
      <c r="E361" s="615"/>
      <c r="F361" s="594" t="s">
        <v>1</v>
      </c>
      <c r="G361" s="594"/>
      <c r="H361" s="594"/>
      <c r="I361" s="612" t="s">
        <v>46</v>
      </c>
      <c r="J361" s="612"/>
      <c r="K361" s="612"/>
      <c r="L361" s="568" t="s">
        <v>487</v>
      </c>
      <c r="M361" s="568" t="s">
        <v>72</v>
      </c>
      <c r="N361" s="271"/>
      <c r="O361" s="571" t="s">
        <v>119</v>
      </c>
      <c r="P361" s="581" t="s">
        <v>2</v>
      </c>
      <c r="Q361" s="581"/>
      <c r="R361" s="571" t="s">
        <v>119</v>
      </c>
      <c r="S361" s="581" t="s">
        <v>57</v>
      </c>
      <c r="T361" s="581"/>
      <c r="X361" s="581" t="s">
        <v>2</v>
      </c>
      <c r="Y361" s="581"/>
      <c r="Z361" s="581" t="s">
        <v>57</v>
      </c>
      <c r="AA361" s="581"/>
      <c r="AE361" s="40"/>
      <c r="AF361" s="40"/>
    </row>
    <row r="362" spans="1:32" ht="15" customHeight="1" x14ac:dyDescent="0.2">
      <c r="A362" s="650"/>
      <c r="B362" s="616"/>
      <c r="C362" s="617"/>
      <c r="D362" s="617"/>
      <c r="E362" s="618"/>
      <c r="F362" s="360" t="s">
        <v>3</v>
      </c>
      <c r="G362" s="594" t="s">
        <v>47</v>
      </c>
      <c r="H362" s="381" t="s">
        <v>48</v>
      </c>
      <c r="I362" s="360" t="s">
        <v>3</v>
      </c>
      <c r="J362" s="594" t="s">
        <v>47</v>
      </c>
      <c r="K362" s="381" t="s">
        <v>48</v>
      </c>
      <c r="L362" s="569"/>
      <c r="M362" s="569"/>
      <c r="N362" s="271"/>
      <c r="O362" s="572"/>
      <c r="P362" s="205" t="s">
        <v>3</v>
      </c>
      <c r="Q362" s="638" t="s">
        <v>83</v>
      </c>
      <c r="R362" s="572"/>
      <c r="S362" s="571" t="s">
        <v>3</v>
      </c>
      <c r="T362" s="639" t="s">
        <v>47</v>
      </c>
      <c r="X362" s="205" t="s">
        <v>3</v>
      </c>
      <c r="Y362" s="641" t="s">
        <v>83</v>
      </c>
      <c r="Z362" s="571" t="s">
        <v>3</v>
      </c>
      <c r="AA362" s="571" t="s">
        <v>47</v>
      </c>
      <c r="AE362" s="40"/>
      <c r="AF362" s="40"/>
    </row>
    <row r="363" spans="1:32" ht="15" customHeight="1" thickBot="1" x14ac:dyDescent="0.25">
      <c r="A363" s="650"/>
      <c r="B363" s="619"/>
      <c r="C363" s="620"/>
      <c r="D363" s="620"/>
      <c r="E363" s="621"/>
      <c r="F363" s="368" t="s">
        <v>66</v>
      </c>
      <c r="G363" s="594"/>
      <c r="H363" s="368" t="s">
        <v>67</v>
      </c>
      <c r="I363" s="368" t="s">
        <v>68</v>
      </c>
      <c r="J363" s="594"/>
      <c r="K363" s="368" t="s">
        <v>69</v>
      </c>
      <c r="L363" s="361" t="s">
        <v>104</v>
      </c>
      <c r="M363" s="361" t="s">
        <v>261</v>
      </c>
      <c r="N363" s="271"/>
      <c r="O363" s="573"/>
      <c r="P363" s="206" t="s">
        <v>5</v>
      </c>
      <c r="Q363" s="638"/>
      <c r="R363" s="573"/>
      <c r="S363" s="573"/>
      <c r="T363" s="640"/>
      <c r="X363" s="206" t="s">
        <v>5</v>
      </c>
      <c r="Y363" s="641"/>
      <c r="Z363" s="573"/>
      <c r="AA363" s="573"/>
      <c r="AE363" s="40"/>
      <c r="AF363" s="40"/>
    </row>
    <row r="364" spans="1:32" ht="15" customHeight="1" thickTop="1" x14ac:dyDescent="0.55000000000000004">
      <c r="A364" s="650"/>
      <c r="B364" s="588" t="s">
        <v>32</v>
      </c>
      <c r="C364" s="588"/>
      <c r="D364" s="588"/>
      <c r="E364" s="588"/>
      <c r="F364" s="273"/>
      <c r="G364" s="125" t="s">
        <v>33</v>
      </c>
      <c r="H364" s="295"/>
      <c r="I364" s="273"/>
      <c r="J364" s="125" t="s">
        <v>33</v>
      </c>
      <c r="K364" s="296"/>
      <c r="L364" s="274" t="str">
        <f>IF(F364="",IF(I364="","",F364-I364),F364-I364)</f>
        <v/>
      </c>
      <c r="M364" s="275" t="str">
        <f>IF(L364="","",L364*S364)</f>
        <v/>
      </c>
      <c r="N364" s="217"/>
      <c r="P364" s="214"/>
      <c r="Q364" s="215"/>
      <c r="R364" s="297" t="str">
        <f>IF(S364=$Z$44,"","○")</f>
        <v/>
      </c>
      <c r="S364" s="298">
        <v>6.54E-2</v>
      </c>
      <c r="T364" s="325" t="s">
        <v>463</v>
      </c>
      <c r="X364" s="214"/>
      <c r="Y364" s="214"/>
      <c r="Z364" s="299">
        <v>6.54E-2</v>
      </c>
      <c r="AA364" s="357" t="s">
        <v>464</v>
      </c>
      <c r="AE364" s="40"/>
      <c r="AF364" s="40"/>
    </row>
    <row r="365" spans="1:32" ht="15" customHeight="1" x14ac:dyDescent="0.55000000000000004">
      <c r="A365" s="650"/>
      <c r="B365" s="588" t="s">
        <v>35</v>
      </c>
      <c r="C365" s="588"/>
      <c r="D365" s="588"/>
      <c r="E365" s="588"/>
      <c r="F365" s="273"/>
      <c r="G365" s="125" t="s">
        <v>33</v>
      </c>
      <c r="H365" s="295"/>
      <c r="I365" s="273"/>
      <c r="J365" s="125" t="s">
        <v>33</v>
      </c>
      <c r="K365" s="296"/>
      <c r="L365" s="274" t="str">
        <f>IF(F365="",IF(I365="","",F365-I365),F365-I365)</f>
        <v/>
      </c>
      <c r="M365" s="275" t="str">
        <f>IF(L365="","",L365*S365)</f>
        <v/>
      </c>
      <c r="N365" s="217"/>
      <c r="P365" s="214"/>
      <c r="Q365" s="215"/>
      <c r="R365" s="297" t="str">
        <f>IF(S365=$Z$45,"","○")</f>
        <v/>
      </c>
      <c r="S365" s="300"/>
      <c r="T365" s="326" t="s">
        <v>463</v>
      </c>
      <c r="X365" s="214"/>
      <c r="Y365" s="214"/>
      <c r="Z365" s="301"/>
      <c r="AA365" s="357" t="s">
        <v>464</v>
      </c>
      <c r="AE365" s="40"/>
      <c r="AF365" s="40"/>
    </row>
    <row r="366" spans="1:32" ht="15" customHeight="1" x14ac:dyDescent="0.55000000000000004">
      <c r="A366" s="650"/>
      <c r="B366" s="588" t="s">
        <v>36</v>
      </c>
      <c r="C366" s="588"/>
      <c r="D366" s="588"/>
      <c r="E366" s="588"/>
      <c r="F366" s="273"/>
      <c r="G366" s="125" t="s">
        <v>33</v>
      </c>
      <c r="H366" s="295"/>
      <c r="I366" s="273"/>
      <c r="J366" s="125" t="s">
        <v>33</v>
      </c>
      <c r="K366" s="296"/>
      <c r="L366" s="274" t="str">
        <f>IF(F366="",IF(I366="","",F366-I366),F366-I366)</f>
        <v/>
      </c>
      <c r="M366" s="275" t="str">
        <f>IF(L366="","",L366*S366)</f>
        <v/>
      </c>
      <c r="N366" s="217"/>
      <c r="P366" s="214"/>
      <c r="Q366" s="215"/>
      <c r="R366" s="297" t="str">
        <f>IF(S366=$Z$46,"","○")</f>
        <v/>
      </c>
      <c r="S366" s="300"/>
      <c r="T366" s="326" t="s">
        <v>463</v>
      </c>
      <c r="X366" s="214"/>
      <c r="Y366" s="214"/>
      <c r="Z366" s="301"/>
      <c r="AA366" s="357" t="s">
        <v>464</v>
      </c>
      <c r="AE366" s="40"/>
      <c r="AF366" s="40"/>
    </row>
    <row r="367" spans="1:32" ht="15" customHeight="1" thickBot="1" x14ac:dyDescent="0.6">
      <c r="A367" s="650"/>
      <c r="B367" s="588" t="s">
        <v>37</v>
      </c>
      <c r="C367" s="588"/>
      <c r="D367" s="588"/>
      <c r="E367" s="588"/>
      <c r="F367" s="273"/>
      <c r="G367" s="125" t="s">
        <v>33</v>
      </c>
      <c r="H367" s="295"/>
      <c r="I367" s="273"/>
      <c r="J367" s="125" t="s">
        <v>33</v>
      </c>
      <c r="K367" s="296"/>
      <c r="L367" s="274" t="str">
        <f>IF(F367="",IF(I367="","",F367-I367),F367-I367)</f>
        <v/>
      </c>
      <c r="M367" s="275" t="str">
        <f>IF(L367="","",L367*S367)</f>
        <v/>
      </c>
      <c r="N367" s="217"/>
      <c r="P367" s="214"/>
      <c r="Q367" s="215"/>
      <c r="R367" s="297" t="str">
        <f>IF(S367=$Z$47,"","○")</f>
        <v/>
      </c>
      <c r="S367" s="302"/>
      <c r="T367" s="327" t="s">
        <v>463</v>
      </c>
      <c r="X367" s="214"/>
      <c r="Y367" s="214"/>
      <c r="Z367" s="301"/>
      <c r="AA367" s="357" t="s">
        <v>464</v>
      </c>
      <c r="AE367" s="40"/>
      <c r="AF367" s="40"/>
    </row>
    <row r="368" spans="1:32" ht="15" customHeight="1" thickTop="1" x14ac:dyDescent="0.55000000000000004">
      <c r="A368" s="650"/>
      <c r="B368" s="594" t="s">
        <v>105</v>
      </c>
      <c r="C368" s="594"/>
      <c r="D368" s="594"/>
      <c r="E368" s="594"/>
      <c r="F368" s="594"/>
      <c r="G368" s="594"/>
      <c r="H368" s="594"/>
      <c r="I368" s="594"/>
      <c r="J368" s="594"/>
      <c r="K368" s="594"/>
      <c r="L368" s="594"/>
      <c r="M368" s="275" t="str">
        <f>IF(SUM(M364:M367)=0,"",SUM(M364:M367))</f>
        <v/>
      </c>
      <c r="N368" s="217"/>
      <c r="O368" s="198" t="s">
        <v>391</v>
      </c>
      <c r="P368" s="214"/>
      <c r="Q368" s="216"/>
      <c r="R368" s="216"/>
      <c r="S368" s="214"/>
      <c r="T368" s="241"/>
      <c r="X368" s="214"/>
      <c r="Y368" s="366"/>
      <c r="Z368" s="214"/>
      <c r="AA368" s="366"/>
      <c r="AE368" s="40"/>
      <c r="AF368" s="40"/>
    </row>
    <row r="369" spans="1:27" ht="15" customHeight="1" x14ac:dyDescent="0.55000000000000004">
      <c r="A369" s="594" t="s">
        <v>0</v>
      </c>
      <c r="B369" s="594"/>
      <c r="C369" s="594"/>
      <c r="D369" s="594"/>
      <c r="E369" s="594"/>
      <c r="F369" s="568" t="s">
        <v>3</v>
      </c>
      <c r="G369" s="594" t="s">
        <v>47</v>
      </c>
      <c r="H369" s="649"/>
      <c r="I369" s="568" t="s">
        <v>3</v>
      </c>
      <c r="J369" s="594" t="s">
        <v>47</v>
      </c>
      <c r="K369" s="649"/>
      <c r="L369" s="568" t="s">
        <v>51</v>
      </c>
      <c r="M369" s="626" t="s">
        <v>72</v>
      </c>
      <c r="N369" s="219"/>
      <c r="O369" s="625" t="s">
        <v>108</v>
      </c>
      <c r="P369" s="579" t="s">
        <v>383</v>
      </c>
      <c r="Q369" s="579"/>
      <c r="R369" s="578" t="s">
        <v>57</v>
      </c>
      <c r="S369" s="578"/>
      <c r="T369" s="577" t="s">
        <v>384</v>
      </c>
      <c r="U369" s="577"/>
      <c r="V369" s="578" t="s">
        <v>465</v>
      </c>
      <c r="W369" s="578"/>
      <c r="X369" s="622"/>
      <c r="Y369" s="220"/>
      <c r="Z369" s="656"/>
      <c r="AA369" s="656"/>
    </row>
    <row r="370" spans="1:27" ht="15" customHeight="1" thickBot="1" x14ac:dyDescent="0.6">
      <c r="A370" s="594"/>
      <c r="B370" s="594"/>
      <c r="C370" s="594"/>
      <c r="D370" s="594"/>
      <c r="E370" s="594"/>
      <c r="F370" s="569"/>
      <c r="G370" s="594"/>
      <c r="H370" s="649"/>
      <c r="I370" s="569"/>
      <c r="J370" s="594"/>
      <c r="K370" s="649"/>
      <c r="L370" s="569"/>
      <c r="M370" s="627"/>
      <c r="N370" s="219"/>
      <c r="O370" s="625"/>
      <c r="P370" s="580"/>
      <c r="Q370" s="580"/>
      <c r="R370" s="580" t="s">
        <v>466</v>
      </c>
      <c r="S370" s="580"/>
      <c r="T370" s="358" t="s">
        <v>387</v>
      </c>
      <c r="U370" s="358" t="s">
        <v>388</v>
      </c>
      <c r="V370" s="365" t="s">
        <v>387</v>
      </c>
      <c r="W370" s="365" t="s">
        <v>388</v>
      </c>
      <c r="X370" s="622"/>
      <c r="Y370" s="220"/>
      <c r="Z370" s="656"/>
      <c r="AA370" s="656"/>
    </row>
    <row r="371" spans="1:27" ht="15" customHeight="1" thickTop="1" x14ac:dyDescent="0.55000000000000004">
      <c r="A371" s="594"/>
      <c r="B371" s="594"/>
      <c r="C371" s="594"/>
      <c r="D371" s="594"/>
      <c r="E371" s="594"/>
      <c r="F371" s="368" t="s">
        <v>66</v>
      </c>
      <c r="G371" s="594"/>
      <c r="H371" s="649"/>
      <c r="I371" s="42" t="s">
        <v>68</v>
      </c>
      <c r="J371" s="594"/>
      <c r="K371" s="649"/>
      <c r="L371" s="368" t="s">
        <v>52</v>
      </c>
      <c r="M371" s="361" t="s">
        <v>261</v>
      </c>
      <c r="N371" s="271"/>
      <c r="O371" s="221">
        <v>1</v>
      </c>
      <c r="P371" s="669"/>
      <c r="Q371" s="670"/>
      <c r="R371" s="657"/>
      <c r="S371" s="657"/>
      <c r="T371" s="244"/>
      <c r="U371" s="245"/>
      <c r="V371" s="222" t="str">
        <f>IF($R371="","",$R371*10^3*T371)</f>
        <v/>
      </c>
      <c r="W371" s="223" t="str">
        <f>IF($R371="","",$R371*10^3*U371)</f>
        <v/>
      </c>
      <c r="X371" s="622"/>
      <c r="Y371" s="366"/>
      <c r="Z371" s="656"/>
      <c r="AA371" s="656"/>
    </row>
    <row r="372" spans="1:27" ht="15" customHeight="1" x14ac:dyDescent="0.55000000000000004">
      <c r="A372" s="650" t="s">
        <v>38</v>
      </c>
      <c r="B372" s="660" t="s">
        <v>382</v>
      </c>
      <c r="C372" s="661"/>
      <c r="D372" s="662"/>
      <c r="E372" s="582" t="s">
        <v>39</v>
      </c>
      <c r="F372" s="647" t="str">
        <f>IF(T375=0,"",T375)</f>
        <v/>
      </c>
      <c r="G372" s="582" t="s">
        <v>95</v>
      </c>
      <c r="H372" s="623"/>
      <c r="I372" s="623"/>
      <c r="J372" s="582" t="s">
        <v>95</v>
      </c>
      <c r="K372" s="623"/>
      <c r="L372" s="589" t="str">
        <f>IF(F372="","",F372)</f>
        <v/>
      </c>
      <c r="M372" s="591" t="str">
        <f>IF(V375=0,"",V375)</f>
        <v/>
      </c>
      <c r="N372" s="217"/>
      <c r="O372" s="221">
        <v>2</v>
      </c>
      <c r="P372" s="645"/>
      <c r="Q372" s="646"/>
      <c r="R372" s="644"/>
      <c r="S372" s="644"/>
      <c r="T372" s="224"/>
      <c r="U372" s="246"/>
      <c r="V372" s="222" t="str">
        <f t="shared" ref="V372:W374" si="46">IF($R372="","",$R372*10^3*T372)</f>
        <v/>
      </c>
      <c r="W372" s="223" t="str">
        <f>IF($R372="","",$R372*10^3*U372)</f>
        <v/>
      </c>
      <c r="X372" s="214"/>
      <c r="Y372" s="225" t="s">
        <v>116</v>
      </c>
      <c r="Z372" s="226"/>
      <c r="AA372" s="366"/>
    </row>
    <row r="373" spans="1:27" ht="15" customHeight="1" x14ac:dyDescent="0.55000000000000004">
      <c r="A373" s="650"/>
      <c r="B373" s="663"/>
      <c r="C373" s="664"/>
      <c r="D373" s="665"/>
      <c r="E373" s="583"/>
      <c r="F373" s="648"/>
      <c r="G373" s="583"/>
      <c r="H373" s="624"/>
      <c r="I373" s="624"/>
      <c r="J373" s="583"/>
      <c r="K373" s="624"/>
      <c r="L373" s="590"/>
      <c r="M373" s="592"/>
      <c r="N373" s="217"/>
      <c r="O373" s="221">
        <v>3</v>
      </c>
      <c r="P373" s="645"/>
      <c r="Q373" s="646"/>
      <c r="R373" s="644"/>
      <c r="S373" s="644"/>
      <c r="T373" s="224"/>
      <c r="U373" s="246"/>
      <c r="V373" s="222" t="str">
        <f t="shared" si="46"/>
        <v/>
      </c>
      <c r="W373" s="223" t="str">
        <f>IF($R373="","",$R373*10^3*U373)</f>
        <v/>
      </c>
      <c r="X373" s="214"/>
      <c r="Y373" s="225"/>
      <c r="Z373" s="226"/>
      <c r="AA373" s="366"/>
    </row>
    <row r="374" spans="1:27" ht="15" customHeight="1" thickBot="1" x14ac:dyDescent="0.6">
      <c r="A374" s="650"/>
      <c r="B374" s="663"/>
      <c r="C374" s="664"/>
      <c r="D374" s="665"/>
      <c r="E374" s="582" t="s">
        <v>40</v>
      </c>
      <c r="F374" s="647" t="str">
        <f>IF(U375=0,"",U375)</f>
        <v/>
      </c>
      <c r="G374" s="582" t="s">
        <v>95</v>
      </c>
      <c r="H374" s="623"/>
      <c r="I374" s="623"/>
      <c r="J374" s="582" t="s">
        <v>95</v>
      </c>
      <c r="K374" s="623"/>
      <c r="L374" s="589" t="str">
        <f>IF(F374="","",F374)</f>
        <v/>
      </c>
      <c r="M374" s="591" t="str">
        <f>IF(W375=0,"",W375)</f>
        <v/>
      </c>
      <c r="N374" s="217"/>
      <c r="O374" s="221">
        <v>4</v>
      </c>
      <c r="P374" s="584"/>
      <c r="Q374" s="585"/>
      <c r="R374" s="642"/>
      <c r="S374" s="642"/>
      <c r="T374" s="247"/>
      <c r="U374" s="248"/>
      <c r="V374" s="222" t="str">
        <f t="shared" si="46"/>
        <v/>
      </c>
      <c r="W374" s="223" t="str">
        <f t="shared" si="46"/>
        <v/>
      </c>
      <c r="X374" s="214"/>
      <c r="Y374" s="225"/>
      <c r="Z374" s="226"/>
      <c r="AA374" s="366"/>
    </row>
    <row r="375" spans="1:27" ht="15" customHeight="1" thickTop="1" x14ac:dyDescent="0.55000000000000004">
      <c r="A375" s="650"/>
      <c r="B375" s="666"/>
      <c r="C375" s="667"/>
      <c r="D375" s="668"/>
      <c r="E375" s="583"/>
      <c r="F375" s="648"/>
      <c r="G375" s="583"/>
      <c r="H375" s="624"/>
      <c r="I375" s="624"/>
      <c r="J375" s="583"/>
      <c r="K375" s="624"/>
      <c r="L375" s="590"/>
      <c r="M375" s="592"/>
      <c r="N375" s="217"/>
      <c r="O375" s="227"/>
      <c r="P375" s="643" t="s">
        <v>71</v>
      </c>
      <c r="Q375" s="643"/>
      <c r="R375" s="586"/>
      <c r="S375" s="587"/>
      <c r="T375" s="228" t="str">
        <f>IF(T371="","",SUM(T371:T374))</f>
        <v/>
      </c>
      <c r="U375" s="229" t="str">
        <f t="shared" ref="U375:W375" si="47">IF(U371="","",SUM(U371:U374))</f>
        <v/>
      </c>
      <c r="V375" s="223" t="str">
        <f t="shared" si="47"/>
        <v/>
      </c>
      <c r="W375" s="223" t="str">
        <f t="shared" si="47"/>
        <v/>
      </c>
      <c r="X375" s="214"/>
      <c r="Y375" s="225" t="s">
        <v>120</v>
      </c>
      <c r="Z375" s="226"/>
      <c r="AA375" s="366"/>
    </row>
    <row r="376" spans="1:27" ht="15" customHeight="1" x14ac:dyDescent="0.55000000000000004">
      <c r="A376" s="650"/>
      <c r="B376" s="588" t="s">
        <v>41</v>
      </c>
      <c r="C376" s="588"/>
      <c r="D376" s="574" t="s">
        <v>42</v>
      </c>
      <c r="E376" s="576"/>
      <c r="F376" s="250"/>
      <c r="G376" s="249" t="s">
        <v>95</v>
      </c>
      <c r="H376" s="253"/>
      <c r="I376" s="253"/>
      <c r="J376" s="249" t="s">
        <v>95</v>
      </c>
      <c r="K376" s="254"/>
      <c r="L376" s="251" t="str">
        <f>IF(F376="","",F376)</f>
        <v/>
      </c>
      <c r="M376" s="252" t="str">
        <f>IF(L376="","",L376*S376)</f>
        <v/>
      </c>
      <c r="N376" s="217"/>
      <c r="O376" s="230"/>
      <c r="P376" s="567"/>
      <c r="Q376" s="567"/>
      <c r="R376" s="231"/>
      <c r="S376" s="383"/>
      <c r="T376" s="208" t="s">
        <v>467</v>
      </c>
      <c r="U376" s="232"/>
      <c r="V376" s="232"/>
      <c r="W376" s="232"/>
      <c r="X376" s="214"/>
      <c r="Y376" s="225" t="s">
        <v>121</v>
      </c>
      <c r="Z376" s="233"/>
      <c r="AA376" s="366"/>
    </row>
    <row r="377" spans="1:27" ht="15" customHeight="1" x14ac:dyDescent="0.55000000000000004">
      <c r="A377" s="650"/>
      <c r="B377" s="588"/>
      <c r="C377" s="588"/>
      <c r="D377" s="593" t="s">
        <v>43</v>
      </c>
      <c r="E377" s="425"/>
      <c r="F377" s="255"/>
      <c r="G377" s="249" t="s">
        <v>95</v>
      </c>
      <c r="H377" s="253"/>
      <c r="I377" s="250"/>
      <c r="J377" s="249" t="s">
        <v>95</v>
      </c>
      <c r="K377" s="254"/>
      <c r="L377" s="251" t="str">
        <f>IF(I377="",IF(I377="","",-I377),-I377)</f>
        <v/>
      </c>
      <c r="M377" s="252" t="str">
        <f>IF(L377="","",L377*S377)</f>
        <v/>
      </c>
      <c r="N377" s="217"/>
      <c r="O377" s="234"/>
      <c r="P377" s="235"/>
      <c r="Q377" s="236"/>
      <c r="R377" s="236"/>
      <c r="S377" s="383"/>
      <c r="T377" s="208" t="s">
        <v>467</v>
      </c>
      <c r="X377" s="214"/>
      <c r="Y377" s="214"/>
      <c r="Z377" s="233"/>
      <c r="AA377" s="366"/>
    </row>
    <row r="378" spans="1:27" ht="15" customHeight="1" thickBot="1" x14ac:dyDescent="0.6">
      <c r="A378" s="650"/>
      <c r="B378" s="594" t="s">
        <v>488</v>
      </c>
      <c r="C378" s="594"/>
      <c r="D378" s="594"/>
      <c r="E378" s="594"/>
      <c r="F378" s="594"/>
      <c r="G378" s="594"/>
      <c r="H378" s="594"/>
      <c r="I378" s="594"/>
      <c r="J378" s="594"/>
      <c r="K378" s="594"/>
      <c r="L378" s="594"/>
      <c r="M378" s="257" t="str">
        <f>IF(SUM(M372:M377)=0,"",SUM(M372:M377))</f>
        <v/>
      </c>
      <c r="N378" s="217"/>
      <c r="O378" s="234"/>
      <c r="P378" s="237"/>
      <c r="Q378" s="236"/>
      <c r="R378" s="236"/>
      <c r="S378" s="238"/>
      <c r="T378" s="238"/>
      <c r="X378" s="214"/>
      <c r="Y378" s="366"/>
      <c r="Z378" s="214"/>
      <c r="AA378" s="366"/>
    </row>
    <row r="379" spans="1:27" ht="15" customHeight="1" thickBot="1" x14ac:dyDescent="0.6">
      <c r="A379" s="595" t="s">
        <v>489</v>
      </c>
      <c r="B379" s="596"/>
      <c r="C379" s="596"/>
      <c r="D379" s="596"/>
      <c r="E379" s="596"/>
      <c r="F379" s="596"/>
      <c r="G379" s="596"/>
      <c r="H379" s="596"/>
      <c r="I379" s="596"/>
      <c r="J379" s="596"/>
      <c r="K379" s="596"/>
      <c r="L379" s="597"/>
      <c r="M379" s="256" t="str">
        <f>IF(SUM(M355,M360,M368,M378)=0,"",SUM(M355,M360,M368,M378))</f>
        <v/>
      </c>
      <c r="N379" s="217"/>
      <c r="O379" s="234"/>
      <c r="P379" s="237"/>
      <c r="Q379" s="236"/>
      <c r="R379" s="236"/>
      <c r="S379" s="238"/>
      <c r="T379" s="238"/>
      <c r="X379" s="214"/>
      <c r="Y379" s="366"/>
      <c r="Z379" s="214"/>
      <c r="AA379" s="366"/>
    </row>
    <row r="380" spans="1:27" ht="6" customHeight="1" x14ac:dyDescent="0.55000000000000004">
      <c r="A380" s="367"/>
      <c r="B380" s="118"/>
      <c r="C380" s="119"/>
      <c r="D380" s="119"/>
      <c r="E380" s="119"/>
      <c r="F380" s="119"/>
      <c r="G380" s="367"/>
      <c r="H380" s="367"/>
      <c r="I380" s="367"/>
      <c r="J380" s="367"/>
      <c r="K380" s="367"/>
      <c r="L380" s="367"/>
      <c r="M380" s="41"/>
      <c r="N380" s="217"/>
      <c r="O380" s="234"/>
      <c r="P380" s="237"/>
      <c r="Q380" s="236"/>
      <c r="R380" s="236"/>
      <c r="S380" s="238"/>
      <c r="T380" s="238"/>
      <c r="X380" s="214"/>
      <c r="Y380" s="366"/>
      <c r="Z380" s="214"/>
      <c r="AA380" s="366"/>
    </row>
    <row r="381" spans="1:27" ht="13.5" customHeight="1" x14ac:dyDescent="0.2">
      <c r="A381" s="74"/>
      <c r="B381" s="598" t="s">
        <v>390</v>
      </c>
      <c r="C381" s="598"/>
      <c r="D381" s="598"/>
      <c r="E381" s="598"/>
      <c r="F381" s="598"/>
      <c r="G381" s="598" t="str">
        <f>IF(P371="","",""&amp;$P371&amp;" "&amp;$R371&amp;"　"&amp;$P372&amp;" "&amp;$R372&amp;"　"&amp;$P373&amp;" "&amp;$R373&amp;"　"&amp;$P374&amp;" "&amp;$R374&amp;"")</f>
        <v/>
      </c>
      <c r="H381" s="598"/>
      <c r="I381" s="598"/>
      <c r="J381" s="598"/>
      <c r="K381" s="598"/>
      <c r="L381" s="598"/>
      <c r="M381" s="598"/>
      <c r="O381" s="234"/>
      <c r="P381" s="199"/>
      <c r="Q381" s="239"/>
      <c r="R381" s="239"/>
      <c r="S381" s="239"/>
      <c r="T381" s="271"/>
    </row>
    <row r="382" spans="1:27" ht="13.5" customHeight="1" x14ac:dyDescent="0.2">
      <c r="A382" s="48"/>
      <c r="B382" s="655"/>
      <c r="C382" s="655"/>
      <c r="D382" s="655"/>
      <c r="E382" s="655"/>
      <c r="F382" s="655"/>
      <c r="G382" s="655"/>
      <c r="H382" s="655"/>
      <c r="I382" s="655"/>
      <c r="J382" s="655"/>
      <c r="K382" s="655"/>
      <c r="L382" s="655"/>
      <c r="M382" s="655"/>
      <c r="Q382" s="240"/>
    </row>
    <row r="383" spans="1:27" ht="13.5" customHeight="1" x14ac:dyDescent="0.2">
      <c r="A383" s="48"/>
      <c r="B383" s="655"/>
      <c r="C383" s="655"/>
      <c r="D383" s="655"/>
      <c r="E383" s="655"/>
      <c r="F383" s="655"/>
      <c r="G383" s="655"/>
      <c r="H383" s="655"/>
      <c r="I383" s="655"/>
      <c r="J383" s="655"/>
      <c r="K383" s="655"/>
      <c r="L383" s="655"/>
      <c r="M383" s="655"/>
    </row>
    <row r="384" spans="1:27" ht="6" customHeight="1" thickBot="1" x14ac:dyDescent="0.25">
      <c r="A384" s="49"/>
      <c r="B384" s="49"/>
      <c r="C384" s="49"/>
      <c r="D384" s="49"/>
      <c r="E384" s="49"/>
      <c r="F384" s="49"/>
      <c r="G384" s="49"/>
      <c r="H384" s="49"/>
      <c r="I384" s="49"/>
      <c r="J384" s="49"/>
      <c r="K384" s="49"/>
      <c r="L384" s="49"/>
      <c r="M384" s="49"/>
    </row>
    <row r="385" spans="9:14" ht="22.5" customHeight="1" thickBot="1" x14ac:dyDescent="0.25">
      <c r="I385" s="21"/>
      <c r="J385" s="21"/>
      <c r="K385" s="242" t="s">
        <v>316</v>
      </c>
      <c r="L385" s="242" t="s">
        <v>71</v>
      </c>
      <c r="M385" s="243" t="str">
        <f>IF(SUM(M59,M123,M187,M251,M315,M379)=0,"",SUM(M59,M123,M187,M251,M315,M379))</f>
        <v/>
      </c>
      <c r="N385" s="198" t="s">
        <v>468</v>
      </c>
    </row>
  </sheetData>
  <sheetProtection algorithmName="SHA-512" hashValue="WUBE3GFfI5uEugQL+uGtUMy/MWkcT5gLtTFjCCUFTSrFKjKd33XK0gDJUAPPJ9lOTLW5U5SNMzaBFH4P83GO1A==" saltValue="QJ33VPAhodrtuOlonSn+gg==" spinCount="100000" sheet="1" formatRows="0" selectLockedCells="1"/>
  <protectedRanges>
    <protectedRange sqref="F52:F54 F116:F118 F180:F182 F244:F246 F308:F310 F372:F374" name="範囲1"/>
  </protectedRanges>
  <mergeCells count="882">
    <mergeCell ref="B382:M383"/>
    <mergeCell ref="P376:Q376"/>
    <mergeCell ref="D377:E377"/>
    <mergeCell ref="B378:L378"/>
    <mergeCell ref="A379:L379"/>
    <mergeCell ref="B381:F381"/>
    <mergeCell ref="G381:M381"/>
    <mergeCell ref="L374:L375"/>
    <mergeCell ref="M374:M375"/>
    <mergeCell ref="P374:Q374"/>
    <mergeCell ref="A372:A378"/>
    <mergeCell ref="B372:D375"/>
    <mergeCell ref="B376:C377"/>
    <mergeCell ref="D376:E376"/>
    <mergeCell ref="R374:S374"/>
    <mergeCell ref="P375:Q375"/>
    <mergeCell ref="R375:S375"/>
    <mergeCell ref="R372:S372"/>
    <mergeCell ref="P373:Q373"/>
    <mergeCell ref="R373:S373"/>
    <mergeCell ref="E374:E375"/>
    <mergeCell ref="F374:F375"/>
    <mergeCell ref="G374:G375"/>
    <mergeCell ref="H374:H375"/>
    <mergeCell ref="I374:I375"/>
    <mergeCell ref="J374:J375"/>
    <mergeCell ref="K374:K375"/>
    <mergeCell ref="I372:I373"/>
    <mergeCell ref="J372:J373"/>
    <mergeCell ref="K372:K373"/>
    <mergeCell ref="L372:L373"/>
    <mergeCell ref="M372:M373"/>
    <mergeCell ref="P372:Q372"/>
    <mergeCell ref="E372:E373"/>
    <mergeCell ref="F372:F373"/>
    <mergeCell ref="G372:G373"/>
    <mergeCell ref="H372:H373"/>
    <mergeCell ref="X369:X371"/>
    <mergeCell ref="Z369:Z371"/>
    <mergeCell ref="AA369:AA371"/>
    <mergeCell ref="R370:S370"/>
    <mergeCell ref="P371:Q371"/>
    <mergeCell ref="R371:S371"/>
    <mergeCell ref="M369:M370"/>
    <mergeCell ref="O369:O370"/>
    <mergeCell ref="P369:Q370"/>
    <mergeCell ref="R369:S369"/>
    <mergeCell ref="T369:U369"/>
    <mergeCell ref="V369:W369"/>
    <mergeCell ref="B368:L368"/>
    <mergeCell ref="A369:E371"/>
    <mergeCell ref="F369:F370"/>
    <mergeCell ref="G369:G371"/>
    <mergeCell ref="H369:H371"/>
    <mergeCell ref="I369:I370"/>
    <mergeCell ref="J369:J371"/>
    <mergeCell ref="K369:K371"/>
    <mergeCell ref="L369:L370"/>
    <mergeCell ref="Z362:Z363"/>
    <mergeCell ref="AA362:AA363"/>
    <mergeCell ref="B364:E364"/>
    <mergeCell ref="B365:E365"/>
    <mergeCell ref="B366:E366"/>
    <mergeCell ref="B367:E367"/>
    <mergeCell ref="R361:R363"/>
    <mergeCell ref="S361:T361"/>
    <mergeCell ref="X361:Y361"/>
    <mergeCell ref="Z361:AA361"/>
    <mergeCell ref="G362:G363"/>
    <mergeCell ref="J362:J363"/>
    <mergeCell ref="Q362:Q363"/>
    <mergeCell ref="S362:S363"/>
    <mergeCell ref="T362:T363"/>
    <mergeCell ref="Y362:Y363"/>
    <mergeCell ref="B359:E359"/>
    <mergeCell ref="U359:V359"/>
    <mergeCell ref="B360:L360"/>
    <mergeCell ref="B361:E363"/>
    <mergeCell ref="F361:H361"/>
    <mergeCell ref="I361:K361"/>
    <mergeCell ref="L361:L362"/>
    <mergeCell ref="M361:M362"/>
    <mergeCell ref="O361:O363"/>
    <mergeCell ref="P361:Q361"/>
    <mergeCell ref="M356:M357"/>
    <mergeCell ref="G357:G358"/>
    <mergeCell ref="H357:H358"/>
    <mergeCell ref="J357:J358"/>
    <mergeCell ref="K357:K358"/>
    <mergeCell ref="U358:V358"/>
    <mergeCell ref="C354:E354"/>
    <mergeCell ref="B355:L355"/>
    <mergeCell ref="B356:E358"/>
    <mergeCell ref="F356:H356"/>
    <mergeCell ref="I356:K356"/>
    <mergeCell ref="L356:L357"/>
    <mergeCell ref="B345:E345"/>
    <mergeCell ref="B346:E346"/>
    <mergeCell ref="B347:E347"/>
    <mergeCell ref="B348:E348"/>
    <mergeCell ref="B349:E349"/>
    <mergeCell ref="B350:B354"/>
    <mergeCell ref="C350:E350"/>
    <mergeCell ref="C351:E351"/>
    <mergeCell ref="C352:E352"/>
    <mergeCell ref="C353:E353"/>
    <mergeCell ref="C342:E342"/>
    <mergeCell ref="C343:E343"/>
    <mergeCell ref="C344:E344"/>
    <mergeCell ref="B335:E335"/>
    <mergeCell ref="B336:E336"/>
    <mergeCell ref="B337:E337"/>
    <mergeCell ref="B338:B339"/>
    <mergeCell ref="C338:E338"/>
    <mergeCell ref="C339:E339"/>
    <mergeCell ref="Z326:Z327"/>
    <mergeCell ref="AA326:AA327"/>
    <mergeCell ref="A328:A368"/>
    <mergeCell ref="B328:E328"/>
    <mergeCell ref="B329:E329"/>
    <mergeCell ref="B330:E330"/>
    <mergeCell ref="B331:E331"/>
    <mergeCell ref="B332:E332"/>
    <mergeCell ref="B333:E333"/>
    <mergeCell ref="B334:E334"/>
    <mergeCell ref="O325:O327"/>
    <mergeCell ref="P325:Q325"/>
    <mergeCell ref="R325:R327"/>
    <mergeCell ref="S325:T325"/>
    <mergeCell ref="X325:Y325"/>
    <mergeCell ref="Z325:AA325"/>
    <mergeCell ref="Q326:Q327"/>
    <mergeCell ref="S326:S327"/>
    <mergeCell ref="T326:T327"/>
    <mergeCell ref="Y326:Y327"/>
    <mergeCell ref="B340:B341"/>
    <mergeCell ref="C340:E340"/>
    <mergeCell ref="C341:E341"/>
    <mergeCell ref="B342:B344"/>
    <mergeCell ref="B318:M319"/>
    <mergeCell ref="G323:L323"/>
    <mergeCell ref="A325:E327"/>
    <mergeCell ref="F325:H325"/>
    <mergeCell ref="I325:K325"/>
    <mergeCell ref="L325:L326"/>
    <mergeCell ref="M325:M326"/>
    <mergeCell ref="G326:G327"/>
    <mergeCell ref="J326:J327"/>
    <mergeCell ref="P312:Q312"/>
    <mergeCell ref="D313:E313"/>
    <mergeCell ref="B314:L314"/>
    <mergeCell ref="A315:L315"/>
    <mergeCell ref="B317:F317"/>
    <mergeCell ref="G317:M317"/>
    <mergeCell ref="L310:L311"/>
    <mergeCell ref="M310:M311"/>
    <mergeCell ref="P310:Q310"/>
    <mergeCell ref="A308:A314"/>
    <mergeCell ref="B308:D311"/>
    <mergeCell ref="B312:C313"/>
    <mergeCell ref="D312:E312"/>
    <mergeCell ref="R310:S310"/>
    <mergeCell ref="P311:Q311"/>
    <mergeCell ref="R311:S311"/>
    <mergeCell ref="R308:S308"/>
    <mergeCell ref="P309:Q309"/>
    <mergeCell ref="R309:S309"/>
    <mergeCell ref="E310:E311"/>
    <mergeCell ref="F310:F311"/>
    <mergeCell ref="G310:G311"/>
    <mergeCell ref="H310:H311"/>
    <mergeCell ref="I310:I311"/>
    <mergeCell ref="J310:J311"/>
    <mergeCell ref="K310:K311"/>
    <mergeCell ref="I308:I309"/>
    <mergeCell ref="J308:J309"/>
    <mergeCell ref="K308:K309"/>
    <mergeCell ref="L308:L309"/>
    <mergeCell ref="M308:M309"/>
    <mergeCell ref="P308:Q308"/>
    <mergeCell ref="E308:E309"/>
    <mergeCell ref="F308:F309"/>
    <mergeCell ref="G308:G309"/>
    <mergeCell ref="H308:H309"/>
    <mergeCell ref="X305:X307"/>
    <mergeCell ref="Z305:Z307"/>
    <mergeCell ref="AA305:AA307"/>
    <mergeCell ref="R306:S306"/>
    <mergeCell ref="P307:Q307"/>
    <mergeCell ref="R307:S307"/>
    <mergeCell ref="M305:M306"/>
    <mergeCell ref="O305:O306"/>
    <mergeCell ref="P305:Q306"/>
    <mergeCell ref="R305:S305"/>
    <mergeCell ref="T305:U305"/>
    <mergeCell ref="V305:W305"/>
    <mergeCell ref="B304:L304"/>
    <mergeCell ref="A305:E307"/>
    <mergeCell ref="F305:F306"/>
    <mergeCell ref="G305:G307"/>
    <mergeCell ref="H305:H307"/>
    <mergeCell ref="I305:I306"/>
    <mergeCell ref="J305:J307"/>
    <mergeCell ref="K305:K307"/>
    <mergeCell ref="L305:L306"/>
    <mergeCell ref="Z298:Z299"/>
    <mergeCell ref="AA298:AA299"/>
    <mergeCell ref="B300:E300"/>
    <mergeCell ref="B301:E301"/>
    <mergeCell ref="B302:E302"/>
    <mergeCell ref="B303:E303"/>
    <mergeCell ref="R297:R299"/>
    <mergeCell ref="S297:T297"/>
    <mergeCell ref="X297:Y297"/>
    <mergeCell ref="Z297:AA297"/>
    <mergeCell ref="G298:G299"/>
    <mergeCell ref="J298:J299"/>
    <mergeCell ref="Q298:Q299"/>
    <mergeCell ref="S298:S299"/>
    <mergeCell ref="T298:T299"/>
    <mergeCell ref="Y298:Y299"/>
    <mergeCell ref="B295:E295"/>
    <mergeCell ref="U295:V295"/>
    <mergeCell ref="B296:L296"/>
    <mergeCell ref="B297:E299"/>
    <mergeCell ref="F297:H297"/>
    <mergeCell ref="I297:K297"/>
    <mergeCell ref="L297:L298"/>
    <mergeCell ref="M297:M298"/>
    <mergeCell ref="O297:O299"/>
    <mergeCell ref="P297:Q297"/>
    <mergeCell ref="M292:M293"/>
    <mergeCell ref="G293:G294"/>
    <mergeCell ref="H293:H294"/>
    <mergeCell ref="J293:J294"/>
    <mergeCell ref="K293:K294"/>
    <mergeCell ref="U294:V294"/>
    <mergeCell ref="C290:E290"/>
    <mergeCell ref="B291:L291"/>
    <mergeCell ref="B292:E294"/>
    <mergeCell ref="F292:H292"/>
    <mergeCell ref="I292:K292"/>
    <mergeCell ref="L292:L293"/>
    <mergeCell ref="B281:E281"/>
    <mergeCell ref="B282:E282"/>
    <mergeCell ref="B283:E283"/>
    <mergeCell ref="B284:E284"/>
    <mergeCell ref="B285:E285"/>
    <mergeCell ref="B286:B290"/>
    <mergeCell ref="C286:E286"/>
    <mergeCell ref="C287:E287"/>
    <mergeCell ref="C288:E288"/>
    <mergeCell ref="C289:E289"/>
    <mergeCell ref="C278:E278"/>
    <mergeCell ref="C279:E279"/>
    <mergeCell ref="C280:E280"/>
    <mergeCell ref="B271:E271"/>
    <mergeCell ref="B272:E272"/>
    <mergeCell ref="B273:E273"/>
    <mergeCell ref="B274:B275"/>
    <mergeCell ref="C274:E274"/>
    <mergeCell ref="C275:E275"/>
    <mergeCell ref="Z262:Z263"/>
    <mergeCell ref="AA262:AA263"/>
    <mergeCell ref="A264:A304"/>
    <mergeCell ref="B264:E264"/>
    <mergeCell ref="B265:E265"/>
    <mergeCell ref="B266:E266"/>
    <mergeCell ref="B267:E267"/>
    <mergeCell ref="B268:E268"/>
    <mergeCell ref="B269:E269"/>
    <mergeCell ref="B270:E270"/>
    <mergeCell ref="O261:O263"/>
    <mergeCell ref="P261:Q261"/>
    <mergeCell ref="R261:R263"/>
    <mergeCell ref="S261:T261"/>
    <mergeCell ref="X261:Y261"/>
    <mergeCell ref="Z261:AA261"/>
    <mergeCell ref="Q262:Q263"/>
    <mergeCell ref="S262:S263"/>
    <mergeCell ref="T262:T263"/>
    <mergeCell ref="Y262:Y263"/>
    <mergeCell ref="B276:B277"/>
    <mergeCell ref="C276:E276"/>
    <mergeCell ref="C277:E277"/>
    <mergeCell ref="B278:B280"/>
    <mergeCell ref="B254:M255"/>
    <mergeCell ref="G259:L259"/>
    <mergeCell ref="A261:E263"/>
    <mergeCell ref="F261:H261"/>
    <mergeCell ref="I261:K261"/>
    <mergeCell ref="L261:L262"/>
    <mergeCell ref="M261:M262"/>
    <mergeCell ref="G262:G263"/>
    <mergeCell ref="J262:J263"/>
    <mergeCell ref="P248:Q248"/>
    <mergeCell ref="D249:E249"/>
    <mergeCell ref="B250:L250"/>
    <mergeCell ref="A251:L251"/>
    <mergeCell ref="B253:F253"/>
    <mergeCell ref="G253:M253"/>
    <mergeCell ref="L246:L247"/>
    <mergeCell ref="M246:M247"/>
    <mergeCell ref="P246:Q246"/>
    <mergeCell ref="A244:A250"/>
    <mergeCell ref="B244:D247"/>
    <mergeCell ref="B248:C249"/>
    <mergeCell ref="D248:E248"/>
    <mergeCell ref="R246:S246"/>
    <mergeCell ref="P247:Q247"/>
    <mergeCell ref="R247:S247"/>
    <mergeCell ref="R244:S244"/>
    <mergeCell ref="P245:Q245"/>
    <mergeCell ref="R245:S245"/>
    <mergeCell ref="E246:E247"/>
    <mergeCell ref="F246:F247"/>
    <mergeCell ref="G246:G247"/>
    <mergeCell ref="H246:H247"/>
    <mergeCell ref="I246:I247"/>
    <mergeCell ref="J246:J247"/>
    <mergeCell ref="K246:K247"/>
    <mergeCell ref="I244:I245"/>
    <mergeCell ref="J244:J245"/>
    <mergeCell ref="K244:K245"/>
    <mergeCell ref="L244:L245"/>
    <mergeCell ref="M244:M245"/>
    <mergeCell ref="P244:Q244"/>
    <mergeCell ref="E244:E245"/>
    <mergeCell ref="F244:F245"/>
    <mergeCell ref="G244:G245"/>
    <mergeCell ref="H244:H245"/>
    <mergeCell ref="X241:X243"/>
    <mergeCell ref="Z241:Z243"/>
    <mergeCell ref="AA241:AA243"/>
    <mergeCell ref="R242:S242"/>
    <mergeCell ref="P243:Q243"/>
    <mergeCell ref="R243:S243"/>
    <mergeCell ref="M241:M242"/>
    <mergeCell ref="O241:O242"/>
    <mergeCell ref="P241:Q242"/>
    <mergeCell ref="R241:S241"/>
    <mergeCell ref="T241:U241"/>
    <mergeCell ref="V241:W241"/>
    <mergeCell ref="B240:L240"/>
    <mergeCell ref="A241:E243"/>
    <mergeCell ref="F241:F242"/>
    <mergeCell ref="G241:G243"/>
    <mergeCell ref="H241:H243"/>
    <mergeCell ref="I241:I242"/>
    <mergeCell ref="J241:J243"/>
    <mergeCell ref="K241:K243"/>
    <mergeCell ref="L241:L242"/>
    <mergeCell ref="Z234:Z235"/>
    <mergeCell ref="AA234:AA235"/>
    <mergeCell ref="B236:E236"/>
    <mergeCell ref="B237:E237"/>
    <mergeCell ref="B238:E238"/>
    <mergeCell ref="B239:E239"/>
    <mergeCell ref="R233:R235"/>
    <mergeCell ref="S233:T233"/>
    <mergeCell ref="X233:Y233"/>
    <mergeCell ref="Z233:AA233"/>
    <mergeCell ref="G234:G235"/>
    <mergeCell ref="J234:J235"/>
    <mergeCell ref="Q234:Q235"/>
    <mergeCell ref="S234:S235"/>
    <mergeCell ref="T234:T235"/>
    <mergeCell ref="Y234:Y235"/>
    <mergeCell ref="B231:E231"/>
    <mergeCell ref="U231:V231"/>
    <mergeCell ref="B232:L232"/>
    <mergeCell ref="B233:E235"/>
    <mergeCell ref="F233:H233"/>
    <mergeCell ref="I233:K233"/>
    <mergeCell ref="L233:L234"/>
    <mergeCell ref="M233:M234"/>
    <mergeCell ref="O233:O235"/>
    <mergeCell ref="P233:Q233"/>
    <mergeCell ref="M228:M229"/>
    <mergeCell ref="G229:G230"/>
    <mergeCell ref="H229:H230"/>
    <mergeCell ref="J229:J230"/>
    <mergeCell ref="K229:K230"/>
    <mergeCell ref="U230:V230"/>
    <mergeCell ref="C226:E226"/>
    <mergeCell ref="B227:L227"/>
    <mergeCell ref="B228:E230"/>
    <mergeCell ref="F228:H228"/>
    <mergeCell ref="I228:K228"/>
    <mergeCell ref="L228:L229"/>
    <mergeCell ref="B217:E217"/>
    <mergeCell ref="B218:E218"/>
    <mergeCell ref="B219:E219"/>
    <mergeCell ref="B220:E220"/>
    <mergeCell ref="B221:E221"/>
    <mergeCell ref="B222:B226"/>
    <mergeCell ref="C222:E222"/>
    <mergeCell ref="C223:E223"/>
    <mergeCell ref="C224:E224"/>
    <mergeCell ref="C225:E225"/>
    <mergeCell ref="C214:E214"/>
    <mergeCell ref="C215:E215"/>
    <mergeCell ref="C216:E216"/>
    <mergeCell ref="B207:E207"/>
    <mergeCell ref="B208:E208"/>
    <mergeCell ref="B209:E209"/>
    <mergeCell ref="B210:B211"/>
    <mergeCell ref="C210:E210"/>
    <mergeCell ref="C211:E211"/>
    <mergeCell ref="Z198:Z199"/>
    <mergeCell ref="AA198:AA199"/>
    <mergeCell ref="A200:A240"/>
    <mergeCell ref="B200:E200"/>
    <mergeCell ref="B201:E201"/>
    <mergeCell ref="B202:E202"/>
    <mergeCell ref="B203:E203"/>
    <mergeCell ref="B204:E204"/>
    <mergeCell ref="B205:E205"/>
    <mergeCell ref="B206:E206"/>
    <mergeCell ref="O197:O199"/>
    <mergeCell ref="P197:Q197"/>
    <mergeCell ref="R197:R199"/>
    <mergeCell ref="S197:T197"/>
    <mergeCell ref="X197:Y197"/>
    <mergeCell ref="Z197:AA197"/>
    <mergeCell ref="Q198:Q199"/>
    <mergeCell ref="S198:S199"/>
    <mergeCell ref="T198:T199"/>
    <mergeCell ref="Y198:Y199"/>
    <mergeCell ref="B212:B213"/>
    <mergeCell ref="C212:E212"/>
    <mergeCell ref="C213:E213"/>
    <mergeCell ref="B214:B216"/>
    <mergeCell ref="B190:M191"/>
    <mergeCell ref="G195:L195"/>
    <mergeCell ref="A197:E199"/>
    <mergeCell ref="F197:H197"/>
    <mergeCell ref="I197:K197"/>
    <mergeCell ref="L197:L198"/>
    <mergeCell ref="M197:M198"/>
    <mergeCell ref="G198:G199"/>
    <mergeCell ref="J198:J199"/>
    <mergeCell ref="P184:Q184"/>
    <mergeCell ref="D185:E185"/>
    <mergeCell ref="B186:L186"/>
    <mergeCell ref="A187:L187"/>
    <mergeCell ref="B189:F189"/>
    <mergeCell ref="G189:M189"/>
    <mergeCell ref="L182:L183"/>
    <mergeCell ref="M182:M183"/>
    <mergeCell ref="P182:Q182"/>
    <mergeCell ref="A180:A186"/>
    <mergeCell ref="B180:D183"/>
    <mergeCell ref="B184:C185"/>
    <mergeCell ref="D184:E184"/>
    <mergeCell ref="R182:S182"/>
    <mergeCell ref="P183:Q183"/>
    <mergeCell ref="R183:S183"/>
    <mergeCell ref="R180:S180"/>
    <mergeCell ref="P181:Q181"/>
    <mergeCell ref="R181:S181"/>
    <mergeCell ref="E182:E183"/>
    <mergeCell ref="F182:F183"/>
    <mergeCell ref="G182:G183"/>
    <mergeCell ref="H182:H183"/>
    <mergeCell ref="I182:I183"/>
    <mergeCell ref="J182:J183"/>
    <mergeCell ref="K182:K183"/>
    <mergeCell ref="I180:I181"/>
    <mergeCell ref="J180:J181"/>
    <mergeCell ref="K180:K181"/>
    <mergeCell ref="L180:L181"/>
    <mergeCell ref="M180:M181"/>
    <mergeCell ref="P180:Q180"/>
    <mergeCell ref="E180:E181"/>
    <mergeCell ref="F180:F181"/>
    <mergeCell ref="G180:G181"/>
    <mergeCell ref="H180:H181"/>
    <mergeCell ref="X177:X179"/>
    <mergeCell ref="Z177:Z179"/>
    <mergeCell ref="AA177:AA179"/>
    <mergeCell ref="R178:S178"/>
    <mergeCell ref="P179:Q179"/>
    <mergeCell ref="R179:S179"/>
    <mergeCell ref="M177:M178"/>
    <mergeCell ref="O177:O178"/>
    <mergeCell ref="P177:Q178"/>
    <mergeCell ref="R177:S177"/>
    <mergeCell ref="T177:U177"/>
    <mergeCell ref="V177:W177"/>
    <mergeCell ref="B176:L176"/>
    <mergeCell ref="A177:E179"/>
    <mergeCell ref="F177:F178"/>
    <mergeCell ref="G177:G179"/>
    <mergeCell ref="H177:H179"/>
    <mergeCell ref="I177:I178"/>
    <mergeCell ref="J177:J179"/>
    <mergeCell ref="K177:K179"/>
    <mergeCell ref="L177:L178"/>
    <mergeCell ref="Z170:Z171"/>
    <mergeCell ref="AA170:AA171"/>
    <mergeCell ref="B172:E172"/>
    <mergeCell ref="B173:E173"/>
    <mergeCell ref="B174:E174"/>
    <mergeCell ref="B175:E175"/>
    <mergeCell ref="R169:R171"/>
    <mergeCell ref="S169:T169"/>
    <mergeCell ref="X169:Y169"/>
    <mergeCell ref="Z169:AA169"/>
    <mergeCell ref="G170:G171"/>
    <mergeCell ref="J170:J171"/>
    <mergeCell ref="Q170:Q171"/>
    <mergeCell ref="S170:S171"/>
    <mergeCell ref="T170:T171"/>
    <mergeCell ref="Y170:Y171"/>
    <mergeCell ref="B167:E167"/>
    <mergeCell ref="U167:V167"/>
    <mergeCell ref="B168:L168"/>
    <mergeCell ref="B169:E171"/>
    <mergeCell ref="F169:H169"/>
    <mergeCell ref="I169:K169"/>
    <mergeCell ref="L169:L170"/>
    <mergeCell ref="M169:M170"/>
    <mergeCell ref="O169:O171"/>
    <mergeCell ref="P169:Q169"/>
    <mergeCell ref="M164:M165"/>
    <mergeCell ref="G165:G166"/>
    <mergeCell ref="H165:H166"/>
    <mergeCell ref="J165:J166"/>
    <mergeCell ref="K165:K166"/>
    <mergeCell ref="U166:V166"/>
    <mergeCell ref="C162:E162"/>
    <mergeCell ref="B163:L163"/>
    <mergeCell ref="B164:E166"/>
    <mergeCell ref="F164:H164"/>
    <mergeCell ref="I164:K164"/>
    <mergeCell ref="L164:L165"/>
    <mergeCell ref="B153:E153"/>
    <mergeCell ref="B154:E154"/>
    <mergeCell ref="B155:E155"/>
    <mergeCell ref="B156:E156"/>
    <mergeCell ref="B157:E157"/>
    <mergeCell ref="B158:B162"/>
    <mergeCell ref="C158:E158"/>
    <mergeCell ref="C159:E159"/>
    <mergeCell ref="C160:E160"/>
    <mergeCell ref="C161:E161"/>
    <mergeCell ref="C150:E150"/>
    <mergeCell ref="C151:E151"/>
    <mergeCell ref="C152:E152"/>
    <mergeCell ref="B143:E143"/>
    <mergeCell ref="B144:E144"/>
    <mergeCell ref="B145:E145"/>
    <mergeCell ref="B146:B147"/>
    <mergeCell ref="C146:E146"/>
    <mergeCell ref="C147:E147"/>
    <mergeCell ref="Z134:Z135"/>
    <mergeCell ref="AA134:AA135"/>
    <mergeCell ref="A136:A176"/>
    <mergeCell ref="B136:E136"/>
    <mergeCell ref="B137:E137"/>
    <mergeCell ref="B138:E138"/>
    <mergeCell ref="B139:E139"/>
    <mergeCell ref="B140:E140"/>
    <mergeCell ref="B141:E141"/>
    <mergeCell ref="B142:E142"/>
    <mergeCell ref="O133:O135"/>
    <mergeCell ref="P133:Q133"/>
    <mergeCell ref="R133:R135"/>
    <mergeCell ref="S133:T133"/>
    <mergeCell ref="X133:Y133"/>
    <mergeCell ref="Z133:AA133"/>
    <mergeCell ref="Q134:Q135"/>
    <mergeCell ref="S134:S135"/>
    <mergeCell ref="T134:T135"/>
    <mergeCell ref="Y134:Y135"/>
    <mergeCell ref="B148:B149"/>
    <mergeCell ref="C148:E148"/>
    <mergeCell ref="C149:E149"/>
    <mergeCell ref="B150:B152"/>
    <mergeCell ref="B126:M127"/>
    <mergeCell ref="G131:L131"/>
    <mergeCell ref="A133:E135"/>
    <mergeCell ref="F133:H133"/>
    <mergeCell ref="I133:K133"/>
    <mergeCell ref="L133:L134"/>
    <mergeCell ref="M133:M134"/>
    <mergeCell ref="G134:G135"/>
    <mergeCell ref="J134:J135"/>
    <mergeCell ref="P120:Q120"/>
    <mergeCell ref="D121:E121"/>
    <mergeCell ref="B122:L122"/>
    <mergeCell ref="A123:L123"/>
    <mergeCell ref="B125:F125"/>
    <mergeCell ref="G125:M125"/>
    <mergeCell ref="L118:L119"/>
    <mergeCell ref="M118:M119"/>
    <mergeCell ref="P118:Q118"/>
    <mergeCell ref="A116:A122"/>
    <mergeCell ref="B116:D119"/>
    <mergeCell ref="B120:C121"/>
    <mergeCell ref="D120:E120"/>
    <mergeCell ref="R118:S118"/>
    <mergeCell ref="P119:Q119"/>
    <mergeCell ref="R119:S119"/>
    <mergeCell ref="R116:S116"/>
    <mergeCell ref="P117:Q117"/>
    <mergeCell ref="R117:S117"/>
    <mergeCell ref="E118:E119"/>
    <mergeCell ref="F118:F119"/>
    <mergeCell ref="G118:G119"/>
    <mergeCell ref="H118:H119"/>
    <mergeCell ref="I118:I119"/>
    <mergeCell ref="J118:J119"/>
    <mergeCell ref="K118:K119"/>
    <mergeCell ref="I116:I117"/>
    <mergeCell ref="J116:J117"/>
    <mergeCell ref="K116:K117"/>
    <mergeCell ref="L116:L117"/>
    <mergeCell ref="M116:M117"/>
    <mergeCell ref="P116:Q116"/>
    <mergeCell ref="E116:E117"/>
    <mergeCell ref="F116:F117"/>
    <mergeCell ref="G116:G117"/>
    <mergeCell ref="H116:H117"/>
    <mergeCell ref="X113:X115"/>
    <mergeCell ref="Z113:Z115"/>
    <mergeCell ref="AA113:AA115"/>
    <mergeCell ref="R114:S114"/>
    <mergeCell ref="P115:Q115"/>
    <mergeCell ref="R115:S115"/>
    <mergeCell ref="M113:M114"/>
    <mergeCell ref="O113:O114"/>
    <mergeCell ref="P113:Q114"/>
    <mergeCell ref="R113:S113"/>
    <mergeCell ref="T113:U113"/>
    <mergeCell ref="V113:W113"/>
    <mergeCell ref="B112:L112"/>
    <mergeCell ref="A113:E115"/>
    <mergeCell ref="F113:F114"/>
    <mergeCell ref="G113:G115"/>
    <mergeCell ref="H113:H115"/>
    <mergeCell ref="I113:I114"/>
    <mergeCell ref="J113:J115"/>
    <mergeCell ref="K113:K115"/>
    <mergeCell ref="L113:L114"/>
    <mergeCell ref="Z106:Z107"/>
    <mergeCell ref="AA106:AA107"/>
    <mergeCell ref="B108:E108"/>
    <mergeCell ref="B109:E109"/>
    <mergeCell ref="B110:E110"/>
    <mergeCell ref="B111:E111"/>
    <mergeCell ref="R105:R107"/>
    <mergeCell ref="S105:T105"/>
    <mergeCell ref="X105:Y105"/>
    <mergeCell ref="Z105:AA105"/>
    <mergeCell ref="G106:G107"/>
    <mergeCell ref="J106:J107"/>
    <mergeCell ref="Q106:Q107"/>
    <mergeCell ref="S106:S107"/>
    <mergeCell ref="T106:T107"/>
    <mergeCell ref="Y106:Y107"/>
    <mergeCell ref="B103:E103"/>
    <mergeCell ref="U103:V103"/>
    <mergeCell ref="B104:L104"/>
    <mergeCell ref="B105:E107"/>
    <mergeCell ref="F105:H105"/>
    <mergeCell ref="I105:K105"/>
    <mergeCell ref="L105:L106"/>
    <mergeCell ref="M105:M106"/>
    <mergeCell ref="O105:O107"/>
    <mergeCell ref="P105:Q105"/>
    <mergeCell ref="M100:M101"/>
    <mergeCell ref="G101:G102"/>
    <mergeCell ref="H101:H102"/>
    <mergeCell ref="J101:J102"/>
    <mergeCell ref="K101:K102"/>
    <mergeCell ref="U102:V102"/>
    <mergeCell ref="C98:E98"/>
    <mergeCell ref="B99:L99"/>
    <mergeCell ref="B100:E102"/>
    <mergeCell ref="F100:H100"/>
    <mergeCell ref="I100:K100"/>
    <mergeCell ref="L100:L101"/>
    <mergeCell ref="B89:E89"/>
    <mergeCell ref="B90:E90"/>
    <mergeCell ref="B91:E91"/>
    <mergeCell ref="B92:E92"/>
    <mergeCell ref="B93:E93"/>
    <mergeCell ref="B94:B98"/>
    <mergeCell ref="C94:E94"/>
    <mergeCell ref="C95:E95"/>
    <mergeCell ref="C96:E96"/>
    <mergeCell ref="C97:E97"/>
    <mergeCell ref="C86:E86"/>
    <mergeCell ref="C87:E87"/>
    <mergeCell ref="C88:E88"/>
    <mergeCell ref="B79:E79"/>
    <mergeCell ref="B80:E80"/>
    <mergeCell ref="B81:E81"/>
    <mergeCell ref="B82:B83"/>
    <mergeCell ref="C82:E82"/>
    <mergeCell ref="C83:E83"/>
    <mergeCell ref="Z70:Z71"/>
    <mergeCell ref="AA70:AA71"/>
    <mergeCell ref="A72:A112"/>
    <mergeCell ref="B72:E72"/>
    <mergeCell ref="B73:E73"/>
    <mergeCell ref="B74:E74"/>
    <mergeCell ref="B75:E75"/>
    <mergeCell ref="B76:E76"/>
    <mergeCell ref="B77:E77"/>
    <mergeCell ref="B78:E78"/>
    <mergeCell ref="O69:O71"/>
    <mergeCell ref="P69:Q69"/>
    <mergeCell ref="R69:R71"/>
    <mergeCell ref="S69:T69"/>
    <mergeCell ref="X69:Y69"/>
    <mergeCell ref="Z69:AA69"/>
    <mergeCell ref="Q70:Q71"/>
    <mergeCell ref="S70:S71"/>
    <mergeCell ref="T70:T71"/>
    <mergeCell ref="Y70:Y71"/>
    <mergeCell ref="B84:B85"/>
    <mergeCell ref="C84:E84"/>
    <mergeCell ref="C85:E85"/>
    <mergeCell ref="B86:B88"/>
    <mergeCell ref="B62:M63"/>
    <mergeCell ref="G67:L67"/>
    <mergeCell ref="A69:E71"/>
    <mergeCell ref="F69:H69"/>
    <mergeCell ref="I69:K69"/>
    <mergeCell ref="L69:L70"/>
    <mergeCell ref="M69:M70"/>
    <mergeCell ref="G70:G71"/>
    <mergeCell ref="J70:J71"/>
    <mergeCell ref="P56:Q56"/>
    <mergeCell ref="D57:E57"/>
    <mergeCell ref="B58:L58"/>
    <mergeCell ref="A59:L59"/>
    <mergeCell ref="B61:F61"/>
    <mergeCell ref="G61:M61"/>
    <mergeCell ref="L54:L55"/>
    <mergeCell ref="M54:M55"/>
    <mergeCell ref="P54:Q54"/>
    <mergeCell ref="A52:A58"/>
    <mergeCell ref="B52:D55"/>
    <mergeCell ref="B56:C57"/>
    <mergeCell ref="D56:E56"/>
    <mergeCell ref="R54:S54"/>
    <mergeCell ref="P55:Q55"/>
    <mergeCell ref="R55:S55"/>
    <mergeCell ref="R52:S52"/>
    <mergeCell ref="P53:Q53"/>
    <mergeCell ref="R53:S53"/>
    <mergeCell ref="E54:E55"/>
    <mergeCell ref="F54:F55"/>
    <mergeCell ref="G54:G55"/>
    <mergeCell ref="H54:H55"/>
    <mergeCell ref="I54:I55"/>
    <mergeCell ref="J54:J55"/>
    <mergeCell ref="K54:K55"/>
    <mergeCell ref="I52:I53"/>
    <mergeCell ref="J52:J53"/>
    <mergeCell ref="K52:K53"/>
    <mergeCell ref="L52:L53"/>
    <mergeCell ref="M52:M53"/>
    <mergeCell ref="P52:Q52"/>
    <mergeCell ref="E52:E53"/>
    <mergeCell ref="F52:F53"/>
    <mergeCell ref="G52:G53"/>
    <mergeCell ref="H52:H53"/>
    <mergeCell ref="X49:X51"/>
    <mergeCell ref="Z49:Z51"/>
    <mergeCell ref="AA49:AA51"/>
    <mergeCell ref="R50:S50"/>
    <mergeCell ref="P51:Q51"/>
    <mergeCell ref="R51:S51"/>
    <mergeCell ref="M49:M50"/>
    <mergeCell ref="O49:O50"/>
    <mergeCell ref="P49:Q50"/>
    <mergeCell ref="R49:S49"/>
    <mergeCell ref="T49:U49"/>
    <mergeCell ref="V49:W49"/>
    <mergeCell ref="B48:L48"/>
    <mergeCell ref="A49:E51"/>
    <mergeCell ref="F49:F50"/>
    <mergeCell ref="G49:G51"/>
    <mergeCell ref="H49:H51"/>
    <mergeCell ref="I49:I50"/>
    <mergeCell ref="J49:J51"/>
    <mergeCell ref="K49:K51"/>
    <mergeCell ref="L49:L50"/>
    <mergeCell ref="Z42:Z43"/>
    <mergeCell ref="AA42:AA43"/>
    <mergeCell ref="B44:E44"/>
    <mergeCell ref="B45:E45"/>
    <mergeCell ref="B46:E46"/>
    <mergeCell ref="B47:E47"/>
    <mergeCell ref="R41:R43"/>
    <mergeCell ref="S41:T41"/>
    <mergeCell ref="X41:Y41"/>
    <mergeCell ref="Z41:AA41"/>
    <mergeCell ref="G42:G43"/>
    <mergeCell ref="J42:J43"/>
    <mergeCell ref="Q42:Q43"/>
    <mergeCell ref="S42:S43"/>
    <mergeCell ref="T42:T43"/>
    <mergeCell ref="Y42:Y43"/>
    <mergeCell ref="B39:E39"/>
    <mergeCell ref="U39:V39"/>
    <mergeCell ref="B40:L40"/>
    <mergeCell ref="B41:E43"/>
    <mergeCell ref="F41:H41"/>
    <mergeCell ref="I41:K41"/>
    <mergeCell ref="L41:L42"/>
    <mergeCell ref="M41:M42"/>
    <mergeCell ref="O41:O43"/>
    <mergeCell ref="P41:Q41"/>
    <mergeCell ref="M36:M37"/>
    <mergeCell ref="G37:G38"/>
    <mergeCell ref="H37:H38"/>
    <mergeCell ref="J37:J38"/>
    <mergeCell ref="K37:K38"/>
    <mergeCell ref="U38:V38"/>
    <mergeCell ref="C34:E34"/>
    <mergeCell ref="B35:L35"/>
    <mergeCell ref="B36:E38"/>
    <mergeCell ref="F36:H36"/>
    <mergeCell ref="I36:K36"/>
    <mergeCell ref="L36:L37"/>
    <mergeCell ref="B26:E26"/>
    <mergeCell ref="B27:E27"/>
    <mergeCell ref="B28:E28"/>
    <mergeCell ref="B29:E29"/>
    <mergeCell ref="B30:B34"/>
    <mergeCell ref="C30:E30"/>
    <mergeCell ref="C31:E31"/>
    <mergeCell ref="C32:E32"/>
    <mergeCell ref="C33:E33"/>
    <mergeCell ref="C23:E23"/>
    <mergeCell ref="C24:E24"/>
    <mergeCell ref="B15:E15"/>
    <mergeCell ref="B16:E16"/>
    <mergeCell ref="B17:E17"/>
    <mergeCell ref="B18:B19"/>
    <mergeCell ref="C18:E18"/>
    <mergeCell ref="C19:E19"/>
    <mergeCell ref="B25:E25"/>
    <mergeCell ref="AA6:AA7"/>
    <mergeCell ref="A8:A48"/>
    <mergeCell ref="B8:E8"/>
    <mergeCell ref="B9:E9"/>
    <mergeCell ref="B10:E10"/>
    <mergeCell ref="B11:E11"/>
    <mergeCell ref="B12:E12"/>
    <mergeCell ref="B13:E13"/>
    <mergeCell ref="B14:E14"/>
    <mergeCell ref="O5:O7"/>
    <mergeCell ref="P5:Q5"/>
    <mergeCell ref="R5:R7"/>
    <mergeCell ref="S5:T5"/>
    <mergeCell ref="X5:Y5"/>
    <mergeCell ref="Z5:AA5"/>
    <mergeCell ref="Q6:Q7"/>
    <mergeCell ref="S6:S7"/>
    <mergeCell ref="T6:T7"/>
    <mergeCell ref="Y6:Y7"/>
    <mergeCell ref="B20:B21"/>
    <mergeCell ref="C20:E20"/>
    <mergeCell ref="C21:E21"/>
    <mergeCell ref="B22:B24"/>
    <mergeCell ref="C22:E22"/>
    <mergeCell ref="G3:L3"/>
    <mergeCell ref="A5:E7"/>
    <mergeCell ref="F5:H5"/>
    <mergeCell ref="I5:K5"/>
    <mergeCell ref="L5:L6"/>
    <mergeCell ref="M5:M6"/>
    <mergeCell ref="G6:G7"/>
    <mergeCell ref="J6:J7"/>
    <mergeCell ref="Z6:Z7"/>
  </mergeCells>
  <phoneticPr fontId="2"/>
  <dataValidations count="2">
    <dataValidation imeMode="off" allowBlank="1" showInputMessage="1" showErrorMessage="1" sqref="F312:F313 I313 S120:S121 S184:S185 S248:S249 S56:S57 R51:U54 R115:U118 R179:U182 R243:U246 S312:S313 R307:U310 I377 F56:F57 I57 S376:S377 R371:U374 G293 G30:G34 F184:F185 I185 I103 F120:F121 I121 F167 F248:F249 I249 J229 F376:F377 I8:I34 F8:F34 F44:F47 I44:I47 J30:J34 G37 J37 F39 I39 I72:I98 F72:F98 G94:G98 F108:F111 I108:I111 J94:J98 G101 J101 F103 I136:I162 F136:F162 I167 G158:G162 F172:F175 I172:I175 J158:J162 G165 J165 I200:I226 F200:F226 F231 I231 G222:G226 F236:F239 I236:I239 J222:J226 G229 I264:I290 F264:F290 J293 F295 I295 G286:G290 F300:F303 I300:I303 J286:J290 I328:I354 F328:F354 G357 J357 F359 I359 G350:G354 F364:F367 I364:I367 J350:J354" xr:uid="{00000000-0002-0000-0500-000000000000}"/>
    <dataValidation imeMode="on" allowBlank="1" showInputMessage="1" showErrorMessage="1" sqref="P307:Q310 B318:M319 P179:Q182 P115:Q118 P51:Q54 P243:Q246 B62:M63 P371:Q374 B126:M127 B190:M191 B254:M255 B382:M383 U38:V38 U102:V102 U166:V166 U230:V230 U294:V294 U358:V358" xr:uid="{00000000-0002-0000-0500-000001000000}"/>
  </dataValidations>
  <hyperlinks>
    <hyperlink ref="O61" r:id="rId1" xr:uid="{00000000-0004-0000-0500-000000000000}"/>
  </hyperlinks>
  <printOptions horizontalCentered="1"/>
  <pageMargins left="0.59055118110236227" right="0.59055118110236227" top="0.19685039370078741" bottom="0.19685039370078741" header="0.51181102362204722" footer="0.19685039370078741"/>
  <pageSetup paperSize="9" scale="87" orientation="portrait" blackAndWhite="1" horizontalDpi="300" verticalDpi="300" r:id="rId2"/>
  <headerFooter alignWithMargins="0">
    <oddFooter>&amp;R&amp;9&amp;K01+049&amp;F</oddFooter>
  </headerFooter>
  <rowBreaks count="5" manualBreakCount="5">
    <brk id="64" max="11" man="1"/>
    <brk id="128" max="11" man="1"/>
    <brk id="192" max="11" man="1"/>
    <brk id="256" max="11" man="1"/>
    <brk id="320" max="11" man="1"/>
  </rowBreaks>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theme="7"/>
  </sheetPr>
  <dimension ref="A1:AC62"/>
  <sheetViews>
    <sheetView showGridLines="0" view="pageBreakPreview" topLeftCell="A32" zoomScale="115" zoomScaleNormal="100" zoomScaleSheetLayoutView="115" workbookViewId="0">
      <selection activeCell="C38" sqref="C38:O38"/>
    </sheetView>
  </sheetViews>
  <sheetFormatPr defaultColWidth="9" defaultRowHeight="16.5" x14ac:dyDescent="0.2"/>
  <cols>
    <col min="1" max="1" width="2.7265625" style="21" customWidth="1"/>
    <col min="2" max="2" width="19.6328125" style="21" customWidth="1"/>
    <col min="3" max="3" width="5.90625" style="21" customWidth="1"/>
    <col min="4" max="5" width="3.90625" style="21" customWidth="1"/>
    <col min="6" max="6" width="5.90625" style="21" customWidth="1"/>
    <col min="7" max="8" width="3.90625" style="21" customWidth="1"/>
    <col min="9" max="9" width="5.90625" style="21" customWidth="1"/>
    <col min="10" max="11" width="3.90625" style="21" customWidth="1"/>
    <col min="12" max="12" width="5.6328125" style="21" customWidth="1"/>
    <col min="13" max="14" width="3.90625" style="21" customWidth="1"/>
    <col min="15" max="15" width="5.6328125" style="21" customWidth="1"/>
    <col min="16" max="17" width="3.90625" style="21" customWidth="1"/>
    <col min="18" max="28" width="9" style="198"/>
    <col min="29" max="29" width="0" style="21" hidden="1" customWidth="1"/>
    <col min="30" max="16384" width="9" style="21"/>
  </cols>
  <sheetData>
    <row r="1" spans="1:20" ht="18" customHeight="1" x14ac:dyDescent="0.2">
      <c r="B1" s="21" t="s">
        <v>101</v>
      </c>
      <c r="C1" s="46" t="s">
        <v>408</v>
      </c>
      <c r="D1" s="36">
        <f>IF(①基本情報!D6="","",①基本情報!D6)</f>
        <v>7</v>
      </c>
      <c r="E1" s="74" t="s">
        <v>111</v>
      </c>
      <c r="G1" s="434" t="str">
        <f>IF(①基本情報!C4="","",①基本情報!C4)</f>
        <v/>
      </c>
      <c r="H1" s="434"/>
      <c r="I1" s="434"/>
      <c r="J1" s="434"/>
      <c r="K1" s="434"/>
      <c r="L1" s="434"/>
      <c r="M1" s="434"/>
      <c r="N1" s="434"/>
      <c r="O1" s="434"/>
      <c r="P1" s="434"/>
      <c r="Q1" s="434"/>
      <c r="R1" s="192" t="s">
        <v>401</v>
      </c>
    </row>
    <row r="2" spans="1:20" ht="7.5" customHeight="1" x14ac:dyDescent="0.2">
      <c r="C2" s="113"/>
      <c r="D2" s="113"/>
      <c r="E2" s="113"/>
      <c r="F2" s="113"/>
      <c r="G2" s="113"/>
      <c r="H2" s="113"/>
      <c r="I2" s="113"/>
      <c r="J2" s="113"/>
      <c r="K2" s="113"/>
      <c r="L2" s="40"/>
      <c r="M2" s="40"/>
      <c r="N2" s="40"/>
    </row>
    <row r="3" spans="1:20" ht="18" customHeight="1" x14ac:dyDescent="0.2">
      <c r="A3" s="594" t="s">
        <v>58</v>
      </c>
      <c r="B3" s="594"/>
      <c r="C3" s="594" t="s">
        <v>59</v>
      </c>
      <c r="D3" s="594"/>
      <c r="E3" s="594"/>
      <c r="F3" s="594"/>
      <c r="G3" s="594"/>
      <c r="H3" s="594"/>
      <c r="I3" s="594"/>
      <c r="J3" s="594"/>
      <c r="K3" s="594"/>
      <c r="L3" s="594"/>
      <c r="M3" s="594"/>
      <c r="N3" s="594"/>
      <c r="O3" s="594"/>
      <c r="P3" s="594"/>
      <c r="Q3" s="594"/>
    </row>
    <row r="4" spans="1:20" ht="18" customHeight="1" x14ac:dyDescent="0.2">
      <c r="A4" s="594"/>
      <c r="B4" s="594"/>
      <c r="C4" s="743" t="s">
        <v>472</v>
      </c>
      <c r="D4" s="744"/>
      <c r="E4" s="745"/>
      <c r="F4" s="743" t="s">
        <v>471</v>
      </c>
      <c r="G4" s="744"/>
      <c r="H4" s="745"/>
      <c r="I4" s="743" t="s">
        <v>260</v>
      </c>
      <c r="J4" s="744"/>
      <c r="K4" s="745"/>
      <c r="L4" s="754" t="s">
        <v>82</v>
      </c>
      <c r="M4" s="755"/>
      <c r="N4" s="756"/>
      <c r="O4" s="121" t="s">
        <v>395</v>
      </c>
      <c r="P4" s="764"/>
      <c r="Q4" s="765"/>
    </row>
    <row r="5" spans="1:20" ht="18" customHeight="1" x14ac:dyDescent="0.2">
      <c r="A5" s="594"/>
      <c r="B5" s="594"/>
      <c r="C5" s="739"/>
      <c r="D5" s="746"/>
      <c r="E5" s="740"/>
      <c r="F5" s="739"/>
      <c r="G5" s="746"/>
      <c r="H5" s="740"/>
      <c r="I5" s="739"/>
      <c r="J5" s="746"/>
      <c r="K5" s="740"/>
      <c r="L5" s="758" t="s">
        <v>394</v>
      </c>
      <c r="M5" s="759"/>
      <c r="N5" s="760"/>
      <c r="O5" s="761"/>
      <c r="P5" s="762"/>
      <c r="Q5" s="763"/>
    </row>
    <row r="6" spans="1:20" ht="18" customHeight="1" x14ac:dyDescent="0.2">
      <c r="A6" s="594"/>
      <c r="B6" s="594"/>
      <c r="C6" s="729"/>
      <c r="D6" s="730" t="s">
        <v>60</v>
      </c>
      <c r="E6" s="730"/>
      <c r="F6" s="729"/>
      <c r="G6" s="730" t="s">
        <v>60</v>
      </c>
      <c r="H6" s="730"/>
      <c r="I6" s="729"/>
      <c r="J6" s="730" t="s">
        <v>60</v>
      </c>
      <c r="K6" s="730"/>
      <c r="L6" s="729"/>
      <c r="M6" s="730" t="s">
        <v>60</v>
      </c>
      <c r="N6" s="730"/>
      <c r="O6" s="729"/>
      <c r="P6" s="730" t="s">
        <v>60</v>
      </c>
      <c r="Q6" s="730"/>
    </row>
    <row r="7" spans="1:20" ht="13.5" customHeight="1" x14ac:dyDescent="0.2">
      <c r="A7" s="594"/>
      <c r="B7" s="594"/>
      <c r="C7" s="594"/>
      <c r="D7" s="730" t="s">
        <v>74</v>
      </c>
      <c r="E7" s="730" t="s">
        <v>62</v>
      </c>
      <c r="F7" s="594"/>
      <c r="G7" s="730" t="s">
        <v>61</v>
      </c>
      <c r="H7" s="730" t="s">
        <v>62</v>
      </c>
      <c r="I7" s="594"/>
      <c r="J7" s="730" t="s">
        <v>61</v>
      </c>
      <c r="K7" s="730" t="s">
        <v>62</v>
      </c>
      <c r="L7" s="594"/>
      <c r="M7" s="730" t="s">
        <v>61</v>
      </c>
      <c r="N7" s="730" t="s">
        <v>62</v>
      </c>
      <c r="O7" s="594"/>
      <c r="P7" s="730" t="s">
        <v>61</v>
      </c>
      <c r="Q7" s="730" t="s">
        <v>62</v>
      </c>
    </row>
    <row r="8" spans="1:20" ht="13.5" customHeight="1" x14ac:dyDescent="0.2">
      <c r="A8" s="594"/>
      <c r="B8" s="594"/>
      <c r="C8" s="594"/>
      <c r="D8" s="730"/>
      <c r="E8" s="730"/>
      <c r="F8" s="594"/>
      <c r="G8" s="730"/>
      <c r="H8" s="730"/>
      <c r="I8" s="594"/>
      <c r="J8" s="730"/>
      <c r="K8" s="730"/>
      <c r="L8" s="594"/>
      <c r="M8" s="730"/>
      <c r="N8" s="730"/>
      <c r="O8" s="594"/>
      <c r="P8" s="730"/>
      <c r="Q8" s="730"/>
    </row>
    <row r="9" spans="1:20" ht="13.5" customHeight="1" x14ac:dyDescent="0.2">
      <c r="A9" s="594"/>
      <c r="B9" s="594"/>
      <c r="C9" s="594"/>
      <c r="D9" s="730"/>
      <c r="E9" s="730"/>
      <c r="F9" s="594"/>
      <c r="G9" s="730"/>
      <c r="H9" s="730"/>
      <c r="I9" s="594"/>
      <c r="J9" s="730"/>
      <c r="K9" s="730"/>
      <c r="L9" s="594"/>
      <c r="M9" s="730"/>
      <c r="N9" s="730"/>
      <c r="O9" s="594"/>
      <c r="P9" s="730"/>
      <c r="Q9" s="730"/>
    </row>
    <row r="10" spans="1:20" ht="17.25" customHeight="1" x14ac:dyDescent="0.2">
      <c r="A10" s="748" t="str">
        <f>IF('③（別紙１）事業所一覧'!B7="","",'③（別紙１）事業所一覧'!B7)</f>
        <v/>
      </c>
      <c r="B10" s="749"/>
      <c r="C10" s="345"/>
      <c r="D10" s="346"/>
      <c r="E10" s="346"/>
      <c r="F10" s="345"/>
      <c r="G10" s="347"/>
      <c r="H10" s="347"/>
      <c r="I10" s="345"/>
      <c r="J10" s="347"/>
      <c r="K10" s="347"/>
      <c r="L10" s="345"/>
      <c r="M10" s="347"/>
      <c r="N10" s="347"/>
      <c r="O10" s="345"/>
      <c r="P10" s="347"/>
      <c r="Q10" s="347"/>
      <c r="R10" s="198" t="s">
        <v>374</v>
      </c>
    </row>
    <row r="11" spans="1:20" ht="17.25" customHeight="1" x14ac:dyDescent="0.2">
      <c r="A11" s="748" t="str">
        <f>IF('③（別紙１）事業所一覧'!B8="","",'③（別紙１）事業所一覧'!B8)</f>
        <v/>
      </c>
      <c r="B11" s="749"/>
      <c r="C11" s="345"/>
      <c r="D11" s="346"/>
      <c r="E11" s="346"/>
      <c r="F11" s="345"/>
      <c r="G11" s="347"/>
      <c r="H11" s="347"/>
      <c r="I11" s="345"/>
      <c r="J11" s="347"/>
      <c r="K11" s="347"/>
      <c r="L11" s="345"/>
      <c r="M11" s="347"/>
      <c r="N11" s="347"/>
      <c r="O11" s="345"/>
      <c r="P11" s="347"/>
      <c r="Q11" s="347"/>
      <c r="R11" s="198" t="s">
        <v>375</v>
      </c>
    </row>
    <row r="12" spans="1:20" ht="17.25" customHeight="1" x14ac:dyDescent="0.2">
      <c r="A12" s="748" t="str">
        <f>IF('③（別紙１）事業所一覧'!B9="","",'③（別紙１）事業所一覧'!B9)</f>
        <v/>
      </c>
      <c r="B12" s="749"/>
      <c r="C12" s="345"/>
      <c r="D12" s="346"/>
      <c r="E12" s="346"/>
      <c r="F12" s="345"/>
      <c r="G12" s="348"/>
      <c r="H12" s="348"/>
      <c r="I12" s="345"/>
      <c r="J12" s="347"/>
      <c r="K12" s="347"/>
      <c r="L12" s="345"/>
      <c r="M12" s="347"/>
      <c r="N12" s="347"/>
      <c r="O12" s="345"/>
      <c r="P12" s="347"/>
      <c r="Q12" s="347"/>
      <c r="R12" s="198" t="s">
        <v>376</v>
      </c>
    </row>
    <row r="13" spans="1:20" ht="17.25" customHeight="1" x14ac:dyDescent="0.2">
      <c r="A13" s="748" t="str">
        <f>IF('③（別紙１）事業所一覧'!B10="","",'③（別紙１）事業所一覧'!B10)</f>
        <v/>
      </c>
      <c r="B13" s="749"/>
      <c r="C13" s="345"/>
      <c r="D13" s="347"/>
      <c r="E13" s="347"/>
      <c r="F13" s="345"/>
      <c r="G13" s="347"/>
      <c r="H13" s="347"/>
      <c r="I13" s="345"/>
      <c r="J13" s="347"/>
      <c r="K13" s="347"/>
      <c r="L13" s="345"/>
      <c r="M13" s="347"/>
      <c r="N13" s="347"/>
      <c r="O13" s="345"/>
      <c r="P13" s="347"/>
      <c r="Q13" s="347"/>
      <c r="R13" s="198" t="s">
        <v>377</v>
      </c>
    </row>
    <row r="14" spans="1:20" ht="17.25" customHeight="1" x14ac:dyDescent="0.2">
      <c r="A14" s="748" t="str">
        <f>IF('③（別紙１）事業所一覧'!B11="","",'③（別紙１）事業所一覧'!B11)</f>
        <v/>
      </c>
      <c r="B14" s="749"/>
      <c r="C14" s="345"/>
      <c r="D14" s="349"/>
      <c r="E14" s="349"/>
      <c r="F14" s="345"/>
      <c r="G14" s="349"/>
      <c r="H14" s="349"/>
      <c r="I14" s="345"/>
      <c r="J14" s="349"/>
      <c r="K14" s="349"/>
      <c r="L14" s="345"/>
      <c r="M14" s="349"/>
      <c r="N14" s="349"/>
      <c r="O14" s="345"/>
      <c r="P14" s="349"/>
      <c r="Q14" s="349"/>
      <c r="R14" s="258" t="s">
        <v>519</v>
      </c>
      <c r="T14" s="391" t="s">
        <v>520</v>
      </c>
    </row>
    <row r="15" spans="1:20" ht="17.25" customHeight="1" x14ac:dyDescent="0.2">
      <c r="A15" s="748" t="str">
        <f>IF('③（別紙１）事業所一覧'!B12="","",'③（別紙１）事業所一覧'!B12)</f>
        <v/>
      </c>
      <c r="B15" s="749"/>
      <c r="C15" s="345"/>
      <c r="D15" s="349"/>
      <c r="E15" s="349"/>
      <c r="F15" s="345"/>
      <c r="G15" s="349"/>
      <c r="H15" s="349"/>
      <c r="I15" s="345"/>
      <c r="J15" s="349"/>
      <c r="K15" s="349"/>
      <c r="L15" s="345"/>
      <c r="M15" s="349"/>
      <c r="N15" s="349"/>
      <c r="O15" s="345"/>
      <c r="P15" s="349"/>
      <c r="Q15" s="349"/>
      <c r="T15" s="738" t="s">
        <v>369</v>
      </c>
    </row>
    <row r="16" spans="1:20" ht="17.25" customHeight="1" x14ac:dyDescent="0.2">
      <c r="A16" s="750"/>
      <c r="B16" s="751"/>
      <c r="C16" s="345"/>
      <c r="D16" s="349"/>
      <c r="E16" s="349"/>
      <c r="F16" s="345"/>
      <c r="G16" s="349"/>
      <c r="H16" s="349"/>
      <c r="I16" s="345"/>
      <c r="J16" s="349"/>
      <c r="K16" s="349"/>
      <c r="L16" s="345"/>
      <c r="M16" s="349"/>
      <c r="N16" s="349"/>
      <c r="O16" s="345"/>
      <c r="P16" s="349"/>
      <c r="Q16" s="349"/>
      <c r="T16" s="738"/>
    </row>
    <row r="17" spans="1:28" ht="17.25" customHeight="1" x14ac:dyDescent="0.2">
      <c r="A17" s="750"/>
      <c r="B17" s="751"/>
      <c r="C17" s="345"/>
      <c r="D17" s="349"/>
      <c r="E17" s="349"/>
      <c r="F17" s="345"/>
      <c r="G17" s="349"/>
      <c r="H17" s="349"/>
      <c r="I17" s="345"/>
      <c r="J17" s="349"/>
      <c r="K17" s="349"/>
      <c r="L17" s="345"/>
      <c r="M17" s="349"/>
      <c r="N17" s="349"/>
      <c r="O17" s="345"/>
      <c r="P17" s="349"/>
      <c r="Q17" s="349"/>
      <c r="T17" s="259"/>
    </row>
    <row r="18" spans="1:28" ht="17.25" customHeight="1" thickBot="1" x14ac:dyDescent="0.25">
      <c r="A18" s="752"/>
      <c r="B18" s="753"/>
      <c r="C18" s="350"/>
      <c r="D18" s="351"/>
      <c r="E18" s="351"/>
      <c r="F18" s="350"/>
      <c r="G18" s="351"/>
      <c r="H18" s="351"/>
      <c r="I18" s="350"/>
      <c r="J18" s="351"/>
      <c r="K18" s="351"/>
      <c r="L18" s="350"/>
      <c r="M18" s="351"/>
      <c r="N18" s="351"/>
      <c r="O18" s="350"/>
      <c r="P18" s="351"/>
      <c r="Q18" s="351"/>
      <c r="R18" s="260" t="str">
        <f>IF(U19="","",IF(U19&lt;50,"","自動車排出ガス対策計画の策定が必要となる可能性があります！"))</f>
        <v/>
      </c>
    </row>
    <row r="19" spans="1:28" ht="18" customHeight="1" thickTop="1" x14ac:dyDescent="0.2">
      <c r="A19" s="757" t="s">
        <v>63</v>
      </c>
      <c r="B19" s="757"/>
      <c r="C19" s="127" t="str">
        <f>IF(SUM(C10:C18)=0,"",SUM(C10:C18))</f>
        <v/>
      </c>
      <c r="D19" s="128" t="str">
        <f t="shared" ref="D19:Q19" si="0">IF(SUM(D10:D18)=0,"",SUM(D10:D18))</f>
        <v/>
      </c>
      <c r="E19" s="128" t="str">
        <f t="shared" si="0"/>
        <v/>
      </c>
      <c r="F19" s="129" t="str">
        <f t="shared" si="0"/>
        <v/>
      </c>
      <c r="G19" s="128" t="str">
        <f t="shared" si="0"/>
        <v/>
      </c>
      <c r="H19" s="128" t="str">
        <f t="shared" si="0"/>
        <v/>
      </c>
      <c r="I19" s="129" t="str">
        <f t="shared" si="0"/>
        <v/>
      </c>
      <c r="J19" s="128" t="str">
        <f t="shared" si="0"/>
        <v/>
      </c>
      <c r="K19" s="128" t="str">
        <f t="shared" si="0"/>
        <v/>
      </c>
      <c r="L19" s="129" t="str">
        <f t="shared" ref="L19:N19" si="1">IF(SUM(L10:L18)=0,"",SUM(L10:L18))</f>
        <v/>
      </c>
      <c r="M19" s="128" t="str">
        <f t="shared" si="1"/>
        <v/>
      </c>
      <c r="N19" s="128" t="str">
        <f t="shared" si="1"/>
        <v/>
      </c>
      <c r="O19" s="129" t="str">
        <f t="shared" si="0"/>
        <v/>
      </c>
      <c r="P19" s="128" t="str">
        <f t="shared" si="0"/>
        <v/>
      </c>
      <c r="Q19" s="128" t="str">
        <f t="shared" si="0"/>
        <v/>
      </c>
      <c r="R19" s="261" t="s">
        <v>368</v>
      </c>
      <c r="U19" s="242" t="str">
        <f>IF(SUM(E19,H19,K19,N19,Q19)=0,"",SUM(E19,H19,K19,N19,Q19))</f>
        <v/>
      </c>
      <c r="V19" s="198" t="s">
        <v>370</v>
      </c>
    </row>
    <row r="20" spans="1:28" ht="15" customHeight="1" x14ac:dyDescent="0.2"/>
    <row r="21" spans="1:28" ht="18" customHeight="1" x14ac:dyDescent="0.2">
      <c r="A21" s="696" t="s">
        <v>0</v>
      </c>
      <c r="B21" s="697"/>
      <c r="C21" s="743" t="s">
        <v>1</v>
      </c>
      <c r="D21" s="744"/>
      <c r="E21" s="744"/>
      <c r="F21" s="744"/>
      <c r="G21" s="744"/>
      <c r="H21" s="745"/>
      <c r="I21" s="595" t="s">
        <v>2</v>
      </c>
      <c r="J21" s="596"/>
      <c r="K21" s="731"/>
      <c r="L21" s="743" t="s">
        <v>396</v>
      </c>
      <c r="M21" s="744"/>
      <c r="N21" s="744"/>
      <c r="O21" s="744"/>
      <c r="P21" s="744"/>
      <c r="Q21" s="745"/>
    </row>
    <row r="22" spans="1:28" ht="16.5" customHeight="1" x14ac:dyDescent="0.2">
      <c r="A22" s="698"/>
      <c r="B22" s="699"/>
      <c r="C22" s="732" t="s">
        <v>3</v>
      </c>
      <c r="D22" s="734"/>
      <c r="E22" s="594" t="s">
        <v>83</v>
      </c>
      <c r="F22" s="732" t="s">
        <v>4</v>
      </c>
      <c r="G22" s="733"/>
      <c r="H22" s="734"/>
      <c r="I22" s="131" t="s">
        <v>3</v>
      </c>
      <c r="J22" s="739" t="s">
        <v>83</v>
      </c>
      <c r="K22" s="740"/>
      <c r="L22" s="739"/>
      <c r="M22" s="746"/>
      <c r="N22" s="746"/>
      <c r="O22" s="746"/>
      <c r="P22" s="746"/>
      <c r="Q22" s="740"/>
      <c r="S22" s="205" t="s">
        <v>3</v>
      </c>
      <c r="T22" s="641" t="s">
        <v>73</v>
      </c>
      <c r="U22" s="571" t="s">
        <v>3</v>
      </c>
      <c r="V22" s="571" t="s">
        <v>47</v>
      </c>
    </row>
    <row r="23" spans="1:28" ht="16.5" customHeight="1" x14ac:dyDescent="0.2">
      <c r="A23" s="700"/>
      <c r="B23" s="701"/>
      <c r="C23" s="735" t="s">
        <v>85</v>
      </c>
      <c r="D23" s="737"/>
      <c r="E23" s="594"/>
      <c r="F23" s="735" t="s">
        <v>98</v>
      </c>
      <c r="G23" s="736"/>
      <c r="H23" s="737"/>
      <c r="I23" s="132" t="s">
        <v>86</v>
      </c>
      <c r="J23" s="741"/>
      <c r="K23" s="742"/>
      <c r="L23" s="741"/>
      <c r="M23" s="747"/>
      <c r="N23" s="747"/>
      <c r="O23" s="747"/>
      <c r="P23" s="747"/>
      <c r="Q23" s="742"/>
      <c r="S23" s="206" t="s">
        <v>5</v>
      </c>
      <c r="T23" s="641"/>
      <c r="U23" s="573"/>
      <c r="V23" s="573"/>
    </row>
    <row r="24" spans="1:28" ht="18" customHeight="1" x14ac:dyDescent="0.2">
      <c r="A24" s="594" t="s">
        <v>64</v>
      </c>
      <c r="B24" s="594"/>
      <c r="C24" s="702" t="str">
        <f>C19</f>
        <v/>
      </c>
      <c r="D24" s="704"/>
      <c r="E24" s="124" t="s">
        <v>124</v>
      </c>
      <c r="F24" s="702" t="str">
        <f>IF(C24="","",C24*S24)</f>
        <v/>
      </c>
      <c r="G24" s="703"/>
      <c r="H24" s="704"/>
      <c r="I24" s="125">
        <v>33.4</v>
      </c>
      <c r="J24" s="721" t="str">
        <f>T24</f>
        <v>GJ/kL</v>
      </c>
      <c r="K24" s="722">
        <f t="shared" ref="K24:K26" si="2">U24</f>
        <v>1.8700000000000001E-2</v>
      </c>
      <c r="L24" s="718" t="str">
        <f>IF(F24="","",F24*U24*44/12)</f>
        <v/>
      </c>
      <c r="M24" s="719"/>
      <c r="N24" s="719"/>
      <c r="O24" s="719"/>
      <c r="P24" s="719"/>
      <c r="Q24" s="720"/>
      <c r="S24" s="262">
        <v>33.4</v>
      </c>
      <c r="T24" s="340" t="s">
        <v>493</v>
      </c>
      <c r="U24" s="262">
        <v>1.8700000000000001E-2</v>
      </c>
      <c r="V24" s="262" t="s">
        <v>56</v>
      </c>
    </row>
    <row r="25" spans="1:28" ht="18" customHeight="1" x14ac:dyDescent="0.2">
      <c r="A25" s="594" t="s">
        <v>12</v>
      </c>
      <c r="B25" s="594"/>
      <c r="C25" s="702" t="str">
        <f>F19</f>
        <v/>
      </c>
      <c r="D25" s="704"/>
      <c r="E25" s="124" t="s">
        <v>473</v>
      </c>
      <c r="F25" s="702" t="str">
        <f>IF(C25="","",C25*S25)</f>
        <v/>
      </c>
      <c r="G25" s="703"/>
      <c r="H25" s="704"/>
      <c r="I25" s="126">
        <v>38</v>
      </c>
      <c r="J25" s="721" t="str">
        <f t="shared" ref="J25:J26" si="3">T25</f>
        <v>GJ/kL</v>
      </c>
      <c r="K25" s="722">
        <f t="shared" si="2"/>
        <v>1.8800000000000001E-2</v>
      </c>
      <c r="L25" s="718" t="str">
        <f>IF(F25="","",F25*U25*44/12)</f>
        <v/>
      </c>
      <c r="M25" s="719"/>
      <c r="N25" s="719"/>
      <c r="O25" s="719"/>
      <c r="P25" s="719"/>
      <c r="Q25" s="720"/>
      <c r="S25" s="339">
        <v>38</v>
      </c>
      <c r="T25" s="340" t="s">
        <v>493</v>
      </c>
      <c r="U25" s="262">
        <v>1.8800000000000001E-2</v>
      </c>
      <c r="V25" s="262" t="s">
        <v>56</v>
      </c>
    </row>
    <row r="26" spans="1:28" ht="18" customHeight="1" x14ac:dyDescent="0.2">
      <c r="A26" s="594" t="s">
        <v>84</v>
      </c>
      <c r="B26" s="594"/>
      <c r="C26" s="702" t="str">
        <f>I19</f>
        <v/>
      </c>
      <c r="D26" s="704"/>
      <c r="E26" s="124" t="s">
        <v>474</v>
      </c>
      <c r="F26" s="702" t="str">
        <f>IF(C26="","",C26*S26)</f>
        <v/>
      </c>
      <c r="G26" s="703"/>
      <c r="H26" s="704"/>
      <c r="I26" s="125">
        <v>50.1</v>
      </c>
      <c r="J26" s="721" t="str">
        <f t="shared" si="3"/>
        <v>GJ/t</v>
      </c>
      <c r="K26" s="722">
        <f t="shared" si="2"/>
        <v>1.6299999999999999E-2</v>
      </c>
      <c r="L26" s="718" t="str">
        <f>IF(F26="","",F26*U26*44/12)</f>
        <v/>
      </c>
      <c r="M26" s="719"/>
      <c r="N26" s="719"/>
      <c r="O26" s="719"/>
      <c r="P26" s="719"/>
      <c r="Q26" s="720"/>
      <c r="S26" s="262">
        <v>50.1</v>
      </c>
      <c r="T26" s="340" t="s">
        <v>500</v>
      </c>
      <c r="U26" s="262">
        <v>1.6299999999999999E-2</v>
      </c>
      <c r="V26" s="262" t="s">
        <v>56</v>
      </c>
    </row>
    <row r="27" spans="1:28" ht="18" customHeight="1" x14ac:dyDescent="0.2">
      <c r="A27" s="613"/>
      <c r="B27" s="615"/>
      <c r="C27" s="780"/>
      <c r="D27" s="781"/>
      <c r="E27" s="786"/>
      <c r="F27" s="780"/>
      <c r="G27" s="789"/>
      <c r="H27" s="781"/>
      <c r="I27" s="721" t="s">
        <v>494</v>
      </c>
      <c r="J27" s="728"/>
      <c r="K27" s="722"/>
      <c r="L27" s="766"/>
      <c r="M27" s="767"/>
      <c r="N27" s="767"/>
      <c r="O27" s="767"/>
      <c r="P27" s="767"/>
      <c r="Q27" s="768"/>
      <c r="R27" s="328"/>
      <c r="S27" s="211"/>
      <c r="T27" s="271"/>
      <c r="U27" s="329"/>
      <c r="V27" s="329"/>
      <c r="W27" s="329"/>
      <c r="AB27" s="21"/>
    </row>
    <row r="28" spans="1:28" ht="18" customHeight="1" x14ac:dyDescent="0.2">
      <c r="A28" s="616"/>
      <c r="B28" s="618"/>
      <c r="C28" s="782"/>
      <c r="D28" s="783"/>
      <c r="E28" s="787"/>
      <c r="F28" s="782"/>
      <c r="G28" s="790"/>
      <c r="H28" s="783"/>
      <c r="I28" s="330" t="s">
        <v>495</v>
      </c>
      <c r="J28" s="696" t="s">
        <v>480</v>
      </c>
      <c r="K28" s="697"/>
      <c r="L28" s="769"/>
      <c r="M28" s="770"/>
      <c r="N28" s="770"/>
      <c r="O28" s="770"/>
      <c r="P28" s="770"/>
      <c r="Q28" s="771"/>
      <c r="R28" s="328"/>
      <c r="T28" s="205" t="s">
        <v>3</v>
      </c>
      <c r="U28" s="641" t="s">
        <v>73</v>
      </c>
      <c r="V28" s="571" t="s">
        <v>496</v>
      </c>
      <c r="W28" s="571" t="s">
        <v>47</v>
      </c>
      <c r="AB28" s="21"/>
    </row>
    <row r="29" spans="1:28" ht="16.5" customHeight="1" thickBot="1" x14ac:dyDescent="0.25">
      <c r="A29" s="619"/>
      <c r="B29" s="621"/>
      <c r="C29" s="784"/>
      <c r="D29" s="785"/>
      <c r="E29" s="788"/>
      <c r="F29" s="784"/>
      <c r="G29" s="791"/>
      <c r="H29" s="785"/>
      <c r="I29" s="331" t="s">
        <v>66</v>
      </c>
      <c r="J29" s="700"/>
      <c r="K29" s="701"/>
      <c r="L29" s="772"/>
      <c r="M29" s="773"/>
      <c r="N29" s="773"/>
      <c r="O29" s="773"/>
      <c r="P29" s="773"/>
      <c r="Q29" s="774"/>
      <c r="R29" s="328"/>
      <c r="S29" s="332"/>
      <c r="T29" s="206" t="s">
        <v>5</v>
      </c>
      <c r="U29" s="641"/>
      <c r="V29" s="573"/>
      <c r="W29" s="573"/>
      <c r="AB29" s="21"/>
    </row>
    <row r="30" spans="1:28" ht="16.5" customHeight="1" thickBot="1" x14ac:dyDescent="0.25">
      <c r="A30" s="775" t="s">
        <v>82</v>
      </c>
      <c r="B30" s="776"/>
      <c r="C30" s="702" t="str">
        <f>L19</f>
        <v/>
      </c>
      <c r="D30" s="704"/>
      <c r="E30" s="124" t="s">
        <v>262</v>
      </c>
      <c r="F30" s="777"/>
      <c r="G30" s="778"/>
      <c r="H30" s="779"/>
      <c r="I30" s="333" t="str">
        <f>IF(V30=0,"",V30)</f>
        <v/>
      </c>
      <c r="J30" s="721" t="str">
        <f>W30</f>
        <v>ｔ-CO2/千m3</v>
      </c>
      <c r="K30" s="722">
        <f t="shared" ref="K30" si="4">V30</f>
        <v>0</v>
      </c>
      <c r="L30" s="718" t="str">
        <f>IF(C30="","",C30*V30)</f>
        <v/>
      </c>
      <c r="M30" s="719"/>
      <c r="N30" s="719"/>
      <c r="O30" s="719"/>
      <c r="P30" s="719"/>
      <c r="Q30" s="720"/>
      <c r="R30" s="328"/>
      <c r="S30" s="334" t="s">
        <v>497</v>
      </c>
      <c r="T30" s="335"/>
      <c r="U30" s="336"/>
      <c r="V30" s="353"/>
      <c r="W30" s="337" t="s">
        <v>498</v>
      </c>
      <c r="X30" s="192" t="s">
        <v>499</v>
      </c>
      <c r="AB30" s="21"/>
    </row>
    <row r="31" spans="1:28" ht="18" customHeight="1" thickBot="1" x14ac:dyDescent="0.25">
      <c r="A31" s="705" t="str">
        <f>IF(P4="","",P4)</f>
        <v/>
      </c>
      <c r="B31" s="706"/>
      <c r="C31" s="707" t="str">
        <f>IF(O19="","",O19)</f>
        <v/>
      </c>
      <c r="D31" s="708" t="str">
        <f>IF(N5="","",N5)</f>
        <v/>
      </c>
      <c r="E31" s="22" t="str">
        <f>IF(O5="","",O5)</f>
        <v/>
      </c>
      <c r="F31" s="702" t="str">
        <f>IF(C31="","",C31*T31)</f>
        <v/>
      </c>
      <c r="G31" s="703"/>
      <c r="H31" s="704"/>
      <c r="I31" s="130" t="str">
        <f>IF(T31="","",T31)</f>
        <v/>
      </c>
      <c r="J31" s="723" t="str">
        <f t="shared" ref="J31:K31" si="5">IF(U31="","",U31)</f>
        <v/>
      </c>
      <c r="K31" s="724" t="str">
        <f t="shared" si="5"/>
        <v/>
      </c>
      <c r="L31" s="725"/>
      <c r="M31" s="726"/>
      <c r="N31" s="726"/>
      <c r="O31" s="726"/>
      <c r="P31" s="726"/>
      <c r="Q31" s="727"/>
      <c r="R31" s="338"/>
      <c r="S31" s="344" t="str">
        <f>IF(P4="","",P4)</f>
        <v/>
      </c>
      <c r="T31" s="352"/>
      <c r="U31" s="343" t="str">
        <f>IF(O5="","",CONCATENATE("GJ/",O5))</f>
        <v/>
      </c>
      <c r="V31" s="354"/>
      <c r="W31" s="355"/>
      <c r="AB31" s="21"/>
    </row>
    <row r="32" spans="1:28" ht="18" customHeight="1" thickTop="1" thickBot="1" x14ac:dyDescent="0.25">
      <c r="A32" s="715" t="s">
        <v>71</v>
      </c>
      <c r="B32" s="716"/>
      <c r="C32" s="716"/>
      <c r="D32" s="716"/>
      <c r="E32" s="716"/>
      <c r="F32" s="716"/>
      <c r="G32" s="716"/>
      <c r="H32" s="716"/>
      <c r="I32" s="716"/>
      <c r="J32" s="716"/>
      <c r="K32" s="717"/>
      <c r="L32" s="712" t="str">
        <f>IF(SUM(L24:Q31)=0,"",SUM(L24:Q31))</f>
        <v/>
      </c>
      <c r="M32" s="713"/>
      <c r="N32" s="713"/>
      <c r="O32" s="713"/>
      <c r="P32" s="713"/>
      <c r="Q32" s="714"/>
      <c r="T32" s="198" t="s">
        <v>501</v>
      </c>
    </row>
    <row r="33" spans="1:29" ht="18" customHeight="1" x14ac:dyDescent="0.2">
      <c r="A33" s="21" t="s">
        <v>264</v>
      </c>
      <c r="T33" s="198" t="s">
        <v>502</v>
      </c>
    </row>
    <row r="34" spans="1:29" ht="16.5" customHeight="1" x14ac:dyDescent="0.2">
      <c r="T34" s="390" t="s">
        <v>518</v>
      </c>
    </row>
    <row r="35" spans="1:29" ht="18" customHeight="1" x14ac:dyDescent="0.2">
      <c r="A35" s="434" t="s">
        <v>76</v>
      </c>
      <c r="B35" s="434"/>
      <c r="T35" s="198" t="s">
        <v>503</v>
      </c>
    </row>
    <row r="36" spans="1:29" ht="18" customHeight="1" x14ac:dyDescent="0.2">
      <c r="A36" s="400" t="s">
        <v>525</v>
      </c>
      <c r="B36" s="21" t="s">
        <v>77</v>
      </c>
      <c r="AC36" s="139" t="b">
        <v>0</v>
      </c>
    </row>
    <row r="37" spans="1:29" ht="18" customHeight="1" x14ac:dyDescent="0.2">
      <c r="A37" s="400" t="s">
        <v>525</v>
      </c>
      <c r="B37" s="21" t="s">
        <v>78</v>
      </c>
      <c r="AC37" s="139" t="b">
        <v>0</v>
      </c>
    </row>
    <row r="38" spans="1:29" ht="18" customHeight="1" x14ac:dyDescent="0.2">
      <c r="A38" s="400" t="s">
        <v>525</v>
      </c>
      <c r="B38" s="114" t="s">
        <v>263</v>
      </c>
      <c r="C38" s="711"/>
      <c r="D38" s="711"/>
      <c r="E38" s="711"/>
      <c r="F38" s="711"/>
      <c r="G38" s="711"/>
      <c r="H38" s="711"/>
      <c r="I38" s="711"/>
      <c r="J38" s="711"/>
      <c r="K38" s="711"/>
      <c r="L38" s="711"/>
      <c r="M38" s="711"/>
      <c r="N38" s="711"/>
      <c r="O38" s="711"/>
      <c r="P38" s="21" t="s">
        <v>127</v>
      </c>
      <c r="AC38" s="139" t="b">
        <v>0</v>
      </c>
    </row>
    <row r="39" spans="1:29" ht="12" customHeight="1" x14ac:dyDescent="0.2">
      <c r="A39" s="139"/>
    </row>
    <row r="40" spans="1:29" ht="18" customHeight="1" x14ac:dyDescent="0.2">
      <c r="A40" s="21" t="s">
        <v>79</v>
      </c>
    </row>
    <row r="41" spans="1:29" ht="18" customHeight="1" x14ac:dyDescent="0.2">
      <c r="A41" s="710" t="s">
        <v>80</v>
      </c>
      <c r="B41" s="710"/>
      <c r="C41" s="710"/>
      <c r="D41" s="710"/>
      <c r="E41" s="710"/>
      <c r="F41" s="710"/>
      <c r="G41" s="710"/>
      <c r="H41" s="710"/>
      <c r="I41" s="710"/>
      <c r="J41" s="122"/>
      <c r="K41" s="23"/>
      <c r="L41" s="123" t="s">
        <v>404</v>
      </c>
      <c r="M41" s="23">
        <f>IF('④別表２（エネ管工場等）'!C3="","",'④別表２（エネ管工場等）'!C3)</f>
        <v>7</v>
      </c>
      <c r="N41" s="28" t="s">
        <v>265</v>
      </c>
      <c r="O41" s="28"/>
      <c r="P41" s="28"/>
      <c r="Q41" s="29"/>
    </row>
    <row r="42" spans="1:29" ht="18" customHeight="1" x14ac:dyDescent="0.2">
      <c r="A42" s="677" t="s">
        <v>81</v>
      </c>
      <c r="B42" s="677"/>
      <c r="C42" s="677"/>
      <c r="D42" s="677"/>
      <c r="E42" s="677"/>
      <c r="F42" s="677"/>
      <c r="G42" s="677"/>
      <c r="H42" s="677"/>
      <c r="I42" s="677"/>
      <c r="J42" s="678" t="str">
        <f>IF(SUM('④別表２（エネ管工場等）'!M385,'④別表２（その他）'!M385)=0,"",ROUNDDOWN((SUM('④別表２（エネ管工場等）'!M385,'④別表２（その他）'!M385)),0))</f>
        <v/>
      </c>
      <c r="K42" s="678"/>
      <c r="L42" s="678"/>
      <c r="M42" s="678"/>
      <c r="N42" s="678"/>
      <c r="O42" s="678"/>
      <c r="P42" s="678"/>
      <c r="Q42" s="678"/>
      <c r="R42" s="198" t="s">
        <v>360</v>
      </c>
      <c r="U42" s="260"/>
    </row>
    <row r="43" spans="1:29" ht="18" customHeight="1" x14ac:dyDescent="0.2">
      <c r="A43" s="677" t="s">
        <v>102</v>
      </c>
      <c r="B43" s="677"/>
      <c r="C43" s="677"/>
      <c r="D43" s="677"/>
      <c r="E43" s="677"/>
      <c r="F43" s="677"/>
      <c r="G43" s="677"/>
      <c r="H43" s="677"/>
      <c r="I43" s="677"/>
      <c r="J43" s="678" t="str">
        <f>IF(L32="","",ROUNDDOWN(L32,0))</f>
        <v/>
      </c>
      <c r="K43" s="678"/>
      <c r="L43" s="678"/>
      <c r="M43" s="678"/>
      <c r="N43" s="678"/>
      <c r="O43" s="678"/>
      <c r="P43" s="678"/>
      <c r="Q43" s="678"/>
      <c r="R43" s="198" t="s">
        <v>360</v>
      </c>
    </row>
    <row r="44" spans="1:29" ht="18" customHeight="1" x14ac:dyDescent="0.2">
      <c r="A44" s="679" t="s">
        <v>100</v>
      </c>
      <c r="B44" s="680"/>
      <c r="C44" s="680"/>
      <c r="D44" s="680"/>
      <c r="E44" s="680"/>
      <c r="F44" s="680"/>
      <c r="G44" s="680"/>
      <c r="H44" s="680"/>
      <c r="I44" s="680"/>
      <c r="J44" s="681" t="str">
        <f>IF(SUM(J45:Q51)=0,"",ROUNDDOWN(SUM(J45:Q51),0))</f>
        <v/>
      </c>
      <c r="K44" s="682"/>
      <c r="L44" s="682"/>
      <c r="M44" s="682"/>
      <c r="N44" s="682"/>
      <c r="O44" s="682"/>
      <c r="P44" s="682"/>
      <c r="Q44" s="683"/>
      <c r="R44" s="198" t="s">
        <v>360</v>
      </c>
    </row>
    <row r="45" spans="1:29" ht="16.5" customHeight="1" x14ac:dyDescent="0.2">
      <c r="A45" s="30"/>
      <c r="B45" s="693"/>
      <c r="C45" s="694"/>
      <c r="D45" s="694"/>
      <c r="E45" s="694"/>
      <c r="F45" s="694"/>
      <c r="G45" s="694"/>
      <c r="H45" s="694"/>
      <c r="I45" s="695"/>
      <c r="J45" s="684"/>
      <c r="K45" s="685"/>
      <c r="L45" s="685"/>
      <c r="M45" s="685"/>
      <c r="N45" s="685"/>
      <c r="O45" s="685"/>
      <c r="P45" s="685"/>
      <c r="Q45" s="686"/>
    </row>
    <row r="46" spans="1:29" ht="16.5" customHeight="1" x14ac:dyDescent="0.2">
      <c r="A46" s="30"/>
      <c r="B46" s="693"/>
      <c r="C46" s="694"/>
      <c r="D46" s="694"/>
      <c r="E46" s="694"/>
      <c r="F46" s="694"/>
      <c r="G46" s="694"/>
      <c r="H46" s="694"/>
      <c r="I46" s="695"/>
      <c r="J46" s="684"/>
      <c r="K46" s="685"/>
      <c r="L46" s="685"/>
      <c r="M46" s="685"/>
      <c r="N46" s="685"/>
      <c r="O46" s="685"/>
      <c r="P46" s="685"/>
      <c r="Q46" s="686"/>
      <c r="R46" s="198" t="s">
        <v>371</v>
      </c>
    </row>
    <row r="47" spans="1:29" ht="16.5" customHeight="1" x14ac:dyDescent="0.2">
      <c r="A47" s="30"/>
      <c r="B47" s="693"/>
      <c r="C47" s="694"/>
      <c r="D47" s="694"/>
      <c r="E47" s="694"/>
      <c r="F47" s="694"/>
      <c r="G47" s="694"/>
      <c r="H47" s="694"/>
      <c r="I47" s="695"/>
      <c r="J47" s="684"/>
      <c r="K47" s="685"/>
      <c r="L47" s="685"/>
      <c r="M47" s="685"/>
      <c r="N47" s="685"/>
      <c r="O47" s="685"/>
      <c r="P47" s="685"/>
      <c r="Q47" s="686"/>
      <c r="R47" s="263" t="s">
        <v>372</v>
      </c>
    </row>
    <row r="48" spans="1:29" ht="16.5" customHeight="1" x14ac:dyDescent="0.2">
      <c r="A48" s="30"/>
      <c r="B48" s="693"/>
      <c r="C48" s="694"/>
      <c r="D48" s="694"/>
      <c r="E48" s="694"/>
      <c r="F48" s="694"/>
      <c r="G48" s="694"/>
      <c r="H48" s="694"/>
      <c r="I48" s="695"/>
      <c r="J48" s="684"/>
      <c r="K48" s="685"/>
      <c r="L48" s="685"/>
      <c r="M48" s="685"/>
      <c r="N48" s="685"/>
      <c r="O48" s="685"/>
      <c r="P48" s="685"/>
      <c r="Q48" s="686"/>
      <c r="R48" s="263" t="s">
        <v>373</v>
      </c>
    </row>
    <row r="49" spans="1:20" ht="16.5" customHeight="1" x14ac:dyDescent="0.2">
      <c r="A49" s="30"/>
      <c r="B49" s="693"/>
      <c r="C49" s="694"/>
      <c r="D49" s="694"/>
      <c r="E49" s="694"/>
      <c r="F49" s="694"/>
      <c r="G49" s="694"/>
      <c r="H49" s="694"/>
      <c r="I49" s="695"/>
      <c r="J49" s="684"/>
      <c r="K49" s="685"/>
      <c r="L49" s="685"/>
      <c r="M49" s="685"/>
      <c r="N49" s="685"/>
      <c r="O49" s="685"/>
      <c r="P49" s="685"/>
      <c r="Q49" s="686"/>
      <c r="R49" s="264" t="s">
        <v>521</v>
      </c>
      <c r="T49" s="391" t="s">
        <v>522</v>
      </c>
    </row>
    <row r="50" spans="1:20" ht="16.5" customHeight="1" x14ac:dyDescent="0.2">
      <c r="A50" s="30"/>
      <c r="B50" s="693"/>
      <c r="C50" s="694"/>
      <c r="D50" s="694"/>
      <c r="E50" s="694"/>
      <c r="F50" s="694"/>
      <c r="G50" s="694"/>
      <c r="H50" s="694"/>
      <c r="I50" s="695"/>
      <c r="J50" s="684"/>
      <c r="K50" s="685"/>
      <c r="L50" s="685"/>
      <c r="M50" s="685"/>
      <c r="N50" s="685"/>
      <c r="O50" s="685"/>
      <c r="P50" s="685"/>
      <c r="Q50" s="686"/>
      <c r="R50" s="198" t="s">
        <v>469</v>
      </c>
    </row>
    <row r="51" spans="1:20" ht="16.5" customHeight="1" thickBot="1" x14ac:dyDescent="0.25">
      <c r="A51" s="31"/>
      <c r="B51" s="690"/>
      <c r="C51" s="691"/>
      <c r="D51" s="691"/>
      <c r="E51" s="691"/>
      <c r="F51" s="691"/>
      <c r="G51" s="691"/>
      <c r="H51" s="691"/>
      <c r="I51" s="692"/>
      <c r="J51" s="687"/>
      <c r="K51" s="688"/>
      <c r="L51" s="688"/>
      <c r="M51" s="688"/>
      <c r="N51" s="688"/>
      <c r="O51" s="688"/>
      <c r="P51" s="688"/>
      <c r="Q51" s="689"/>
      <c r="R51" s="198" t="s">
        <v>470</v>
      </c>
    </row>
    <row r="52" spans="1:20" ht="18" customHeight="1" thickTop="1" x14ac:dyDescent="0.2">
      <c r="A52" s="709" t="s">
        <v>71</v>
      </c>
      <c r="B52" s="709"/>
      <c r="C52" s="709"/>
      <c r="D52" s="709"/>
      <c r="E52" s="709"/>
      <c r="F52" s="709"/>
      <c r="G52" s="709"/>
      <c r="H52" s="709"/>
      <c r="I52" s="709"/>
      <c r="J52" s="674" t="str">
        <f>IF(SUM(J42:Q44)=0,"",SUM(J42:Q44))</f>
        <v/>
      </c>
      <c r="K52" s="675"/>
      <c r="L52" s="675"/>
      <c r="M52" s="675"/>
      <c r="N52" s="675"/>
      <c r="O52" s="675"/>
      <c r="P52" s="675"/>
      <c r="Q52" s="676"/>
    </row>
    <row r="53" spans="1:20" ht="18" customHeight="1" x14ac:dyDescent="0.2"/>
    <row r="54" spans="1:20" ht="18" customHeight="1" x14ac:dyDescent="0.2"/>
    <row r="55" spans="1:20" ht="15.75" hidden="1" customHeight="1" x14ac:dyDescent="0.2">
      <c r="B55" s="21" t="s">
        <v>361</v>
      </c>
    </row>
    <row r="56" spans="1:20" ht="15.75" hidden="1" customHeight="1" x14ac:dyDescent="0.2">
      <c r="B56" s="21" t="s">
        <v>128</v>
      </c>
    </row>
    <row r="57" spans="1:20" ht="15.75" hidden="1" customHeight="1" x14ac:dyDescent="0.2">
      <c r="B57" s="21" t="s">
        <v>129</v>
      </c>
    </row>
    <row r="58" spans="1:20" ht="15.75" hidden="1" customHeight="1" x14ac:dyDescent="0.2">
      <c r="B58" s="21" t="s">
        <v>130</v>
      </c>
    </row>
    <row r="59" spans="1:20" ht="15.75" hidden="1" customHeight="1" x14ac:dyDescent="0.2">
      <c r="B59" s="21" t="s">
        <v>131</v>
      </c>
    </row>
    <row r="60" spans="1:20" ht="15.75" hidden="1" customHeight="1" x14ac:dyDescent="0.2">
      <c r="B60" s="21" t="s">
        <v>132</v>
      </c>
    </row>
    <row r="61" spans="1:20" ht="15.75" hidden="1" customHeight="1" x14ac:dyDescent="0.2">
      <c r="B61" s="21" t="s">
        <v>133</v>
      </c>
    </row>
    <row r="62" spans="1:20" ht="15.75" hidden="1" customHeight="1" x14ac:dyDescent="0.2">
      <c r="B62" s="21" t="s">
        <v>134</v>
      </c>
    </row>
  </sheetData>
  <sheetProtection algorithmName="SHA-512" hashValue="CExuz+O5wgMSh1y7CqLolc4ZoIjGUFeRXcJ7ecRGAz0mrMx4NWqrBd6wyvhwzzAO9kFhoPkp+TD/zM2CGowhug==" saltValue="ZQ5uM9jAeji9QOMGbZ2X4Q==" spinCount="100000" sheet="1" selectLockedCells="1"/>
  <mergeCells count="116">
    <mergeCell ref="J28:K29"/>
    <mergeCell ref="U28:U29"/>
    <mergeCell ref="V28:V29"/>
    <mergeCell ref="W28:W29"/>
    <mergeCell ref="A30:B30"/>
    <mergeCell ref="C30:D30"/>
    <mergeCell ref="F30:H30"/>
    <mergeCell ref="J30:K30"/>
    <mergeCell ref="L30:Q30"/>
    <mergeCell ref="C27:D29"/>
    <mergeCell ref="E27:E29"/>
    <mergeCell ref="F27:H29"/>
    <mergeCell ref="M6:N6"/>
    <mergeCell ref="M7:M9"/>
    <mergeCell ref="N7:N9"/>
    <mergeCell ref="C3:Q3"/>
    <mergeCell ref="F24:H24"/>
    <mergeCell ref="I4:K5"/>
    <mergeCell ref="F4:H5"/>
    <mergeCell ref="C4:E5"/>
    <mergeCell ref="L5:N5"/>
    <mergeCell ref="O5:Q5"/>
    <mergeCell ref="P4:Q4"/>
    <mergeCell ref="L24:Q24"/>
    <mergeCell ref="E22:E23"/>
    <mergeCell ref="G1:Q1"/>
    <mergeCell ref="A24:B24"/>
    <mergeCell ref="A25:B25"/>
    <mergeCell ref="E7:E9"/>
    <mergeCell ref="A11:B11"/>
    <mergeCell ref="A10:B10"/>
    <mergeCell ref="A16:B16"/>
    <mergeCell ref="A15:B15"/>
    <mergeCell ref="J25:K25"/>
    <mergeCell ref="A18:B18"/>
    <mergeCell ref="A14:B14"/>
    <mergeCell ref="A13:B13"/>
    <mergeCell ref="L4:N4"/>
    <mergeCell ref="A17:B17"/>
    <mergeCell ref="A19:B19"/>
    <mergeCell ref="A3:B9"/>
    <mergeCell ref="C6:C9"/>
    <mergeCell ref="D7:D9"/>
    <mergeCell ref="A12:B12"/>
    <mergeCell ref="C24:D24"/>
    <mergeCell ref="C25:D25"/>
    <mergeCell ref="J24:K24"/>
    <mergeCell ref="C22:D22"/>
    <mergeCell ref="C23:D23"/>
    <mergeCell ref="T22:T23"/>
    <mergeCell ref="U22:U23"/>
    <mergeCell ref="V22:V23"/>
    <mergeCell ref="F6:F9"/>
    <mergeCell ref="G6:H6"/>
    <mergeCell ref="P7:P9"/>
    <mergeCell ref="I21:K21"/>
    <mergeCell ref="F22:H22"/>
    <mergeCell ref="F23:H23"/>
    <mergeCell ref="P6:Q6"/>
    <mergeCell ref="K7:K9"/>
    <mergeCell ref="G7:G9"/>
    <mergeCell ref="T15:T16"/>
    <mergeCell ref="L6:L9"/>
    <mergeCell ref="J22:K23"/>
    <mergeCell ref="L21:Q23"/>
    <mergeCell ref="C21:H21"/>
    <mergeCell ref="I6:I9"/>
    <mergeCell ref="J6:K6"/>
    <mergeCell ref="O6:O9"/>
    <mergeCell ref="Q7:Q9"/>
    <mergeCell ref="H7:H9"/>
    <mergeCell ref="J7:J9"/>
    <mergeCell ref="D6:E6"/>
    <mergeCell ref="A21:B23"/>
    <mergeCell ref="F25:H25"/>
    <mergeCell ref="F26:H26"/>
    <mergeCell ref="A26:B26"/>
    <mergeCell ref="A27:B29"/>
    <mergeCell ref="A31:B31"/>
    <mergeCell ref="C31:D31"/>
    <mergeCell ref="F31:H31"/>
    <mergeCell ref="A52:I52"/>
    <mergeCell ref="A42:I42"/>
    <mergeCell ref="A41:I41"/>
    <mergeCell ref="A35:B35"/>
    <mergeCell ref="C38:O38"/>
    <mergeCell ref="L32:Q32"/>
    <mergeCell ref="A32:K32"/>
    <mergeCell ref="J42:Q42"/>
    <mergeCell ref="L26:Q26"/>
    <mergeCell ref="L25:Q25"/>
    <mergeCell ref="C26:D26"/>
    <mergeCell ref="J26:K26"/>
    <mergeCell ref="J31:K31"/>
    <mergeCell ref="L31:Q31"/>
    <mergeCell ref="I27:K27"/>
    <mergeCell ref="L27:Q29"/>
    <mergeCell ref="J52:Q52"/>
    <mergeCell ref="A43:I43"/>
    <mergeCell ref="J43:Q43"/>
    <mergeCell ref="A44:I44"/>
    <mergeCell ref="J44:Q44"/>
    <mergeCell ref="J45:Q45"/>
    <mergeCell ref="J46:Q46"/>
    <mergeCell ref="J48:Q48"/>
    <mergeCell ref="J49:Q49"/>
    <mergeCell ref="J51:Q51"/>
    <mergeCell ref="B51:I51"/>
    <mergeCell ref="B49:I49"/>
    <mergeCell ref="B45:I45"/>
    <mergeCell ref="J50:Q50"/>
    <mergeCell ref="B50:I50"/>
    <mergeCell ref="J47:Q47"/>
    <mergeCell ref="B46:I46"/>
    <mergeCell ref="B47:I47"/>
    <mergeCell ref="B48:I48"/>
  </mergeCells>
  <phoneticPr fontId="2"/>
  <dataValidations xWindow="101" yWindow="410" count="3">
    <dataValidation type="list" allowBlank="1" showInputMessage="1" showErrorMessage="1" sqref="B45:I51" xr:uid="{00000000-0002-0000-0600-000000000000}">
      <formula1>$B$55:$B$62</formula1>
    </dataValidation>
    <dataValidation imeMode="off" allowBlank="1" showInputMessage="1" showErrorMessage="1" sqref="C10:Q18 J45:Q51" xr:uid="{00000000-0002-0000-0600-000001000000}"/>
    <dataValidation imeMode="on" allowBlank="1" showInputMessage="1" showErrorMessage="1" sqref="A16:B18 C38:O38" xr:uid="{00000000-0002-0000-0600-000002000000}"/>
  </dataValidations>
  <hyperlinks>
    <hyperlink ref="T14" r:id="rId1" xr:uid="{00000000-0004-0000-0600-000000000000}"/>
    <hyperlink ref="T34" r:id="rId2" xr:uid="{00000000-0004-0000-0600-000001000000}"/>
    <hyperlink ref="T49" r:id="rId3" xr:uid="{00000000-0004-0000-0600-000002000000}"/>
  </hyperlinks>
  <printOptions horizontalCentered="1"/>
  <pageMargins left="0.59055118110236227" right="0.39370078740157483" top="0.39370078740157483" bottom="0.39370078740157483" header="0.51181102362204722" footer="0.19685039370078741"/>
  <pageSetup paperSize="9" scale="93" orientation="portrait" blackAndWhite="1" horizontalDpi="300" verticalDpi="300" r:id="rId4"/>
  <headerFooter alignWithMargins="0">
    <oddFooter>&amp;R&amp;9&amp;K01+049&amp;F</oddFooter>
  </headerFooter>
  <legacyDrawing r:id="rId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tabColor theme="4" tint="0.59999389629810485"/>
  </sheetPr>
  <dimension ref="A1:N338"/>
  <sheetViews>
    <sheetView showGridLines="0" view="pageBreakPreview" zoomScale="75" zoomScaleNormal="75" zoomScaleSheetLayoutView="75" workbookViewId="0">
      <selection activeCell="H35" sqref="H35"/>
    </sheetView>
  </sheetViews>
  <sheetFormatPr defaultColWidth="9" defaultRowHeight="13" x14ac:dyDescent="0.2"/>
  <cols>
    <col min="1" max="1" width="10.08984375" style="4" customWidth="1"/>
    <col min="2" max="2" width="10.6328125" style="4" customWidth="1"/>
    <col min="3" max="3" width="17.453125" style="4" customWidth="1"/>
    <col min="4" max="4" width="8.7265625" style="4" customWidth="1"/>
    <col min="5" max="5" width="13.08984375" style="4" customWidth="1"/>
    <col min="6" max="6" width="9" style="4"/>
    <col min="7" max="7" width="14.08984375" style="4" customWidth="1"/>
    <col min="8" max="8" width="10.90625" style="4" customWidth="1"/>
    <col min="9" max="9" width="12.6328125" style="4" customWidth="1"/>
    <col min="10" max="10" width="4.36328125" style="4" customWidth="1"/>
    <col min="11" max="16384" width="9" style="4"/>
  </cols>
  <sheetData>
    <row r="1" spans="1:12" s="25" customFormat="1" ht="18" customHeight="1" x14ac:dyDescent="0.2">
      <c r="A1" s="68" t="s">
        <v>504</v>
      </c>
      <c r="B1" s="1"/>
      <c r="C1" s="1"/>
      <c r="D1" s="1"/>
      <c r="E1" s="1"/>
      <c r="F1" s="1"/>
      <c r="G1" s="1"/>
      <c r="H1" s="1"/>
      <c r="I1" s="1"/>
      <c r="J1" s="1"/>
      <c r="K1" s="24"/>
    </row>
    <row r="2" spans="1:12" s="25" customFormat="1" ht="18" customHeight="1" x14ac:dyDescent="0.2">
      <c r="A2" s="68"/>
      <c r="B2" s="1"/>
      <c r="C2" s="1"/>
      <c r="D2" s="1"/>
      <c r="E2" s="1"/>
      <c r="F2" s="1"/>
      <c r="G2" s="1"/>
      <c r="H2" s="1"/>
      <c r="I2" s="1"/>
      <c r="J2" s="1"/>
      <c r="K2" s="24"/>
    </row>
    <row r="3" spans="1:12" s="25" customFormat="1" ht="18" customHeight="1" x14ac:dyDescent="0.2">
      <c r="A3" s="69" t="s">
        <v>408</v>
      </c>
      <c r="B3" s="70">
        <f>IF('④別表２（エネ管工場等）'!$C$3="","",'④別表２（エネ管工場等）'!$C$3)</f>
        <v>7</v>
      </c>
      <c r="C3" s="71" t="s">
        <v>111</v>
      </c>
      <c r="E3" s="69" t="s">
        <v>112</v>
      </c>
      <c r="F3" s="808" t="str">
        <f>IF('③（別紙１）事業所一覧'!B7="","",IF(①基本情報!C4='③（別紙１）事業所一覧'!B7,'③（別紙１）事業所一覧'!B7,CONCATENATE(①基本情報!C4," ",'③（別紙１）事業所一覧'!B7)))</f>
        <v/>
      </c>
      <c r="G3" s="817"/>
      <c r="H3" s="817"/>
      <c r="I3" s="809"/>
      <c r="J3" s="68"/>
      <c r="K3" s="24"/>
      <c r="L3" s="133" t="s">
        <v>506</v>
      </c>
    </row>
    <row r="4" spans="1:12" s="25" customFormat="1" ht="18" customHeight="1" x14ac:dyDescent="0.2">
      <c r="A4" s="115"/>
      <c r="B4" s="116"/>
      <c r="C4" s="116"/>
      <c r="D4" s="117"/>
      <c r="E4" s="115"/>
      <c r="F4" s="117"/>
      <c r="G4" s="117"/>
      <c r="H4" s="117"/>
      <c r="I4" s="117"/>
      <c r="J4" s="71"/>
      <c r="K4" s="32"/>
      <c r="L4" s="133" t="s">
        <v>505</v>
      </c>
    </row>
    <row r="5" spans="1:12" s="1" customFormat="1" ht="18" customHeight="1" x14ac:dyDescent="0.2">
      <c r="A5" s="810" t="s">
        <v>0</v>
      </c>
      <c r="B5" s="810"/>
      <c r="C5" s="810"/>
      <c r="D5" s="810"/>
      <c r="E5" s="797" t="s">
        <v>1</v>
      </c>
      <c r="F5" s="798"/>
      <c r="G5" s="799"/>
      <c r="H5" s="797" t="s">
        <v>2</v>
      </c>
      <c r="I5" s="799"/>
      <c r="J5" s="11"/>
      <c r="L5" s="57"/>
    </row>
    <row r="6" spans="1:12" s="1" customFormat="1" ht="18" customHeight="1" x14ac:dyDescent="0.2">
      <c r="A6" s="810"/>
      <c r="B6" s="810"/>
      <c r="C6" s="810"/>
      <c r="D6" s="810"/>
      <c r="E6" s="2" t="s">
        <v>3</v>
      </c>
      <c r="F6" s="810" t="s">
        <v>99</v>
      </c>
      <c r="G6" s="2" t="s">
        <v>4</v>
      </c>
      <c r="H6" s="2" t="s">
        <v>3</v>
      </c>
      <c r="I6" s="810" t="s">
        <v>99</v>
      </c>
      <c r="L6" s="58"/>
    </row>
    <row r="7" spans="1:12" s="1" customFormat="1" ht="18" customHeight="1" x14ac:dyDescent="0.2">
      <c r="A7" s="810"/>
      <c r="B7" s="810"/>
      <c r="C7" s="810"/>
      <c r="D7" s="810"/>
      <c r="E7" s="3" t="s">
        <v>87</v>
      </c>
      <c r="F7" s="810"/>
      <c r="G7" s="3" t="s">
        <v>88</v>
      </c>
      <c r="H7" s="3" t="s">
        <v>89</v>
      </c>
      <c r="I7" s="810"/>
    </row>
    <row r="8" spans="1:12" s="1" customFormat="1" ht="18" customHeight="1" x14ac:dyDescent="0.2">
      <c r="A8" s="792" t="s">
        <v>6</v>
      </c>
      <c r="B8" s="800" t="s">
        <v>118</v>
      </c>
      <c r="C8" s="800"/>
      <c r="D8" s="800"/>
      <c r="E8" s="33" t="str">
        <f>IF('④別表２（エネ管工場等）'!F8="","",ROUND('④別表２（エネ管工場等）'!F8,0))</f>
        <v/>
      </c>
      <c r="F8" s="356" t="s">
        <v>7</v>
      </c>
      <c r="G8" s="5" t="str">
        <f>IF(E8="","",ROUND(E8*H8,0))</f>
        <v/>
      </c>
      <c r="H8" s="369">
        <v>38.299999999999997</v>
      </c>
      <c r="I8" s="356" t="s">
        <v>8</v>
      </c>
    </row>
    <row r="9" spans="1:12" s="1" customFormat="1" ht="18" customHeight="1" x14ac:dyDescent="0.2">
      <c r="A9" s="793"/>
      <c r="B9" s="801" t="s">
        <v>9</v>
      </c>
      <c r="C9" s="801"/>
      <c r="D9" s="801"/>
      <c r="E9" s="33" t="str">
        <f>IF('④別表２（エネ管工場等）'!F9="","",ROUND('④別表２（エネ管工場等）'!F9,0))</f>
        <v/>
      </c>
      <c r="F9" s="356" t="s">
        <v>7</v>
      </c>
      <c r="G9" s="5" t="str">
        <f t="shared" ref="G9:G39" si="0">IF(E9="","",ROUND(E9*H9,0))</f>
        <v/>
      </c>
      <c r="H9" s="369">
        <v>34.799999999999997</v>
      </c>
      <c r="I9" s="356" t="s">
        <v>8</v>
      </c>
    </row>
    <row r="10" spans="1:12" s="1" customFormat="1" ht="18" customHeight="1" x14ac:dyDescent="0.2">
      <c r="A10" s="793"/>
      <c r="B10" s="801" t="s">
        <v>90</v>
      </c>
      <c r="C10" s="801"/>
      <c r="D10" s="801"/>
      <c r="E10" s="33" t="str">
        <f>IF('④別表２（エネ管工場等）'!F10="","",ROUND('④別表２（エネ管工場等）'!F10,0))</f>
        <v/>
      </c>
      <c r="F10" s="356" t="s">
        <v>7</v>
      </c>
      <c r="G10" s="5" t="str">
        <f t="shared" si="0"/>
        <v/>
      </c>
      <c r="H10" s="369">
        <v>33.4</v>
      </c>
      <c r="I10" s="356" t="s">
        <v>8</v>
      </c>
    </row>
    <row r="11" spans="1:12" s="1" customFormat="1" ht="18" customHeight="1" x14ac:dyDescent="0.2">
      <c r="A11" s="793"/>
      <c r="B11" s="801" t="s">
        <v>10</v>
      </c>
      <c r="C11" s="801"/>
      <c r="D11" s="801"/>
      <c r="E11" s="33" t="str">
        <f>IF('④別表２（エネ管工場等）'!F11="","",ROUND('④別表２（エネ管工場等）'!F11,0))</f>
        <v/>
      </c>
      <c r="F11" s="356" t="s">
        <v>7</v>
      </c>
      <c r="G11" s="5" t="str">
        <f t="shared" si="0"/>
        <v/>
      </c>
      <c r="H11" s="369">
        <v>33.299999999999997</v>
      </c>
      <c r="I11" s="356" t="s">
        <v>8</v>
      </c>
    </row>
    <row r="12" spans="1:12" s="1" customFormat="1" ht="18" customHeight="1" x14ac:dyDescent="0.2">
      <c r="A12" s="793"/>
      <c r="B12" s="801" t="s">
        <v>11</v>
      </c>
      <c r="C12" s="801"/>
      <c r="D12" s="801"/>
      <c r="E12" s="33" t="str">
        <f>IF('④別表２（エネ管工場等）'!F12="","",ROUND('④別表２（エネ管工場等）'!F12,0))</f>
        <v/>
      </c>
      <c r="F12" s="356" t="s">
        <v>7</v>
      </c>
      <c r="G12" s="5" t="str">
        <f t="shared" si="0"/>
        <v/>
      </c>
      <c r="H12" s="369">
        <v>36.5</v>
      </c>
      <c r="I12" s="356" t="s">
        <v>8</v>
      </c>
    </row>
    <row r="13" spans="1:12" s="1" customFormat="1" ht="18" customHeight="1" x14ac:dyDescent="0.2">
      <c r="A13" s="793"/>
      <c r="B13" s="801" t="s">
        <v>12</v>
      </c>
      <c r="C13" s="801"/>
      <c r="D13" s="801"/>
      <c r="E13" s="33" t="str">
        <f>IF('④別表２（エネ管工場等）'!F13="","",ROUND('④別表２（エネ管工場等）'!F13,0))</f>
        <v/>
      </c>
      <c r="F13" s="356" t="s">
        <v>7</v>
      </c>
      <c r="G13" s="5" t="str">
        <f t="shared" si="0"/>
        <v/>
      </c>
      <c r="H13" s="370">
        <v>38</v>
      </c>
      <c r="I13" s="356" t="s">
        <v>8</v>
      </c>
    </row>
    <row r="14" spans="1:12" s="1" customFormat="1" ht="18" customHeight="1" x14ac:dyDescent="0.2">
      <c r="A14" s="793"/>
      <c r="B14" s="801" t="s">
        <v>13</v>
      </c>
      <c r="C14" s="801"/>
      <c r="D14" s="801"/>
      <c r="E14" s="33" t="str">
        <f>IF('④別表２（エネ管工場等）'!F14="","",ROUND('④別表２（エネ管工場等）'!F14,0))</f>
        <v/>
      </c>
      <c r="F14" s="356" t="s">
        <v>7</v>
      </c>
      <c r="G14" s="5" t="str">
        <f t="shared" si="0"/>
        <v/>
      </c>
      <c r="H14" s="369">
        <v>38.9</v>
      </c>
      <c r="I14" s="356" t="s">
        <v>8</v>
      </c>
    </row>
    <row r="15" spans="1:12" s="1" customFormat="1" ht="18" customHeight="1" x14ac:dyDescent="0.2">
      <c r="A15" s="793"/>
      <c r="B15" s="801" t="s">
        <v>14</v>
      </c>
      <c r="C15" s="801"/>
      <c r="D15" s="801"/>
      <c r="E15" s="33" t="str">
        <f>IF('④別表２（エネ管工場等）'!F15="","",ROUND('④別表２（エネ管工場等）'!F15,0))</f>
        <v/>
      </c>
      <c r="F15" s="356" t="s">
        <v>7</v>
      </c>
      <c r="G15" s="5" t="str">
        <f t="shared" si="0"/>
        <v/>
      </c>
      <c r="H15" s="369">
        <v>41.8</v>
      </c>
      <c r="I15" s="356" t="s">
        <v>8</v>
      </c>
    </row>
    <row r="16" spans="1:12" s="1" customFormat="1" ht="18" customHeight="1" x14ac:dyDescent="0.2">
      <c r="A16" s="793"/>
      <c r="B16" s="801" t="s">
        <v>15</v>
      </c>
      <c r="C16" s="801"/>
      <c r="D16" s="801"/>
      <c r="E16" s="33" t="str">
        <f>IF('④別表２（エネ管工場等）'!F16="","",ROUND('④別表２（エネ管工場等）'!F16,0))</f>
        <v/>
      </c>
      <c r="F16" s="356" t="s">
        <v>16</v>
      </c>
      <c r="G16" s="5" t="str">
        <f t="shared" si="0"/>
        <v/>
      </c>
      <c r="H16" s="370">
        <v>40</v>
      </c>
      <c r="I16" s="356" t="s">
        <v>17</v>
      </c>
    </row>
    <row r="17" spans="1:14" s="1" customFormat="1" ht="18" customHeight="1" x14ac:dyDescent="0.2">
      <c r="A17" s="793"/>
      <c r="B17" s="801" t="s">
        <v>18</v>
      </c>
      <c r="C17" s="801"/>
      <c r="D17" s="801"/>
      <c r="E17" s="33" t="str">
        <f>IF('④別表２（エネ管工場等）'!F17="","",ROUND('④別表２（エネ管工場等）'!F17,0))</f>
        <v/>
      </c>
      <c r="F17" s="356" t="s">
        <v>16</v>
      </c>
      <c r="G17" s="5" t="str">
        <f t="shared" si="0"/>
        <v/>
      </c>
      <c r="H17" s="369">
        <v>34.1</v>
      </c>
      <c r="I17" s="356" t="s">
        <v>17</v>
      </c>
    </row>
    <row r="18" spans="1:14" s="1" customFormat="1" ht="18" customHeight="1" x14ac:dyDescent="0.2">
      <c r="A18" s="793"/>
      <c r="B18" s="822" t="s">
        <v>19</v>
      </c>
      <c r="C18" s="808" t="s">
        <v>20</v>
      </c>
      <c r="D18" s="809"/>
      <c r="E18" s="33" t="str">
        <f>IF('④別表２（エネ管工場等）'!F18="","",ROUND('④別表２（エネ管工場等）'!F18,0))</f>
        <v/>
      </c>
      <c r="F18" s="356" t="s">
        <v>16</v>
      </c>
      <c r="G18" s="5" t="str">
        <f t="shared" si="0"/>
        <v/>
      </c>
      <c r="H18" s="369">
        <v>50.1</v>
      </c>
      <c r="I18" s="356" t="s">
        <v>91</v>
      </c>
    </row>
    <row r="19" spans="1:14" s="1" customFormat="1" ht="18" customHeight="1" x14ac:dyDescent="0.2">
      <c r="A19" s="793"/>
      <c r="B19" s="822"/>
      <c r="C19" s="808" t="s">
        <v>21</v>
      </c>
      <c r="D19" s="809"/>
      <c r="E19" s="33" t="str">
        <f>IF('④別表２（エネ管工場等）'!F19="","",ROUND('④別表２（エネ管工場等）'!F19,0))</f>
        <v/>
      </c>
      <c r="F19" s="356" t="s">
        <v>65</v>
      </c>
      <c r="G19" s="5" t="str">
        <f t="shared" si="0"/>
        <v/>
      </c>
      <c r="H19" s="369">
        <v>46.1</v>
      </c>
      <c r="I19" s="356" t="s">
        <v>75</v>
      </c>
    </row>
    <row r="20" spans="1:14" s="1" customFormat="1" ht="18" customHeight="1" x14ac:dyDescent="0.2">
      <c r="A20" s="793"/>
      <c r="B20" s="822" t="s">
        <v>397</v>
      </c>
      <c r="C20" s="808" t="s">
        <v>22</v>
      </c>
      <c r="D20" s="809"/>
      <c r="E20" s="33" t="str">
        <f>IF('④別表２（エネ管工場等）'!F20="","",ROUND('④別表２（エネ管工場等）'!F20,0))</f>
        <v/>
      </c>
      <c r="F20" s="356" t="s">
        <v>16</v>
      </c>
      <c r="G20" s="5" t="str">
        <f t="shared" si="0"/>
        <v/>
      </c>
      <c r="H20" s="369">
        <v>54.7</v>
      </c>
      <c r="I20" s="356" t="s">
        <v>92</v>
      </c>
    </row>
    <row r="21" spans="1:14" s="1" customFormat="1" ht="16.5" x14ac:dyDescent="0.2">
      <c r="A21" s="793"/>
      <c r="B21" s="822"/>
      <c r="C21" s="813" t="s">
        <v>93</v>
      </c>
      <c r="D21" s="814"/>
      <c r="E21" s="33" t="str">
        <f>IF('④別表２（エネ管工場等）'!F21="","",ROUND('④別表２（エネ管工場等）'!F21,0))</f>
        <v/>
      </c>
      <c r="F21" s="356" t="s">
        <v>65</v>
      </c>
      <c r="G21" s="5" t="str">
        <f t="shared" si="0"/>
        <v/>
      </c>
      <c r="H21" s="369">
        <v>38.4</v>
      </c>
      <c r="I21" s="356" t="s">
        <v>75</v>
      </c>
    </row>
    <row r="22" spans="1:14" s="1" customFormat="1" ht="18" customHeight="1" x14ac:dyDescent="0.2">
      <c r="A22" s="793"/>
      <c r="B22" s="801" t="s">
        <v>23</v>
      </c>
      <c r="C22" s="808" t="str">
        <f>IF('④別表２（エネ管工場等）'!C22="","",'④別表２（エネ管工場等）'!C22)</f>
        <v>原料炭</v>
      </c>
      <c r="D22" s="809" t="str">
        <f>IF('④別表２（エネ管工場等）'!E22="","",ROUND('④別表２（エネ管工場等）'!E22,0))</f>
        <v/>
      </c>
      <c r="E22" s="33" t="str">
        <f>IF('④別表２（エネ管工場等）'!F22="","",ROUND('④別表２（エネ管工場等）'!F22,0))</f>
        <v/>
      </c>
      <c r="F22" s="356" t="s">
        <v>16</v>
      </c>
      <c r="G22" s="5" t="str">
        <f t="shared" si="0"/>
        <v/>
      </c>
      <c r="H22" s="371">
        <v>28.7</v>
      </c>
      <c r="I22" s="356" t="s">
        <v>17</v>
      </c>
    </row>
    <row r="23" spans="1:14" s="1" customFormat="1" ht="18" customHeight="1" x14ac:dyDescent="0.2">
      <c r="A23" s="793"/>
      <c r="B23" s="801"/>
      <c r="C23" s="808" t="str">
        <f>IF('④別表２（エネ管工場等）'!C23="","",'④別表２（エネ管工場等）'!C23)</f>
        <v>一般炭</v>
      </c>
      <c r="D23" s="809" t="str">
        <f>IF('④別表２（エネ管工場等）'!E23="","",ROUND('④別表２（エネ管工場等）'!E23,0))</f>
        <v/>
      </c>
      <c r="E23" s="33" t="str">
        <f>IF('④別表２（エネ管工場等）'!F23="","",ROUND('④別表２（エネ管工場等）'!F23,0))</f>
        <v/>
      </c>
      <c r="F23" s="356" t="s">
        <v>16</v>
      </c>
      <c r="G23" s="5" t="str">
        <f t="shared" si="0"/>
        <v/>
      </c>
      <c r="H23" s="369">
        <v>26.1</v>
      </c>
      <c r="I23" s="356" t="s">
        <v>17</v>
      </c>
    </row>
    <row r="24" spans="1:14" s="1" customFormat="1" ht="18" customHeight="1" x14ac:dyDescent="0.2">
      <c r="A24" s="793"/>
      <c r="B24" s="801"/>
      <c r="C24" s="808" t="s">
        <v>25</v>
      </c>
      <c r="D24" s="809"/>
      <c r="E24" s="33" t="str">
        <f>IF('④別表２（エネ管工場等）'!F24="","",ROUND('④別表２（エネ管工場等）'!F24,0))</f>
        <v/>
      </c>
      <c r="F24" s="356" t="s">
        <v>16</v>
      </c>
      <c r="G24" s="5" t="str">
        <f t="shared" si="0"/>
        <v/>
      </c>
      <c r="H24" s="369">
        <v>27.8</v>
      </c>
      <c r="I24" s="356" t="s">
        <v>17</v>
      </c>
    </row>
    <row r="25" spans="1:14" s="1" customFormat="1" ht="18" customHeight="1" x14ac:dyDescent="0.2">
      <c r="A25" s="793"/>
      <c r="B25" s="801" t="s">
        <v>26</v>
      </c>
      <c r="C25" s="801"/>
      <c r="D25" s="801"/>
      <c r="E25" s="33" t="str">
        <f>IF('④別表２（エネ管工場等）'!F25="","",ROUND('④別表２（エネ管工場等）'!F25,0))</f>
        <v/>
      </c>
      <c r="F25" s="356" t="s">
        <v>16</v>
      </c>
      <c r="G25" s="5" t="str">
        <f t="shared" si="0"/>
        <v/>
      </c>
      <c r="H25" s="370">
        <v>29</v>
      </c>
      <c r="I25" s="356" t="s">
        <v>17</v>
      </c>
    </row>
    <row r="26" spans="1:14" s="1" customFormat="1" ht="18" customHeight="1" x14ac:dyDescent="0.2">
      <c r="A26" s="793"/>
      <c r="B26" s="801" t="s">
        <v>27</v>
      </c>
      <c r="C26" s="801"/>
      <c r="D26" s="801"/>
      <c r="E26" s="33" t="str">
        <f>IF('④別表２（エネ管工場等）'!F26="","",ROUND('④別表２（エネ管工場等）'!F26,0))</f>
        <v/>
      </c>
      <c r="F26" s="356" t="s">
        <v>16</v>
      </c>
      <c r="G26" s="5" t="str">
        <f t="shared" si="0"/>
        <v/>
      </c>
      <c r="H26" s="369">
        <v>37.299999999999997</v>
      </c>
      <c r="I26" s="356" t="s">
        <v>17</v>
      </c>
    </row>
    <row r="27" spans="1:14" s="1" customFormat="1" ht="18" customHeight="1" x14ac:dyDescent="0.2">
      <c r="A27" s="793"/>
      <c r="B27" s="801" t="s">
        <v>28</v>
      </c>
      <c r="C27" s="801"/>
      <c r="D27" s="801"/>
      <c r="E27" s="33" t="str">
        <f>IF('④別表２（エネ管工場等）'!F27="","",ROUND('④別表２（エネ管工場等）'!F27,0))</f>
        <v/>
      </c>
      <c r="F27" s="356" t="s">
        <v>65</v>
      </c>
      <c r="G27" s="5" t="str">
        <f t="shared" si="0"/>
        <v/>
      </c>
      <c r="H27" s="369">
        <v>18.399999999999999</v>
      </c>
      <c r="I27" s="356" t="s">
        <v>75</v>
      </c>
    </row>
    <row r="28" spans="1:14" s="1" customFormat="1" ht="18" customHeight="1" x14ac:dyDescent="0.2">
      <c r="A28" s="793"/>
      <c r="B28" s="801" t="s">
        <v>29</v>
      </c>
      <c r="C28" s="801"/>
      <c r="D28" s="801"/>
      <c r="E28" s="33" t="str">
        <f>IF('④別表２（エネ管工場等）'!F28="","",ROUND('④別表２（エネ管工場等）'!F28,0))</f>
        <v/>
      </c>
      <c r="F28" s="356" t="s">
        <v>65</v>
      </c>
      <c r="G28" s="5" t="str">
        <f t="shared" si="0"/>
        <v/>
      </c>
      <c r="H28" s="369">
        <v>3.23</v>
      </c>
      <c r="I28" s="356" t="s">
        <v>366</v>
      </c>
    </row>
    <row r="29" spans="1:14" s="1" customFormat="1" ht="18" customHeight="1" x14ac:dyDescent="0.2">
      <c r="A29" s="793"/>
      <c r="B29" s="801" t="s">
        <v>30</v>
      </c>
      <c r="C29" s="801"/>
      <c r="D29" s="801"/>
      <c r="E29" s="33" t="str">
        <f>IF('④別表２（エネ管工場等）'!F29="","",ROUND('④別表２（エネ管工場等）'!F29,0))</f>
        <v/>
      </c>
      <c r="F29" s="356" t="s">
        <v>65</v>
      </c>
      <c r="G29" s="5" t="str">
        <f t="shared" si="0"/>
        <v/>
      </c>
      <c r="H29" s="369">
        <v>7.53</v>
      </c>
      <c r="I29" s="356" t="s">
        <v>75</v>
      </c>
    </row>
    <row r="30" spans="1:14" s="1" customFormat="1" ht="18" customHeight="1" x14ac:dyDescent="0.2">
      <c r="A30" s="793"/>
      <c r="B30" s="834" t="s">
        <v>400</v>
      </c>
      <c r="C30" s="811" t="str">
        <f>IF('④別表２（エネ管工場等）'!C30="","",'④別表２（エネ管工場等）'!C30)</f>
        <v/>
      </c>
      <c r="D30" s="812" t="str">
        <f>IF('④別表２（エネ管工場等）'!E30="","",ROUND('④別表２（エネ管工場等）'!E30,0))</f>
        <v/>
      </c>
      <c r="E30" s="33" t="str">
        <f>IF('④別表２（エネ管工場等）'!F30="","",ROUND('④別表２（エネ管工場等）'!F30,0))</f>
        <v/>
      </c>
      <c r="F30" s="356" t="str">
        <f>IF('④別表２（エネ管工場等）'!G30="","",'④別表２（エネ管工場等）'!G30)</f>
        <v/>
      </c>
      <c r="G30" s="5" t="str">
        <f t="shared" si="0"/>
        <v/>
      </c>
      <c r="H30" s="373" t="str">
        <f>IF('④別表２（エネ管工場等）'!P30="","",'④別表２（エネ管工場等）'!P30)</f>
        <v/>
      </c>
      <c r="I30" s="356" t="str">
        <f>IF('④別表２（エネ管工場等）'!Q30="","",'④別表２（エネ管工場等）'!Q30)</f>
        <v/>
      </c>
      <c r="M30" s="53"/>
      <c r="N30" s="54"/>
    </row>
    <row r="31" spans="1:14" s="1" customFormat="1" ht="18" customHeight="1" x14ac:dyDescent="0.2">
      <c r="A31" s="793"/>
      <c r="B31" s="835"/>
      <c r="C31" s="811" t="str">
        <f>IF('④別表２（エネ管工場等）'!C31="","",'④別表２（エネ管工場等）'!C31)</f>
        <v/>
      </c>
      <c r="D31" s="812" t="str">
        <f>IF('④別表２（エネ管工場等）'!E31="","",ROUND('④別表２（エネ管工場等）'!E31,0))</f>
        <v/>
      </c>
      <c r="E31" s="33" t="str">
        <f>IF('④別表２（エネ管工場等）'!F31="","",ROUND('④別表２（エネ管工場等）'!F31,0))</f>
        <v/>
      </c>
      <c r="F31" s="356" t="str">
        <f>IF('④別表２（エネ管工場等）'!G31="","",'④別表２（エネ管工場等）'!G31)</f>
        <v/>
      </c>
      <c r="G31" s="5" t="str">
        <f t="shared" si="0"/>
        <v/>
      </c>
      <c r="H31" s="373" t="str">
        <f>IF('④別表２（エネ管工場等）'!P31="","",'④別表２（エネ管工場等）'!P31)</f>
        <v/>
      </c>
      <c r="I31" s="356" t="str">
        <f>IF('④別表２（エネ管工場等）'!Q31="","",'④別表２（エネ管工場等）'!Q31)</f>
        <v/>
      </c>
      <c r="M31" s="55"/>
      <c r="N31" s="54"/>
    </row>
    <row r="32" spans="1:14" s="1" customFormat="1" ht="18" customHeight="1" x14ac:dyDescent="0.2">
      <c r="A32" s="793"/>
      <c r="B32" s="835"/>
      <c r="C32" s="811" t="str">
        <f>IF('④別表２（エネ管工場等）'!C32="","",'④別表２（エネ管工場等）'!C32)</f>
        <v/>
      </c>
      <c r="D32" s="812" t="str">
        <f>IF('④別表２（エネ管工場等）'!E32="","",ROUND('④別表２（エネ管工場等）'!E32,0))</f>
        <v/>
      </c>
      <c r="E32" s="33" t="str">
        <f>IF('④別表２（エネ管工場等）'!F32="","",ROUND('④別表２（エネ管工場等）'!F32,0))</f>
        <v/>
      </c>
      <c r="F32" s="356" t="str">
        <f>IF('④別表２（エネ管工場等）'!G32="","",'④別表２（エネ管工場等）'!G32)</f>
        <v/>
      </c>
      <c r="G32" s="5" t="str">
        <f t="shared" si="0"/>
        <v/>
      </c>
      <c r="H32" s="373" t="str">
        <f>IF('④別表２（エネ管工場等）'!P32="","",'④別表２（エネ管工場等）'!P32)</f>
        <v/>
      </c>
      <c r="I32" s="356" t="str">
        <f>IF('④別表２（エネ管工場等）'!Q32="","",'④別表２（エネ管工場等）'!Q32)</f>
        <v/>
      </c>
      <c r="M32" s="53"/>
      <c r="N32" s="54"/>
    </row>
    <row r="33" spans="1:14" s="1" customFormat="1" ht="18" customHeight="1" x14ac:dyDescent="0.2">
      <c r="A33" s="793"/>
      <c r="B33" s="835"/>
      <c r="C33" s="811" t="str">
        <f>IF('④別表２（エネ管工場等）'!C33="","",'④別表２（エネ管工場等）'!C33)</f>
        <v/>
      </c>
      <c r="D33" s="812" t="str">
        <f>IF('④別表２（エネ管工場等）'!E33="","",ROUND('④別表２（エネ管工場等）'!E33,0))</f>
        <v/>
      </c>
      <c r="E33" s="33" t="str">
        <f>IF('④別表２（エネ管工場等）'!F33="","",ROUND('④別表２（エネ管工場等）'!F33,0))</f>
        <v/>
      </c>
      <c r="F33" s="356" t="str">
        <f>IF('④別表２（エネ管工場等）'!G33="","",'④別表２（エネ管工場等）'!G33)</f>
        <v/>
      </c>
      <c r="G33" s="5" t="str">
        <f t="shared" si="0"/>
        <v/>
      </c>
      <c r="H33" s="373" t="str">
        <f>IF('④別表２（エネ管工場等）'!P33="","",'④別表２（エネ管工場等）'!P33)</f>
        <v/>
      </c>
      <c r="I33" s="356" t="str">
        <f>IF('④別表２（エネ管工場等）'!Q33="","",'④別表２（エネ管工場等）'!Q33)</f>
        <v/>
      </c>
      <c r="M33" s="53"/>
      <c r="N33" s="54"/>
    </row>
    <row r="34" spans="1:14" s="1" customFormat="1" ht="18" customHeight="1" x14ac:dyDescent="0.2">
      <c r="A34" s="793"/>
      <c r="B34" s="836"/>
      <c r="C34" s="811" t="str">
        <f>IF('④別表２（エネ管工場等）'!C34="","",'④別表２（エネ管工場等）'!C34)</f>
        <v/>
      </c>
      <c r="D34" s="812" t="str">
        <f>IF('④別表２（エネ管工場等）'!E34="","",ROUND('④別表２（エネ管工場等）'!E34,0))</f>
        <v/>
      </c>
      <c r="E34" s="33" t="str">
        <f>IF('④別表２（エネ管工場等）'!F34="","",ROUND('④別表２（エネ管工場等）'!F34,0))</f>
        <v/>
      </c>
      <c r="F34" s="356" t="str">
        <f>IF('④別表２（エネ管工場等）'!G34="","",'④別表２（エネ管工場等）'!G34)</f>
        <v/>
      </c>
      <c r="G34" s="5" t="str">
        <f t="shared" si="0"/>
        <v/>
      </c>
      <c r="H34" s="373" t="str">
        <f>IF('④別表２（エネ管工場等）'!P34="","",'④別表２（エネ管工場等）'!P34)</f>
        <v/>
      </c>
      <c r="I34" s="356" t="str">
        <f>IF('④別表２（エネ管工場等）'!Q34="","",'④別表２（エネ管工場等）'!Q34)</f>
        <v/>
      </c>
      <c r="M34" s="55"/>
      <c r="N34" s="54"/>
    </row>
    <row r="35" spans="1:14" s="1" customFormat="1" ht="18" customHeight="1" x14ac:dyDescent="0.2">
      <c r="A35" s="793"/>
      <c r="B35" s="811" t="s">
        <v>31</v>
      </c>
      <c r="C35" s="818"/>
      <c r="D35" s="812"/>
      <c r="E35" s="33" t="str">
        <f>IF('④別表２（エネ管工場等）'!F39="","",ROUND('④別表２（エネ管工場等）'!F39,0))</f>
        <v/>
      </c>
      <c r="F35" s="356" t="s">
        <v>65</v>
      </c>
      <c r="G35" s="5" t="str">
        <f>IF(E35="","",ROUND(E35*H35,0))</f>
        <v/>
      </c>
      <c r="H35" s="59">
        <v>46</v>
      </c>
      <c r="I35" s="356" t="s">
        <v>75</v>
      </c>
      <c r="M35" s="52"/>
      <c r="N35" s="26"/>
    </row>
    <row r="36" spans="1:14" s="1" customFormat="1" ht="18" customHeight="1" x14ac:dyDescent="0.2">
      <c r="A36" s="793"/>
      <c r="B36" s="801" t="s">
        <v>32</v>
      </c>
      <c r="C36" s="801"/>
      <c r="D36" s="801"/>
      <c r="E36" s="33" t="str">
        <f>IF('④別表２（エネ管工場等）'!F44="","",ROUND('④別表２（エネ管工場等）'!F44,0))</f>
        <v/>
      </c>
      <c r="F36" s="356" t="s">
        <v>33</v>
      </c>
      <c r="G36" s="5" t="str">
        <f>IF(E36="","",ROUND(E36*H36,0))</f>
        <v/>
      </c>
      <c r="H36" s="60">
        <v>1.17</v>
      </c>
      <c r="I36" s="356" t="s">
        <v>34</v>
      </c>
      <c r="M36" s="56"/>
      <c r="N36" s="26"/>
    </row>
    <row r="37" spans="1:14" s="1" customFormat="1" ht="18" customHeight="1" x14ac:dyDescent="0.2">
      <c r="A37" s="793"/>
      <c r="B37" s="801" t="s">
        <v>35</v>
      </c>
      <c r="C37" s="801"/>
      <c r="D37" s="801"/>
      <c r="E37" s="33" t="str">
        <f>IF('④別表２（エネ管工場等）'!F45="","",ROUND('④別表２（エネ管工場等）'!F45,0))</f>
        <v/>
      </c>
      <c r="F37" s="356" t="s">
        <v>33</v>
      </c>
      <c r="G37" s="5" t="str">
        <f t="shared" si="0"/>
        <v/>
      </c>
      <c r="H37" s="60">
        <v>1.19</v>
      </c>
      <c r="I37" s="356" t="s">
        <v>34</v>
      </c>
      <c r="M37" s="56"/>
      <c r="N37" s="26"/>
    </row>
    <row r="38" spans="1:14" s="1" customFormat="1" ht="18" customHeight="1" x14ac:dyDescent="0.2">
      <c r="A38" s="793"/>
      <c r="B38" s="801" t="s">
        <v>36</v>
      </c>
      <c r="C38" s="801"/>
      <c r="D38" s="801"/>
      <c r="E38" s="33" t="str">
        <f>IF('④別表２（エネ管工場等）'!F46="","",ROUND('④別表２（エネ管工場等）'!F46,0))</f>
        <v/>
      </c>
      <c r="F38" s="356" t="s">
        <v>33</v>
      </c>
      <c r="G38" s="5" t="str">
        <f t="shared" si="0"/>
        <v/>
      </c>
      <c r="H38" s="60">
        <v>1.19</v>
      </c>
      <c r="I38" s="356" t="s">
        <v>34</v>
      </c>
      <c r="M38" s="56"/>
      <c r="N38" s="26"/>
    </row>
    <row r="39" spans="1:14" s="1" customFormat="1" ht="18" customHeight="1" x14ac:dyDescent="0.2">
      <c r="A39" s="793"/>
      <c r="B39" s="801" t="s">
        <v>37</v>
      </c>
      <c r="C39" s="801"/>
      <c r="D39" s="801"/>
      <c r="E39" s="33" t="str">
        <f>IF('④別表２（エネ管工場等）'!F47="","",ROUND('④別表２（エネ管工場等）'!F47,0))</f>
        <v/>
      </c>
      <c r="F39" s="356" t="s">
        <v>33</v>
      </c>
      <c r="G39" s="5" t="str">
        <f t="shared" si="0"/>
        <v/>
      </c>
      <c r="H39" s="60">
        <v>1.19</v>
      </c>
      <c r="I39" s="356" t="s">
        <v>34</v>
      </c>
      <c r="M39" s="56"/>
      <c r="N39" s="26"/>
    </row>
    <row r="40" spans="1:14" s="1" customFormat="1" ht="18" customHeight="1" x14ac:dyDescent="0.2">
      <c r="A40" s="794"/>
      <c r="B40" s="797" t="s">
        <v>94</v>
      </c>
      <c r="C40" s="798"/>
      <c r="D40" s="799"/>
      <c r="E40" s="6"/>
      <c r="F40" s="6"/>
      <c r="G40" s="5" t="str">
        <f>IF(SUM(G8:G39)=0,"",SUM(G8:G39))</f>
        <v/>
      </c>
      <c r="H40" s="7"/>
      <c r="I40" s="8"/>
    </row>
    <row r="41" spans="1:14" s="1" customFormat="1" ht="18" customHeight="1" x14ac:dyDescent="0.2">
      <c r="A41" s="792" t="s">
        <v>38</v>
      </c>
      <c r="B41" s="802" t="s">
        <v>392</v>
      </c>
      <c r="C41" s="803"/>
      <c r="D41" s="9" t="s">
        <v>39</v>
      </c>
      <c r="E41" s="33" t="str">
        <f>IF('④別表２（エネ管工場等）'!F52="","",ROUND('④別表２（エネ管工場等）'!F52,0))</f>
        <v/>
      </c>
      <c r="F41" s="356" t="s">
        <v>95</v>
      </c>
      <c r="G41" s="5" t="str">
        <f>IF(E41="","",ROUND(E41*H41,0))</f>
        <v/>
      </c>
      <c r="H41" s="369">
        <v>8.64</v>
      </c>
      <c r="I41" s="356" t="s">
        <v>96</v>
      </c>
    </row>
    <row r="42" spans="1:14" s="1" customFormat="1" ht="18" customHeight="1" x14ac:dyDescent="0.2">
      <c r="A42" s="793"/>
      <c r="B42" s="804"/>
      <c r="C42" s="805"/>
      <c r="D42" s="9" t="s">
        <v>40</v>
      </c>
      <c r="E42" s="33" t="str">
        <f>IF('④別表２（エネ管工場等）'!F54="","",ROUND('④別表２（エネ管工場等）'!F54,0))</f>
        <v/>
      </c>
      <c r="F42" s="356" t="s">
        <v>95</v>
      </c>
      <c r="G42" s="5" t="str">
        <f>IF(E42="","",ROUND(E42*H42,0))</f>
        <v/>
      </c>
      <c r="H42" s="369">
        <v>8.64</v>
      </c>
      <c r="I42" s="356" t="s">
        <v>96</v>
      </c>
    </row>
    <row r="43" spans="1:14" s="1" customFormat="1" ht="18" customHeight="1" x14ac:dyDescent="0.2">
      <c r="A43" s="793"/>
      <c r="B43" s="795" t="s">
        <v>41</v>
      </c>
      <c r="C43" s="808" t="s">
        <v>42</v>
      </c>
      <c r="D43" s="809"/>
      <c r="E43" s="33" t="str">
        <f>IF('④別表２（エネ管工場等）'!F56="","",ROUND('④別表２（エネ管工場等）'!F56,0))</f>
        <v/>
      </c>
      <c r="F43" s="356" t="s">
        <v>95</v>
      </c>
      <c r="G43" s="5" t="str">
        <f>IF(E43="","",ROUND(E43*H43,0))</f>
        <v/>
      </c>
      <c r="H43" s="372"/>
      <c r="I43" s="356" t="s">
        <v>96</v>
      </c>
    </row>
    <row r="44" spans="1:14" s="1" customFormat="1" ht="18" customHeight="1" x14ac:dyDescent="0.2">
      <c r="A44" s="793"/>
      <c r="B44" s="796"/>
      <c r="C44" s="806" t="s">
        <v>43</v>
      </c>
      <c r="D44" s="807"/>
      <c r="E44" s="33" t="str">
        <f>IF('④別表２（エネ管工場等）'!F57="","",ROUND('④別表２（エネ管工場等）'!F57,0))</f>
        <v/>
      </c>
      <c r="F44" s="356" t="s">
        <v>95</v>
      </c>
      <c r="G44" s="7"/>
      <c r="H44" s="7"/>
      <c r="I44" s="356" t="s">
        <v>96</v>
      </c>
    </row>
    <row r="45" spans="1:14" s="1" customFormat="1" ht="18" customHeight="1" thickBot="1" x14ac:dyDescent="0.25">
      <c r="A45" s="794"/>
      <c r="B45" s="797" t="s">
        <v>97</v>
      </c>
      <c r="C45" s="798"/>
      <c r="D45" s="799"/>
      <c r="E45" s="6"/>
      <c r="F45" s="6"/>
      <c r="G45" s="18" t="str">
        <f>IF(SUM(G41:G43)=0,"",SUM(G41:G43))</f>
        <v/>
      </c>
      <c r="H45" s="7"/>
      <c r="I45" s="8"/>
    </row>
    <row r="46" spans="1:14" s="1" customFormat="1" ht="18" customHeight="1" thickBot="1" x14ac:dyDescent="0.25">
      <c r="A46" s="797" t="s">
        <v>44</v>
      </c>
      <c r="B46" s="798"/>
      <c r="C46" s="798"/>
      <c r="D46" s="798"/>
      <c r="E46" s="799"/>
      <c r="F46" s="16"/>
      <c r="G46" s="19" t="str">
        <f>IF(SUM(G40,G45)=0,"",SUM(G40,G45))</f>
        <v/>
      </c>
      <c r="H46" s="17"/>
      <c r="I46" s="8"/>
    </row>
    <row r="47" spans="1:14" s="1" customFormat="1" ht="18" customHeight="1" thickBot="1" x14ac:dyDescent="0.25"/>
    <row r="48" spans="1:14" s="1" customFormat="1" ht="18" customHeight="1" thickBot="1" x14ac:dyDescent="0.25">
      <c r="A48" s="815" t="s">
        <v>45</v>
      </c>
      <c r="B48" s="816"/>
      <c r="C48" s="816"/>
      <c r="D48" s="816"/>
      <c r="E48" s="816"/>
      <c r="F48" s="816"/>
      <c r="G48" s="20" t="str">
        <f>IF(G46="","",G46*0.0258)</f>
        <v/>
      </c>
    </row>
    <row r="57" spans="1:11" s="25" customFormat="1" ht="18" customHeight="1" x14ac:dyDescent="0.2">
      <c r="A57" s="68" t="s">
        <v>504</v>
      </c>
      <c r="B57" s="1"/>
      <c r="C57" s="1"/>
      <c r="D57" s="1"/>
      <c r="E57" s="1"/>
      <c r="F57" s="1"/>
      <c r="G57" s="1"/>
      <c r="H57" s="1"/>
      <c r="I57" s="1"/>
      <c r="J57" s="1"/>
      <c r="K57" s="24"/>
    </row>
    <row r="58" spans="1:11" s="25" customFormat="1" ht="18" customHeight="1" x14ac:dyDescent="0.2">
      <c r="A58" s="68"/>
      <c r="B58" s="1"/>
      <c r="C58" s="1"/>
      <c r="D58" s="1"/>
      <c r="E58" s="1"/>
      <c r="F58" s="1"/>
      <c r="G58" s="1"/>
      <c r="H58" s="1"/>
      <c r="I58" s="1"/>
      <c r="J58" s="1"/>
      <c r="K58" s="24"/>
    </row>
    <row r="59" spans="1:11" s="25" customFormat="1" ht="18" customHeight="1" x14ac:dyDescent="0.2">
      <c r="A59" s="69" t="str">
        <f>A3</f>
        <v>（令和</v>
      </c>
      <c r="B59" s="70">
        <f>IF('④別表２（エネ管工場等）'!$C$3="","",'④別表２（エネ管工場等）'!$C$3)</f>
        <v>7</v>
      </c>
      <c r="C59" s="71" t="s">
        <v>111</v>
      </c>
      <c r="E59" s="69" t="s">
        <v>112</v>
      </c>
      <c r="F59" s="808" t="str">
        <f>IF('③（別紙１）事業所一覧'!B8="","",CONCATENATE(①基本情報!C4," ",'③（別紙１）事業所一覧'!B8))</f>
        <v/>
      </c>
      <c r="G59" s="817"/>
      <c r="H59" s="817"/>
      <c r="I59" s="809"/>
      <c r="J59" s="68"/>
      <c r="K59" s="24"/>
    </row>
    <row r="60" spans="1:11" s="25" customFormat="1" ht="18" customHeight="1" x14ac:dyDescent="0.2">
      <c r="A60" s="115"/>
      <c r="B60" s="116"/>
      <c r="C60" s="116"/>
      <c r="D60" s="117"/>
      <c r="E60" s="115"/>
      <c r="F60" s="117"/>
      <c r="G60" s="117"/>
      <c r="H60" s="117"/>
      <c r="I60" s="117"/>
      <c r="J60" s="71"/>
      <c r="K60" s="24"/>
    </row>
    <row r="61" spans="1:11" s="1" customFormat="1" ht="18" customHeight="1" x14ac:dyDescent="0.2">
      <c r="A61" s="810" t="s">
        <v>0</v>
      </c>
      <c r="B61" s="810"/>
      <c r="C61" s="810"/>
      <c r="D61" s="810"/>
      <c r="E61" s="797" t="s">
        <v>1</v>
      </c>
      <c r="F61" s="798"/>
      <c r="G61" s="799"/>
      <c r="H61" s="797" t="s">
        <v>2</v>
      </c>
      <c r="I61" s="799"/>
      <c r="J61" s="11"/>
    </row>
    <row r="62" spans="1:11" s="1" customFormat="1" ht="18" customHeight="1" x14ac:dyDescent="0.2">
      <c r="A62" s="810"/>
      <c r="B62" s="810"/>
      <c r="C62" s="810"/>
      <c r="D62" s="810"/>
      <c r="E62" s="2" t="s">
        <v>3</v>
      </c>
      <c r="F62" s="810" t="s">
        <v>83</v>
      </c>
      <c r="G62" s="2" t="s">
        <v>4</v>
      </c>
      <c r="H62" s="2" t="s">
        <v>3</v>
      </c>
      <c r="I62" s="810" t="s">
        <v>83</v>
      </c>
    </row>
    <row r="63" spans="1:11" s="1" customFormat="1" ht="18" customHeight="1" x14ac:dyDescent="0.2">
      <c r="A63" s="810"/>
      <c r="B63" s="810"/>
      <c r="C63" s="810"/>
      <c r="D63" s="810"/>
      <c r="E63" s="3" t="s">
        <v>85</v>
      </c>
      <c r="F63" s="810"/>
      <c r="G63" s="3" t="s">
        <v>88</v>
      </c>
      <c r="H63" s="3" t="s">
        <v>86</v>
      </c>
      <c r="I63" s="810"/>
    </row>
    <row r="64" spans="1:11" s="1" customFormat="1" ht="18" customHeight="1" x14ac:dyDescent="0.2">
      <c r="A64" s="792" t="s">
        <v>6</v>
      </c>
      <c r="B64" s="831" t="s">
        <v>118</v>
      </c>
      <c r="C64" s="832"/>
      <c r="D64" s="833"/>
      <c r="E64" s="33" t="str">
        <f>IF('④別表２（エネ管工場等）'!F72="","",ROUND('④別表２（エネ管工場等）'!F72,0))</f>
        <v/>
      </c>
      <c r="F64" s="356" t="s">
        <v>7</v>
      </c>
      <c r="G64" s="5" t="str">
        <f>IF(E64="","",ROUND(E64*H64,0))</f>
        <v/>
      </c>
      <c r="H64" s="369">
        <v>38.299999999999997</v>
      </c>
      <c r="I64" s="356" t="s">
        <v>8</v>
      </c>
    </row>
    <row r="65" spans="1:9" s="1" customFormat="1" ht="18" customHeight="1" x14ac:dyDescent="0.2">
      <c r="A65" s="793"/>
      <c r="B65" s="823" t="s">
        <v>9</v>
      </c>
      <c r="C65" s="824"/>
      <c r="D65" s="825"/>
      <c r="E65" s="33" t="str">
        <f>IF('④別表２（エネ管工場等）'!F73="","",ROUND('④別表２（エネ管工場等）'!F73,0))</f>
        <v/>
      </c>
      <c r="F65" s="356" t="s">
        <v>7</v>
      </c>
      <c r="G65" s="5" t="str">
        <f t="shared" ref="G65:G85" si="1">IF(E65="","",ROUND(E65*H65,0))</f>
        <v/>
      </c>
      <c r="H65" s="369">
        <v>34.799999999999997</v>
      </c>
      <c r="I65" s="356" t="s">
        <v>8</v>
      </c>
    </row>
    <row r="66" spans="1:9" s="1" customFormat="1" ht="18" customHeight="1" x14ac:dyDescent="0.2">
      <c r="A66" s="793"/>
      <c r="B66" s="823" t="s">
        <v>90</v>
      </c>
      <c r="C66" s="824"/>
      <c r="D66" s="825"/>
      <c r="E66" s="33" t="str">
        <f>IF('④別表２（エネ管工場等）'!F74="","",ROUND('④別表２（エネ管工場等）'!F74,0))</f>
        <v/>
      </c>
      <c r="F66" s="356" t="s">
        <v>7</v>
      </c>
      <c r="G66" s="5" t="str">
        <f t="shared" si="1"/>
        <v/>
      </c>
      <c r="H66" s="369">
        <v>33.4</v>
      </c>
      <c r="I66" s="356" t="s">
        <v>8</v>
      </c>
    </row>
    <row r="67" spans="1:9" s="1" customFormat="1" ht="18" customHeight="1" x14ac:dyDescent="0.2">
      <c r="A67" s="793"/>
      <c r="B67" s="823" t="s">
        <v>10</v>
      </c>
      <c r="C67" s="824"/>
      <c r="D67" s="825"/>
      <c r="E67" s="33" t="str">
        <f>IF('④別表２（エネ管工場等）'!F75="","",ROUND('④別表２（エネ管工場等）'!F75,0))</f>
        <v/>
      </c>
      <c r="F67" s="356" t="s">
        <v>7</v>
      </c>
      <c r="G67" s="5" t="str">
        <f t="shared" si="1"/>
        <v/>
      </c>
      <c r="H67" s="369">
        <v>33.299999999999997</v>
      </c>
      <c r="I67" s="356" t="s">
        <v>8</v>
      </c>
    </row>
    <row r="68" spans="1:9" s="1" customFormat="1" ht="18" customHeight="1" x14ac:dyDescent="0.2">
      <c r="A68" s="793"/>
      <c r="B68" s="823" t="s">
        <v>11</v>
      </c>
      <c r="C68" s="824"/>
      <c r="D68" s="825"/>
      <c r="E68" s="33" t="str">
        <f>IF('④別表２（エネ管工場等）'!F76="","",ROUND('④別表２（エネ管工場等）'!F76,0))</f>
        <v/>
      </c>
      <c r="F68" s="356" t="s">
        <v>7</v>
      </c>
      <c r="G68" s="5" t="str">
        <f t="shared" si="1"/>
        <v/>
      </c>
      <c r="H68" s="369">
        <v>36.5</v>
      </c>
      <c r="I68" s="356" t="s">
        <v>8</v>
      </c>
    </row>
    <row r="69" spans="1:9" s="1" customFormat="1" ht="18" customHeight="1" x14ac:dyDescent="0.2">
      <c r="A69" s="793"/>
      <c r="B69" s="823" t="s">
        <v>12</v>
      </c>
      <c r="C69" s="824"/>
      <c r="D69" s="825"/>
      <c r="E69" s="33" t="str">
        <f>IF('④別表２（エネ管工場等）'!F77="","",ROUND('④別表２（エネ管工場等）'!F77,0))</f>
        <v/>
      </c>
      <c r="F69" s="356" t="s">
        <v>7</v>
      </c>
      <c r="G69" s="5" t="str">
        <f t="shared" si="1"/>
        <v/>
      </c>
      <c r="H69" s="370">
        <v>38</v>
      </c>
      <c r="I69" s="356" t="s">
        <v>8</v>
      </c>
    </row>
    <row r="70" spans="1:9" s="1" customFormat="1" ht="18" customHeight="1" x14ac:dyDescent="0.2">
      <c r="A70" s="793"/>
      <c r="B70" s="823" t="s">
        <v>13</v>
      </c>
      <c r="C70" s="824"/>
      <c r="D70" s="825"/>
      <c r="E70" s="33" t="str">
        <f>IF('④別表２（エネ管工場等）'!F78="","",ROUND('④別表２（エネ管工場等）'!F78,0))</f>
        <v/>
      </c>
      <c r="F70" s="356" t="s">
        <v>7</v>
      </c>
      <c r="G70" s="5" t="str">
        <f t="shared" si="1"/>
        <v/>
      </c>
      <c r="H70" s="369">
        <v>38.9</v>
      </c>
      <c r="I70" s="356" t="s">
        <v>8</v>
      </c>
    </row>
    <row r="71" spans="1:9" s="1" customFormat="1" ht="18" customHeight="1" x14ac:dyDescent="0.2">
      <c r="A71" s="793"/>
      <c r="B71" s="823" t="s">
        <v>14</v>
      </c>
      <c r="C71" s="824"/>
      <c r="D71" s="825"/>
      <c r="E71" s="33" t="str">
        <f>IF('④別表２（エネ管工場等）'!F79="","",ROUND('④別表２（エネ管工場等）'!F79,0))</f>
        <v/>
      </c>
      <c r="F71" s="356" t="s">
        <v>7</v>
      </c>
      <c r="G71" s="5" t="str">
        <f t="shared" si="1"/>
        <v/>
      </c>
      <c r="H71" s="369">
        <v>41.8</v>
      </c>
      <c r="I71" s="356" t="s">
        <v>8</v>
      </c>
    </row>
    <row r="72" spans="1:9" s="1" customFormat="1" ht="18" customHeight="1" x14ac:dyDescent="0.2">
      <c r="A72" s="793"/>
      <c r="B72" s="823" t="s">
        <v>15</v>
      </c>
      <c r="C72" s="824"/>
      <c r="D72" s="825"/>
      <c r="E72" s="33" t="str">
        <f>IF('④別表２（エネ管工場等）'!F80="","",ROUND('④別表２（エネ管工場等）'!F80,0))</f>
        <v/>
      </c>
      <c r="F72" s="356" t="s">
        <v>16</v>
      </c>
      <c r="G72" s="5" t="str">
        <f t="shared" si="1"/>
        <v/>
      </c>
      <c r="H72" s="370">
        <v>40</v>
      </c>
      <c r="I72" s="356" t="s">
        <v>17</v>
      </c>
    </row>
    <row r="73" spans="1:9" s="1" customFormat="1" ht="18" customHeight="1" x14ac:dyDescent="0.2">
      <c r="A73" s="793"/>
      <c r="B73" s="823" t="s">
        <v>18</v>
      </c>
      <c r="C73" s="824"/>
      <c r="D73" s="825"/>
      <c r="E73" s="33" t="str">
        <f>IF('④別表２（エネ管工場等）'!F81="","",ROUND('④別表２（エネ管工場等）'!F81,0))</f>
        <v/>
      </c>
      <c r="F73" s="356" t="s">
        <v>16</v>
      </c>
      <c r="G73" s="5" t="str">
        <f t="shared" si="1"/>
        <v/>
      </c>
      <c r="H73" s="369">
        <v>34.1</v>
      </c>
      <c r="I73" s="356" t="s">
        <v>17</v>
      </c>
    </row>
    <row r="74" spans="1:9" s="1" customFormat="1" ht="18" customHeight="1" x14ac:dyDescent="0.2">
      <c r="A74" s="793"/>
      <c r="B74" s="826" t="s">
        <v>19</v>
      </c>
      <c r="C74" s="808" t="s">
        <v>20</v>
      </c>
      <c r="D74" s="809"/>
      <c r="E74" s="33" t="str">
        <f>IF('④別表２（エネ管工場等）'!F82="","",ROUND('④別表２（エネ管工場等）'!F82,0))</f>
        <v/>
      </c>
      <c r="F74" s="356" t="s">
        <v>16</v>
      </c>
      <c r="G74" s="5" t="str">
        <f t="shared" si="1"/>
        <v/>
      </c>
      <c r="H74" s="369">
        <v>50.1</v>
      </c>
      <c r="I74" s="356" t="s">
        <v>91</v>
      </c>
    </row>
    <row r="75" spans="1:9" s="1" customFormat="1" ht="18" customHeight="1" x14ac:dyDescent="0.2">
      <c r="A75" s="793"/>
      <c r="B75" s="827"/>
      <c r="C75" s="808" t="s">
        <v>21</v>
      </c>
      <c r="D75" s="809"/>
      <c r="E75" s="33" t="str">
        <f>IF('④別表２（エネ管工場等）'!F83="","",ROUND('④別表２（エネ管工場等）'!F83,0))</f>
        <v/>
      </c>
      <c r="F75" s="356" t="s">
        <v>65</v>
      </c>
      <c r="G75" s="5" t="str">
        <f t="shared" si="1"/>
        <v/>
      </c>
      <c r="H75" s="369">
        <v>46.1</v>
      </c>
      <c r="I75" s="356" t="s">
        <v>75</v>
      </c>
    </row>
    <row r="76" spans="1:9" s="1" customFormat="1" ht="18" customHeight="1" x14ac:dyDescent="0.2">
      <c r="A76" s="793"/>
      <c r="B76" s="826" t="s">
        <v>397</v>
      </c>
      <c r="C76" s="808" t="s">
        <v>22</v>
      </c>
      <c r="D76" s="809"/>
      <c r="E76" s="33" t="str">
        <f>IF('④別表２（エネ管工場等）'!F84="","",ROUND('④別表２（エネ管工場等）'!F84,0))</f>
        <v/>
      </c>
      <c r="F76" s="356" t="s">
        <v>16</v>
      </c>
      <c r="G76" s="5" t="str">
        <f t="shared" si="1"/>
        <v/>
      </c>
      <c r="H76" s="369">
        <v>54.7</v>
      </c>
      <c r="I76" s="356" t="s">
        <v>91</v>
      </c>
    </row>
    <row r="77" spans="1:9" s="1" customFormat="1" ht="18" customHeight="1" x14ac:dyDescent="0.2">
      <c r="A77" s="793"/>
      <c r="B77" s="827"/>
      <c r="C77" s="813" t="s">
        <v>93</v>
      </c>
      <c r="D77" s="814"/>
      <c r="E77" s="33" t="str">
        <f>IF('④別表２（エネ管工場等）'!F85="","",ROUND('④別表２（エネ管工場等）'!F85,0))</f>
        <v/>
      </c>
      <c r="F77" s="356" t="s">
        <v>65</v>
      </c>
      <c r="G77" s="5" t="str">
        <f t="shared" si="1"/>
        <v/>
      </c>
      <c r="H77" s="369">
        <v>38.4</v>
      </c>
      <c r="I77" s="356" t="s">
        <v>75</v>
      </c>
    </row>
    <row r="78" spans="1:9" s="1" customFormat="1" ht="18" customHeight="1" x14ac:dyDescent="0.2">
      <c r="A78" s="793"/>
      <c r="B78" s="828" t="s">
        <v>23</v>
      </c>
      <c r="C78" s="808" t="str">
        <f>IF('④別表２（エネ管工場等）'!C86="","",'④別表２（エネ管工場等）'!C86)</f>
        <v>原料炭</v>
      </c>
      <c r="D78" s="809" t="str">
        <f>IF('④別表２（エネ管工場等）'!E78="","",ROUND('④別表２（エネ管工場等）'!E78,0))</f>
        <v/>
      </c>
      <c r="E78" s="33" t="str">
        <f>IF('④別表２（エネ管工場等）'!F86="","",ROUND('④別表２（エネ管工場等）'!F86,0))</f>
        <v/>
      </c>
      <c r="F78" s="356" t="s">
        <v>16</v>
      </c>
      <c r="G78" s="5" t="str">
        <f t="shared" si="1"/>
        <v/>
      </c>
      <c r="H78" s="371">
        <v>28.7</v>
      </c>
      <c r="I78" s="356" t="s">
        <v>17</v>
      </c>
    </row>
    <row r="79" spans="1:9" s="1" customFormat="1" ht="18" customHeight="1" x14ac:dyDescent="0.2">
      <c r="A79" s="793"/>
      <c r="B79" s="829"/>
      <c r="C79" s="808" t="str">
        <f>IF('④別表２（エネ管工場等）'!C87="","",'④別表２（エネ管工場等）'!C87)</f>
        <v>一般炭</v>
      </c>
      <c r="D79" s="809" t="str">
        <f>IF('④別表２（エネ管工場等）'!E79="","",ROUND('④別表２（エネ管工場等）'!E79,0))</f>
        <v/>
      </c>
      <c r="E79" s="33" t="str">
        <f>IF('④別表２（エネ管工場等）'!F87="","",ROUND('④別表２（エネ管工場等）'!F87,0))</f>
        <v/>
      </c>
      <c r="F79" s="356" t="s">
        <v>16</v>
      </c>
      <c r="G79" s="5" t="str">
        <f t="shared" si="1"/>
        <v/>
      </c>
      <c r="H79" s="369">
        <v>26.1</v>
      </c>
      <c r="I79" s="356" t="s">
        <v>17</v>
      </c>
    </row>
    <row r="80" spans="1:9" s="1" customFormat="1" ht="18" customHeight="1" x14ac:dyDescent="0.2">
      <c r="A80" s="793"/>
      <c r="B80" s="830"/>
      <c r="C80" s="808" t="s">
        <v>25</v>
      </c>
      <c r="D80" s="809"/>
      <c r="E80" s="33" t="str">
        <f>IF('④別表２（エネ管工場等）'!F88="","",ROUND('④別表２（エネ管工場等）'!F88,0))</f>
        <v/>
      </c>
      <c r="F80" s="356" t="s">
        <v>16</v>
      </c>
      <c r="G80" s="5" t="str">
        <f t="shared" si="1"/>
        <v/>
      </c>
      <c r="H80" s="369">
        <v>27.8</v>
      </c>
      <c r="I80" s="356" t="s">
        <v>17</v>
      </c>
    </row>
    <row r="81" spans="1:9" s="1" customFormat="1" ht="18" customHeight="1" x14ac:dyDescent="0.2">
      <c r="A81" s="793"/>
      <c r="B81" s="823" t="s">
        <v>26</v>
      </c>
      <c r="C81" s="824"/>
      <c r="D81" s="825"/>
      <c r="E81" s="33" t="str">
        <f>IF('④別表２（エネ管工場等）'!F89="","",ROUND('④別表２（エネ管工場等）'!F89,0))</f>
        <v/>
      </c>
      <c r="F81" s="356" t="s">
        <v>16</v>
      </c>
      <c r="G81" s="5" t="str">
        <f t="shared" si="1"/>
        <v/>
      </c>
      <c r="H81" s="370">
        <v>29</v>
      </c>
      <c r="I81" s="356" t="s">
        <v>17</v>
      </c>
    </row>
    <row r="82" spans="1:9" s="1" customFormat="1" ht="18" customHeight="1" x14ac:dyDescent="0.2">
      <c r="A82" s="793"/>
      <c r="B82" s="823" t="s">
        <v>27</v>
      </c>
      <c r="C82" s="824"/>
      <c r="D82" s="825"/>
      <c r="E82" s="33" t="str">
        <f>IF('④別表２（エネ管工場等）'!F90="","",ROUND('④別表２（エネ管工場等）'!F90,0))</f>
        <v/>
      </c>
      <c r="F82" s="356" t="s">
        <v>16</v>
      </c>
      <c r="G82" s="5" t="str">
        <f t="shared" si="1"/>
        <v/>
      </c>
      <c r="H82" s="369">
        <v>37.299999999999997</v>
      </c>
      <c r="I82" s="356" t="s">
        <v>17</v>
      </c>
    </row>
    <row r="83" spans="1:9" s="1" customFormat="1" ht="18" customHeight="1" x14ac:dyDescent="0.2">
      <c r="A83" s="793"/>
      <c r="B83" s="823" t="s">
        <v>28</v>
      </c>
      <c r="C83" s="824"/>
      <c r="D83" s="825"/>
      <c r="E83" s="33" t="str">
        <f>IF('④別表２（エネ管工場等）'!F91="","",ROUND('④別表２（エネ管工場等）'!F91,0))</f>
        <v/>
      </c>
      <c r="F83" s="356" t="s">
        <v>65</v>
      </c>
      <c r="G83" s="5" t="str">
        <f t="shared" si="1"/>
        <v/>
      </c>
      <c r="H83" s="369">
        <v>18.399999999999999</v>
      </c>
      <c r="I83" s="356" t="s">
        <v>75</v>
      </c>
    </row>
    <row r="84" spans="1:9" s="1" customFormat="1" ht="18" customHeight="1" x14ac:dyDescent="0.2">
      <c r="A84" s="793"/>
      <c r="B84" s="823" t="s">
        <v>29</v>
      </c>
      <c r="C84" s="824"/>
      <c r="D84" s="825"/>
      <c r="E84" s="33" t="str">
        <f>IF('④別表２（エネ管工場等）'!F92="","",ROUND('④別表２（エネ管工場等）'!F92,0))</f>
        <v/>
      </c>
      <c r="F84" s="356" t="s">
        <v>65</v>
      </c>
      <c r="G84" s="5" t="str">
        <f t="shared" si="1"/>
        <v/>
      </c>
      <c r="H84" s="369">
        <v>3.23</v>
      </c>
      <c r="I84" s="356" t="s">
        <v>75</v>
      </c>
    </row>
    <row r="85" spans="1:9" s="1" customFormat="1" ht="18" customHeight="1" x14ac:dyDescent="0.2">
      <c r="A85" s="793"/>
      <c r="B85" s="823" t="s">
        <v>30</v>
      </c>
      <c r="C85" s="824"/>
      <c r="D85" s="825"/>
      <c r="E85" s="33" t="str">
        <f>IF('④別表２（エネ管工場等）'!F93="","",ROUND('④別表２（エネ管工場等）'!F93,0))</f>
        <v/>
      </c>
      <c r="F85" s="356" t="s">
        <v>65</v>
      </c>
      <c r="G85" s="5" t="str">
        <f t="shared" si="1"/>
        <v/>
      </c>
      <c r="H85" s="369">
        <v>7.53</v>
      </c>
      <c r="I85" s="356" t="s">
        <v>75</v>
      </c>
    </row>
    <row r="86" spans="1:9" s="1" customFormat="1" ht="18" customHeight="1" x14ac:dyDescent="0.2">
      <c r="A86" s="793"/>
      <c r="B86" s="819" t="s">
        <v>400</v>
      </c>
      <c r="C86" s="811" t="str">
        <f>IF('④別表２（エネ管工場等）'!C94="","",'④別表２（エネ管工場等）'!C94)</f>
        <v/>
      </c>
      <c r="D86" s="812"/>
      <c r="E86" s="33" t="str">
        <f>IF('④別表２（エネ管工場等）'!F94="","",ROUND('④別表２（エネ管工場等）'!F94,0))</f>
        <v/>
      </c>
      <c r="F86" s="356" t="str">
        <f>IF('④別表２（エネ管工場等）'!G94="","",'④別表２（エネ管工場等）'!G94)</f>
        <v/>
      </c>
      <c r="G86" s="5" t="str">
        <f t="shared" ref="G86:G88" si="2">IF(E86="","",ROUND(E86*H86,0))</f>
        <v/>
      </c>
      <c r="H86" s="373" t="str">
        <f>IF('④別表２（エネ管工場等）'!P94="","",'④別表２（エネ管工場等）'!P94)</f>
        <v/>
      </c>
      <c r="I86" s="356" t="str">
        <f>IF('④別表２（エネ管工場等）'!Q94="","",'④別表２（エネ管工場等）'!Q94)</f>
        <v/>
      </c>
    </row>
    <row r="87" spans="1:9" s="1" customFormat="1" ht="18" customHeight="1" x14ac:dyDescent="0.2">
      <c r="A87" s="793"/>
      <c r="B87" s="820"/>
      <c r="C87" s="811" t="str">
        <f>IF('④別表２（エネ管工場等）'!C95="","",'④別表２（エネ管工場等）'!C95)</f>
        <v/>
      </c>
      <c r="D87" s="812"/>
      <c r="E87" s="33" t="str">
        <f>IF('④別表２（エネ管工場等）'!F95="","",ROUND('④別表２（エネ管工場等）'!F95,0))</f>
        <v/>
      </c>
      <c r="F87" s="356" t="str">
        <f>IF('④別表２（エネ管工場等）'!G95="","",'④別表２（エネ管工場等）'!G95)</f>
        <v/>
      </c>
      <c r="G87" s="5" t="str">
        <f t="shared" ref="G87" si="3">IF(E87="","",ROUND(E87*H87,0))</f>
        <v/>
      </c>
      <c r="H87" s="373" t="str">
        <f>IF('④別表２（エネ管工場等）'!P95="","",'④別表２（エネ管工場等）'!P95)</f>
        <v/>
      </c>
      <c r="I87" s="356" t="str">
        <f>IF('④別表２（エネ管工場等）'!Q95="","",'④別表２（エネ管工場等）'!Q95)</f>
        <v/>
      </c>
    </row>
    <row r="88" spans="1:9" s="1" customFormat="1" ht="18" customHeight="1" x14ac:dyDescent="0.2">
      <c r="A88" s="793"/>
      <c r="B88" s="820"/>
      <c r="C88" s="811" t="str">
        <f>IF('④別表２（エネ管工場等）'!C96="","",'④別表２（エネ管工場等）'!C96)</f>
        <v/>
      </c>
      <c r="D88" s="812"/>
      <c r="E88" s="33" t="str">
        <f>IF('④別表２（エネ管工場等）'!F96="","",ROUND('④別表２（エネ管工場等）'!F96,0))</f>
        <v/>
      </c>
      <c r="F88" s="356" t="str">
        <f>IF('④別表２（エネ管工場等）'!G96="","",'④別表２（エネ管工場等）'!G96)</f>
        <v/>
      </c>
      <c r="G88" s="5" t="str">
        <f t="shared" si="2"/>
        <v/>
      </c>
      <c r="H88" s="373" t="str">
        <f>IF('④別表２（エネ管工場等）'!P96="","",'④別表２（エネ管工場等）'!P96)</f>
        <v/>
      </c>
      <c r="I88" s="356" t="str">
        <f>IF('④別表２（エネ管工場等）'!Q96="","",'④別表２（エネ管工場等）'!Q96)</f>
        <v/>
      </c>
    </row>
    <row r="89" spans="1:9" s="1" customFormat="1" ht="18" customHeight="1" x14ac:dyDescent="0.2">
      <c r="A89" s="793"/>
      <c r="B89" s="820"/>
      <c r="C89" s="811" t="str">
        <f>IF('④別表２（エネ管工場等）'!C97="","",'④別表２（エネ管工場等）'!C97)</f>
        <v/>
      </c>
      <c r="D89" s="812"/>
      <c r="E89" s="33" t="str">
        <f>IF('④別表２（エネ管工場等）'!F97="","",ROUND('④別表２（エネ管工場等）'!F97,0))</f>
        <v/>
      </c>
      <c r="F89" s="356" t="str">
        <f>IF('④別表２（エネ管工場等）'!G97="","",'④別表２（エネ管工場等）'!G97)</f>
        <v/>
      </c>
      <c r="G89" s="5" t="str">
        <f t="shared" ref="G89:G95" si="4">IF(E89="","",ROUND(E89*H89,0))</f>
        <v/>
      </c>
      <c r="H89" s="373" t="str">
        <f>IF('④別表２（エネ管工場等）'!P97="","",'④別表２（エネ管工場等）'!P97)</f>
        <v/>
      </c>
      <c r="I89" s="356" t="str">
        <f>IF('④別表２（エネ管工場等）'!Q97="","",'④別表２（エネ管工場等）'!Q97)</f>
        <v/>
      </c>
    </row>
    <row r="90" spans="1:9" s="1" customFormat="1" ht="18" customHeight="1" x14ac:dyDescent="0.2">
      <c r="A90" s="793"/>
      <c r="B90" s="821"/>
      <c r="C90" s="811" t="str">
        <f>IF('④別表２（エネ管工場等）'!C98="","",'④別表２（エネ管工場等）'!C98)</f>
        <v/>
      </c>
      <c r="D90" s="812"/>
      <c r="E90" s="33" t="str">
        <f>IF('④別表２（エネ管工場等）'!F98="","",ROUND('④別表２（エネ管工場等）'!F98,0))</f>
        <v/>
      </c>
      <c r="F90" s="356" t="str">
        <f>IF('④別表２（エネ管工場等）'!G98="","",'④別表２（エネ管工場等）'!G98)</f>
        <v/>
      </c>
      <c r="G90" s="5" t="str">
        <f t="shared" si="4"/>
        <v/>
      </c>
      <c r="H90" s="373" t="str">
        <f>IF('④別表２（エネ管工場等）'!P98="","",'④別表２（エネ管工場等）'!P98)</f>
        <v/>
      </c>
      <c r="I90" s="356" t="str">
        <f>IF('④別表２（エネ管工場等）'!Q98="","",'④別表２（エネ管工場等）'!Q98)</f>
        <v/>
      </c>
    </row>
    <row r="91" spans="1:9" s="1" customFormat="1" ht="18" customHeight="1" x14ac:dyDescent="0.2">
      <c r="A91" s="793"/>
      <c r="B91" s="811" t="s">
        <v>31</v>
      </c>
      <c r="C91" s="818"/>
      <c r="D91" s="812"/>
      <c r="E91" s="33" t="str">
        <f>IF('④別表２（エネ管工場等）'!F103="","",ROUND('④別表２（エネ管工場等）'!F103,0))</f>
        <v/>
      </c>
      <c r="F91" s="356" t="s">
        <v>65</v>
      </c>
      <c r="G91" s="5" t="str">
        <f t="shared" ref="G91" si="5">IF(E91="","",ROUND(E91*H91,0))</f>
        <v/>
      </c>
      <c r="H91" s="59">
        <v>46</v>
      </c>
      <c r="I91" s="356" t="s">
        <v>75</v>
      </c>
    </row>
    <row r="92" spans="1:9" s="1" customFormat="1" ht="18" customHeight="1" x14ac:dyDescent="0.2">
      <c r="A92" s="793"/>
      <c r="B92" s="823" t="s">
        <v>32</v>
      </c>
      <c r="C92" s="824"/>
      <c r="D92" s="825"/>
      <c r="E92" s="33" t="str">
        <f>IF('④別表２（エネ管工場等）'!F108="","",ROUND('④別表２（エネ管工場等）'!F108,0))</f>
        <v/>
      </c>
      <c r="F92" s="356" t="s">
        <v>33</v>
      </c>
      <c r="G92" s="5" t="str">
        <f t="shared" si="4"/>
        <v/>
      </c>
      <c r="H92" s="60">
        <v>1.17</v>
      </c>
      <c r="I92" s="356" t="s">
        <v>34</v>
      </c>
    </row>
    <row r="93" spans="1:9" s="1" customFormat="1" ht="18" customHeight="1" x14ac:dyDescent="0.2">
      <c r="A93" s="793"/>
      <c r="B93" s="823" t="s">
        <v>35</v>
      </c>
      <c r="C93" s="824"/>
      <c r="D93" s="825"/>
      <c r="E93" s="33" t="str">
        <f>IF('④別表２（エネ管工場等）'!F109="","",ROUND('④別表２（エネ管工場等）'!F109,0))</f>
        <v/>
      </c>
      <c r="F93" s="356" t="s">
        <v>33</v>
      </c>
      <c r="G93" s="5" t="str">
        <f t="shared" si="4"/>
        <v/>
      </c>
      <c r="H93" s="60">
        <v>1.19</v>
      </c>
      <c r="I93" s="356" t="s">
        <v>34</v>
      </c>
    </row>
    <row r="94" spans="1:9" s="1" customFormat="1" ht="18" customHeight="1" x14ac:dyDescent="0.2">
      <c r="A94" s="793"/>
      <c r="B94" s="823" t="s">
        <v>36</v>
      </c>
      <c r="C94" s="824"/>
      <c r="D94" s="825"/>
      <c r="E94" s="33" t="str">
        <f>IF('④別表２（エネ管工場等）'!F110="","",ROUND('④別表２（エネ管工場等）'!F110,0))</f>
        <v/>
      </c>
      <c r="F94" s="356" t="s">
        <v>33</v>
      </c>
      <c r="G94" s="5" t="str">
        <f t="shared" si="4"/>
        <v/>
      </c>
      <c r="H94" s="60">
        <v>1.19</v>
      </c>
      <c r="I94" s="356" t="s">
        <v>34</v>
      </c>
    </row>
    <row r="95" spans="1:9" s="1" customFormat="1" ht="18" customHeight="1" x14ac:dyDescent="0.2">
      <c r="A95" s="793"/>
      <c r="B95" s="823" t="s">
        <v>37</v>
      </c>
      <c r="C95" s="824"/>
      <c r="D95" s="825"/>
      <c r="E95" s="33" t="str">
        <f>IF('④別表２（エネ管工場等）'!F111="","",ROUND('④別表２（エネ管工場等）'!F111,0))</f>
        <v/>
      </c>
      <c r="F95" s="356" t="s">
        <v>33</v>
      </c>
      <c r="G95" s="5" t="str">
        <f t="shared" si="4"/>
        <v/>
      </c>
      <c r="H95" s="60">
        <v>1.19</v>
      </c>
      <c r="I95" s="356" t="s">
        <v>34</v>
      </c>
    </row>
    <row r="96" spans="1:9" s="1" customFormat="1" ht="18" customHeight="1" x14ac:dyDescent="0.2">
      <c r="A96" s="794"/>
      <c r="B96" s="797" t="s">
        <v>54</v>
      </c>
      <c r="C96" s="798"/>
      <c r="D96" s="799"/>
      <c r="E96" s="6"/>
      <c r="F96" s="6"/>
      <c r="G96" s="5" t="str">
        <f>IF(SUM(G64:G95)=0,"",SUM(G64:G95))</f>
        <v/>
      </c>
      <c r="H96" s="7"/>
      <c r="I96" s="8"/>
    </row>
    <row r="97" spans="1:9" s="1" customFormat="1" ht="18" customHeight="1" x14ac:dyDescent="0.2">
      <c r="A97" s="792" t="s">
        <v>38</v>
      </c>
      <c r="B97" s="802" t="s">
        <v>392</v>
      </c>
      <c r="C97" s="803"/>
      <c r="D97" s="9" t="s">
        <v>39</v>
      </c>
      <c r="E97" s="33" t="str">
        <f>IF('④別表２（エネ管工場等）'!F116="","",ROUND('④別表２（エネ管工場等）'!F116,0))</f>
        <v/>
      </c>
      <c r="F97" s="356" t="s">
        <v>95</v>
      </c>
      <c r="G97" s="5" t="str">
        <f>IF(E97="","",ROUND(E97*H97,0))</f>
        <v/>
      </c>
      <c r="H97" s="369">
        <v>8.64</v>
      </c>
      <c r="I97" s="356" t="s">
        <v>96</v>
      </c>
    </row>
    <row r="98" spans="1:9" s="1" customFormat="1" ht="18" customHeight="1" x14ac:dyDescent="0.2">
      <c r="A98" s="793"/>
      <c r="B98" s="804"/>
      <c r="C98" s="805"/>
      <c r="D98" s="9" t="s">
        <v>40</v>
      </c>
      <c r="E98" s="33" t="str">
        <f>IF('④別表２（エネ管工場等）'!F118="","",ROUND('④別表２（エネ管工場等）'!F118,0))</f>
        <v/>
      </c>
      <c r="F98" s="356" t="s">
        <v>95</v>
      </c>
      <c r="G98" s="5" t="str">
        <f>IF(E98="","",ROUND(E98*H98,0))</f>
        <v/>
      </c>
      <c r="H98" s="369">
        <v>8.64</v>
      </c>
      <c r="I98" s="356" t="s">
        <v>96</v>
      </c>
    </row>
    <row r="99" spans="1:9" s="1" customFormat="1" ht="18" customHeight="1" x14ac:dyDescent="0.2">
      <c r="A99" s="793"/>
      <c r="B99" s="795" t="s">
        <v>41</v>
      </c>
      <c r="C99" s="808" t="s">
        <v>42</v>
      </c>
      <c r="D99" s="809"/>
      <c r="E99" s="33" t="str">
        <f>IF('④別表２（エネ管工場等）'!F120="","",ROUND('④別表２（エネ管工場等）'!F120,0))</f>
        <v/>
      </c>
      <c r="F99" s="356" t="s">
        <v>95</v>
      </c>
      <c r="G99" s="5" t="str">
        <f>IF(E99="","",ROUND(E99*H99,0))</f>
        <v/>
      </c>
      <c r="H99" s="372"/>
      <c r="I99" s="356" t="s">
        <v>96</v>
      </c>
    </row>
    <row r="100" spans="1:9" s="1" customFormat="1" ht="18" customHeight="1" x14ac:dyDescent="0.2">
      <c r="A100" s="793"/>
      <c r="B100" s="796"/>
      <c r="C100" s="806" t="s">
        <v>43</v>
      </c>
      <c r="D100" s="807"/>
      <c r="E100" s="33" t="str">
        <f>IF('④別表２（エネ管工場等）'!F121="","",ROUND('④別表２（エネ管工場等）'!F121,0))</f>
        <v/>
      </c>
      <c r="F100" s="356" t="s">
        <v>95</v>
      </c>
      <c r="G100" s="7"/>
      <c r="H100" s="7"/>
      <c r="I100" s="356" t="s">
        <v>96</v>
      </c>
    </row>
    <row r="101" spans="1:9" s="1" customFormat="1" ht="18" customHeight="1" thickBot="1" x14ac:dyDescent="0.25">
      <c r="A101" s="794"/>
      <c r="B101" s="797" t="s">
        <v>55</v>
      </c>
      <c r="C101" s="798"/>
      <c r="D101" s="799"/>
      <c r="E101" s="6"/>
      <c r="F101" s="6"/>
      <c r="G101" s="18" t="str">
        <f>IF(SUM(G97:G99)=0,"",SUM(G97:G99))</f>
        <v/>
      </c>
      <c r="H101" s="7"/>
      <c r="I101" s="8"/>
    </row>
    <row r="102" spans="1:9" s="1" customFormat="1" ht="18" customHeight="1" thickBot="1" x14ac:dyDescent="0.25">
      <c r="A102" s="797" t="s">
        <v>44</v>
      </c>
      <c r="B102" s="798"/>
      <c r="C102" s="798"/>
      <c r="D102" s="798"/>
      <c r="E102" s="799"/>
      <c r="F102" s="16"/>
      <c r="G102" s="19" t="str">
        <f>IF(SUM(G96,G101)=0,"",SUM(G96,G101))</f>
        <v/>
      </c>
      <c r="H102" s="17"/>
      <c r="I102" s="8"/>
    </row>
    <row r="103" spans="1:9" s="1" customFormat="1" ht="18" customHeight="1" thickBot="1" x14ac:dyDescent="0.25"/>
    <row r="104" spans="1:9" s="1" customFormat="1" ht="18" customHeight="1" thickBot="1" x14ac:dyDescent="0.25">
      <c r="A104" s="815" t="s">
        <v>45</v>
      </c>
      <c r="B104" s="816"/>
      <c r="C104" s="816"/>
      <c r="D104" s="816"/>
      <c r="E104" s="816"/>
      <c r="F104" s="816"/>
      <c r="G104" s="20" t="str">
        <f>IF(G102="","",G102*0.0258)</f>
        <v/>
      </c>
    </row>
    <row r="113" spans="1:11" s="25" customFormat="1" ht="18" customHeight="1" x14ac:dyDescent="0.2">
      <c r="A113" s="68" t="s">
        <v>504</v>
      </c>
      <c r="B113" s="1"/>
      <c r="C113" s="1"/>
      <c r="D113" s="1"/>
      <c r="E113" s="1"/>
      <c r="F113" s="1"/>
      <c r="G113" s="1"/>
      <c r="H113" s="1"/>
      <c r="I113" s="1"/>
      <c r="J113" s="1"/>
      <c r="K113" s="24"/>
    </row>
    <row r="114" spans="1:11" s="25" customFormat="1" ht="18" customHeight="1" x14ac:dyDescent="0.2">
      <c r="A114" s="68"/>
      <c r="B114" s="1"/>
      <c r="C114" s="1"/>
      <c r="D114" s="1"/>
      <c r="E114" s="1"/>
      <c r="F114" s="1"/>
      <c r="G114" s="1"/>
      <c r="H114" s="1"/>
      <c r="I114" s="1"/>
      <c r="J114" s="1"/>
      <c r="K114" s="24"/>
    </row>
    <row r="115" spans="1:11" s="25" customFormat="1" ht="18" customHeight="1" x14ac:dyDescent="0.2">
      <c r="A115" s="69" t="str">
        <f>A3</f>
        <v>（令和</v>
      </c>
      <c r="B115" s="70">
        <f>IF('④別表２（エネ管工場等）'!$C$3="","",'④別表２（エネ管工場等）'!$C$3)</f>
        <v>7</v>
      </c>
      <c r="C115" s="71" t="s">
        <v>111</v>
      </c>
      <c r="E115" s="69" t="s">
        <v>112</v>
      </c>
      <c r="F115" s="808" t="str">
        <f>IF('③（別紙１）事業所一覧'!B9="","",CONCATENATE(①基本情報!C4," ",'③（別紙１）事業所一覧'!B9))</f>
        <v/>
      </c>
      <c r="G115" s="817"/>
      <c r="H115" s="817"/>
      <c r="I115" s="809"/>
      <c r="J115" s="68"/>
      <c r="K115" s="24"/>
    </row>
    <row r="116" spans="1:11" s="25" customFormat="1" ht="18" customHeight="1" x14ac:dyDescent="0.2">
      <c r="A116" s="115"/>
      <c r="B116" s="116"/>
      <c r="C116" s="116"/>
      <c r="D116" s="117"/>
      <c r="E116" s="115"/>
      <c r="F116" s="117"/>
      <c r="G116" s="117"/>
      <c r="H116" s="117"/>
      <c r="I116" s="117"/>
      <c r="J116" s="71"/>
      <c r="K116" s="24"/>
    </row>
    <row r="117" spans="1:11" s="1" customFormat="1" ht="18" customHeight="1" x14ac:dyDescent="0.2">
      <c r="A117" s="810" t="s">
        <v>0</v>
      </c>
      <c r="B117" s="810"/>
      <c r="C117" s="810"/>
      <c r="D117" s="810"/>
      <c r="E117" s="797" t="s">
        <v>1</v>
      </c>
      <c r="F117" s="798"/>
      <c r="G117" s="799"/>
      <c r="H117" s="797" t="s">
        <v>2</v>
      </c>
      <c r="I117" s="799"/>
      <c r="J117" s="11"/>
    </row>
    <row r="118" spans="1:11" s="1" customFormat="1" ht="18" customHeight="1" x14ac:dyDescent="0.2">
      <c r="A118" s="810"/>
      <c r="B118" s="810"/>
      <c r="C118" s="810"/>
      <c r="D118" s="810"/>
      <c r="E118" s="2" t="s">
        <v>3</v>
      </c>
      <c r="F118" s="810" t="s">
        <v>83</v>
      </c>
      <c r="G118" s="2" t="s">
        <v>4</v>
      </c>
      <c r="H118" s="2" t="s">
        <v>3</v>
      </c>
      <c r="I118" s="810" t="s">
        <v>83</v>
      </c>
    </row>
    <row r="119" spans="1:11" s="1" customFormat="1" ht="18" customHeight="1" x14ac:dyDescent="0.2">
      <c r="A119" s="810"/>
      <c r="B119" s="810"/>
      <c r="C119" s="810"/>
      <c r="D119" s="810"/>
      <c r="E119" s="3" t="s">
        <v>85</v>
      </c>
      <c r="F119" s="810"/>
      <c r="G119" s="3" t="s">
        <v>88</v>
      </c>
      <c r="H119" s="3" t="s">
        <v>86</v>
      </c>
      <c r="I119" s="810"/>
    </row>
    <row r="120" spans="1:11" s="1" customFormat="1" ht="18" customHeight="1" x14ac:dyDescent="0.2">
      <c r="A120" s="792" t="s">
        <v>6</v>
      </c>
      <c r="B120" s="800" t="s">
        <v>118</v>
      </c>
      <c r="C120" s="800"/>
      <c r="D120" s="800"/>
      <c r="E120" s="33" t="str">
        <f>IF('④別表２（エネ管工場等）'!F136="","",ROUND('④別表２（エネ管工場等）'!F136,0))</f>
        <v/>
      </c>
      <c r="F120" s="356" t="s">
        <v>7</v>
      </c>
      <c r="G120" s="5" t="str">
        <f>IF(E120="","",ROUND(E120*H120,0))</f>
        <v/>
      </c>
      <c r="H120" s="369">
        <v>38.299999999999997</v>
      </c>
      <c r="I120" s="356" t="s">
        <v>8</v>
      </c>
    </row>
    <row r="121" spans="1:11" s="1" customFormat="1" ht="18" customHeight="1" x14ac:dyDescent="0.2">
      <c r="A121" s="793"/>
      <c r="B121" s="801" t="s">
        <v>9</v>
      </c>
      <c r="C121" s="801"/>
      <c r="D121" s="801"/>
      <c r="E121" s="33" t="str">
        <f>IF('④別表２（エネ管工場等）'!F137="","",ROUND('④別表２（エネ管工場等）'!F137,0))</f>
        <v/>
      </c>
      <c r="F121" s="356" t="s">
        <v>7</v>
      </c>
      <c r="G121" s="5" t="str">
        <f t="shared" ref="G121:G141" si="6">IF(E121="","",ROUND(E121*H121,0))</f>
        <v/>
      </c>
      <c r="H121" s="369">
        <v>34.799999999999997</v>
      </c>
      <c r="I121" s="356" t="s">
        <v>8</v>
      </c>
    </row>
    <row r="122" spans="1:11" s="1" customFormat="1" ht="18" customHeight="1" x14ac:dyDescent="0.2">
      <c r="A122" s="793"/>
      <c r="B122" s="801" t="s">
        <v>90</v>
      </c>
      <c r="C122" s="801"/>
      <c r="D122" s="801"/>
      <c r="E122" s="33" t="str">
        <f>IF('④別表２（エネ管工場等）'!F138="","",ROUND('④別表２（エネ管工場等）'!F138,0))</f>
        <v/>
      </c>
      <c r="F122" s="356" t="s">
        <v>7</v>
      </c>
      <c r="G122" s="5" t="str">
        <f t="shared" si="6"/>
        <v/>
      </c>
      <c r="H122" s="369">
        <v>33.4</v>
      </c>
      <c r="I122" s="356" t="s">
        <v>8</v>
      </c>
    </row>
    <row r="123" spans="1:11" s="1" customFormat="1" ht="18" customHeight="1" x14ac:dyDescent="0.2">
      <c r="A123" s="793"/>
      <c r="B123" s="801" t="s">
        <v>10</v>
      </c>
      <c r="C123" s="801"/>
      <c r="D123" s="801"/>
      <c r="E123" s="33" t="str">
        <f>IF('④別表２（エネ管工場等）'!F139="","",ROUND('④別表２（エネ管工場等）'!F139,0))</f>
        <v/>
      </c>
      <c r="F123" s="356" t="s">
        <v>7</v>
      </c>
      <c r="G123" s="5" t="str">
        <f t="shared" si="6"/>
        <v/>
      </c>
      <c r="H123" s="369">
        <v>33.299999999999997</v>
      </c>
      <c r="I123" s="356" t="s">
        <v>8</v>
      </c>
    </row>
    <row r="124" spans="1:11" s="1" customFormat="1" ht="18" customHeight="1" x14ac:dyDescent="0.2">
      <c r="A124" s="793"/>
      <c r="B124" s="801" t="s">
        <v>11</v>
      </c>
      <c r="C124" s="801"/>
      <c r="D124" s="801"/>
      <c r="E124" s="33" t="str">
        <f>IF('④別表２（エネ管工場等）'!F140="","",ROUND('④別表２（エネ管工場等）'!F140,0))</f>
        <v/>
      </c>
      <c r="F124" s="356" t="s">
        <v>7</v>
      </c>
      <c r="G124" s="5" t="str">
        <f t="shared" si="6"/>
        <v/>
      </c>
      <c r="H124" s="369">
        <v>36.5</v>
      </c>
      <c r="I124" s="356" t="s">
        <v>8</v>
      </c>
    </row>
    <row r="125" spans="1:11" s="1" customFormat="1" ht="18" customHeight="1" x14ac:dyDescent="0.2">
      <c r="A125" s="793"/>
      <c r="B125" s="801" t="s">
        <v>12</v>
      </c>
      <c r="C125" s="801"/>
      <c r="D125" s="801"/>
      <c r="E125" s="33" t="str">
        <f>IF('④別表２（エネ管工場等）'!F141="","",ROUND('④別表２（エネ管工場等）'!F141,0))</f>
        <v/>
      </c>
      <c r="F125" s="356" t="s">
        <v>7</v>
      </c>
      <c r="G125" s="5" t="str">
        <f t="shared" si="6"/>
        <v/>
      </c>
      <c r="H125" s="370">
        <v>38</v>
      </c>
      <c r="I125" s="356" t="s">
        <v>8</v>
      </c>
    </row>
    <row r="126" spans="1:11" s="1" customFormat="1" ht="18" customHeight="1" x14ac:dyDescent="0.2">
      <c r="A126" s="793"/>
      <c r="B126" s="801" t="s">
        <v>13</v>
      </c>
      <c r="C126" s="801"/>
      <c r="D126" s="801"/>
      <c r="E126" s="33" t="str">
        <f>IF('④別表２（エネ管工場等）'!F142="","",ROUND('④別表２（エネ管工場等）'!F142,0))</f>
        <v/>
      </c>
      <c r="F126" s="356" t="s">
        <v>7</v>
      </c>
      <c r="G126" s="5" t="str">
        <f t="shared" si="6"/>
        <v/>
      </c>
      <c r="H126" s="369">
        <v>38.9</v>
      </c>
      <c r="I126" s="356" t="s">
        <v>8</v>
      </c>
    </row>
    <row r="127" spans="1:11" s="1" customFormat="1" ht="18" customHeight="1" x14ac:dyDescent="0.2">
      <c r="A127" s="793"/>
      <c r="B127" s="801" t="s">
        <v>14</v>
      </c>
      <c r="C127" s="801"/>
      <c r="D127" s="801"/>
      <c r="E127" s="33" t="str">
        <f>IF('④別表２（エネ管工場等）'!F143="","",ROUND('④別表２（エネ管工場等）'!F143,0))</f>
        <v/>
      </c>
      <c r="F127" s="356" t="s">
        <v>7</v>
      </c>
      <c r="G127" s="5" t="str">
        <f t="shared" si="6"/>
        <v/>
      </c>
      <c r="H127" s="369">
        <v>41.8</v>
      </c>
      <c r="I127" s="356" t="s">
        <v>8</v>
      </c>
    </row>
    <row r="128" spans="1:11" s="1" customFormat="1" ht="18" customHeight="1" x14ac:dyDescent="0.2">
      <c r="A128" s="793"/>
      <c r="B128" s="801" t="s">
        <v>15</v>
      </c>
      <c r="C128" s="801"/>
      <c r="D128" s="801"/>
      <c r="E128" s="33" t="str">
        <f>IF('④別表２（エネ管工場等）'!F144="","",ROUND('④別表２（エネ管工場等）'!F144,0))</f>
        <v/>
      </c>
      <c r="F128" s="356" t="s">
        <v>16</v>
      </c>
      <c r="G128" s="5" t="str">
        <f t="shared" si="6"/>
        <v/>
      </c>
      <c r="H128" s="370">
        <v>40</v>
      </c>
      <c r="I128" s="356" t="s">
        <v>17</v>
      </c>
    </row>
    <row r="129" spans="1:9" s="1" customFormat="1" ht="18" customHeight="1" x14ac:dyDescent="0.2">
      <c r="A129" s="793"/>
      <c r="B129" s="801" t="s">
        <v>18</v>
      </c>
      <c r="C129" s="801"/>
      <c r="D129" s="801"/>
      <c r="E129" s="33" t="str">
        <f>IF('④別表２（エネ管工場等）'!F145="","",ROUND('④別表２（エネ管工場等）'!F145,0))</f>
        <v/>
      </c>
      <c r="F129" s="356" t="s">
        <v>16</v>
      </c>
      <c r="G129" s="5" t="str">
        <f t="shared" si="6"/>
        <v/>
      </c>
      <c r="H129" s="369">
        <v>34.1</v>
      </c>
      <c r="I129" s="356" t="s">
        <v>17</v>
      </c>
    </row>
    <row r="130" spans="1:9" s="1" customFormat="1" ht="18" customHeight="1" x14ac:dyDescent="0.2">
      <c r="A130" s="793"/>
      <c r="B130" s="822" t="s">
        <v>19</v>
      </c>
      <c r="C130" s="808" t="s">
        <v>20</v>
      </c>
      <c r="D130" s="809"/>
      <c r="E130" s="33" t="str">
        <f>IF('④別表２（エネ管工場等）'!F146="","",ROUND('④別表２（エネ管工場等）'!F146,0))</f>
        <v/>
      </c>
      <c r="F130" s="356" t="s">
        <v>16</v>
      </c>
      <c r="G130" s="5" t="str">
        <f t="shared" si="6"/>
        <v/>
      </c>
      <c r="H130" s="369">
        <v>50.1</v>
      </c>
      <c r="I130" s="356" t="s">
        <v>91</v>
      </c>
    </row>
    <row r="131" spans="1:9" s="1" customFormat="1" ht="18" customHeight="1" x14ac:dyDescent="0.2">
      <c r="A131" s="793"/>
      <c r="B131" s="822"/>
      <c r="C131" s="808" t="s">
        <v>21</v>
      </c>
      <c r="D131" s="809"/>
      <c r="E131" s="33" t="str">
        <f>IF('④別表２（エネ管工場等）'!F147="","",ROUND('④別表２（エネ管工場等）'!F147,0))</f>
        <v/>
      </c>
      <c r="F131" s="356" t="s">
        <v>65</v>
      </c>
      <c r="G131" s="5" t="str">
        <f t="shared" si="6"/>
        <v/>
      </c>
      <c r="H131" s="369">
        <v>46.1</v>
      </c>
      <c r="I131" s="356" t="s">
        <v>366</v>
      </c>
    </row>
    <row r="132" spans="1:9" s="1" customFormat="1" ht="18" customHeight="1" x14ac:dyDescent="0.2">
      <c r="A132" s="793"/>
      <c r="B132" s="822" t="s">
        <v>397</v>
      </c>
      <c r="C132" s="808" t="s">
        <v>22</v>
      </c>
      <c r="D132" s="809"/>
      <c r="E132" s="33" t="str">
        <f>IF('④別表２（エネ管工場等）'!F148="","",ROUND('④別表２（エネ管工場等）'!F148,0))</f>
        <v/>
      </c>
      <c r="F132" s="356" t="s">
        <v>16</v>
      </c>
      <c r="G132" s="5" t="str">
        <f t="shared" si="6"/>
        <v/>
      </c>
      <c r="H132" s="369">
        <v>54.7</v>
      </c>
      <c r="I132" s="356" t="s">
        <v>91</v>
      </c>
    </row>
    <row r="133" spans="1:9" s="1" customFormat="1" ht="18" customHeight="1" x14ac:dyDescent="0.2">
      <c r="A133" s="793"/>
      <c r="B133" s="822"/>
      <c r="C133" s="813" t="s">
        <v>93</v>
      </c>
      <c r="D133" s="814"/>
      <c r="E133" s="33" t="str">
        <f>IF('④別表２（エネ管工場等）'!F149="","",ROUND('④別表２（エネ管工場等）'!F149,0))</f>
        <v/>
      </c>
      <c r="F133" s="356" t="s">
        <v>65</v>
      </c>
      <c r="G133" s="5" t="str">
        <f t="shared" si="6"/>
        <v/>
      </c>
      <c r="H133" s="369">
        <v>38.4</v>
      </c>
      <c r="I133" s="356" t="s">
        <v>75</v>
      </c>
    </row>
    <row r="134" spans="1:9" s="1" customFormat="1" ht="18" customHeight="1" x14ac:dyDescent="0.2">
      <c r="A134" s="793"/>
      <c r="B134" s="801" t="s">
        <v>23</v>
      </c>
      <c r="C134" s="808" t="str">
        <f>IF('④別表２（エネ管工場等）'!C150="","",'④別表２（エネ管工場等）'!C150)</f>
        <v>原料炭</v>
      </c>
      <c r="D134" s="809" t="str">
        <f>IF('④別表２（エネ管工場等）'!E134="","",ROUND('④別表２（エネ管工場等）'!E134,0))</f>
        <v/>
      </c>
      <c r="E134" s="33" t="str">
        <f>IF('④別表２（エネ管工場等）'!F150="","",ROUND('④別表２（エネ管工場等）'!F150,0))</f>
        <v/>
      </c>
      <c r="F134" s="356" t="s">
        <v>16</v>
      </c>
      <c r="G134" s="5" t="str">
        <f t="shared" si="6"/>
        <v/>
      </c>
      <c r="H134" s="371">
        <v>28.7</v>
      </c>
      <c r="I134" s="356" t="s">
        <v>17</v>
      </c>
    </row>
    <row r="135" spans="1:9" s="1" customFormat="1" ht="18" customHeight="1" x14ac:dyDescent="0.2">
      <c r="A135" s="793"/>
      <c r="B135" s="801"/>
      <c r="C135" s="808" t="str">
        <f>IF('④別表２（エネ管工場等）'!C151="","",'④別表２（エネ管工場等）'!C151)</f>
        <v>一般炭</v>
      </c>
      <c r="D135" s="809" t="str">
        <f>IF('④別表２（エネ管工場等）'!E135="","",ROUND('④別表２（エネ管工場等）'!E135,0))</f>
        <v/>
      </c>
      <c r="E135" s="33" t="str">
        <f>IF('④別表２（エネ管工場等）'!F151="","",ROUND('④別表２（エネ管工場等）'!F151,0))</f>
        <v/>
      </c>
      <c r="F135" s="356" t="s">
        <v>16</v>
      </c>
      <c r="G135" s="5" t="str">
        <f t="shared" si="6"/>
        <v/>
      </c>
      <c r="H135" s="369">
        <v>26.1</v>
      </c>
      <c r="I135" s="356" t="s">
        <v>17</v>
      </c>
    </row>
    <row r="136" spans="1:9" s="1" customFormat="1" ht="18" customHeight="1" x14ac:dyDescent="0.2">
      <c r="A136" s="793"/>
      <c r="B136" s="801"/>
      <c r="C136" s="808" t="s">
        <v>25</v>
      </c>
      <c r="D136" s="809"/>
      <c r="E136" s="33" t="str">
        <f>IF('④別表２（エネ管工場等）'!F152="","",ROUND('④別表２（エネ管工場等）'!F152,0))</f>
        <v/>
      </c>
      <c r="F136" s="356" t="s">
        <v>16</v>
      </c>
      <c r="G136" s="5" t="str">
        <f t="shared" si="6"/>
        <v/>
      </c>
      <c r="H136" s="369">
        <v>27.8</v>
      </c>
      <c r="I136" s="356" t="s">
        <v>17</v>
      </c>
    </row>
    <row r="137" spans="1:9" s="1" customFormat="1" ht="18" customHeight="1" x14ac:dyDescent="0.2">
      <c r="A137" s="793"/>
      <c r="B137" s="801" t="s">
        <v>26</v>
      </c>
      <c r="C137" s="801"/>
      <c r="D137" s="801"/>
      <c r="E137" s="33" t="str">
        <f>IF('④別表２（エネ管工場等）'!F153="","",ROUND('④別表２（エネ管工場等）'!F153,0))</f>
        <v/>
      </c>
      <c r="F137" s="356" t="s">
        <v>16</v>
      </c>
      <c r="G137" s="5" t="str">
        <f t="shared" si="6"/>
        <v/>
      </c>
      <c r="H137" s="370">
        <v>29</v>
      </c>
      <c r="I137" s="356" t="s">
        <v>17</v>
      </c>
    </row>
    <row r="138" spans="1:9" s="1" customFormat="1" ht="18" customHeight="1" x14ac:dyDescent="0.2">
      <c r="A138" s="793"/>
      <c r="B138" s="801" t="s">
        <v>27</v>
      </c>
      <c r="C138" s="801"/>
      <c r="D138" s="801"/>
      <c r="E138" s="33" t="str">
        <f>IF('④別表２（エネ管工場等）'!F154="","",ROUND('④別表２（エネ管工場等）'!F154,0))</f>
        <v/>
      </c>
      <c r="F138" s="356" t="s">
        <v>16</v>
      </c>
      <c r="G138" s="5" t="str">
        <f t="shared" si="6"/>
        <v/>
      </c>
      <c r="H138" s="369">
        <v>37.299999999999997</v>
      </c>
      <c r="I138" s="356" t="s">
        <v>17</v>
      </c>
    </row>
    <row r="139" spans="1:9" s="1" customFormat="1" ht="18" customHeight="1" x14ac:dyDescent="0.2">
      <c r="A139" s="793"/>
      <c r="B139" s="801" t="s">
        <v>28</v>
      </c>
      <c r="C139" s="801"/>
      <c r="D139" s="801"/>
      <c r="E139" s="33" t="str">
        <f>IF('④別表２（エネ管工場等）'!F155="","",ROUND('④別表２（エネ管工場等）'!F155,0))</f>
        <v/>
      </c>
      <c r="F139" s="356" t="s">
        <v>65</v>
      </c>
      <c r="G139" s="5" t="str">
        <f t="shared" si="6"/>
        <v/>
      </c>
      <c r="H139" s="369">
        <v>18.399999999999999</v>
      </c>
      <c r="I139" s="356" t="s">
        <v>75</v>
      </c>
    </row>
    <row r="140" spans="1:9" s="1" customFormat="1" ht="18" customHeight="1" x14ac:dyDescent="0.2">
      <c r="A140" s="793"/>
      <c r="B140" s="801" t="s">
        <v>29</v>
      </c>
      <c r="C140" s="801"/>
      <c r="D140" s="801"/>
      <c r="E140" s="33" t="str">
        <f>IF('④別表２（エネ管工場等）'!F156="","",ROUND('④別表２（エネ管工場等）'!F156,0))</f>
        <v/>
      </c>
      <c r="F140" s="356" t="s">
        <v>65</v>
      </c>
      <c r="G140" s="5" t="str">
        <f t="shared" si="6"/>
        <v/>
      </c>
      <c r="H140" s="369">
        <v>3.23</v>
      </c>
      <c r="I140" s="356" t="s">
        <v>75</v>
      </c>
    </row>
    <row r="141" spans="1:9" s="1" customFormat="1" ht="18" customHeight="1" x14ac:dyDescent="0.2">
      <c r="A141" s="793"/>
      <c r="B141" s="801" t="s">
        <v>30</v>
      </c>
      <c r="C141" s="801"/>
      <c r="D141" s="801"/>
      <c r="E141" s="33" t="str">
        <f>IF('④別表２（エネ管工場等）'!F157="","",ROUND('④別表２（エネ管工場等）'!F157,0))</f>
        <v/>
      </c>
      <c r="F141" s="356" t="s">
        <v>65</v>
      </c>
      <c r="G141" s="5" t="str">
        <f t="shared" si="6"/>
        <v/>
      </c>
      <c r="H141" s="369">
        <v>7.53</v>
      </c>
      <c r="I141" s="356" t="s">
        <v>75</v>
      </c>
    </row>
    <row r="142" spans="1:9" s="1" customFormat="1" ht="18" customHeight="1" x14ac:dyDescent="0.2">
      <c r="A142" s="793"/>
      <c r="B142" s="819" t="s">
        <v>400</v>
      </c>
      <c r="C142" s="811" t="str">
        <f>IF('④別表２（エネ管工場等）'!C158="","",'④別表２（エネ管工場等）'!C158)</f>
        <v/>
      </c>
      <c r="D142" s="812"/>
      <c r="E142" s="33" t="str">
        <f>IF('④別表２（エネ管工場等）'!F158="","",ROUND('④別表２（エネ管工場等）'!F158,0))</f>
        <v/>
      </c>
      <c r="F142" s="374" t="str">
        <f>IF('④別表２（エネ管工場等）'!G158="","",'④別表２（エネ管工場等）'!G158)</f>
        <v/>
      </c>
      <c r="G142" s="5" t="str">
        <f>IF(E142="","",ROUND(E142*H142,0))</f>
        <v/>
      </c>
      <c r="H142" s="373" t="str">
        <f>IF('④別表２（エネ管工場等）'!P158="","",'④別表２（エネ管工場等）'!P158)</f>
        <v/>
      </c>
      <c r="I142" s="356" t="str">
        <f>IF('④別表２（エネ管工場等）'!Q158="","",'④別表２（エネ管工場等）'!Q158)</f>
        <v/>
      </c>
    </row>
    <row r="143" spans="1:9" s="1" customFormat="1" ht="18" customHeight="1" x14ac:dyDescent="0.2">
      <c r="A143" s="793"/>
      <c r="B143" s="820"/>
      <c r="C143" s="811" t="str">
        <f>IF('④別表２（エネ管工場等）'!C159="","",'④別表２（エネ管工場等）'!C159)</f>
        <v/>
      </c>
      <c r="D143" s="812"/>
      <c r="E143" s="33" t="str">
        <f>IF('④別表２（エネ管工場等）'!F159="","",ROUND('④別表２（エネ管工場等）'!F159,0))</f>
        <v/>
      </c>
      <c r="F143" s="374" t="str">
        <f>IF('④別表２（エネ管工場等）'!G159="","",'④別表２（エネ管工場等）'!G159)</f>
        <v/>
      </c>
      <c r="G143" s="5" t="str">
        <f t="shared" ref="G143" si="7">IF(E143="","",ROUND(E143*H143,0))</f>
        <v/>
      </c>
      <c r="H143" s="373" t="str">
        <f>IF('④別表２（エネ管工場等）'!P159="","",'④別表２（エネ管工場等）'!P159)</f>
        <v/>
      </c>
      <c r="I143" s="356" t="str">
        <f>IF('④別表２（エネ管工場等）'!Q159="","",'④別表２（エネ管工場等）'!Q159)</f>
        <v/>
      </c>
    </row>
    <row r="144" spans="1:9" s="1" customFormat="1" ht="18" customHeight="1" x14ac:dyDescent="0.2">
      <c r="A144" s="793"/>
      <c r="B144" s="820"/>
      <c r="C144" s="811" t="str">
        <f>IF('④別表２（エネ管工場等）'!C160="","",'④別表２（エネ管工場等）'!C160)</f>
        <v/>
      </c>
      <c r="D144" s="812"/>
      <c r="E144" s="33" t="str">
        <f>IF('④別表２（エネ管工場等）'!F160="","",ROUND('④別表２（エネ管工場等）'!F160,0))</f>
        <v/>
      </c>
      <c r="F144" s="374" t="str">
        <f>IF('④別表２（エネ管工場等）'!G160="","",'④別表２（エネ管工場等）'!G160)</f>
        <v/>
      </c>
      <c r="G144" s="5" t="str">
        <f t="shared" ref="G144" si="8">IF(E144="","",ROUND(E144*H144,0))</f>
        <v/>
      </c>
      <c r="H144" s="373" t="str">
        <f>IF('④別表２（エネ管工場等）'!P160="","",'④別表２（エネ管工場等）'!P160)</f>
        <v/>
      </c>
      <c r="I144" s="356" t="str">
        <f>IF('④別表２（エネ管工場等）'!Q160="","",'④別表２（エネ管工場等）'!Q160)</f>
        <v/>
      </c>
    </row>
    <row r="145" spans="1:9" s="1" customFormat="1" ht="18" customHeight="1" x14ac:dyDescent="0.2">
      <c r="A145" s="793"/>
      <c r="B145" s="820"/>
      <c r="C145" s="811" t="str">
        <f>IF('④別表２（エネ管工場等）'!C161="","",'④別表２（エネ管工場等）'!C161)</f>
        <v/>
      </c>
      <c r="D145" s="812"/>
      <c r="E145" s="33" t="str">
        <f>IF('④別表２（エネ管工場等）'!F161="","",ROUND('④別表２（エネ管工場等）'!F161,0))</f>
        <v/>
      </c>
      <c r="F145" s="374" t="str">
        <f>IF('④別表２（エネ管工場等）'!G161="","",'④別表２（エネ管工場等）'!G161)</f>
        <v/>
      </c>
      <c r="G145" s="5" t="str">
        <f t="shared" ref="G145:G151" si="9">IF(E145="","",ROUND(E145*H145,0))</f>
        <v/>
      </c>
      <c r="H145" s="373" t="str">
        <f>IF('④別表２（エネ管工場等）'!P161="","",'④別表２（エネ管工場等）'!P161)</f>
        <v/>
      </c>
      <c r="I145" s="356" t="str">
        <f>IF('④別表２（エネ管工場等）'!Q161="","",'④別表２（エネ管工場等）'!Q161)</f>
        <v/>
      </c>
    </row>
    <row r="146" spans="1:9" s="1" customFormat="1" ht="18" customHeight="1" x14ac:dyDescent="0.2">
      <c r="A146" s="793"/>
      <c r="B146" s="821"/>
      <c r="C146" s="811" t="str">
        <f>IF('④別表２（エネ管工場等）'!C162="","",'④別表２（エネ管工場等）'!C162)</f>
        <v/>
      </c>
      <c r="D146" s="812"/>
      <c r="E146" s="33" t="str">
        <f>IF('④別表２（エネ管工場等）'!F162="","",ROUND('④別表２（エネ管工場等）'!F162,0))</f>
        <v/>
      </c>
      <c r="F146" s="374" t="str">
        <f>IF('④別表２（エネ管工場等）'!G162="","",'④別表２（エネ管工場等）'!G162)</f>
        <v/>
      </c>
      <c r="G146" s="5" t="str">
        <f t="shared" si="9"/>
        <v/>
      </c>
      <c r="H146" s="373" t="str">
        <f>IF('④別表２（エネ管工場等）'!P162="","",'④別表２（エネ管工場等）'!P162)</f>
        <v/>
      </c>
      <c r="I146" s="356" t="str">
        <f>IF('④別表２（エネ管工場等）'!Q162="","",'④別表２（エネ管工場等）'!Q162)</f>
        <v/>
      </c>
    </row>
    <row r="147" spans="1:9" s="1" customFormat="1" ht="18" customHeight="1" x14ac:dyDescent="0.2">
      <c r="A147" s="793"/>
      <c r="B147" s="811" t="s">
        <v>31</v>
      </c>
      <c r="C147" s="818"/>
      <c r="D147" s="812"/>
      <c r="E147" s="33" t="str">
        <f>IF('④別表２（エネ管工場等）'!F167="","",ROUND('④別表２（エネ管工場等）'!F167,0))</f>
        <v/>
      </c>
      <c r="F147" s="356" t="s">
        <v>65</v>
      </c>
      <c r="G147" s="5" t="str">
        <f t="shared" ref="G147" si="10">IF(E147="","",ROUND(E147*H147,0))</f>
        <v/>
      </c>
      <c r="H147" s="59">
        <v>46</v>
      </c>
      <c r="I147" s="356" t="s">
        <v>75</v>
      </c>
    </row>
    <row r="148" spans="1:9" s="1" customFormat="1" ht="18" customHeight="1" x14ac:dyDescent="0.2">
      <c r="A148" s="793"/>
      <c r="B148" s="801" t="s">
        <v>32</v>
      </c>
      <c r="C148" s="801"/>
      <c r="D148" s="801"/>
      <c r="E148" s="33" t="str">
        <f>IF('④別表２（エネ管工場等）'!F172="","",ROUND('④別表２（エネ管工場等）'!F172,0))</f>
        <v/>
      </c>
      <c r="F148" s="356" t="s">
        <v>33</v>
      </c>
      <c r="G148" s="5" t="str">
        <f t="shared" si="9"/>
        <v/>
      </c>
      <c r="H148" s="60">
        <v>1.17</v>
      </c>
      <c r="I148" s="356" t="s">
        <v>34</v>
      </c>
    </row>
    <row r="149" spans="1:9" s="1" customFormat="1" ht="18" customHeight="1" x14ac:dyDescent="0.2">
      <c r="A149" s="793"/>
      <c r="B149" s="801" t="s">
        <v>35</v>
      </c>
      <c r="C149" s="801"/>
      <c r="D149" s="801"/>
      <c r="E149" s="33" t="str">
        <f>IF('④別表２（エネ管工場等）'!F173="","",ROUND('④別表２（エネ管工場等）'!F173,0))</f>
        <v/>
      </c>
      <c r="F149" s="356" t="s">
        <v>33</v>
      </c>
      <c r="G149" s="5" t="str">
        <f t="shared" si="9"/>
        <v/>
      </c>
      <c r="H149" s="60">
        <v>1.19</v>
      </c>
      <c r="I149" s="356" t="s">
        <v>34</v>
      </c>
    </row>
    <row r="150" spans="1:9" s="1" customFormat="1" ht="18" customHeight="1" x14ac:dyDescent="0.2">
      <c r="A150" s="793"/>
      <c r="B150" s="801" t="s">
        <v>36</v>
      </c>
      <c r="C150" s="801"/>
      <c r="D150" s="801"/>
      <c r="E150" s="33" t="str">
        <f>IF('④別表２（エネ管工場等）'!F174="","",ROUND('④別表２（エネ管工場等）'!F174,0))</f>
        <v/>
      </c>
      <c r="F150" s="356" t="s">
        <v>33</v>
      </c>
      <c r="G150" s="5" t="str">
        <f t="shared" si="9"/>
        <v/>
      </c>
      <c r="H150" s="60">
        <v>1.19</v>
      </c>
      <c r="I150" s="356" t="s">
        <v>34</v>
      </c>
    </row>
    <row r="151" spans="1:9" s="1" customFormat="1" ht="18" customHeight="1" x14ac:dyDescent="0.2">
      <c r="A151" s="793"/>
      <c r="B151" s="801" t="s">
        <v>37</v>
      </c>
      <c r="C151" s="801"/>
      <c r="D151" s="801"/>
      <c r="E151" s="33" t="str">
        <f>IF('④別表２（エネ管工場等）'!F175="","",ROUND('④別表２（エネ管工場等）'!F175,0))</f>
        <v/>
      </c>
      <c r="F151" s="356" t="s">
        <v>33</v>
      </c>
      <c r="G151" s="5" t="str">
        <f t="shared" si="9"/>
        <v/>
      </c>
      <c r="H151" s="60">
        <v>1.19</v>
      </c>
      <c r="I151" s="356" t="s">
        <v>34</v>
      </c>
    </row>
    <row r="152" spans="1:9" s="1" customFormat="1" ht="18" customHeight="1" x14ac:dyDescent="0.2">
      <c r="A152" s="794"/>
      <c r="B152" s="797" t="s">
        <v>54</v>
      </c>
      <c r="C152" s="798"/>
      <c r="D152" s="799"/>
      <c r="E152" s="6"/>
      <c r="F152" s="6"/>
      <c r="G152" s="5" t="str">
        <f>IF(SUM(G120:G151)=0,"",SUM(G120:G151))</f>
        <v/>
      </c>
      <c r="H152" s="7"/>
      <c r="I152" s="8"/>
    </row>
    <row r="153" spans="1:9" s="1" customFormat="1" ht="18" customHeight="1" x14ac:dyDescent="0.2">
      <c r="A153" s="792" t="s">
        <v>38</v>
      </c>
      <c r="B153" s="802" t="s">
        <v>392</v>
      </c>
      <c r="C153" s="803"/>
      <c r="D153" s="9" t="s">
        <v>39</v>
      </c>
      <c r="E153" s="33" t="str">
        <f>IF('④別表２（エネ管工場等）'!F180="","",ROUND('④別表２（エネ管工場等）'!F180,0))</f>
        <v/>
      </c>
      <c r="F153" s="356" t="s">
        <v>95</v>
      </c>
      <c r="G153" s="5" t="str">
        <f>IF(E153="","",ROUND(E153*H153,0))</f>
        <v/>
      </c>
      <c r="H153" s="369">
        <v>8.64</v>
      </c>
      <c r="I153" s="356" t="s">
        <v>96</v>
      </c>
    </row>
    <row r="154" spans="1:9" s="1" customFormat="1" ht="18" customHeight="1" x14ac:dyDescent="0.2">
      <c r="A154" s="793"/>
      <c r="B154" s="804"/>
      <c r="C154" s="805"/>
      <c r="D154" s="9" t="s">
        <v>40</v>
      </c>
      <c r="E154" s="33" t="str">
        <f>IF('④別表２（エネ管工場等）'!F182="","",ROUND('④別表２（エネ管工場等）'!F182,0))</f>
        <v/>
      </c>
      <c r="F154" s="356" t="s">
        <v>95</v>
      </c>
      <c r="G154" s="5" t="str">
        <f>IF(E154="","",ROUND(E154*H154,0))</f>
        <v/>
      </c>
      <c r="H154" s="369">
        <v>8.64</v>
      </c>
      <c r="I154" s="356" t="s">
        <v>96</v>
      </c>
    </row>
    <row r="155" spans="1:9" s="1" customFormat="1" ht="18" customHeight="1" x14ac:dyDescent="0.2">
      <c r="A155" s="793"/>
      <c r="B155" s="795" t="s">
        <v>41</v>
      </c>
      <c r="C155" s="808" t="s">
        <v>42</v>
      </c>
      <c r="D155" s="809"/>
      <c r="E155" s="33" t="str">
        <f>IF('④別表２（エネ管工場等）'!F184="","",ROUND('④別表２（エネ管工場等）'!F184,0))</f>
        <v/>
      </c>
      <c r="F155" s="356" t="s">
        <v>95</v>
      </c>
      <c r="G155" s="5" t="str">
        <f>IF(E155="","",ROUND(E155*H155,0))</f>
        <v/>
      </c>
      <c r="H155" s="372"/>
      <c r="I155" s="356" t="s">
        <v>96</v>
      </c>
    </row>
    <row r="156" spans="1:9" s="1" customFormat="1" ht="18" customHeight="1" x14ac:dyDescent="0.2">
      <c r="A156" s="793"/>
      <c r="B156" s="796"/>
      <c r="C156" s="806" t="s">
        <v>43</v>
      </c>
      <c r="D156" s="807"/>
      <c r="E156" s="33" t="str">
        <f>IF('④別表２（エネ管工場等）'!F185="","",ROUND('④別表２（エネ管工場等）'!F185,0))</f>
        <v/>
      </c>
      <c r="F156" s="356" t="s">
        <v>95</v>
      </c>
      <c r="G156" s="7"/>
      <c r="H156" s="7"/>
      <c r="I156" s="356" t="s">
        <v>96</v>
      </c>
    </row>
    <row r="157" spans="1:9" s="1" customFormat="1" ht="18" customHeight="1" thickBot="1" x14ac:dyDescent="0.25">
      <c r="A157" s="794"/>
      <c r="B157" s="797" t="s">
        <v>55</v>
      </c>
      <c r="C157" s="798"/>
      <c r="D157" s="799"/>
      <c r="E157" s="6"/>
      <c r="F157" s="6"/>
      <c r="G157" s="18" t="str">
        <f>IF(SUM(G153:G155)=0,"",SUM(G153:G155))</f>
        <v/>
      </c>
      <c r="H157" s="7"/>
      <c r="I157" s="8"/>
    </row>
    <row r="158" spans="1:9" s="1" customFormat="1" ht="18" customHeight="1" thickBot="1" x14ac:dyDescent="0.25">
      <c r="A158" s="797" t="s">
        <v>44</v>
      </c>
      <c r="B158" s="798"/>
      <c r="C158" s="798"/>
      <c r="D158" s="798"/>
      <c r="E158" s="799"/>
      <c r="F158" s="16"/>
      <c r="G158" s="19" t="str">
        <f>IF(SUM(G152,G157)=0,"",SUM(G152,G157))</f>
        <v/>
      </c>
      <c r="H158" s="17"/>
      <c r="I158" s="8"/>
    </row>
    <row r="159" spans="1:9" s="1" customFormat="1" ht="18" customHeight="1" thickBot="1" x14ac:dyDescent="0.25"/>
    <row r="160" spans="1:9" s="1" customFormat="1" ht="18" customHeight="1" thickBot="1" x14ac:dyDescent="0.25">
      <c r="A160" s="815" t="s">
        <v>45</v>
      </c>
      <c r="B160" s="816"/>
      <c r="C160" s="816"/>
      <c r="D160" s="816"/>
      <c r="E160" s="816"/>
      <c r="F160" s="816"/>
      <c r="G160" s="20" t="str">
        <f>IF(G158="","",G158*0.0258)</f>
        <v/>
      </c>
    </row>
    <row r="169" spans="1:11" s="25" customFormat="1" ht="18" customHeight="1" x14ac:dyDescent="0.2">
      <c r="A169" s="68" t="s">
        <v>504</v>
      </c>
      <c r="B169" s="1"/>
      <c r="C169" s="1"/>
      <c r="D169" s="1"/>
      <c r="E169" s="1"/>
      <c r="F169" s="1"/>
      <c r="G169" s="1"/>
      <c r="H169" s="1"/>
      <c r="I169" s="1"/>
      <c r="J169" s="1"/>
      <c r="K169" s="24"/>
    </row>
    <row r="170" spans="1:11" s="25" customFormat="1" ht="18" customHeight="1" x14ac:dyDescent="0.2">
      <c r="A170" s="68"/>
      <c r="B170" s="1"/>
      <c r="C170" s="1"/>
      <c r="D170" s="1"/>
      <c r="E170" s="1"/>
      <c r="F170" s="1"/>
      <c r="G170" s="1"/>
      <c r="H170" s="1"/>
      <c r="I170" s="1"/>
      <c r="J170" s="1"/>
      <c r="K170" s="24"/>
    </row>
    <row r="171" spans="1:11" s="25" customFormat="1" ht="18" customHeight="1" x14ac:dyDescent="0.2">
      <c r="A171" s="69" t="str">
        <f>A3</f>
        <v>（令和</v>
      </c>
      <c r="B171" s="70">
        <f>IF('④別表２（エネ管工場等）'!$C$3="","",'④別表２（エネ管工場等）'!$C$3)</f>
        <v>7</v>
      </c>
      <c r="C171" s="71" t="s">
        <v>111</v>
      </c>
      <c r="E171" s="69" t="s">
        <v>112</v>
      </c>
      <c r="F171" s="808" t="str">
        <f>IF('③（別紙１）事業所一覧'!B10="","",CONCATENATE(①基本情報!C4," ",'③（別紙１）事業所一覧'!B10))</f>
        <v/>
      </c>
      <c r="G171" s="817"/>
      <c r="H171" s="817"/>
      <c r="I171" s="809"/>
      <c r="J171" s="68"/>
      <c r="K171" s="24"/>
    </row>
    <row r="172" spans="1:11" s="25" customFormat="1" ht="18" customHeight="1" x14ac:dyDescent="0.2">
      <c r="A172" s="115"/>
      <c r="B172" s="116"/>
      <c r="C172" s="116"/>
      <c r="D172" s="117"/>
      <c r="E172" s="115"/>
      <c r="F172" s="117"/>
      <c r="G172" s="117"/>
      <c r="H172" s="117"/>
      <c r="I172" s="117"/>
      <c r="J172" s="71"/>
      <c r="K172" s="24"/>
    </row>
    <row r="173" spans="1:11" s="1" customFormat="1" ht="18" customHeight="1" x14ac:dyDescent="0.2">
      <c r="A173" s="810" t="s">
        <v>0</v>
      </c>
      <c r="B173" s="810"/>
      <c r="C173" s="810"/>
      <c r="D173" s="810"/>
      <c r="E173" s="797" t="s">
        <v>1</v>
      </c>
      <c r="F173" s="798"/>
      <c r="G173" s="799"/>
      <c r="H173" s="797" t="s">
        <v>2</v>
      </c>
      <c r="I173" s="799"/>
      <c r="J173" s="11"/>
    </row>
    <row r="174" spans="1:11" s="1" customFormat="1" ht="18" customHeight="1" x14ac:dyDescent="0.2">
      <c r="A174" s="810"/>
      <c r="B174" s="810"/>
      <c r="C174" s="810"/>
      <c r="D174" s="810"/>
      <c r="E174" s="2" t="s">
        <v>3</v>
      </c>
      <c r="F174" s="810" t="s">
        <v>83</v>
      </c>
      <c r="G174" s="2" t="s">
        <v>4</v>
      </c>
      <c r="H174" s="2" t="s">
        <v>3</v>
      </c>
      <c r="I174" s="810" t="s">
        <v>83</v>
      </c>
    </row>
    <row r="175" spans="1:11" s="1" customFormat="1" ht="18" customHeight="1" x14ac:dyDescent="0.2">
      <c r="A175" s="810"/>
      <c r="B175" s="810"/>
      <c r="C175" s="810"/>
      <c r="D175" s="810"/>
      <c r="E175" s="3" t="s">
        <v>85</v>
      </c>
      <c r="F175" s="810"/>
      <c r="G175" s="3" t="s">
        <v>88</v>
      </c>
      <c r="H175" s="3" t="s">
        <v>86</v>
      </c>
      <c r="I175" s="810"/>
    </row>
    <row r="176" spans="1:11" s="1" customFormat="1" ht="18" customHeight="1" x14ac:dyDescent="0.2">
      <c r="A176" s="792" t="s">
        <v>6</v>
      </c>
      <c r="B176" s="800" t="s">
        <v>118</v>
      </c>
      <c r="C176" s="800"/>
      <c r="D176" s="800"/>
      <c r="E176" s="33" t="str">
        <f>IF('④別表２（エネ管工場等）'!F200="","",ROUND('④別表２（エネ管工場等）'!F200,0))</f>
        <v/>
      </c>
      <c r="F176" s="356" t="s">
        <v>7</v>
      </c>
      <c r="G176" s="5" t="str">
        <f>IF(E176="","",ROUND(E176*H176,0))</f>
        <v/>
      </c>
      <c r="H176" s="369">
        <v>38.299999999999997</v>
      </c>
      <c r="I176" s="356" t="s">
        <v>8</v>
      </c>
    </row>
    <row r="177" spans="1:9" s="1" customFormat="1" ht="18" customHeight="1" x14ac:dyDescent="0.2">
      <c r="A177" s="793"/>
      <c r="B177" s="801" t="s">
        <v>9</v>
      </c>
      <c r="C177" s="801"/>
      <c r="D177" s="801"/>
      <c r="E177" s="33" t="str">
        <f>IF('④別表２（エネ管工場等）'!F201="","",ROUND('④別表２（エネ管工場等）'!F201,0))</f>
        <v/>
      </c>
      <c r="F177" s="356" t="s">
        <v>7</v>
      </c>
      <c r="G177" s="5" t="str">
        <f t="shared" ref="G177:G197" si="11">IF(E177="","",ROUND(E177*H177,0))</f>
        <v/>
      </c>
      <c r="H177" s="369">
        <v>34.799999999999997</v>
      </c>
      <c r="I177" s="356" t="s">
        <v>8</v>
      </c>
    </row>
    <row r="178" spans="1:9" s="1" customFormat="1" ht="18" customHeight="1" x14ac:dyDescent="0.2">
      <c r="A178" s="793"/>
      <c r="B178" s="801" t="s">
        <v>90</v>
      </c>
      <c r="C178" s="801"/>
      <c r="D178" s="801"/>
      <c r="E178" s="33" t="str">
        <f>IF('④別表２（エネ管工場等）'!F202="","",ROUND('④別表２（エネ管工場等）'!F202,0))</f>
        <v/>
      </c>
      <c r="F178" s="356" t="s">
        <v>7</v>
      </c>
      <c r="G178" s="5" t="str">
        <f t="shared" si="11"/>
        <v/>
      </c>
      <c r="H178" s="369">
        <v>33.4</v>
      </c>
      <c r="I178" s="356" t="s">
        <v>8</v>
      </c>
    </row>
    <row r="179" spans="1:9" s="1" customFormat="1" ht="18" customHeight="1" x14ac:dyDescent="0.2">
      <c r="A179" s="793"/>
      <c r="B179" s="801" t="s">
        <v>10</v>
      </c>
      <c r="C179" s="801"/>
      <c r="D179" s="801"/>
      <c r="E179" s="33" t="str">
        <f>IF('④別表２（エネ管工場等）'!F203="","",ROUND('④別表２（エネ管工場等）'!F203,0))</f>
        <v/>
      </c>
      <c r="F179" s="356" t="s">
        <v>7</v>
      </c>
      <c r="G179" s="5" t="str">
        <f t="shared" si="11"/>
        <v/>
      </c>
      <c r="H179" s="369">
        <v>33.299999999999997</v>
      </c>
      <c r="I179" s="356" t="s">
        <v>8</v>
      </c>
    </row>
    <row r="180" spans="1:9" s="1" customFormat="1" ht="18" customHeight="1" x14ac:dyDescent="0.2">
      <c r="A180" s="793"/>
      <c r="B180" s="801" t="s">
        <v>11</v>
      </c>
      <c r="C180" s="801"/>
      <c r="D180" s="801"/>
      <c r="E180" s="33" t="str">
        <f>IF('④別表２（エネ管工場等）'!F204="","",ROUND('④別表２（エネ管工場等）'!F204,0))</f>
        <v/>
      </c>
      <c r="F180" s="356" t="s">
        <v>7</v>
      </c>
      <c r="G180" s="5" t="str">
        <f t="shared" si="11"/>
        <v/>
      </c>
      <c r="H180" s="369">
        <v>36.5</v>
      </c>
      <c r="I180" s="356" t="s">
        <v>8</v>
      </c>
    </row>
    <row r="181" spans="1:9" s="1" customFormat="1" ht="18" customHeight="1" x14ac:dyDescent="0.2">
      <c r="A181" s="793"/>
      <c r="B181" s="801" t="s">
        <v>12</v>
      </c>
      <c r="C181" s="801"/>
      <c r="D181" s="801"/>
      <c r="E181" s="33" t="str">
        <f>IF('④別表２（エネ管工場等）'!F205="","",ROUND('④別表２（エネ管工場等）'!F205,0))</f>
        <v/>
      </c>
      <c r="F181" s="356" t="s">
        <v>7</v>
      </c>
      <c r="G181" s="5" t="str">
        <f t="shared" si="11"/>
        <v/>
      </c>
      <c r="H181" s="370">
        <v>38</v>
      </c>
      <c r="I181" s="356" t="s">
        <v>8</v>
      </c>
    </row>
    <row r="182" spans="1:9" s="1" customFormat="1" ht="18" customHeight="1" x14ac:dyDescent="0.2">
      <c r="A182" s="793"/>
      <c r="B182" s="801" t="s">
        <v>13</v>
      </c>
      <c r="C182" s="801"/>
      <c r="D182" s="801"/>
      <c r="E182" s="33" t="str">
        <f>IF('④別表２（エネ管工場等）'!F206="","",ROUND('④別表２（エネ管工場等）'!F206,0))</f>
        <v/>
      </c>
      <c r="F182" s="356" t="s">
        <v>7</v>
      </c>
      <c r="G182" s="5" t="str">
        <f t="shared" si="11"/>
        <v/>
      </c>
      <c r="H182" s="369">
        <v>38.9</v>
      </c>
      <c r="I182" s="356" t="s">
        <v>8</v>
      </c>
    </row>
    <row r="183" spans="1:9" s="1" customFormat="1" ht="18" customHeight="1" x14ac:dyDescent="0.2">
      <c r="A183" s="793"/>
      <c r="B183" s="801" t="s">
        <v>14</v>
      </c>
      <c r="C183" s="801"/>
      <c r="D183" s="801"/>
      <c r="E183" s="33" t="str">
        <f>IF('④別表２（エネ管工場等）'!F207="","",ROUND('④別表２（エネ管工場等）'!F207,0))</f>
        <v/>
      </c>
      <c r="F183" s="356" t="s">
        <v>7</v>
      </c>
      <c r="G183" s="5" t="str">
        <f t="shared" si="11"/>
        <v/>
      </c>
      <c r="H183" s="369">
        <v>41.8</v>
      </c>
      <c r="I183" s="356" t="s">
        <v>8</v>
      </c>
    </row>
    <row r="184" spans="1:9" s="1" customFormat="1" ht="18" customHeight="1" x14ac:dyDescent="0.2">
      <c r="A184" s="793"/>
      <c r="B184" s="801" t="s">
        <v>15</v>
      </c>
      <c r="C184" s="801"/>
      <c r="D184" s="801"/>
      <c r="E184" s="33" t="str">
        <f>IF('④別表２（エネ管工場等）'!F208="","",ROUND('④別表２（エネ管工場等）'!F208,0))</f>
        <v/>
      </c>
      <c r="F184" s="356" t="s">
        <v>16</v>
      </c>
      <c r="G184" s="5" t="str">
        <f t="shared" si="11"/>
        <v/>
      </c>
      <c r="H184" s="370">
        <v>40</v>
      </c>
      <c r="I184" s="356" t="s">
        <v>17</v>
      </c>
    </row>
    <row r="185" spans="1:9" s="1" customFormat="1" ht="18" customHeight="1" x14ac:dyDescent="0.2">
      <c r="A185" s="793"/>
      <c r="B185" s="801" t="s">
        <v>18</v>
      </c>
      <c r="C185" s="801"/>
      <c r="D185" s="801"/>
      <c r="E185" s="33" t="str">
        <f>IF('④別表２（エネ管工場等）'!F209="","",ROUND('④別表２（エネ管工場等）'!F209,0))</f>
        <v/>
      </c>
      <c r="F185" s="356" t="s">
        <v>16</v>
      </c>
      <c r="G185" s="5" t="str">
        <f t="shared" si="11"/>
        <v/>
      </c>
      <c r="H185" s="369">
        <v>34.1</v>
      </c>
      <c r="I185" s="356" t="s">
        <v>17</v>
      </c>
    </row>
    <row r="186" spans="1:9" s="1" customFormat="1" ht="18" customHeight="1" x14ac:dyDescent="0.2">
      <c r="A186" s="793"/>
      <c r="B186" s="822" t="s">
        <v>19</v>
      </c>
      <c r="C186" s="808" t="s">
        <v>20</v>
      </c>
      <c r="D186" s="809"/>
      <c r="E186" s="33" t="str">
        <f>IF('④別表２（エネ管工場等）'!F210="","",ROUND('④別表２（エネ管工場等）'!F210,0))</f>
        <v/>
      </c>
      <c r="F186" s="356" t="s">
        <v>16</v>
      </c>
      <c r="G186" s="5" t="str">
        <f t="shared" si="11"/>
        <v/>
      </c>
      <c r="H186" s="369">
        <v>50.1</v>
      </c>
      <c r="I186" s="356" t="s">
        <v>91</v>
      </c>
    </row>
    <row r="187" spans="1:9" s="1" customFormat="1" ht="18" customHeight="1" x14ac:dyDescent="0.2">
      <c r="A187" s="793"/>
      <c r="B187" s="822"/>
      <c r="C187" s="808" t="s">
        <v>21</v>
      </c>
      <c r="D187" s="809"/>
      <c r="E187" s="33" t="str">
        <f>IF('④別表２（エネ管工場等）'!F211="","",ROUND('④別表２（エネ管工場等）'!F211,0))</f>
        <v/>
      </c>
      <c r="F187" s="356" t="s">
        <v>65</v>
      </c>
      <c r="G187" s="5" t="str">
        <f t="shared" si="11"/>
        <v/>
      </c>
      <c r="H187" s="369">
        <v>46.1</v>
      </c>
      <c r="I187" s="356" t="s">
        <v>75</v>
      </c>
    </row>
    <row r="188" spans="1:9" s="1" customFormat="1" ht="18" customHeight="1" x14ac:dyDescent="0.2">
      <c r="A188" s="793"/>
      <c r="B188" s="822" t="s">
        <v>398</v>
      </c>
      <c r="C188" s="808" t="s">
        <v>22</v>
      </c>
      <c r="D188" s="809"/>
      <c r="E188" s="33" t="str">
        <f>IF('④別表２（エネ管工場等）'!F212="","",ROUND('④別表２（エネ管工場等）'!F212,0))</f>
        <v/>
      </c>
      <c r="F188" s="356" t="s">
        <v>16</v>
      </c>
      <c r="G188" s="5" t="str">
        <f t="shared" si="11"/>
        <v/>
      </c>
      <c r="H188" s="369">
        <v>54.7</v>
      </c>
      <c r="I188" s="356" t="s">
        <v>91</v>
      </c>
    </row>
    <row r="189" spans="1:9" s="1" customFormat="1" ht="18" customHeight="1" x14ac:dyDescent="0.2">
      <c r="A189" s="793"/>
      <c r="B189" s="822"/>
      <c r="C189" s="813" t="s">
        <v>93</v>
      </c>
      <c r="D189" s="814"/>
      <c r="E189" s="33" t="str">
        <f>IF('④別表２（エネ管工場等）'!F213="","",ROUND('④別表２（エネ管工場等）'!F213,0))</f>
        <v/>
      </c>
      <c r="F189" s="356" t="s">
        <v>65</v>
      </c>
      <c r="G189" s="5" t="str">
        <f t="shared" si="11"/>
        <v/>
      </c>
      <c r="H189" s="369">
        <v>38.4</v>
      </c>
      <c r="I189" s="356" t="s">
        <v>75</v>
      </c>
    </row>
    <row r="190" spans="1:9" s="1" customFormat="1" ht="18" customHeight="1" x14ac:dyDescent="0.2">
      <c r="A190" s="793"/>
      <c r="B190" s="801" t="s">
        <v>23</v>
      </c>
      <c r="C190" s="808" t="str">
        <f>IF('④別表２（エネ管工場等）'!C214="","",'④別表２（エネ管工場等）'!C214)</f>
        <v>原料炭</v>
      </c>
      <c r="D190" s="809" t="str">
        <f>IF('④別表２（エネ管工場等）'!E190="","",ROUND('④別表２（エネ管工場等）'!E190,0))</f>
        <v/>
      </c>
      <c r="E190" s="33" t="str">
        <f>IF('④別表２（エネ管工場等）'!F214="","",ROUND('④別表２（エネ管工場等）'!F214,0))</f>
        <v/>
      </c>
      <c r="F190" s="356" t="s">
        <v>16</v>
      </c>
      <c r="G190" s="5" t="str">
        <f t="shared" si="11"/>
        <v/>
      </c>
      <c r="H190" s="371">
        <v>28.7</v>
      </c>
      <c r="I190" s="356" t="s">
        <v>17</v>
      </c>
    </row>
    <row r="191" spans="1:9" s="1" customFormat="1" ht="18" customHeight="1" x14ac:dyDescent="0.2">
      <c r="A191" s="793"/>
      <c r="B191" s="801"/>
      <c r="C191" s="808" t="str">
        <f>IF('④別表２（エネ管工場等）'!C215="","",'④別表２（エネ管工場等）'!C215)</f>
        <v>一般炭</v>
      </c>
      <c r="D191" s="809" t="str">
        <f>IF('④別表２（エネ管工場等）'!E191="","",ROUND('④別表２（エネ管工場等）'!E191,0))</f>
        <v/>
      </c>
      <c r="E191" s="33" t="str">
        <f>IF('④別表２（エネ管工場等）'!F215="","",ROUND('④別表２（エネ管工場等）'!F215,0))</f>
        <v/>
      </c>
      <c r="F191" s="356" t="s">
        <v>16</v>
      </c>
      <c r="G191" s="5" t="str">
        <f t="shared" si="11"/>
        <v/>
      </c>
      <c r="H191" s="369">
        <v>26.1</v>
      </c>
      <c r="I191" s="356" t="s">
        <v>17</v>
      </c>
    </row>
    <row r="192" spans="1:9" s="1" customFormat="1" ht="18" customHeight="1" x14ac:dyDescent="0.2">
      <c r="A192" s="793"/>
      <c r="B192" s="801"/>
      <c r="C192" s="808" t="s">
        <v>25</v>
      </c>
      <c r="D192" s="809"/>
      <c r="E192" s="33" t="str">
        <f>IF('④別表２（エネ管工場等）'!F216="","",ROUND('④別表２（エネ管工場等）'!F216,0))</f>
        <v/>
      </c>
      <c r="F192" s="356" t="s">
        <v>16</v>
      </c>
      <c r="G192" s="5" t="str">
        <f t="shared" si="11"/>
        <v/>
      </c>
      <c r="H192" s="369">
        <v>27.8</v>
      </c>
      <c r="I192" s="356" t="s">
        <v>17</v>
      </c>
    </row>
    <row r="193" spans="1:9" s="1" customFormat="1" ht="18" customHeight="1" x14ac:dyDescent="0.2">
      <c r="A193" s="793"/>
      <c r="B193" s="801" t="s">
        <v>26</v>
      </c>
      <c r="C193" s="801"/>
      <c r="D193" s="801"/>
      <c r="E193" s="33" t="str">
        <f>IF('④別表２（エネ管工場等）'!F217="","",ROUND('④別表２（エネ管工場等）'!F217,0))</f>
        <v/>
      </c>
      <c r="F193" s="356" t="s">
        <v>16</v>
      </c>
      <c r="G193" s="5" t="str">
        <f t="shared" si="11"/>
        <v/>
      </c>
      <c r="H193" s="370">
        <v>29</v>
      </c>
      <c r="I193" s="356" t="s">
        <v>17</v>
      </c>
    </row>
    <row r="194" spans="1:9" s="1" customFormat="1" ht="18" customHeight="1" x14ac:dyDescent="0.2">
      <c r="A194" s="793"/>
      <c r="B194" s="801" t="s">
        <v>27</v>
      </c>
      <c r="C194" s="801"/>
      <c r="D194" s="801"/>
      <c r="E194" s="33" t="str">
        <f>IF('④別表２（エネ管工場等）'!F218="","",ROUND('④別表２（エネ管工場等）'!F218,0))</f>
        <v/>
      </c>
      <c r="F194" s="356" t="s">
        <v>16</v>
      </c>
      <c r="G194" s="5" t="str">
        <f t="shared" si="11"/>
        <v/>
      </c>
      <c r="H194" s="369">
        <v>37.299999999999997</v>
      </c>
      <c r="I194" s="356" t="s">
        <v>17</v>
      </c>
    </row>
    <row r="195" spans="1:9" s="1" customFormat="1" ht="18" customHeight="1" x14ac:dyDescent="0.2">
      <c r="A195" s="793"/>
      <c r="B195" s="801" t="s">
        <v>28</v>
      </c>
      <c r="C195" s="801"/>
      <c r="D195" s="801"/>
      <c r="E195" s="33" t="str">
        <f>IF('④別表２（エネ管工場等）'!F219="","",ROUND('④別表２（エネ管工場等）'!F219,0))</f>
        <v/>
      </c>
      <c r="F195" s="356" t="s">
        <v>65</v>
      </c>
      <c r="G195" s="5" t="str">
        <f t="shared" si="11"/>
        <v/>
      </c>
      <c r="H195" s="369">
        <v>18.399999999999999</v>
      </c>
      <c r="I195" s="356" t="s">
        <v>75</v>
      </c>
    </row>
    <row r="196" spans="1:9" s="1" customFormat="1" ht="18" customHeight="1" x14ac:dyDescent="0.2">
      <c r="A196" s="793"/>
      <c r="B196" s="801" t="s">
        <v>29</v>
      </c>
      <c r="C196" s="801"/>
      <c r="D196" s="801"/>
      <c r="E196" s="33" t="str">
        <f>IF('④別表２（エネ管工場等）'!F220="","",ROUND('④別表２（エネ管工場等）'!F220,0))</f>
        <v/>
      </c>
      <c r="F196" s="356" t="s">
        <v>65</v>
      </c>
      <c r="G196" s="5" t="str">
        <f t="shared" si="11"/>
        <v/>
      </c>
      <c r="H196" s="369">
        <v>3.23</v>
      </c>
      <c r="I196" s="356" t="s">
        <v>75</v>
      </c>
    </row>
    <row r="197" spans="1:9" s="1" customFormat="1" ht="18" customHeight="1" x14ac:dyDescent="0.2">
      <c r="A197" s="793"/>
      <c r="B197" s="801" t="s">
        <v>30</v>
      </c>
      <c r="C197" s="801"/>
      <c r="D197" s="801"/>
      <c r="E197" s="33" t="str">
        <f>IF('④別表２（エネ管工場等）'!F221="","",ROUND('④別表２（エネ管工場等）'!F221,0))</f>
        <v/>
      </c>
      <c r="F197" s="356" t="s">
        <v>367</v>
      </c>
      <c r="G197" s="5" t="str">
        <f t="shared" si="11"/>
        <v/>
      </c>
      <c r="H197" s="369">
        <v>7.53</v>
      </c>
      <c r="I197" s="356" t="s">
        <v>75</v>
      </c>
    </row>
    <row r="198" spans="1:9" s="1" customFormat="1" ht="18" customHeight="1" x14ac:dyDescent="0.2">
      <c r="A198" s="793"/>
      <c r="B198" s="819" t="s">
        <v>400</v>
      </c>
      <c r="C198" s="811" t="str">
        <f>IF('④別表２（エネ管工場等）'!C222="","",'④別表２（エネ管工場等）'!C222)</f>
        <v/>
      </c>
      <c r="D198" s="812" t="str">
        <f>IF('④別表２（エネ管工場等）'!E198="","",ROUND('④別表２（エネ管工場等）'!E198,0))</f>
        <v/>
      </c>
      <c r="E198" s="33" t="str">
        <f>IF('④別表２（エネ管工場等）'!F222="","",ROUND('④別表２（エネ管工場等）'!F222,0))</f>
        <v/>
      </c>
      <c r="F198" s="374" t="str">
        <f>IF('④別表２（エネ管工場等）'!G222="","",'④別表２（エネ管工場等）'!G222)</f>
        <v/>
      </c>
      <c r="G198" s="5" t="str">
        <f t="shared" ref="G198:G200" si="12">IF(E198="","",ROUND(E198*H198,0))</f>
        <v/>
      </c>
      <c r="H198" s="373" t="str">
        <f>IF('④別表２（エネ管工場等）'!P222="","",'④別表２（エネ管工場等）'!P222)</f>
        <v/>
      </c>
      <c r="I198" s="356" t="str">
        <f>IF('④別表２（エネ管工場等）'!Q222="","",'④別表２（エネ管工場等）'!Q222)</f>
        <v/>
      </c>
    </row>
    <row r="199" spans="1:9" s="1" customFormat="1" ht="18" customHeight="1" x14ac:dyDescent="0.2">
      <c r="A199" s="793"/>
      <c r="B199" s="820"/>
      <c r="C199" s="811" t="str">
        <f>IF('④別表２（エネ管工場等）'!C223="","",'④別表２（エネ管工場等）'!C223)</f>
        <v/>
      </c>
      <c r="D199" s="812" t="str">
        <f>IF('④別表２（エネ管工場等）'!E199="","",ROUND('④別表２（エネ管工場等）'!E199,0))</f>
        <v/>
      </c>
      <c r="E199" s="33" t="str">
        <f>IF('④別表２（エネ管工場等）'!F223="","",ROUND('④別表２（エネ管工場等）'!F223,0))</f>
        <v/>
      </c>
      <c r="F199" s="374" t="str">
        <f>IF('④別表２（エネ管工場等）'!G223="","",'④別表２（エネ管工場等）'!G223)</f>
        <v/>
      </c>
      <c r="G199" s="5" t="str">
        <f t="shared" ref="G199" si="13">IF(E199="","",ROUND(E199*H199,0))</f>
        <v/>
      </c>
      <c r="H199" s="373" t="str">
        <f>IF('④別表２（エネ管工場等）'!P223="","",'④別表２（エネ管工場等）'!P223)</f>
        <v/>
      </c>
      <c r="I199" s="356" t="str">
        <f>IF('④別表２（エネ管工場等）'!Q223="","",'④別表２（エネ管工場等）'!Q223)</f>
        <v/>
      </c>
    </row>
    <row r="200" spans="1:9" s="1" customFormat="1" ht="18" customHeight="1" x14ac:dyDescent="0.2">
      <c r="A200" s="793"/>
      <c r="B200" s="820"/>
      <c r="C200" s="811" t="str">
        <f>IF('④別表２（エネ管工場等）'!C224="","",'④別表２（エネ管工場等）'!C224)</f>
        <v/>
      </c>
      <c r="D200" s="812" t="str">
        <f>IF('④別表２（エネ管工場等）'!E200="","",ROUND('④別表２（エネ管工場等）'!E200,0))</f>
        <v/>
      </c>
      <c r="E200" s="33" t="str">
        <f>IF('④別表２（エネ管工場等）'!F224="","",ROUND('④別表２（エネ管工場等）'!F224,0))</f>
        <v/>
      </c>
      <c r="F200" s="374" t="str">
        <f>IF('④別表２（エネ管工場等）'!G224="","",'④別表２（エネ管工場等）'!G224)</f>
        <v/>
      </c>
      <c r="G200" s="5" t="str">
        <f t="shared" si="12"/>
        <v/>
      </c>
      <c r="H200" s="373" t="str">
        <f>IF('④別表２（エネ管工場等）'!P224="","",'④別表２（エネ管工場等）'!P224)</f>
        <v/>
      </c>
      <c r="I200" s="356" t="str">
        <f>IF('④別表２（エネ管工場等）'!Q224="","",'④別表２（エネ管工場等）'!Q224)</f>
        <v/>
      </c>
    </row>
    <row r="201" spans="1:9" s="1" customFormat="1" ht="18" customHeight="1" x14ac:dyDescent="0.2">
      <c r="A201" s="793"/>
      <c r="B201" s="820"/>
      <c r="C201" s="811" t="str">
        <f>IF('④別表２（エネ管工場等）'!C225="","",'④別表２（エネ管工場等）'!C225)</f>
        <v/>
      </c>
      <c r="D201" s="812" t="str">
        <f>IF('④別表２（エネ管工場等）'!E201="","",ROUND('④別表２（エネ管工場等）'!E201,0))</f>
        <v/>
      </c>
      <c r="E201" s="33" t="str">
        <f>IF('④別表２（エネ管工場等）'!F225="","",ROUND('④別表２（エネ管工場等）'!F225,0))</f>
        <v/>
      </c>
      <c r="F201" s="374" t="str">
        <f>IF('④別表２（エネ管工場等）'!G225="","",'④別表２（エネ管工場等）'!G225)</f>
        <v/>
      </c>
      <c r="G201" s="5" t="str">
        <f t="shared" ref="G201:G207" si="14">IF(E201="","",ROUND(E201*H201,0))</f>
        <v/>
      </c>
      <c r="H201" s="373" t="str">
        <f>IF('④別表２（エネ管工場等）'!P225="","",'④別表２（エネ管工場等）'!P225)</f>
        <v/>
      </c>
      <c r="I201" s="356" t="str">
        <f>IF('④別表２（エネ管工場等）'!Q225="","",'④別表２（エネ管工場等）'!Q225)</f>
        <v/>
      </c>
    </row>
    <row r="202" spans="1:9" s="1" customFormat="1" ht="18" customHeight="1" x14ac:dyDescent="0.2">
      <c r="A202" s="793"/>
      <c r="B202" s="821"/>
      <c r="C202" s="811" t="str">
        <f>IF('④別表２（エネ管工場等）'!C226="","",'④別表２（エネ管工場等）'!C226)</f>
        <v/>
      </c>
      <c r="D202" s="812" t="str">
        <f>IF('④別表２（エネ管工場等）'!E202="","",ROUND('④別表２（エネ管工場等）'!E202,0))</f>
        <v/>
      </c>
      <c r="E202" s="33" t="str">
        <f>IF('④別表２（エネ管工場等）'!F226="","",ROUND('④別表２（エネ管工場等）'!F226,0))</f>
        <v/>
      </c>
      <c r="F202" s="374" t="str">
        <f>IF('④別表２（エネ管工場等）'!G226="","",'④別表２（エネ管工場等）'!G226)</f>
        <v/>
      </c>
      <c r="G202" s="5" t="str">
        <f t="shared" si="14"/>
        <v/>
      </c>
      <c r="H202" s="373" t="str">
        <f>IF('④別表２（エネ管工場等）'!P226="","",'④別表２（エネ管工場等）'!P226)</f>
        <v/>
      </c>
      <c r="I202" s="356" t="str">
        <f>IF('④別表２（エネ管工場等）'!Q226="","",'④別表２（エネ管工場等）'!Q226)</f>
        <v/>
      </c>
    </row>
    <row r="203" spans="1:9" s="1" customFormat="1" ht="18" customHeight="1" x14ac:dyDescent="0.2">
      <c r="A203" s="793"/>
      <c r="B203" s="811" t="s">
        <v>31</v>
      </c>
      <c r="C203" s="818"/>
      <c r="D203" s="812"/>
      <c r="E203" s="33" t="str">
        <f>IF('④別表２（エネ管工場等）'!F231="","",ROUND('④別表２（エネ管工場等）'!F231,0))</f>
        <v/>
      </c>
      <c r="F203" s="356" t="s">
        <v>65</v>
      </c>
      <c r="G203" s="5" t="str">
        <f t="shared" ref="G203" si="15">IF(E203="","",ROUND(E203*H203,0))</f>
        <v/>
      </c>
      <c r="H203" s="59">
        <v>46</v>
      </c>
      <c r="I203" s="356" t="s">
        <v>75</v>
      </c>
    </row>
    <row r="204" spans="1:9" s="1" customFormat="1" ht="18" customHeight="1" x14ac:dyDescent="0.2">
      <c r="A204" s="793"/>
      <c r="B204" s="801" t="s">
        <v>32</v>
      </c>
      <c r="C204" s="801"/>
      <c r="D204" s="801"/>
      <c r="E204" s="33" t="str">
        <f>IF('④別表２（エネ管工場等）'!F236="","",ROUND('④別表２（エネ管工場等）'!F236,0))</f>
        <v/>
      </c>
      <c r="F204" s="356" t="s">
        <v>33</v>
      </c>
      <c r="G204" s="5" t="str">
        <f t="shared" si="14"/>
        <v/>
      </c>
      <c r="H204" s="60">
        <v>1.17</v>
      </c>
      <c r="I204" s="356" t="s">
        <v>34</v>
      </c>
    </row>
    <row r="205" spans="1:9" s="1" customFormat="1" ht="18" customHeight="1" x14ac:dyDescent="0.2">
      <c r="A205" s="793"/>
      <c r="B205" s="801" t="s">
        <v>35</v>
      </c>
      <c r="C205" s="801"/>
      <c r="D205" s="801"/>
      <c r="E205" s="33" t="str">
        <f>IF('④別表２（エネ管工場等）'!F237="","",ROUND('④別表２（エネ管工場等）'!F237,0))</f>
        <v/>
      </c>
      <c r="F205" s="356" t="s">
        <v>33</v>
      </c>
      <c r="G205" s="5" t="str">
        <f t="shared" si="14"/>
        <v/>
      </c>
      <c r="H205" s="60">
        <v>1.19</v>
      </c>
      <c r="I205" s="356" t="s">
        <v>34</v>
      </c>
    </row>
    <row r="206" spans="1:9" s="1" customFormat="1" ht="18" customHeight="1" x14ac:dyDescent="0.2">
      <c r="A206" s="793"/>
      <c r="B206" s="801" t="s">
        <v>36</v>
      </c>
      <c r="C206" s="801"/>
      <c r="D206" s="801"/>
      <c r="E206" s="33" t="str">
        <f>IF('④別表２（エネ管工場等）'!F238="","",ROUND('④別表２（エネ管工場等）'!F238,0))</f>
        <v/>
      </c>
      <c r="F206" s="356" t="s">
        <v>33</v>
      </c>
      <c r="G206" s="5" t="str">
        <f t="shared" si="14"/>
        <v/>
      </c>
      <c r="H206" s="60">
        <v>1.19</v>
      </c>
      <c r="I206" s="356" t="s">
        <v>34</v>
      </c>
    </row>
    <row r="207" spans="1:9" s="1" customFormat="1" ht="18" customHeight="1" x14ac:dyDescent="0.2">
      <c r="A207" s="793"/>
      <c r="B207" s="801" t="s">
        <v>37</v>
      </c>
      <c r="C207" s="801"/>
      <c r="D207" s="801"/>
      <c r="E207" s="33" t="str">
        <f>IF('④別表２（エネ管工場等）'!F239="","",ROUND('④別表２（エネ管工場等）'!F239,0))</f>
        <v/>
      </c>
      <c r="F207" s="356" t="s">
        <v>33</v>
      </c>
      <c r="G207" s="5" t="str">
        <f t="shared" si="14"/>
        <v/>
      </c>
      <c r="H207" s="60">
        <v>1.19</v>
      </c>
      <c r="I207" s="356" t="s">
        <v>34</v>
      </c>
    </row>
    <row r="208" spans="1:9" s="1" customFormat="1" ht="18" customHeight="1" x14ac:dyDescent="0.2">
      <c r="A208" s="794"/>
      <c r="B208" s="797" t="s">
        <v>54</v>
      </c>
      <c r="C208" s="798"/>
      <c r="D208" s="799"/>
      <c r="E208" s="6"/>
      <c r="F208" s="6"/>
      <c r="G208" s="5" t="str">
        <f>IF(SUM(G176:G207)=0,"",SUM(G176:G207))</f>
        <v/>
      </c>
      <c r="H208" s="7"/>
      <c r="I208" s="8"/>
    </row>
    <row r="209" spans="1:9" s="1" customFormat="1" ht="18" customHeight="1" x14ac:dyDescent="0.2">
      <c r="A209" s="792" t="s">
        <v>38</v>
      </c>
      <c r="B209" s="802" t="s">
        <v>392</v>
      </c>
      <c r="C209" s="803"/>
      <c r="D209" s="9" t="s">
        <v>39</v>
      </c>
      <c r="E209" s="33" t="str">
        <f>IF('④別表２（エネ管工場等）'!F244="","",ROUND('④別表２（エネ管工場等）'!F244,0))</f>
        <v/>
      </c>
      <c r="F209" s="356" t="s">
        <v>95</v>
      </c>
      <c r="G209" s="5" t="str">
        <f>IF(E209="","",ROUND(E209*H209,0))</f>
        <v/>
      </c>
      <c r="H209" s="369">
        <v>8.64</v>
      </c>
      <c r="I209" s="356" t="s">
        <v>96</v>
      </c>
    </row>
    <row r="210" spans="1:9" s="1" customFormat="1" ht="18" customHeight="1" x14ac:dyDescent="0.2">
      <c r="A210" s="793"/>
      <c r="B210" s="804"/>
      <c r="C210" s="805"/>
      <c r="D210" s="9" t="s">
        <v>40</v>
      </c>
      <c r="E210" s="33" t="str">
        <f>IF('④別表２（エネ管工場等）'!F246="","",ROUND('④別表２（エネ管工場等）'!F246,0))</f>
        <v/>
      </c>
      <c r="F210" s="356" t="s">
        <v>95</v>
      </c>
      <c r="G210" s="5" t="str">
        <f>IF(E210="","",ROUND(E210*H210,0))</f>
        <v/>
      </c>
      <c r="H210" s="369">
        <v>8.64</v>
      </c>
      <c r="I210" s="356" t="s">
        <v>96</v>
      </c>
    </row>
    <row r="211" spans="1:9" s="1" customFormat="1" ht="18" customHeight="1" x14ac:dyDescent="0.2">
      <c r="A211" s="793"/>
      <c r="B211" s="795" t="s">
        <v>41</v>
      </c>
      <c r="C211" s="808" t="s">
        <v>42</v>
      </c>
      <c r="D211" s="809"/>
      <c r="E211" s="33" t="str">
        <f>IF('④別表２（エネ管工場等）'!F248="","",ROUND('④別表２（エネ管工場等）'!F248,0))</f>
        <v/>
      </c>
      <c r="F211" s="356" t="s">
        <v>95</v>
      </c>
      <c r="G211" s="5" t="str">
        <f>IF(E211="","",ROUND(E211*H211,0))</f>
        <v/>
      </c>
      <c r="H211" s="372"/>
      <c r="I211" s="356" t="s">
        <v>96</v>
      </c>
    </row>
    <row r="212" spans="1:9" s="1" customFormat="1" ht="18" customHeight="1" x14ac:dyDescent="0.2">
      <c r="A212" s="793"/>
      <c r="B212" s="796"/>
      <c r="C212" s="806" t="s">
        <v>43</v>
      </c>
      <c r="D212" s="807"/>
      <c r="E212" s="33" t="str">
        <f>IF('④別表２（エネ管工場等）'!F249="","",ROUND('④別表２（エネ管工場等）'!F249,0))</f>
        <v/>
      </c>
      <c r="F212" s="356" t="s">
        <v>95</v>
      </c>
      <c r="G212" s="7"/>
      <c r="H212" s="7"/>
      <c r="I212" s="356" t="s">
        <v>96</v>
      </c>
    </row>
    <row r="213" spans="1:9" s="1" customFormat="1" ht="18" customHeight="1" thickBot="1" x14ac:dyDescent="0.25">
      <c r="A213" s="794"/>
      <c r="B213" s="797" t="s">
        <v>55</v>
      </c>
      <c r="C213" s="798"/>
      <c r="D213" s="799"/>
      <c r="E213" s="6"/>
      <c r="F213" s="6"/>
      <c r="G213" s="18" t="str">
        <f>IF(SUM(G209:G211)=0,"",SUM(G209:G211))</f>
        <v/>
      </c>
      <c r="H213" s="7"/>
      <c r="I213" s="8"/>
    </row>
    <row r="214" spans="1:9" s="1" customFormat="1" ht="18" customHeight="1" thickBot="1" x14ac:dyDescent="0.25">
      <c r="A214" s="797" t="s">
        <v>44</v>
      </c>
      <c r="B214" s="798"/>
      <c r="C214" s="798"/>
      <c r="D214" s="798"/>
      <c r="E214" s="799"/>
      <c r="F214" s="16"/>
      <c r="G214" s="19" t="str">
        <f>IF(SUM(G208,G213)=0,"",SUM(G208,G213))</f>
        <v/>
      </c>
      <c r="H214" s="17"/>
      <c r="I214" s="8"/>
    </row>
    <row r="215" spans="1:9" s="1" customFormat="1" ht="18" customHeight="1" thickBot="1" x14ac:dyDescent="0.25"/>
    <row r="216" spans="1:9" s="1" customFormat="1" ht="18" customHeight="1" thickBot="1" x14ac:dyDescent="0.25">
      <c r="A216" s="815" t="s">
        <v>45</v>
      </c>
      <c r="B216" s="816"/>
      <c r="C216" s="816"/>
      <c r="D216" s="816"/>
      <c r="E216" s="816"/>
      <c r="F216" s="816"/>
      <c r="G216" s="20" t="str">
        <f>IF(G214="","",G214*0.0258)</f>
        <v/>
      </c>
    </row>
    <row r="225" spans="1:11" s="25" customFormat="1" ht="18" customHeight="1" x14ac:dyDescent="0.2">
      <c r="A225" s="68" t="s">
        <v>504</v>
      </c>
      <c r="B225" s="1"/>
      <c r="C225" s="1"/>
      <c r="D225" s="1"/>
      <c r="E225" s="1"/>
      <c r="F225" s="1"/>
      <c r="G225" s="1"/>
      <c r="H225" s="1"/>
      <c r="I225" s="1"/>
      <c r="J225" s="1"/>
      <c r="K225" s="24"/>
    </row>
    <row r="226" spans="1:11" s="25" customFormat="1" ht="18" customHeight="1" x14ac:dyDescent="0.2">
      <c r="A226" s="68"/>
      <c r="B226" s="1"/>
      <c r="C226" s="1"/>
      <c r="D226" s="1"/>
      <c r="E226" s="1"/>
      <c r="F226" s="1"/>
      <c r="G226" s="1"/>
      <c r="H226" s="1"/>
      <c r="I226" s="1"/>
      <c r="J226" s="1"/>
      <c r="K226" s="24"/>
    </row>
    <row r="227" spans="1:11" s="25" customFormat="1" ht="18" customHeight="1" x14ac:dyDescent="0.2">
      <c r="A227" s="69" t="str">
        <f>A3</f>
        <v>（令和</v>
      </c>
      <c r="B227" s="70">
        <f>IF('④別表２（エネ管工場等）'!$C$3="","",'④別表２（エネ管工場等）'!$C$3)</f>
        <v>7</v>
      </c>
      <c r="C227" s="71" t="s">
        <v>111</v>
      </c>
      <c r="E227" s="69" t="s">
        <v>112</v>
      </c>
      <c r="F227" s="808" t="str">
        <f>IF('③（別紙１）事業所一覧'!B11="","",CONCATENATE(①基本情報!C4," ",'③（別紙１）事業所一覧'!B11))</f>
        <v/>
      </c>
      <c r="G227" s="817"/>
      <c r="H227" s="817"/>
      <c r="I227" s="809"/>
      <c r="J227" s="68"/>
      <c r="K227" s="24"/>
    </row>
    <row r="228" spans="1:11" s="25" customFormat="1" ht="18" customHeight="1" x14ac:dyDescent="0.2">
      <c r="A228" s="115"/>
      <c r="B228" s="116"/>
      <c r="C228" s="116"/>
      <c r="D228" s="117"/>
      <c r="E228" s="115"/>
      <c r="F228" s="117"/>
      <c r="G228" s="117"/>
      <c r="H228" s="117"/>
      <c r="I228" s="117"/>
      <c r="J228" s="71"/>
      <c r="K228" s="24"/>
    </row>
    <row r="229" spans="1:11" s="1" customFormat="1" ht="18" customHeight="1" x14ac:dyDescent="0.2">
      <c r="A229" s="810" t="s">
        <v>0</v>
      </c>
      <c r="B229" s="810"/>
      <c r="C229" s="810"/>
      <c r="D229" s="810"/>
      <c r="E229" s="797" t="s">
        <v>1</v>
      </c>
      <c r="F229" s="798"/>
      <c r="G229" s="799"/>
      <c r="H229" s="797" t="s">
        <v>2</v>
      </c>
      <c r="I229" s="799"/>
      <c r="J229" s="11"/>
    </row>
    <row r="230" spans="1:11" s="1" customFormat="1" ht="18" customHeight="1" x14ac:dyDescent="0.2">
      <c r="A230" s="810"/>
      <c r="B230" s="810"/>
      <c r="C230" s="810"/>
      <c r="D230" s="810"/>
      <c r="E230" s="2" t="s">
        <v>3</v>
      </c>
      <c r="F230" s="810" t="s">
        <v>83</v>
      </c>
      <c r="G230" s="2" t="s">
        <v>4</v>
      </c>
      <c r="H230" s="2" t="s">
        <v>3</v>
      </c>
      <c r="I230" s="810" t="s">
        <v>83</v>
      </c>
    </row>
    <row r="231" spans="1:11" s="1" customFormat="1" ht="18" customHeight="1" x14ac:dyDescent="0.2">
      <c r="A231" s="810"/>
      <c r="B231" s="810"/>
      <c r="C231" s="810"/>
      <c r="D231" s="810"/>
      <c r="E231" s="3" t="s">
        <v>85</v>
      </c>
      <c r="F231" s="810"/>
      <c r="G231" s="3" t="s">
        <v>88</v>
      </c>
      <c r="H231" s="3" t="s">
        <v>86</v>
      </c>
      <c r="I231" s="810"/>
    </row>
    <row r="232" spans="1:11" s="1" customFormat="1" ht="18" customHeight="1" x14ac:dyDescent="0.2">
      <c r="A232" s="792" t="s">
        <v>6</v>
      </c>
      <c r="B232" s="800" t="s">
        <v>118</v>
      </c>
      <c r="C232" s="800"/>
      <c r="D232" s="800"/>
      <c r="E232" s="33" t="str">
        <f>IF('④別表２（エネ管工場等）'!F264="","",ROUND('④別表２（エネ管工場等）'!F264,0))</f>
        <v/>
      </c>
      <c r="F232" s="356" t="s">
        <v>7</v>
      </c>
      <c r="G232" s="5" t="str">
        <f>IF(E232="","",ROUND(E232*H232,0))</f>
        <v/>
      </c>
      <c r="H232" s="369">
        <v>38.299999999999997</v>
      </c>
      <c r="I232" s="356" t="s">
        <v>8</v>
      </c>
    </row>
    <row r="233" spans="1:11" s="1" customFormat="1" ht="18" customHeight="1" x14ac:dyDescent="0.2">
      <c r="A233" s="793"/>
      <c r="B233" s="801" t="s">
        <v>9</v>
      </c>
      <c r="C233" s="801"/>
      <c r="D233" s="801"/>
      <c r="E233" s="33" t="str">
        <f>IF('④別表２（エネ管工場等）'!F265="","",ROUND('④別表２（エネ管工場等）'!F265,0))</f>
        <v/>
      </c>
      <c r="F233" s="356" t="s">
        <v>7</v>
      </c>
      <c r="G233" s="5" t="str">
        <f t="shared" ref="G233:G253" si="16">IF(E233="","",ROUND(E233*H233,0))</f>
        <v/>
      </c>
      <c r="H233" s="369">
        <v>34.799999999999997</v>
      </c>
      <c r="I233" s="356" t="s">
        <v>8</v>
      </c>
    </row>
    <row r="234" spans="1:11" s="1" customFormat="1" ht="18" customHeight="1" x14ac:dyDescent="0.2">
      <c r="A234" s="793"/>
      <c r="B234" s="801" t="s">
        <v>90</v>
      </c>
      <c r="C234" s="801"/>
      <c r="D234" s="801"/>
      <c r="E234" s="33" t="str">
        <f>IF('④別表２（エネ管工場等）'!F266="","",ROUND('④別表２（エネ管工場等）'!F266,0))</f>
        <v/>
      </c>
      <c r="F234" s="356" t="s">
        <v>7</v>
      </c>
      <c r="G234" s="5" t="str">
        <f t="shared" si="16"/>
        <v/>
      </c>
      <c r="H234" s="369">
        <v>33.4</v>
      </c>
      <c r="I234" s="356" t="s">
        <v>8</v>
      </c>
    </row>
    <row r="235" spans="1:11" s="1" customFormat="1" ht="18" customHeight="1" x14ac:dyDescent="0.2">
      <c r="A235" s="793"/>
      <c r="B235" s="801" t="s">
        <v>10</v>
      </c>
      <c r="C235" s="801"/>
      <c r="D235" s="801"/>
      <c r="E235" s="33" t="str">
        <f>IF('④別表２（エネ管工場等）'!F267="","",ROUND('④別表２（エネ管工場等）'!F267,0))</f>
        <v/>
      </c>
      <c r="F235" s="356" t="s">
        <v>7</v>
      </c>
      <c r="G235" s="5" t="str">
        <f t="shared" si="16"/>
        <v/>
      </c>
      <c r="H235" s="369">
        <v>33.299999999999997</v>
      </c>
      <c r="I235" s="356" t="s">
        <v>8</v>
      </c>
    </row>
    <row r="236" spans="1:11" s="1" customFormat="1" ht="18" customHeight="1" x14ac:dyDescent="0.2">
      <c r="A236" s="793"/>
      <c r="B236" s="801" t="s">
        <v>11</v>
      </c>
      <c r="C236" s="801"/>
      <c r="D236" s="801"/>
      <c r="E236" s="33" t="str">
        <f>IF('④別表２（エネ管工場等）'!F268="","",ROUND('④別表２（エネ管工場等）'!F268,0))</f>
        <v/>
      </c>
      <c r="F236" s="356" t="s">
        <v>7</v>
      </c>
      <c r="G236" s="5" t="str">
        <f t="shared" si="16"/>
        <v/>
      </c>
      <c r="H236" s="369">
        <v>36.5</v>
      </c>
      <c r="I236" s="356" t="s">
        <v>8</v>
      </c>
    </row>
    <row r="237" spans="1:11" s="1" customFormat="1" ht="18" customHeight="1" x14ac:dyDescent="0.2">
      <c r="A237" s="793"/>
      <c r="B237" s="801" t="s">
        <v>12</v>
      </c>
      <c r="C237" s="801"/>
      <c r="D237" s="801"/>
      <c r="E237" s="33" t="str">
        <f>IF('④別表２（エネ管工場等）'!F269="","",ROUND('④別表２（エネ管工場等）'!F269,0))</f>
        <v/>
      </c>
      <c r="F237" s="356" t="s">
        <v>7</v>
      </c>
      <c r="G237" s="5" t="str">
        <f t="shared" si="16"/>
        <v/>
      </c>
      <c r="H237" s="370">
        <v>38</v>
      </c>
      <c r="I237" s="356" t="s">
        <v>8</v>
      </c>
    </row>
    <row r="238" spans="1:11" s="1" customFormat="1" ht="18" customHeight="1" x14ac:dyDescent="0.2">
      <c r="A238" s="793"/>
      <c r="B238" s="801" t="s">
        <v>13</v>
      </c>
      <c r="C238" s="801"/>
      <c r="D238" s="801"/>
      <c r="E238" s="33" t="str">
        <f>IF('④別表２（エネ管工場等）'!F270="","",ROUND('④別表２（エネ管工場等）'!F270,0))</f>
        <v/>
      </c>
      <c r="F238" s="356" t="s">
        <v>7</v>
      </c>
      <c r="G238" s="5" t="str">
        <f t="shared" si="16"/>
        <v/>
      </c>
      <c r="H238" s="369">
        <v>38.9</v>
      </c>
      <c r="I238" s="356" t="s">
        <v>8</v>
      </c>
    </row>
    <row r="239" spans="1:11" s="1" customFormat="1" ht="18" customHeight="1" x14ac:dyDescent="0.2">
      <c r="A239" s="793"/>
      <c r="B239" s="801" t="s">
        <v>14</v>
      </c>
      <c r="C239" s="801"/>
      <c r="D239" s="801"/>
      <c r="E239" s="33" t="str">
        <f>IF('④別表２（エネ管工場等）'!F271="","",ROUND('④別表２（エネ管工場等）'!F271,0))</f>
        <v/>
      </c>
      <c r="F239" s="356" t="s">
        <v>7</v>
      </c>
      <c r="G239" s="5" t="str">
        <f t="shared" si="16"/>
        <v/>
      </c>
      <c r="H239" s="369">
        <v>41.8</v>
      </c>
      <c r="I239" s="356" t="s">
        <v>8</v>
      </c>
    </row>
    <row r="240" spans="1:11" s="1" customFormat="1" ht="18" customHeight="1" x14ac:dyDescent="0.2">
      <c r="A240" s="793"/>
      <c r="B240" s="801" t="s">
        <v>15</v>
      </c>
      <c r="C240" s="801"/>
      <c r="D240" s="801"/>
      <c r="E240" s="33" t="str">
        <f>IF('④別表２（エネ管工場等）'!F272="","",ROUND('④別表２（エネ管工場等）'!F272,0))</f>
        <v/>
      </c>
      <c r="F240" s="356" t="s">
        <v>16</v>
      </c>
      <c r="G240" s="5" t="str">
        <f t="shared" si="16"/>
        <v/>
      </c>
      <c r="H240" s="370">
        <v>40</v>
      </c>
      <c r="I240" s="356" t="s">
        <v>17</v>
      </c>
    </row>
    <row r="241" spans="1:9" s="1" customFormat="1" ht="18" customHeight="1" x14ac:dyDescent="0.2">
      <c r="A241" s="793"/>
      <c r="B241" s="801" t="s">
        <v>18</v>
      </c>
      <c r="C241" s="801"/>
      <c r="D241" s="801"/>
      <c r="E241" s="33" t="str">
        <f>IF('④別表２（エネ管工場等）'!F273="","",ROUND('④別表２（エネ管工場等）'!F273,0))</f>
        <v/>
      </c>
      <c r="F241" s="356" t="s">
        <v>16</v>
      </c>
      <c r="G241" s="5" t="str">
        <f t="shared" si="16"/>
        <v/>
      </c>
      <c r="H241" s="369">
        <v>34.1</v>
      </c>
      <c r="I241" s="356" t="s">
        <v>17</v>
      </c>
    </row>
    <row r="242" spans="1:9" s="1" customFormat="1" ht="18" customHeight="1" x14ac:dyDescent="0.2">
      <c r="A242" s="793"/>
      <c r="B242" s="822" t="s">
        <v>19</v>
      </c>
      <c r="C242" s="808" t="s">
        <v>20</v>
      </c>
      <c r="D242" s="809"/>
      <c r="E242" s="33" t="str">
        <f>IF('④別表２（エネ管工場等）'!F274="","",ROUND('④別表２（エネ管工場等）'!F274,0))</f>
        <v/>
      </c>
      <c r="F242" s="356" t="s">
        <v>16</v>
      </c>
      <c r="G242" s="5" t="str">
        <f t="shared" si="16"/>
        <v/>
      </c>
      <c r="H242" s="369">
        <v>50.1</v>
      </c>
      <c r="I242" s="356" t="s">
        <v>91</v>
      </c>
    </row>
    <row r="243" spans="1:9" s="1" customFormat="1" ht="18" customHeight="1" x14ac:dyDescent="0.2">
      <c r="A243" s="793"/>
      <c r="B243" s="822"/>
      <c r="C243" s="808" t="s">
        <v>21</v>
      </c>
      <c r="D243" s="809"/>
      <c r="E243" s="33" t="str">
        <f>IF('④別表２（エネ管工場等）'!F275="","",ROUND('④別表２（エネ管工場等）'!F275,0))</f>
        <v/>
      </c>
      <c r="F243" s="356" t="s">
        <v>65</v>
      </c>
      <c r="G243" s="5" t="str">
        <f t="shared" si="16"/>
        <v/>
      </c>
      <c r="H243" s="369">
        <v>46.1</v>
      </c>
      <c r="I243" s="356" t="s">
        <v>75</v>
      </c>
    </row>
    <row r="244" spans="1:9" s="1" customFormat="1" ht="18" customHeight="1" x14ac:dyDescent="0.2">
      <c r="A244" s="793"/>
      <c r="B244" s="822" t="s">
        <v>399</v>
      </c>
      <c r="C244" s="808" t="s">
        <v>22</v>
      </c>
      <c r="D244" s="809"/>
      <c r="E244" s="33" t="str">
        <f>IF('④別表２（エネ管工場等）'!F276="","",ROUND('④別表２（エネ管工場等）'!F276,0))</f>
        <v/>
      </c>
      <c r="F244" s="356" t="s">
        <v>16</v>
      </c>
      <c r="G244" s="5" t="str">
        <f t="shared" si="16"/>
        <v/>
      </c>
      <c r="H244" s="369">
        <v>54.7</v>
      </c>
      <c r="I244" s="356" t="s">
        <v>91</v>
      </c>
    </row>
    <row r="245" spans="1:9" s="1" customFormat="1" ht="18" customHeight="1" x14ac:dyDescent="0.2">
      <c r="A245" s="793"/>
      <c r="B245" s="822"/>
      <c r="C245" s="813" t="s">
        <v>93</v>
      </c>
      <c r="D245" s="814"/>
      <c r="E245" s="33" t="str">
        <f>IF('④別表２（エネ管工場等）'!F277="","",ROUND('④別表２（エネ管工場等）'!F277,0))</f>
        <v/>
      </c>
      <c r="F245" s="356" t="s">
        <v>65</v>
      </c>
      <c r="G245" s="5" t="str">
        <f t="shared" si="16"/>
        <v/>
      </c>
      <c r="H245" s="369">
        <v>38.4</v>
      </c>
      <c r="I245" s="356" t="s">
        <v>75</v>
      </c>
    </row>
    <row r="246" spans="1:9" s="1" customFormat="1" ht="18" customHeight="1" x14ac:dyDescent="0.2">
      <c r="A246" s="793"/>
      <c r="B246" s="801" t="s">
        <v>23</v>
      </c>
      <c r="C246" s="808" t="str">
        <f>IF('④別表２（エネ管工場等）'!C278="","",'④別表２（エネ管工場等）'!C278)</f>
        <v>原料炭</v>
      </c>
      <c r="D246" s="809" t="e">
        <f>IF('④別表２（エネ管工場等）'!E246="","",ROUND('④別表２（エネ管工場等）'!E246,0))</f>
        <v>#VALUE!</v>
      </c>
      <c r="E246" s="33" t="str">
        <f>IF('④別表２（エネ管工場等）'!F278="","",ROUND('④別表２（エネ管工場等）'!F278,0))</f>
        <v/>
      </c>
      <c r="F246" s="356" t="s">
        <v>16</v>
      </c>
      <c r="G246" s="5" t="str">
        <f t="shared" si="16"/>
        <v/>
      </c>
      <c r="H246" s="371">
        <v>28.7</v>
      </c>
      <c r="I246" s="356" t="s">
        <v>17</v>
      </c>
    </row>
    <row r="247" spans="1:9" s="1" customFormat="1" ht="18" customHeight="1" x14ac:dyDescent="0.2">
      <c r="A247" s="793"/>
      <c r="B247" s="801"/>
      <c r="C247" s="808" t="str">
        <f>IF('④別表２（エネ管工場等）'!C279="","",'④別表２（エネ管工場等）'!C279)</f>
        <v>一般炭</v>
      </c>
      <c r="D247" s="809" t="str">
        <f>IF('④別表２（エネ管工場等）'!E247="","",ROUND('④別表２（エネ管工場等）'!E247,0))</f>
        <v/>
      </c>
      <c r="E247" s="33" t="str">
        <f>IF('④別表２（エネ管工場等）'!F279="","",ROUND('④別表２（エネ管工場等）'!F279,0))</f>
        <v/>
      </c>
      <c r="F247" s="356" t="s">
        <v>16</v>
      </c>
      <c r="G247" s="5" t="str">
        <f t="shared" si="16"/>
        <v/>
      </c>
      <c r="H247" s="369">
        <v>26.1</v>
      </c>
      <c r="I247" s="356" t="s">
        <v>17</v>
      </c>
    </row>
    <row r="248" spans="1:9" s="1" customFormat="1" ht="18" customHeight="1" x14ac:dyDescent="0.2">
      <c r="A248" s="793"/>
      <c r="B248" s="801"/>
      <c r="C248" s="808" t="s">
        <v>25</v>
      </c>
      <c r="D248" s="809"/>
      <c r="E248" s="33" t="str">
        <f>IF('④別表２（エネ管工場等）'!F280="","",ROUND('④別表２（エネ管工場等）'!F280,0))</f>
        <v/>
      </c>
      <c r="F248" s="356" t="s">
        <v>16</v>
      </c>
      <c r="G248" s="5" t="str">
        <f t="shared" si="16"/>
        <v/>
      </c>
      <c r="H248" s="369">
        <v>27.8</v>
      </c>
      <c r="I248" s="356" t="s">
        <v>17</v>
      </c>
    </row>
    <row r="249" spans="1:9" s="1" customFormat="1" ht="18" customHeight="1" x14ac:dyDescent="0.2">
      <c r="A249" s="793"/>
      <c r="B249" s="801" t="s">
        <v>26</v>
      </c>
      <c r="C249" s="801"/>
      <c r="D249" s="801"/>
      <c r="E249" s="33" t="str">
        <f>IF('④別表２（エネ管工場等）'!F281="","",ROUND('④別表２（エネ管工場等）'!F281,0))</f>
        <v/>
      </c>
      <c r="F249" s="356" t="s">
        <v>16</v>
      </c>
      <c r="G249" s="5" t="str">
        <f t="shared" si="16"/>
        <v/>
      </c>
      <c r="H249" s="370">
        <v>29</v>
      </c>
      <c r="I249" s="356" t="s">
        <v>17</v>
      </c>
    </row>
    <row r="250" spans="1:9" s="1" customFormat="1" ht="18" customHeight="1" x14ac:dyDescent="0.2">
      <c r="A250" s="793"/>
      <c r="B250" s="801" t="s">
        <v>27</v>
      </c>
      <c r="C250" s="801"/>
      <c r="D250" s="801"/>
      <c r="E250" s="33" t="str">
        <f>IF('④別表２（エネ管工場等）'!F282="","",ROUND('④別表２（エネ管工場等）'!F282,0))</f>
        <v/>
      </c>
      <c r="F250" s="356" t="s">
        <v>16</v>
      </c>
      <c r="G250" s="5" t="str">
        <f t="shared" si="16"/>
        <v/>
      </c>
      <c r="H250" s="369">
        <v>37.299999999999997</v>
      </c>
      <c r="I250" s="356" t="s">
        <v>17</v>
      </c>
    </row>
    <row r="251" spans="1:9" s="1" customFormat="1" ht="18" customHeight="1" x14ac:dyDescent="0.2">
      <c r="A251" s="793"/>
      <c r="B251" s="801" t="s">
        <v>28</v>
      </c>
      <c r="C251" s="801"/>
      <c r="D251" s="801"/>
      <c r="E251" s="33" t="str">
        <f>IF('④別表２（エネ管工場等）'!F283="","",ROUND('④別表２（エネ管工場等）'!F283,0))</f>
        <v/>
      </c>
      <c r="F251" s="356" t="s">
        <v>65</v>
      </c>
      <c r="G251" s="5" t="str">
        <f t="shared" si="16"/>
        <v/>
      </c>
      <c r="H251" s="369">
        <v>18.399999999999999</v>
      </c>
      <c r="I251" s="356" t="s">
        <v>75</v>
      </c>
    </row>
    <row r="252" spans="1:9" s="1" customFormat="1" ht="18" customHeight="1" x14ac:dyDescent="0.2">
      <c r="A252" s="793"/>
      <c r="B252" s="801" t="s">
        <v>29</v>
      </c>
      <c r="C252" s="801"/>
      <c r="D252" s="801"/>
      <c r="E252" s="33" t="str">
        <f>IF('④別表２（エネ管工場等）'!F284="","",ROUND('④別表２（エネ管工場等）'!F284,0))</f>
        <v/>
      </c>
      <c r="F252" s="356" t="s">
        <v>65</v>
      </c>
      <c r="G252" s="5" t="str">
        <f t="shared" si="16"/>
        <v/>
      </c>
      <c r="H252" s="369">
        <v>3.23</v>
      </c>
      <c r="I252" s="356" t="s">
        <v>75</v>
      </c>
    </row>
    <row r="253" spans="1:9" s="1" customFormat="1" ht="18" customHeight="1" x14ac:dyDescent="0.2">
      <c r="A253" s="793"/>
      <c r="B253" s="801" t="s">
        <v>30</v>
      </c>
      <c r="C253" s="801"/>
      <c r="D253" s="801"/>
      <c r="E253" s="33" t="str">
        <f>IF('④別表２（エネ管工場等）'!F285="","",ROUND('④別表２（エネ管工場等）'!F285,0))</f>
        <v/>
      </c>
      <c r="F253" s="356" t="s">
        <v>65</v>
      </c>
      <c r="G253" s="5" t="str">
        <f t="shared" si="16"/>
        <v/>
      </c>
      <c r="H253" s="369">
        <v>7.53</v>
      </c>
      <c r="I253" s="356" t="s">
        <v>75</v>
      </c>
    </row>
    <row r="254" spans="1:9" s="1" customFormat="1" ht="18" customHeight="1" x14ac:dyDescent="0.2">
      <c r="A254" s="793"/>
      <c r="B254" s="819" t="s">
        <v>400</v>
      </c>
      <c r="C254" s="811" t="str">
        <f>IF('④別表２（エネ管工場等）'!C286="","",'④別表２（エネ管工場等）'!C286)</f>
        <v/>
      </c>
      <c r="D254" s="812" t="str">
        <f>IF('④別表２（エネ管工場等）'!E254="","",ROUND('④別表２（エネ管工場等）'!E254,0))</f>
        <v/>
      </c>
      <c r="E254" s="33" t="str">
        <f>IF('④別表２（エネ管工場等）'!F286="","",ROUND('④別表２（エネ管工場等）'!F286,0))</f>
        <v/>
      </c>
      <c r="F254" s="374" t="str">
        <f>IF('④別表２（エネ管工場等）'!G286="","",'④別表２（エネ管工場等）'!G286)</f>
        <v/>
      </c>
      <c r="G254" s="5" t="str">
        <f t="shared" ref="G254:G256" si="17">IF(E254="","",ROUND(E254*H254,0))</f>
        <v/>
      </c>
      <c r="H254" s="373" t="str">
        <f>IF('④別表２（エネ管工場等）'!P286="","",'④別表２（エネ管工場等）'!P286)</f>
        <v/>
      </c>
      <c r="I254" s="356" t="str">
        <f>IF('④別表２（エネ管工場等）'!Q286="","",'④別表２（エネ管工場等）'!Q286)</f>
        <v/>
      </c>
    </row>
    <row r="255" spans="1:9" s="1" customFormat="1" ht="18" customHeight="1" x14ac:dyDescent="0.2">
      <c r="A255" s="793"/>
      <c r="B255" s="820"/>
      <c r="C255" s="811" t="str">
        <f>IF('④別表２（エネ管工場等）'!C287="","",'④別表２（エネ管工場等）'!C287)</f>
        <v/>
      </c>
      <c r="D255" s="812" t="str">
        <f>IF('④別表２（エネ管工場等）'!E255="","",ROUND('④別表２（エネ管工場等）'!E255,0))</f>
        <v/>
      </c>
      <c r="E255" s="33" t="str">
        <f>IF('④別表２（エネ管工場等）'!F287="","",ROUND('④別表２（エネ管工場等）'!F287,0))</f>
        <v/>
      </c>
      <c r="F255" s="374" t="str">
        <f>IF('④別表２（エネ管工場等）'!G287="","",'④別表２（エネ管工場等）'!G287)</f>
        <v/>
      </c>
      <c r="G255" s="5" t="str">
        <f t="shared" ref="G255" si="18">IF(E255="","",ROUND(E255*H255,0))</f>
        <v/>
      </c>
      <c r="H255" s="373" t="str">
        <f>IF('④別表２（エネ管工場等）'!P287="","",'④別表２（エネ管工場等）'!P287)</f>
        <v/>
      </c>
      <c r="I255" s="356" t="str">
        <f>IF('④別表２（エネ管工場等）'!Q287="","",'④別表２（エネ管工場等）'!Q287)</f>
        <v/>
      </c>
    </row>
    <row r="256" spans="1:9" s="1" customFormat="1" ht="18" customHeight="1" x14ac:dyDescent="0.2">
      <c r="A256" s="793"/>
      <c r="B256" s="820"/>
      <c r="C256" s="811" t="str">
        <f>IF('④別表２（エネ管工場等）'!C288="","",'④別表２（エネ管工場等）'!C288)</f>
        <v/>
      </c>
      <c r="D256" s="812" t="str">
        <f>IF('④別表２（エネ管工場等）'!E256="","",ROUND('④別表２（エネ管工場等）'!E256,0))</f>
        <v/>
      </c>
      <c r="E256" s="33" t="str">
        <f>IF('④別表２（エネ管工場等）'!F288="","",ROUND('④別表２（エネ管工場等）'!F288,0))</f>
        <v/>
      </c>
      <c r="F256" s="374" t="str">
        <f>IF('④別表２（エネ管工場等）'!G288="","",'④別表２（エネ管工場等）'!G288)</f>
        <v/>
      </c>
      <c r="G256" s="5" t="str">
        <f t="shared" si="17"/>
        <v/>
      </c>
      <c r="H256" s="373" t="str">
        <f>IF('④別表２（エネ管工場等）'!P288="","",'④別表２（エネ管工場等）'!P288)</f>
        <v/>
      </c>
      <c r="I256" s="356" t="str">
        <f>IF('④別表２（エネ管工場等）'!Q288="","",'④別表２（エネ管工場等）'!Q288)</f>
        <v/>
      </c>
    </row>
    <row r="257" spans="1:9" s="1" customFormat="1" ht="18" customHeight="1" x14ac:dyDescent="0.2">
      <c r="A257" s="793"/>
      <c r="B257" s="820"/>
      <c r="C257" s="811" t="str">
        <f>IF('④別表２（エネ管工場等）'!C289="","",'④別表２（エネ管工場等）'!C289)</f>
        <v/>
      </c>
      <c r="D257" s="812" t="str">
        <f>IF('④別表２（エネ管工場等）'!E257="","",ROUND('④別表２（エネ管工場等）'!E257,0))</f>
        <v/>
      </c>
      <c r="E257" s="33" t="str">
        <f>IF('④別表２（エネ管工場等）'!F289="","",ROUND('④別表２（エネ管工場等）'!F289,0))</f>
        <v/>
      </c>
      <c r="F257" s="374" t="str">
        <f>IF('④別表２（エネ管工場等）'!G289="","",'④別表２（エネ管工場等）'!G289)</f>
        <v/>
      </c>
      <c r="G257" s="5" t="str">
        <f t="shared" ref="G257:G263" si="19">IF(E257="","",ROUND(E257*H257,0))</f>
        <v/>
      </c>
      <c r="H257" s="373" t="str">
        <f>IF('④別表２（エネ管工場等）'!P289="","",'④別表２（エネ管工場等）'!P289)</f>
        <v/>
      </c>
      <c r="I257" s="356" t="str">
        <f>IF('④別表２（エネ管工場等）'!Q289="","",'④別表２（エネ管工場等）'!Q289)</f>
        <v/>
      </c>
    </row>
    <row r="258" spans="1:9" s="1" customFormat="1" ht="18" customHeight="1" x14ac:dyDescent="0.2">
      <c r="A258" s="793"/>
      <c r="B258" s="821"/>
      <c r="C258" s="811" t="str">
        <f>IF('④別表２（エネ管工場等）'!C290="","",'④別表２（エネ管工場等）'!C290)</f>
        <v/>
      </c>
      <c r="D258" s="812" t="str">
        <f>IF('④別表２（エネ管工場等）'!E258="","",ROUND('④別表２（エネ管工場等）'!E258,0))</f>
        <v/>
      </c>
      <c r="E258" s="33" t="str">
        <f>IF('④別表２（エネ管工場等）'!F290="","",ROUND('④別表２（エネ管工場等）'!F290,0))</f>
        <v/>
      </c>
      <c r="F258" s="374" t="str">
        <f>IF('④別表２（エネ管工場等）'!G290="","",'④別表２（エネ管工場等）'!G290)</f>
        <v/>
      </c>
      <c r="G258" s="5" t="str">
        <f t="shared" si="19"/>
        <v/>
      </c>
      <c r="H258" s="373" t="str">
        <f>IF('④別表２（エネ管工場等）'!P290="","",'④別表２（エネ管工場等）'!P290)</f>
        <v/>
      </c>
      <c r="I258" s="356" t="str">
        <f>IF('④別表２（エネ管工場等）'!Q290="","",'④別表２（エネ管工場等）'!Q290)</f>
        <v/>
      </c>
    </row>
    <row r="259" spans="1:9" s="1" customFormat="1" ht="18" customHeight="1" x14ac:dyDescent="0.2">
      <c r="A259" s="793"/>
      <c r="B259" s="811" t="s">
        <v>31</v>
      </c>
      <c r="C259" s="818"/>
      <c r="D259" s="812"/>
      <c r="E259" s="33" t="str">
        <f>IF('④別表２（エネ管工場等）'!F295="","",ROUND('④別表２（エネ管工場等）'!F295,0))</f>
        <v/>
      </c>
      <c r="F259" s="356" t="s">
        <v>65</v>
      </c>
      <c r="G259" s="5" t="str">
        <f t="shared" ref="G259" si="20">IF(E259="","",ROUND(E259*H259,0))</f>
        <v/>
      </c>
      <c r="H259" s="59">
        <v>46</v>
      </c>
      <c r="I259" s="356" t="s">
        <v>75</v>
      </c>
    </row>
    <row r="260" spans="1:9" s="1" customFormat="1" ht="18" customHeight="1" x14ac:dyDescent="0.2">
      <c r="A260" s="793"/>
      <c r="B260" s="801" t="s">
        <v>32</v>
      </c>
      <c r="C260" s="801"/>
      <c r="D260" s="801"/>
      <c r="E260" s="33" t="str">
        <f>IF('④別表２（エネ管工場等）'!F300="","",ROUND('④別表２（エネ管工場等）'!F300,0))</f>
        <v/>
      </c>
      <c r="F260" s="356" t="s">
        <v>33</v>
      </c>
      <c r="G260" s="5" t="str">
        <f t="shared" si="19"/>
        <v/>
      </c>
      <c r="H260" s="60">
        <v>1.17</v>
      </c>
      <c r="I260" s="356" t="s">
        <v>34</v>
      </c>
    </row>
    <row r="261" spans="1:9" s="1" customFormat="1" ht="18" customHeight="1" x14ac:dyDescent="0.2">
      <c r="A261" s="793"/>
      <c r="B261" s="801" t="s">
        <v>35</v>
      </c>
      <c r="C261" s="801"/>
      <c r="D261" s="801"/>
      <c r="E261" s="33" t="str">
        <f>IF('④別表２（エネ管工場等）'!F301="","",ROUND('④別表２（エネ管工場等）'!F301,0))</f>
        <v/>
      </c>
      <c r="F261" s="356" t="s">
        <v>33</v>
      </c>
      <c r="G261" s="5" t="str">
        <f t="shared" si="19"/>
        <v/>
      </c>
      <c r="H261" s="60">
        <v>1.19</v>
      </c>
      <c r="I261" s="356" t="s">
        <v>34</v>
      </c>
    </row>
    <row r="262" spans="1:9" s="1" customFormat="1" ht="18" customHeight="1" x14ac:dyDescent="0.2">
      <c r="A262" s="793"/>
      <c r="B262" s="801" t="s">
        <v>36</v>
      </c>
      <c r="C262" s="801"/>
      <c r="D262" s="801"/>
      <c r="E262" s="33" t="str">
        <f>IF('④別表２（エネ管工場等）'!F302="","",ROUND('④別表２（エネ管工場等）'!F302,0))</f>
        <v/>
      </c>
      <c r="F262" s="356" t="s">
        <v>33</v>
      </c>
      <c r="G262" s="5" t="str">
        <f t="shared" si="19"/>
        <v/>
      </c>
      <c r="H262" s="60">
        <v>1.19</v>
      </c>
      <c r="I262" s="356" t="s">
        <v>34</v>
      </c>
    </row>
    <row r="263" spans="1:9" s="1" customFormat="1" ht="18" customHeight="1" x14ac:dyDescent="0.2">
      <c r="A263" s="793"/>
      <c r="B263" s="801" t="s">
        <v>37</v>
      </c>
      <c r="C263" s="801"/>
      <c r="D263" s="801"/>
      <c r="E263" s="33" t="str">
        <f>IF('④別表２（エネ管工場等）'!F303="","",ROUND('④別表２（エネ管工場等）'!F303,0))</f>
        <v/>
      </c>
      <c r="F263" s="356" t="s">
        <v>33</v>
      </c>
      <c r="G263" s="5" t="str">
        <f t="shared" si="19"/>
        <v/>
      </c>
      <c r="H263" s="60">
        <v>1.19</v>
      </c>
      <c r="I263" s="356" t="s">
        <v>34</v>
      </c>
    </row>
    <row r="264" spans="1:9" s="1" customFormat="1" ht="18" customHeight="1" x14ac:dyDescent="0.2">
      <c r="A264" s="794"/>
      <c r="B264" s="797" t="s">
        <v>54</v>
      </c>
      <c r="C264" s="798"/>
      <c r="D264" s="799"/>
      <c r="E264" s="6"/>
      <c r="F264" s="6"/>
      <c r="G264" s="5" t="str">
        <f>IF(SUM(G232:G263)=0,"",SUM(G232:G263))</f>
        <v/>
      </c>
      <c r="H264" s="7"/>
      <c r="I264" s="8"/>
    </row>
    <row r="265" spans="1:9" s="1" customFormat="1" ht="18" customHeight="1" x14ac:dyDescent="0.2">
      <c r="A265" s="792" t="s">
        <v>38</v>
      </c>
      <c r="B265" s="802" t="s">
        <v>392</v>
      </c>
      <c r="C265" s="803"/>
      <c r="D265" s="9" t="s">
        <v>39</v>
      </c>
      <c r="E265" s="33" t="str">
        <f>IF('④別表２（エネ管工場等）'!F308="","",ROUND('④別表２（エネ管工場等）'!F308,0))</f>
        <v/>
      </c>
      <c r="F265" s="356" t="s">
        <v>95</v>
      </c>
      <c r="G265" s="5" t="str">
        <f>IF(E265="","",ROUND(E265*H265,0))</f>
        <v/>
      </c>
      <c r="H265" s="369">
        <v>8.64</v>
      </c>
      <c r="I265" s="356" t="s">
        <v>96</v>
      </c>
    </row>
    <row r="266" spans="1:9" s="1" customFormat="1" ht="18" customHeight="1" x14ac:dyDescent="0.2">
      <c r="A266" s="793"/>
      <c r="B266" s="804"/>
      <c r="C266" s="805"/>
      <c r="D266" s="9" t="s">
        <v>40</v>
      </c>
      <c r="E266" s="33" t="str">
        <f>IF('④別表２（エネ管工場等）'!F310="","",ROUND('④別表２（エネ管工場等）'!F310,0))</f>
        <v/>
      </c>
      <c r="F266" s="356" t="s">
        <v>95</v>
      </c>
      <c r="G266" s="5" t="str">
        <f>IF(E266="","",ROUND(E266*H266,0))</f>
        <v/>
      </c>
      <c r="H266" s="369">
        <v>8.64</v>
      </c>
      <c r="I266" s="356" t="s">
        <v>96</v>
      </c>
    </row>
    <row r="267" spans="1:9" s="1" customFormat="1" ht="18" customHeight="1" x14ac:dyDescent="0.2">
      <c r="A267" s="793"/>
      <c r="B267" s="795" t="s">
        <v>41</v>
      </c>
      <c r="C267" s="808" t="s">
        <v>42</v>
      </c>
      <c r="D267" s="809"/>
      <c r="E267" s="33" t="str">
        <f>IF('④別表２（エネ管工場等）'!F312="","",ROUND('④別表２（エネ管工場等）'!F312,0))</f>
        <v/>
      </c>
      <c r="F267" s="356" t="s">
        <v>95</v>
      </c>
      <c r="G267" s="5" t="str">
        <f>IF(E267="","",ROUND(E267*H267,0))</f>
        <v/>
      </c>
      <c r="H267" s="372"/>
      <c r="I267" s="356" t="s">
        <v>96</v>
      </c>
    </row>
    <row r="268" spans="1:9" s="1" customFormat="1" ht="18" customHeight="1" x14ac:dyDescent="0.2">
      <c r="A268" s="793"/>
      <c r="B268" s="796"/>
      <c r="C268" s="806" t="s">
        <v>43</v>
      </c>
      <c r="D268" s="807"/>
      <c r="E268" s="33" t="str">
        <f>IF('④別表２（エネ管工場等）'!F313="","",ROUND('④別表２（エネ管工場等）'!F313,0))</f>
        <v/>
      </c>
      <c r="F268" s="356" t="s">
        <v>95</v>
      </c>
      <c r="G268" s="7"/>
      <c r="H268" s="7"/>
      <c r="I268" s="356" t="s">
        <v>96</v>
      </c>
    </row>
    <row r="269" spans="1:9" s="1" customFormat="1" ht="18" customHeight="1" thickBot="1" x14ac:dyDescent="0.25">
      <c r="A269" s="794"/>
      <c r="B269" s="797" t="s">
        <v>55</v>
      </c>
      <c r="C269" s="798"/>
      <c r="D269" s="799"/>
      <c r="E269" s="6"/>
      <c r="F269" s="6"/>
      <c r="G269" s="18" t="str">
        <f>IF(SUM(G265:G267)=0,"",SUM(G265:G267))</f>
        <v/>
      </c>
      <c r="H269" s="7"/>
      <c r="I269" s="8"/>
    </row>
    <row r="270" spans="1:9" s="1" customFormat="1" ht="18" customHeight="1" thickBot="1" x14ac:dyDescent="0.25">
      <c r="A270" s="797" t="s">
        <v>44</v>
      </c>
      <c r="B270" s="798"/>
      <c r="C270" s="798"/>
      <c r="D270" s="798"/>
      <c r="E270" s="799"/>
      <c r="F270" s="16"/>
      <c r="G270" s="19" t="str">
        <f>IF(SUM(G264,G269)=0,"",SUM(G264,G269))</f>
        <v/>
      </c>
      <c r="H270" s="17"/>
      <c r="I270" s="8"/>
    </row>
    <row r="271" spans="1:9" s="1" customFormat="1" ht="18" customHeight="1" thickBot="1" x14ac:dyDescent="0.25"/>
    <row r="272" spans="1:9" s="1" customFormat="1" ht="18" customHeight="1" thickBot="1" x14ac:dyDescent="0.25">
      <c r="A272" s="815" t="s">
        <v>45</v>
      </c>
      <c r="B272" s="816"/>
      <c r="C272" s="816"/>
      <c r="D272" s="816"/>
      <c r="E272" s="816"/>
      <c r="F272" s="816"/>
      <c r="G272" s="20" t="str">
        <f>IF(G270="","",G270*0.0258)</f>
        <v/>
      </c>
    </row>
    <row r="281" spans="1:11" s="25" customFormat="1" ht="18" customHeight="1" x14ac:dyDescent="0.2">
      <c r="A281" s="68" t="s">
        <v>504</v>
      </c>
      <c r="B281" s="1"/>
      <c r="C281" s="1"/>
      <c r="D281" s="1"/>
      <c r="E281" s="1"/>
      <c r="F281" s="1"/>
      <c r="G281" s="1"/>
      <c r="H281" s="1"/>
      <c r="I281" s="1"/>
      <c r="J281" s="1"/>
      <c r="K281" s="24"/>
    </row>
    <row r="282" spans="1:11" s="25" customFormat="1" ht="18" customHeight="1" x14ac:dyDescent="0.2">
      <c r="A282" s="68"/>
      <c r="B282" s="1"/>
      <c r="C282" s="1"/>
      <c r="D282" s="1"/>
      <c r="E282" s="1"/>
      <c r="F282" s="1"/>
      <c r="G282" s="1"/>
      <c r="H282" s="1"/>
      <c r="I282" s="1"/>
      <c r="J282" s="1"/>
      <c r="K282" s="24"/>
    </row>
    <row r="283" spans="1:11" s="25" customFormat="1" ht="18" customHeight="1" x14ac:dyDescent="0.2">
      <c r="A283" s="69" t="str">
        <f>A3</f>
        <v>（令和</v>
      </c>
      <c r="B283" s="70">
        <f>IF('④別表２（エネ管工場等）'!$C$3="","",'④別表２（エネ管工場等）'!$C$3)</f>
        <v>7</v>
      </c>
      <c r="C283" s="71" t="s">
        <v>111</v>
      </c>
      <c r="E283" s="69" t="s">
        <v>112</v>
      </c>
      <c r="F283" s="808" t="str">
        <f>IF('③（別紙１）事業所一覧'!B12="","",CONCATENATE(①基本情報!C4," ",'③（別紙１）事業所一覧'!B12))</f>
        <v/>
      </c>
      <c r="G283" s="817"/>
      <c r="H283" s="817"/>
      <c r="I283" s="809"/>
      <c r="J283" s="68"/>
      <c r="K283" s="24"/>
    </row>
    <row r="284" spans="1:11" s="25" customFormat="1" ht="18" customHeight="1" x14ac:dyDescent="0.2">
      <c r="A284" s="115"/>
      <c r="B284" s="116"/>
      <c r="C284" s="116"/>
      <c r="D284" s="117"/>
      <c r="E284" s="115"/>
      <c r="F284" s="117"/>
      <c r="G284" s="117"/>
      <c r="H284" s="117"/>
      <c r="I284" s="117"/>
      <c r="J284" s="71"/>
      <c r="K284" s="24"/>
    </row>
    <row r="285" spans="1:11" s="1" customFormat="1" ht="18" customHeight="1" x14ac:dyDescent="0.2">
      <c r="A285" s="810" t="s">
        <v>0</v>
      </c>
      <c r="B285" s="810"/>
      <c r="C285" s="810"/>
      <c r="D285" s="810"/>
      <c r="E285" s="797" t="s">
        <v>1</v>
      </c>
      <c r="F285" s="798"/>
      <c r="G285" s="799"/>
      <c r="H285" s="797" t="s">
        <v>2</v>
      </c>
      <c r="I285" s="799"/>
      <c r="J285" s="11"/>
    </row>
    <row r="286" spans="1:11" s="1" customFormat="1" ht="18" customHeight="1" x14ac:dyDescent="0.2">
      <c r="A286" s="810"/>
      <c r="B286" s="810"/>
      <c r="C286" s="810"/>
      <c r="D286" s="810"/>
      <c r="E286" s="2" t="s">
        <v>3</v>
      </c>
      <c r="F286" s="810" t="s">
        <v>83</v>
      </c>
      <c r="G286" s="2" t="s">
        <v>4</v>
      </c>
      <c r="H286" s="2" t="s">
        <v>3</v>
      </c>
      <c r="I286" s="810" t="s">
        <v>83</v>
      </c>
    </row>
    <row r="287" spans="1:11" s="1" customFormat="1" ht="18" customHeight="1" x14ac:dyDescent="0.2">
      <c r="A287" s="810"/>
      <c r="B287" s="810"/>
      <c r="C287" s="810"/>
      <c r="D287" s="810"/>
      <c r="E287" s="3" t="s">
        <v>85</v>
      </c>
      <c r="F287" s="810"/>
      <c r="G287" s="3" t="s">
        <v>88</v>
      </c>
      <c r="H287" s="3" t="s">
        <v>86</v>
      </c>
      <c r="I287" s="810"/>
    </row>
    <row r="288" spans="1:11" s="1" customFormat="1" ht="18" customHeight="1" x14ac:dyDescent="0.2">
      <c r="A288" s="792" t="s">
        <v>6</v>
      </c>
      <c r="B288" s="800" t="s">
        <v>118</v>
      </c>
      <c r="C288" s="800"/>
      <c r="D288" s="800"/>
      <c r="E288" s="33" t="str">
        <f>IF('④別表２（エネ管工場等）'!F328="","",ROUND('④別表２（エネ管工場等）'!F328,0))</f>
        <v/>
      </c>
      <c r="F288" s="356" t="s">
        <v>7</v>
      </c>
      <c r="G288" s="5" t="str">
        <f>IF(E288="","",ROUND(E288*H288,0))</f>
        <v/>
      </c>
      <c r="H288" s="369">
        <v>38.299999999999997</v>
      </c>
      <c r="I288" s="356" t="s">
        <v>8</v>
      </c>
    </row>
    <row r="289" spans="1:9" s="1" customFormat="1" ht="18" customHeight="1" x14ac:dyDescent="0.2">
      <c r="A289" s="793"/>
      <c r="B289" s="801" t="s">
        <v>9</v>
      </c>
      <c r="C289" s="801"/>
      <c r="D289" s="801"/>
      <c r="E289" s="33" t="str">
        <f>IF('④別表２（エネ管工場等）'!F329="","",ROUND('④別表２（エネ管工場等）'!F329,0))</f>
        <v/>
      </c>
      <c r="F289" s="356" t="s">
        <v>7</v>
      </c>
      <c r="G289" s="5" t="str">
        <f t="shared" ref="G289:G319" si="21">IF(E289="","",ROUND(E289*H289,0))</f>
        <v/>
      </c>
      <c r="H289" s="369">
        <v>34.799999999999997</v>
      </c>
      <c r="I289" s="356" t="s">
        <v>8</v>
      </c>
    </row>
    <row r="290" spans="1:9" s="1" customFormat="1" ht="18" customHeight="1" x14ac:dyDescent="0.2">
      <c r="A290" s="793"/>
      <c r="B290" s="801" t="s">
        <v>90</v>
      </c>
      <c r="C290" s="801"/>
      <c r="D290" s="801"/>
      <c r="E290" s="33" t="str">
        <f>IF('④別表２（エネ管工場等）'!F330="","",ROUND('④別表２（エネ管工場等）'!F330,0))</f>
        <v/>
      </c>
      <c r="F290" s="356" t="s">
        <v>7</v>
      </c>
      <c r="G290" s="5" t="str">
        <f t="shared" si="21"/>
        <v/>
      </c>
      <c r="H290" s="369">
        <v>33.4</v>
      </c>
      <c r="I290" s="356" t="s">
        <v>8</v>
      </c>
    </row>
    <row r="291" spans="1:9" s="1" customFormat="1" ht="18" customHeight="1" x14ac:dyDescent="0.2">
      <c r="A291" s="793"/>
      <c r="B291" s="801" t="s">
        <v>10</v>
      </c>
      <c r="C291" s="801"/>
      <c r="D291" s="801"/>
      <c r="E291" s="33" t="str">
        <f>IF('④別表２（エネ管工場等）'!F331="","",ROUND('④別表２（エネ管工場等）'!F331,0))</f>
        <v/>
      </c>
      <c r="F291" s="356" t="s">
        <v>7</v>
      </c>
      <c r="G291" s="5" t="str">
        <f t="shared" si="21"/>
        <v/>
      </c>
      <c r="H291" s="369">
        <v>33.299999999999997</v>
      </c>
      <c r="I291" s="356" t="s">
        <v>8</v>
      </c>
    </row>
    <row r="292" spans="1:9" s="1" customFormat="1" ht="18" customHeight="1" x14ac:dyDescent="0.2">
      <c r="A292" s="793"/>
      <c r="B292" s="801" t="s">
        <v>11</v>
      </c>
      <c r="C292" s="801"/>
      <c r="D292" s="801"/>
      <c r="E292" s="33" t="str">
        <f>IF('④別表２（エネ管工場等）'!F332="","",ROUND('④別表２（エネ管工場等）'!F332,0))</f>
        <v/>
      </c>
      <c r="F292" s="356" t="s">
        <v>7</v>
      </c>
      <c r="G292" s="5" t="str">
        <f t="shared" si="21"/>
        <v/>
      </c>
      <c r="H292" s="369">
        <v>36.5</v>
      </c>
      <c r="I292" s="356" t="s">
        <v>8</v>
      </c>
    </row>
    <row r="293" spans="1:9" s="1" customFormat="1" ht="18" customHeight="1" x14ac:dyDescent="0.2">
      <c r="A293" s="793"/>
      <c r="B293" s="801" t="s">
        <v>12</v>
      </c>
      <c r="C293" s="801"/>
      <c r="D293" s="801"/>
      <c r="E293" s="33" t="str">
        <f>IF('④別表２（エネ管工場等）'!F333="","",ROUND('④別表２（エネ管工場等）'!F333,0))</f>
        <v/>
      </c>
      <c r="F293" s="356" t="s">
        <v>7</v>
      </c>
      <c r="G293" s="5" t="str">
        <f t="shared" si="21"/>
        <v/>
      </c>
      <c r="H293" s="370">
        <v>38</v>
      </c>
      <c r="I293" s="356" t="s">
        <v>8</v>
      </c>
    </row>
    <row r="294" spans="1:9" s="1" customFormat="1" ht="18" customHeight="1" x14ac:dyDescent="0.2">
      <c r="A294" s="793"/>
      <c r="B294" s="801" t="s">
        <v>13</v>
      </c>
      <c r="C294" s="801"/>
      <c r="D294" s="801"/>
      <c r="E294" s="33" t="str">
        <f>IF('④別表２（エネ管工場等）'!F334="","",ROUND('④別表２（エネ管工場等）'!F334,0))</f>
        <v/>
      </c>
      <c r="F294" s="356" t="s">
        <v>7</v>
      </c>
      <c r="G294" s="5" t="str">
        <f t="shared" si="21"/>
        <v/>
      </c>
      <c r="H294" s="369">
        <v>38.9</v>
      </c>
      <c r="I294" s="356" t="s">
        <v>8</v>
      </c>
    </row>
    <row r="295" spans="1:9" s="1" customFormat="1" ht="18" customHeight="1" x14ac:dyDescent="0.2">
      <c r="A295" s="793"/>
      <c r="B295" s="801" t="s">
        <v>14</v>
      </c>
      <c r="C295" s="801"/>
      <c r="D295" s="801"/>
      <c r="E295" s="33" t="str">
        <f>IF('④別表２（エネ管工場等）'!F335="","",ROUND('④別表２（エネ管工場等）'!F335,0))</f>
        <v/>
      </c>
      <c r="F295" s="356" t="s">
        <v>7</v>
      </c>
      <c r="G295" s="5" t="str">
        <f t="shared" si="21"/>
        <v/>
      </c>
      <c r="H295" s="369">
        <v>41.8</v>
      </c>
      <c r="I295" s="356" t="s">
        <v>8</v>
      </c>
    </row>
    <row r="296" spans="1:9" s="1" customFormat="1" ht="18" customHeight="1" x14ac:dyDescent="0.2">
      <c r="A296" s="793"/>
      <c r="B296" s="801" t="s">
        <v>15</v>
      </c>
      <c r="C296" s="801"/>
      <c r="D296" s="801"/>
      <c r="E296" s="33" t="str">
        <f>IF('④別表２（エネ管工場等）'!F336="","",ROUND('④別表２（エネ管工場等）'!F336,0))</f>
        <v/>
      </c>
      <c r="F296" s="356" t="s">
        <v>16</v>
      </c>
      <c r="G296" s="5" t="str">
        <f t="shared" si="21"/>
        <v/>
      </c>
      <c r="H296" s="370">
        <v>40</v>
      </c>
      <c r="I296" s="356" t="s">
        <v>17</v>
      </c>
    </row>
    <row r="297" spans="1:9" s="1" customFormat="1" ht="18" customHeight="1" x14ac:dyDescent="0.2">
      <c r="A297" s="793"/>
      <c r="B297" s="801" t="s">
        <v>18</v>
      </c>
      <c r="C297" s="801"/>
      <c r="D297" s="801"/>
      <c r="E297" s="33" t="str">
        <f>IF('④別表２（エネ管工場等）'!F337="","",ROUND('④別表２（エネ管工場等）'!F337,0))</f>
        <v/>
      </c>
      <c r="F297" s="356" t="s">
        <v>16</v>
      </c>
      <c r="G297" s="5" t="str">
        <f t="shared" si="21"/>
        <v/>
      </c>
      <c r="H297" s="369">
        <v>34.1</v>
      </c>
      <c r="I297" s="356" t="s">
        <v>17</v>
      </c>
    </row>
    <row r="298" spans="1:9" s="1" customFormat="1" ht="18" customHeight="1" x14ac:dyDescent="0.2">
      <c r="A298" s="793"/>
      <c r="B298" s="822" t="s">
        <v>19</v>
      </c>
      <c r="C298" s="808" t="s">
        <v>20</v>
      </c>
      <c r="D298" s="809"/>
      <c r="E298" s="33" t="str">
        <f>IF('④別表２（エネ管工場等）'!F338="","",ROUND('④別表２（エネ管工場等）'!F338,0))</f>
        <v/>
      </c>
      <c r="F298" s="356" t="s">
        <v>16</v>
      </c>
      <c r="G298" s="5" t="str">
        <f t="shared" si="21"/>
        <v/>
      </c>
      <c r="H298" s="369">
        <v>50.1</v>
      </c>
      <c r="I298" s="356" t="s">
        <v>91</v>
      </c>
    </row>
    <row r="299" spans="1:9" s="1" customFormat="1" ht="18" customHeight="1" x14ac:dyDescent="0.2">
      <c r="A299" s="793"/>
      <c r="B299" s="822"/>
      <c r="C299" s="808" t="s">
        <v>21</v>
      </c>
      <c r="D299" s="809"/>
      <c r="E299" s="33" t="str">
        <f>IF('④別表２（エネ管工場等）'!F339="","",ROUND('④別表２（エネ管工場等）'!F339,0))</f>
        <v/>
      </c>
      <c r="F299" s="356" t="s">
        <v>65</v>
      </c>
      <c r="G299" s="5" t="str">
        <f t="shared" si="21"/>
        <v/>
      </c>
      <c r="H299" s="369">
        <v>46.1</v>
      </c>
      <c r="I299" s="356" t="s">
        <v>75</v>
      </c>
    </row>
    <row r="300" spans="1:9" s="1" customFormat="1" ht="18" customHeight="1" x14ac:dyDescent="0.2">
      <c r="A300" s="793"/>
      <c r="B300" s="822" t="s">
        <v>397</v>
      </c>
      <c r="C300" s="808" t="s">
        <v>513</v>
      </c>
      <c r="D300" s="809"/>
      <c r="E300" s="33" t="str">
        <f>IF('④別表２（エネ管工場等）'!F340="","",ROUND('④別表２（エネ管工場等）'!F340,0))</f>
        <v/>
      </c>
      <c r="F300" s="356" t="s">
        <v>16</v>
      </c>
      <c r="G300" s="5" t="str">
        <f t="shared" si="21"/>
        <v/>
      </c>
      <c r="H300" s="369">
        <v>54.7</v>
      </c>
      <c r="I300" s="356" t="s">
        <v>91</v>
      </c>
    </row>
    <row r="301" spans="1:9" s="1" customFormat="1" ht="18" customHeight="1" x14ac:dyDescent="0.2">
      <c r="A301" s="793"/>
      <c r="B301" s="822"/>
      <c r="C301" s="813" t="s">
        <v>93</v>
      </c>
      <c r="D301" s="814"/>
      <c r="E301" s="33" t="str">
        <f>IF('④別表２（エネ管工場等）'!F341="","",ROUND('④別表２（エネ管工場等）'!F341,0))</f>
        <v/>
      </c>
      <c r="F301" s="356" t="s">
        <v>65</v>
      </c>
      <c r="G301" s="5" t="str">
        <f t="shared" si="21"/>
        <v/>
      </c>
      <c r="H301" s="369">
        <v>38.4</v>
      </c>
      <c r="I301" s="356" t="s">
        <v>75</v>
      </c>
    </row>
    <row r="302" spans="1:9" s="1" customFormat="1" ht="18" customHeight="1" x14ac:dyDescent="0.2">
      <c r="A302" s="793"/>
      <c r="B302" s="801" t="s">
        <v>23</v>
      </c>
      <c r="C302" s="808" t="str">
        <f>IF('④別表２（エネ管工場等）'!C342="","",'④別表２（エネ管工場等）'!C342)</f>
        <v>原料炭</v>
      </c>
      <c r="D302" s="809" t="str">
        <f>IF('④別表２（エネ管工場等）'!E302="","",ROUND('④別表２（エネ管工場等）'!E302,0))</f>
        <v/>
      </c>
      <c r="E302" s="33" t="str">
        <f>IF('④別表２（エネ管工場等）'!F342="","",ROUND('④別表２（エネ管工場等）'!F342,0))</f>
        <v/>
      </c>
      <c r="F302" s="356" t="s">
        <v>16</v>
      </c>
      <c r="G302" s="5" t="str">
        <f t="shared" si="21"/>
        <v/>
      </c>
      <c r="H302" s="371">
        <v>28.7</v>
      </c>
      <c r="I302" s="356" t="s">
        <v>17</v>
      </c>
    </row>
    <row r="303" spans="1:9" s="1" customFormat="1" ht="18" customHeight="1" x14ac:dyDescent="0.2">
      <c r="A303" s="793"/>
      <c r="B303" s="801"/>
      <c r="C303" s="808" t="str">
        <f>IF('④別表２（エネ管工場等）'!C343="","",'④別表２（エネ管工場等）'!C343)</f>
        <v>一般炭</v>
      </c>
      <c r="D303" s="809" t="str">
        <f>IF('④別表２（エネ管工場等）'!E303="","",ROUND('④別表２（エネ管工場等）'!E303,0))</f>
        <v/>
      </c>
      <c r="E303" s="33" t="str">
        <f>IF('④別表２（エネ管工場等）'!F343="","",ROUND('④別表２（エネ管工場等）'!F343,0))</f>
        <v/>
      </c>
      <c r="F303" s="356" t="s">
        <v>16</v>
      </c>
      <c r="G303" s="5" t="str">
        <f t="shared" si="21"/>
        <v/>
      </c>
      <c r="H303" s="369">
        <v>26.1</v>
      </c>
      <c r="I303" s="356" t="s">
        <v>17</v>
      </c>
    </row>
    <row r="304" spans="1:9" s="1" customFormat="1" ht="18" customHeight="1" x14ac:dyDescent="0.2">
      <c r="A304" s="793"/>
      <c r="B304" s="801"/>
      <c r="C304" s="808" t="s">
        <v>512</v>
      </c>
      <c r="D304" s="809"/>
      <c r="E304" s="33" t="str">
        <f>IF('④別表２（エネ管工場等）'!F344="","",ROUND('④別表２（エネ管工場等）'!F344,0))</f>
        <v/>
      </c>
      <c r="F304" s="356" t="s">
        <v>16</v>
      </c>
      <c r="G304" s="5" t="str">
        <f t="shared" si="21"/>
        <v/>
      </c>
      <c r="H304" s="369">
        <v>27.8</v>
      </c>
      <c r="I304" s="356" t="s">
        <v>17</v>
      </c>
    </row>
    <row r="305" spans="1:9" s="1" customFormat="1" ht="18" customHeight="1" x14ac:dyDescent="0.2">
      <c r="A305" s="793"/>
      <c r="B305" s="801" t="s">
        <v>26</v>
      </c>
      <c r="C305" s="801"/>
      <c r="D305" s="801"/>
      <c r="E305" s="33" t="str">
        <f>IF('④別表２（エネ管工場等）'!F345="","",ROUND('④別表２（エネ管工場等）'!F345,0))</f>
        <v/>
      </c>
      <c r="F305" s="356" t="s">
        <v>16</v>
      </c>
      <c r="G305" s="5" t="str">
        <f t="shared" si="21"/>
        <v/>
      </c>
      <c r="H305" s="370">
        <v>29</v>
      </c>
      <c r="I305" s="356" t="s">
        <v>17</v>
      </c>
    </row>
    <row r="306" spans="1:9" s="1" customFormat="1" ht="18" customHeight="1" x14ac:dyDescent="0.2">
      <c r="A306" s="793"/>
      <c r="B306" s="801" t="s">
        <v>27</v>
      </c>
      <c r="C306" s="801"/>
      <c r="D306" s="801"/>
      <c r="E306" s="33" t="str">
        <f>IF('④別表２（エネ管工場等）'!F346="","",ROUND('④別表２（エネ管工場等）'!F346,0))</f>
        <v/>
      </c>
      <c r="F306" s="356" t="s">
        <v>16</v>
      </c>
      <c r="G306" s="5" t="str">
        <f t="shared" si="21"/>
        <v/>
      </c>
      <c r="H306" s="369">
        <v>37.299999999999997</v>
      </c>
      <c r="I306" s="356" t="s">
        <v>17</v>
      </c>
    </row>
    <row r="307" spans="1:9" s="1" customFormat="1" ht="18" customHeight="1" x14ac:dyDescent="0.2">
      <c r="A307" s="793"/>
      <c r="B307" s="801" t="s">
        <v>28</v>
      </c>
      <c r="C307" s="801"/>
      <c r="D307" s="801"/>
      <c r="E307" s="33" t="str">
        <f>IF('④別表２（エネ管工場等）'!F347="","",ROUND('④別表２（エネ管工場等）'!F347,0))</f>
        <v/>
      </c>
      <c r="F307" s="356" t="s">
        <v>65</v>
      </c>
      <c r="G307" s="5" t="str">
        <f t="shared" si="21"/>
        <v/>
      </c>
      <c r="H307" s="369">
        <v>18.399999999999999</v>
      </c>
      <c r="I307" s="356" t="s">
        <v>75</v>
      </c>
    </row>
    <row r="308" spans="1:9" s="1" customFormat="1" ht="18" customHeight="1" x14ac:dyDescent="0.2">
      <c r="A308" s="793"/>
      <c r="B308" s="801" t="s">
        <v>29</v>
      </c>
      <c r="C308" s="801"/>
      <c r="D308" s="801"/>
      <c r="E308" s="33" t="str">
        <f>IF('④別表２（エネ管工場等）'!F348="","",ROUND('④別表２（エネ管工場等）'!F348,0))</f>
        <v/>
      </c>
      <c r="F308" s="356" t="s">
        <v>65</v>
      </c>
      <c r="G308" s="5" t="str">
        <f>IF(E308="","",ROUND(E308*H308,0))</f>
        <v/>
      </c>
      <c r="H308" s="369">
        <v>3.23</v>
      </c>
      <c r="I308" s="356" t="s">
        <v>75</v>
      </c>
    </row>
    <row r="309" spans="1:9" s="1" customFormat="1" ht="18" customHeight="1" x14ac:dyDescent="0.2">
      <c r="A309" s="793"/>
      <c r="B309" s="801" t="s">
        <v>511</v>
      </c>
      <c r="C309" s="801"/>
      <c r="D309" s="801"/>
      <c r="E309" s="33" t="str">
        <f>IF('④別表２（エネ管工場等）'!F349="","",ROUND('④別表２（エネ管工場等）'!F349,0))</f>
        <v/>
      </c>
      <c r="F309" s="356" t="s">
        <v>65</v>
      </c>
      <c r="G309" s="5" t="str">
        <f t="shared" si="21"/>
        <v/>
      </c>
      <c r="H309" s="369">
        <v>7.53</v>
      </c>
      <c r="I309" s="356" t="s">
        <v>75</v>
      </c>
    </row>
    <row r="310" spans="1:9" s="1" customFormat="1" ht="18" customHeight="1" x14ac:dyDescent="0.2">
      <c r="A310" s="793"/>
      <c r="B310" s="819" t="s">
        <v>400</v>
      </c>
      <c r="C310" s="811" t="str">
        <f>IF('④別表２（エネ管工場等）'!C350="","",'④別表２（エネ管工場等）'!C350)</f>
        <v/>
      </c>
      <c r="D310" s="812" t="e">
        <f>IF('④別表２（エネ管工場等）'!#REF!="","",'④別表２（エネ管工場等）'!#REF!)</f>
        <v>#REF!</v>
      </c>
      <c r="E310" s="33" t="str">
        <f>IF('④別表２（エネ管工場等）'!F350="","",ROUND('④別表２（エネ管工場等）'!F350,0))</f>
        <v/>
      </c>
      <c r="F310" s="374" t="str">
        <f>IF('④別表２（エネ管工場等）'!G350="","",'④別表２（エネ管工場等）'!G350)</f>
        <v/>
      </c>
      <c r="G310" s="5" t="str">
        <f>IF(E310="","",ROUND(E310*H310,0))</f>
        <v/>
      </c>
      <c r="H310" s="373" t="str">
        <f>IF('④別表２（エネ管工場等）'!P350="","",'④別表２（エネ管工場等）'!P350)</f>
        <v/>
      </c>
      <c r="I310" s="356" t="str">
        <f>IF('④別表２（エネ管工場等）'!Q350="","",'④別表２（エネ管工場等）'!Q350)</f>
        <v/>
      </c>
    </row>
    <row r="311" spans="1:9" s="1" customFormat="1" ht="18" customHeight="1" x14ac:dyDescent="0.2">
      <c r="A311" s="793"/>
      <c r="B311" s="820"/>
      <c r="C311" s="811" t="str">
        <f>IF('④別表２（エネ管工場等）'!C351="","",'④別表２（エネ管工場等）'!C351)</f>
        <v/>
      </c>
      <c r="D311" s="812" t="e">
        <f>IF('④別表２（エネ管工場等）'!#REF!="","",'④別表２（エネ管工場等）'!#REF!)</f>
        <v>#REF!</v>
      </c>
      <c r="E311" s="33" t="str">
        <f>IF('④別表２（エネ管工場等）'!F351="","",ROUND('④別表２（エネ管工場等）'!F351,0))</f>
        <v/>
      </c>
      <c r="F311" s="374" t="str">
        <f>IF('④別表２（エネ管工場等）'!G351="","",'④別表２（エネ管工場等）'!G351)</f>
        <v/>
      </c>
      <c r="G311" s="5" t="str">
        <f t="shared" ref="G311" si="22">IF(E311="","",ROUND(E311*H311,0))</f>
        <v/>
      </c>
      <c r="H311" s="373" t="str">
        <f>IF('④別表２（エネ管工場等）'!P351="","",'④別表２（エネ管工場等）'!P351)</f>
        <v/>
      </c>
      <c r="I311" s="356" t="str">
        <f>IF('④別表２（エネ管工場等）'!Q351="","",'④別表２（エネ管工場等）'!Q351)</f>
        <v/>
      </c>
    </row>
    <row r="312" spans="1:9" s="1" customFormat="1" ht="18" customHeight="1" x14ac:dyDescent="0.2">
      <c r="A312" s="793"/>
      <c r="B312" s="820"/>
      <c r="C312" s="811" t="str">
        <f>IF('④別表２（エネ管工場等）'!C352="","",'④別表２（エネ管工場等）'!C352)</f>
        <v/>
      </c>
      <c r="D312" s="812" t="e">
        <f>IF('④別表２（エネ管工場等）'!#REF!="","",'④別表２（エネ管工場等）'!#REF!)</f>
        <v>#REF!</v>
      </c>
      <c r="E312" s="33" t="str">
        <f>IF('④別表２（エネ管工場等）'!F352="","",ROUND('④別表２（エネ管工場等）'!F352,0))</f>
        <v/>
      </c>
      <c r="F312" s="374" t="str">
        <f>IF('④別表２（エネ管工場等）'!G352="","",'④別表２（エネ管工場等）'!G352)</f>
        <v/>
      </c>
      <c r="G312" s="5" t="str">
        <f t="shared" ref="G312" si="23">IF(E312="","",ROUND(E312*H312,0))</f>
        <v/>
      </c>
      <c r="H312" s="373" t="str">
        <f>IF('④別表２（エネ管工場等）'!P352="","",'④別表２（エネ管工場等）'!P352)</f>
        <v/>
      </c>
      <c r="I312" s="356" t="str">
        <f>IF('④別表２（エネ管工場等）'!Q352="","",'④別表２（エネ管工場等）'!Q352)</f>
        <v/>
      </c>
    </row>
    <row r="313" spans="1:9" s="1" customFormat="1" ht="18" customHeight="1" x14ac:dyDescent="0.2">
      <c r="A313" s="793"/>
      <c r="B313" s="820"/>
      <c r="C313" s="811" t="str">
        <f>IF('④別表２（エネ管工場等）'!C353="","",'④別表２（エネ管工場等）'!C353)</f>
        <v/>
      </c>
      <c r="D313" s="812" t="e">
        <f>IF('④別表２（エネ管工場等）'!#REF!="","",'④別表２（エネ管工場等）'!#REF!)</f>
        <v>#REF!</v>
      </c>
      <c r="E313" s="33" t="str">
        <f>IF('④別表２（エネ管工場等）'!F353="","",ROUND('④別表２（エネ管工場等）'!F353,0))</f>
        <v/>
      </c>
      <c r="F313" s="374" t="str">
        <f>IF('④別表２（エネ管工場等）'!G353="","",'④別表２（エネ管工場等）'!G353)</f>
        <v/>
      </c>
      <c r="G313" s="5" t="str">
        <f t="shared" si="21"/>
        <v/>
      </c>
      <c r="H313" s="373" t="str">
        <f>IF('④別表２（エネ管工場等）'!P353="","",'④別表２（エネ管工場等）'!P353)</f>
        <v/>
      </c>
      <c r="I313" s="356" t="str">
        <f>IF('④別表２（エネ管工場等）'!Q353="","",'④別表２（エネ管工場等）'!Q353)</f>
        <v/>
      </c>
    </row>
    <row r="314" spans="1:9" s="1" customFormat="1" ht="18" customHeight="1" x14ac:dyDescent="0.2">
      <c r="A314" s="793"/>
      <c r="B314" s="821"/>
      <c r="C314" s="811" t="str">
        <f>IF('④別表２（エネ管工場等）'!C354="","",'④別表２（エネ管工場等）'!C354)</f>
        <v/>
      </c>
      <c r="D314" s="812" t="e">
        <f>IF('④別表２（エネ管工場等）'!#REF!="","",'④別表２（エネ管工場等）'!#REF!)</f>
        <v>#REF!</v>
      </c>
      <c r="E314" s="33" t="str">
        <f>IF('④別表２（エネ管工場等）'!F354="","",ROUND('④別表２（エネ管工場等）'!F354,0))</f>
        <v/>
      </c>
      <c r="F314" s="374" t="str">
        <f>IF('④別表２（エネ管工場等）'!G354="","",'④別表２（エネ管工場等）'!G354)</f>
        <v/>
      </c>
      <c r="G314" s="5" t="str">
        <f t="shared" si="21"/>
        <v/>
      </c>
      <c r="H314" s="373" t="str">
        <f>IF('④別表２（エネ管工場等）'!P354="","",'④別表２（エネ管工場等）'!P354)</f>
        <v/>
      </c>
      <c r="I314" s="356" t="str">
        <f>IF('④別表２（エネ管工場等）'!Q354="","",'④別表２（エネ管工場等）'!Q354)</f>
        <v/>
      </c>
    </row>
    <row r="315" spans="1:9" s="1" customFormat="1" ht="18" customHeight="1" x14ac:dyDescent="0.2">
      <c r="A315" s="793"/>
      <c r="B315" s="811" t="s">
        <v>510</v>
      </c>
      <c r="C315" s="818"/>
      <c r="D315" s="812"/>
      <c r="E315" s="33" t="str">
        <f>IF('④別表２（エネ管工場等）'!F359="","",ROUND('④別表２（エネ管工場等）'!F359,0))</f>
        <v/>
      </c>
      <c r="F315" s="356" t="s">
        <v>65</v>
      </c>
      <c r="G315" s="5" t="str">
        <f>IF(E315="","",ROUND(E315*H315,0))</f>
        <v/>
      </c>
      <c r="H315" s="59">
        <v>46</v>
      </c>
      <c r="I315" s="356" t="s">
        <v>75</v>
      </c>
    </row>
    <row r="316" spans="1:9" s="1" customFormat="1" ht="18" customHeight="1" x14ac:dyDescent="0.2">
      <c r="A316" s="793"/>
      <c r="B316" s="801" t="s">
        <v>509</v>
      </c>
      <c r="C316" s="801"/>
      <c r="D316" s="801"/>
      <c r="E316" s="33" t="str">
        <f>IF('④別表２（エネ管工場等）'!F364="","",ROUND('④別表２（エネ管工場等）'!F364,0))</f>
        <v/>
      </c>
      <c r="F316" s="356" t="s">
        <v>33</v>
      </c>
      <c r="G316" s="5" t="str">
        <f>IF(E316="","",ROUND(E316*H316,0))</f>
        <v/>
      </c>
      <c r="H316" s="60">
        <v>1.17</v>
      </c>
      <c r="I316" s="356" t="s">
        <v>34</v>
      </c>
    </row>
    <row r="317" spans="1:9" s="1" customFormat="1" ht="18" customHeight="1" x14ac:dyDescent="0.2">
      <c r="A317" s="793"/>
      <c r="B317" s="801" t="s">
        <v>508</v>
      </c>
      <c r="C317" s="801"/>
      <c r="D317" s="801"/>
      <c r="E317" s="33" t="str">
        <f>IF('④別表２（エネ管工場等）'!F365="","",ROUND('④別表２（エネ管工場等）'!F365,0))</f>
        <v/>
      </c>
      <c r="F317" s="356" t="s">
        <v>33</v>
      </c>
      <c r="G317" s="5" t="str">
        <f t="shared" si="21"/>
        <v/>
      </c>
      <c r="H317" s="60">
        <v>1.19</v>
      </c>
      <c r="I317" s="356" t="s">
        <v>34</v>
      </c>
    </row>
    <row r="318" spans="1:9" s="1" customFormat="1" ht="18" customHeight="1" x14ac:dyDescent="0.2">
      <c r="A318" s="793"/>
      <c r="B318" s="801" t="s">
        <v>36</v>
      </c>
      <c r="C318" s="801"/>
      <c r="D318" s="801"/>
      <c r="E318" s="33" t="str">
        <f>IF('④別表２（エネ管工場等）'!F366="","",ROUND('④別表２（エネ管工場等）'!F366,0))</f>
        <v/>
      </c>
      <c r="F318" s="356" t="s">
        <v>33</v>
      </c>
      <c r="G318" s="5" t="str">
        <f t="shared" si="21"/>
        <v/>
      </c>
      <c r="H318" s="60">
        <v>1.19</v>
      </c>
      <c r="I318" s="356" t="s">
        <v>34</v>
      </c>
    </row>
    <row r="319" spans="1:9" s="1" customFormat="1" ht="18" customHeight="1" x14ac:dyDescent="0.2">
      <c r="A319" s="793"/>
      <c r="B319" s="801" t="s">
        <v>515</v>
      </c>
      <c r="C319" s="801"/>
      <c r="D319" s="801"/>
      <c r="E319" s="33" t="str">
        <f>IF('④別表２（エネ管工場等）'!F367="","",ROUND('④別表２（エネ管工場等）'!F367,0))</f>
        <v/>
      </c>
      <c r="F319" s="356" t="s">
        <v>33</v>
      </c>
      <c r="G319" s="5" t="str">
        <f t="shared" si="21"/>
        <v/>
      </c>
      <c r="H319" s="60">
        <v>1.19</v>
      </c>
      <c r="I319" s="356" t="s">
        <v>34</v>
      </c>
    </row>
    <row r="320" spans="1:9" s="1" customFormat="1" ht="18" customHeight="1" x14ac:dyDescent="0.2">
      <c r="A320" s="794"/>
      <c r="B320" s="797" t="s">
        <v>54</v>
      </c>
      <c r="C320" s="798"/>
      <c r="D320" s="799"/>
      <c r="E320" s="6"/>
      <c r="F320" s="6"/>
      <c r="G320" s="5" t="str">
        <f>IF(SUM(G288:G319)=0,"",SUM(G288:G319))</f>
        <v/>
      </c>
      <c r="H320" s="7"/>
      <c r="I320" s="8"/>
    </row>
    <row r="321" spans="1:9" s="1" customFormat="1" ht="18" customHeight="1" x14ac:dyDescent="0.2">
      <c r="A321" s="792" t="s">
        <v>38</v>
      </c>
      <c r="B321" s="802" t="s">
        <v>392</v>
      </c>
      <c r="C321" s="803"/>
      <c r="D321" s="9" t="s">
        <v>514</v>
      </c>
      <c r="E321" s="33" t="str">
        <f>IF('④別表２（エネ管工場等）'!F372="","",ROUND('④別表２（エネ管工場等）'!F372,0))</f>
        <v/>
      </c>
      <c r="F321" s="356" t="s">
        <v>95</v>
      </c>
      <c r="G321" s="5" t="str">
        <f>IF(E321="","",ROUND(E321*H321,0))</f>
        <v/>
      </c>
      <c r="H321" s="369">
        <v>8.64</v>
      </c>
      <c r="I321" s="356" t="s">
        <v>96</v>
      </c>
    </row>
    <row r="322" spans="1:9" s="1" customFormat="1" ht="18" customHeight="1" x14ac:dyDescent="0.2">
      <c r="A322" s="793"/>
      <c r="B322" s="804"/>
      <c r="C322" s="805"/>
      <c r="D322" s="9" t="s">
        <v>40</v>
      </c>
      <c r="E322" s="33" t="str">
        <f>IF('④別表２（エネ管工場等）'!F374="","",ROUND('④別表２（エネ管工場等）'!F374,0))</f>
        <v/>
      </c>
      <c r="F322" s="356" t="s">
        <v>95</v>
      </c>
      <c r="G322" s="5" t="str">
        <f>IF(E322="","",ROUND(E322*H322,0))</f>
        <v/>
      </c>
      <c r="H322" s="369">
        <v>8.64</v>
      </c>
      <c r="I322" s="356" t="s">
        <v>96</v>
      </c>
    </row>
    <row r="323" spans="1:9" s="1" customFormat="1" ht="18" customHeight="1" x14ac:dyDescent="0.2">
      <c r="A323" s="793"/>
      <c r="B323" s="795" t="s">
        <v>41</v>
      </c>
      <c r="C323" s="808" t="s">
        <v>42</v>
      </c>
      <c r="D323" s="809"/>
      <c r="E323" s="33" t="str">
        <f>IF('④別表２（エネ管工場等）'!F376="","",ROUND('④別表２（エネ管工場等）'!F376,0))</f>
        <v/>
      </c>
      <c r="F323" s="356" t="s">
        <v>95</v>
      </c>
      <c r="G323" s="5" t="str">
        <f>IF(E323="","",ROUND(E323*H323,0))</f>
        <v/>
      </c>
      <c r="H323" s="372"/>
      <c r="I323" s="356" t="s">
        <v>96</v>
      </c>
    </row>
    <row r="324" spans="1:9" s="1" customFormat="1" ht="18" customHeight="1" x14ac:dyDescent="0.2">
      <c r="A324" s="793"/>
      <c r="B324" s="796"/>
      <c r="C324" s="806" t="s">
        <v>43</v>
      </c>
      <c r="D324" s="807"/>
      <c r="E324" s="33" t="str">
        <f>IF('④別表２（エネ管工場等）'!F377="","",ROUND('④別表２（エネ管工場等）'!F377,0))</f>
        <v/>
      </c>
      <c r="F324" s="356" t="s">
        <v>95</v>
      </c>
      <c r="G324" s="7"/>
      <c r="H324" s="7"/>
      <c r="I324" s="356" t="s">
        <v>96</v>
      </c>
    </row>
    <row r="325" spans="1:9" s="1" customFormat="1" ht="18" customHeight="1" thickBot="1" x14ac:dyDescent="0.25">
      <c r="A325" s="794"/>
      <c r="B325" s="797" t="s">
        <v>55</v>
      </c>
      <c r="C325" s="798"/>
      <c r="D325" s="799"/>
      <c r="E325" s="6"/>
      <c r="F325" s="6"/>
      <c r="G325" s="18" t="str">
        <f>IF(SUM(G321:G323)=0,"",SUM(G321:G323))</f>
        <v/>
      </c>
      <c r="H325" s="7"/>
      <c r="I325" s="8"/>
    </row>
    <row r="326" spans="1:9" s="1" customFormat="1" ht="18" customHeight="1" thickBot="1" x14ac:dyDescent="0.25">
      <c r="A326" s="797" t="s">
        <v>44</v>
      </c>
      <c r="B326" s="798"/>
      <c r="C326" s="798"/>
      <c r="D326" s="798"/>
      <c r="E326" s="799"/>
      <c r="F326" s="16"/>
      <c r="G326" s="19" t="str">
        <f>IF(SUM(G320,G325)=0,"",SUM(G320,G325))</f>
        <v/>
      </c>
      <c r="H326" s="17"/>
      <c r="I326" s="8"/>
    </row>
    <row r="327" spans="1:9" s="1" customFormat="1" ht="18" customHeight="1" thickBot="1" x14ac:dyDescent="0.25"/>
    <row r="328" spans="1:9" s="1" customFormat="1" ht="18" customHeight="1" thickBot="1" x14ac:dyDescent="0.25">
      <c r="A328" s="815" t="s">
        <v>45</v>
      </c>
      <c r="B328" s="816"/>
      <c r="C328" s="816"/>
      <c r="D328" s="816"/>
      <c r="E328" s="816"/>
      <c r="F328" s="816"/>
      <c r="G328" s="20" t="str">
        <f>IF(G326="","",G326*0.0258)</f>
        <v/>
      </c>
    </row>
    <row r="336" spans="1:9" ht="13.5" thickBot="1" x14ac:dyDescent="0.25"/>
    <row r="337" spans="4:8" ht="21.75" customHeight="1" thickBot="1" x14ac:dyDescent="0.25">
      <c r="D337" s="27" t="s">
        <v>122</v>
      </c>
      <c r="E337" s="34" t="s">
        <v>125</v>
      </c>
      <c r="F337" s="27" t="s">
        <v>71</v>
      </c>
      <c r="G337" s="35" t="str">
        <f>IF(SUM(G46,G102,G158,G214,G270,G326)=0,"",SUM(G46,G102,G158,G214,G270,G326))</f>
        <v/>
      </c>
      <c r="H337" s="24" t="s">
        <v>123</v>
      </c>
    </row>
    <row r="338" spans="4:8" ht="21.75" customHeight="1" thickBot="1" x14ac:dyDescent="0.25">
      <c r="D338" s="12"/>
      <c r="E338" s="34" t="s">
        <v>126</v>
      </c>
      <c r="F338" s="27" t="s">
        <v>71</v>
      </c>
      <c r="G338" s="35" t="str">
        <f>IF(G337="","",G337*0.0258)</f>
        <v/>
      </c>
      <c r="H338" s="24" t="s">
        <v>124</v>
      </c>
    </row>
  </sheetData>
  <sheetProtection algorithmName="SHA-512" hashValue="7kghCRWg1gBP/lcTzq7UIdLGOxTNtC2OdkpW6M0snaz30zC3fArjxgO/jeM4RXR6Wm91++9BaDkKyEwQVZ6dhA==" saltValue="7veFpIqZtfMSDrRXVluh/A==" spinCount="100000" sheet="1" selectLockedCells="1"/>
  <protectedRanges>
    <protectedRange sqref="E8:E44 E64:E100 E120:E156 E176:E212 E232:E268 E288:E324 F310:F314 F254:F258 F198:F202 F142:F146" name="範囲1"/>
  </protectedRanges>
  <mergeCells count="312">
    <mergeCell ref="C24:D24"/>
    <mergeCell ref="C33:D33"/>
    <mergeCell ref="C34:D34"/>
    <mergeCell ref="C202:D202"/>
    <mergeCell ref="C201:D201"/>
    <mergeCell ref="B139:D139"/>
    <mergeCell ref="B140:D140"/>
    <mergeCell ref="B134:B136"/>
    <mergeCell ref="C130:D130"/>
    <mergeCell ref="C131:D131"/>
    <mergeCell ref="C132:D132"/>
    <mergeCell ref="C133:D133"/>
    <mergeCell ref="C134:D134"/>
    <mergeCell ref="C135:D135"/>
    <mergeCell ref="C136:D136"/>
    <mergeCell ref="B151:D151"/>
    <mergeCell ref="B152:D152"/>
    <mergeCell ref="B120:D120"/>
    <mergeCell ref="B148:D148"/>
    <mergeCell ref="C155:D155"/>
    <mergeCell ref="C74:D74"/>
    <mergeCell ref="C75:D75"/>
    <mergeCell ref="C76:D76"/>
    <mergeCell ref="B149:D149"/>
    <mergeCell ref="B150:D150"/>
    <mergeCell ref="B128:D128"/>
    <mergeCell ref="B141:D141"/>
    <mergeCell ref="B137:D137"/>
    <mergeCell ref="B138:D138"/>
    <mergeCell ref="C77:D77"/>
    <mergeCell ref="C78:D78"/>
    <mergeCell ref="C79:D79"/>
    <mergeCell ref="C80:D80"/>
    <mergeCell ref="C86:D86"/>
    <mergeCell ref="C88:D88"/>
    <mergeCell ref="C87:D87"/>
    <mergeCell ref="B91:D91"/>
    <mergeCell ref="B86:B90"/>
    <mergeCell ref="B147:D147"/>
    <mergeCell ref="C142:D142"/>
    <mergeCell ref="C144:D144"/>
    <mergeCell ref="C143:D143"/>
    <mergeCell ref="B142:B146"/>
    <mergeCell ref="B99:B100"/>
    <mergeCell ref="B101:D101"/>
    <mergeCell ref="A102:E102"/>
    <mergeCell ref="A104:F104"/>
    <mergeCell ref="E117:G117"/>
    <mergeCell ref="A326:E326"/>
    <mergeCell ref="A328:F328"/>
    <mergeCell ref="C248:D248"/>
    <mergeCell ref="C247:D247"/>
    <mergeCell ref="C246:D246"/>
    <mergeCell ref="C245:D245"/>
    <mergeCell ref="C244:D244"/>
    <mergeCell ref="C243:D243"/>
    <mergeCell ref="C242:D242"/>
    <mergeCell ref="C258:D258"/>
    <mergeCell ref="C257:D257"/>
    <mergeCell ref="B265:C266"/>
    <mergeCell ref="C268:D268"/>
    <mergeCell ref="C267:D267"/>
    <mergeCell ref="C298:D298"/>
    <mergeCell ref="C299:D299"/>
    <mergeCell ref="C300:D300"/>
    <mergeCell ref="C301:D301"/>
    <mergeCell ref="C302:D302"/>
    <mergeCell ref="C303:D303"/>
    <mergeCell ref="C304:D304"/>
    <mergeCell ref="C313:D313"/>
    <mergeCell ref="C314:D314"/>
    <mergeCell ref="B321:C322"/>
    <mergeCell ref="B309:D309"/>
    <mergeCell ref="B316:D316"/>
    <mergeCell ref="B317:D317"/>
    <mergeCell ref="B318:D318"/>
    <mergeCell ref="B319:D319"/>
    <mergeCell ref="B320:D320"/>
    <mergeCell ref="A321:A325"/>
    <mergeCell ref="B323:B324"/>
    <mergeCell ref="B325:D325"/>
    <mergeCell ref="C324:D324"/>
    <mergeCell ref="C323:D323"/>
    <mergeCell ref="B315:D315"/>
    <mergeCell ref="C310:D310"/>
    <mergeCell ref="C312:D312"/>
    <mergeCell ref="C311:D311"/>
    <mergeCell ref="B310:B314"/>
    <mergeCell ref="F283:I283"/>
    <mergeCell ref="A285:D287"/>
    <mergeCell ref="E285:G285"/>
    <mergeCell ref="H285:I285"/>
    <mergeCell ref="F286:F287"/>
    <mergeCell ref="I286:I287"/>
    <mergeCell ref="A288:A320"/>
    <mergeCell ref="B288:D288"/>
    <mergeCell ref="B289:D289"/>
    <mergeCell ref="B290:D290"/>
    <mergeCell ref="B291:D291"/>
    <mergeCell ref="B292:D292"/>
    <mergeCell ref="B293:D293"/>
    <mergeCell ref="B294:D294"/>
    <mergeCell ref="B295:D295"/>
    <mergeCell ref="B296:D296"/>
    <mergeCell ref="B297:D297"/>
    <mergeCell ref="B298:B299"/>
    <mergeCell ref="B300:B301"/>
    <mergeCell ref="B302:B304"/>
    <mergeCell ref="B305:D305"/>
    <mergeCell ref="B306:D306"/>
    <mergeCell ref="B307:D307"/>
    <mergeCell ref="B308:D308"/>
    <mergeCell ref="H61:I61"/>
    <mergeCell ref="B43:B44"/>
    <mergeCell ref="B36:D36"/>
    <mergeCell ref="B37:D37"/>
    <mergeCell ref="B25:D25"/>
    <mergeCell ref="B26:D26"/>
    <mergeCell ref="A48:F48"/>
    <mergeCell ref="B45:D45"/>
    <mergeCell ref="A46:E46"/>
    <mergeCell ref="B38:D38"/>
    <mergeCell ref="B39:D39"/>
    <mergeCell ref="B40:D40"/>
    <mergeCell ref="A41:A45"/>
    <mergeCell ref="C30:D30"/>
    <mergeCell ref="C31:D31"/>
    <mergeCell ref="C32:D32"/>
    <mergeCell ref="B35:D35"/>
    <mergeCell ref="B30:B34"/>
    <mergeCell ref="F59:I59"/>
    <mergeCell ref="E61:G61"/>
    <mergeCell ref="B41:C42"/>
    <mergeCell ref="C43:D43"/>
    <mergeCell ref="C44:D44"/>
    <mergeCell ref="H5:I5"/>
    <mergeCell ref="F6:F7"/>
    <mergeCell ref="I6:I7"/>
    <mergeCell ref="A8:A40"/>
    <mergeCell ref="B8:D8"/>
    <mergeCell ref="B29:D29"/>
    <mergeCell ref="B9:D9"/>
    <mergeCell ref="B10:D10"/>
    <mergeCell ref="B11:D11"/>
    <mergeCell ref="B12:D12"/>
    <mergeCell ref="B13:D13"/>
    <mergeCell ref="B14:D14"/>
    <mergeCell ref="B27:D27"/>
    <mergeCell ref="B28:D28"/>
    <mergeCell ref="B20:B21"/>
    <mergeCell ref="B22:B24"/>
    <mergeCell ref="B17:D17"/>
    <mergeCell ref="B18:B19"/>
    <mergeCell ref="C18:D18"/>
    <mergeCell ref="C19:D19"/>
    <mergeCell ref="C20:D20"/>
    <mergeCell ref="C21:D21"/>
    <mergeCell ref="C22:D22"/>
    <mergeCell ref="C23:D23"/>
    <mergeCell ref="F3:I3"/>
    <mergeCell ref="B126:D126"/>
    <mergeCell ref="B127:D127"/>
    <mergeCell ref="B130:B131"/>
    <mergeCell ref="B129:D129"/>
    <mergeCell ref="B132:B133"/>
    <mergeCell ref="B15:D15"/>
    <mergeCell ref="B16:D16"/>
    <mergeCell ref="A5:D7"/>
    <mergeCell ref="E5:G5"/>
    <mergeCell ref="B125:D125"/>
    <mergeCell ref="B64:D64"/>
    <mergeCell ref="B65:D65"/>
    <mergeCell ref="B66:D66"/>
    <mergeCell ref="B67:D67"/>
    <mergeCell ref="B68:D68"/>
    <mergeCell ref="B69:D69"/>
    <mergeCell ref="B70:D70"/>
    <mergeCell ref="B83:D83"/>
    <mergeCell ref="B84:D84"/>
    <mergeCell ref="B121:D121"/>
    <mergeCell ref="B71:D71"/>
    <mergeCell ref="B74:B75"/>
    <mergeCell ref="F62:F63"/>
    <mergeCell ref="I62:I63"/>
    <mergeCell ref="F115:I115"/>
    <mergeCell ref="A117:D119"/>
    <mergeCell ref="B122:D122"/>
    <mergeCell ref="B123:D123"/>
    <mergeCell ref="B124:D124"/>
    <mergeCell ref="A64:A96"/>
    <mergeCell ref="B72:D72"/>
    <mergeCell ref="B73:D73"/>
    <mergeCell ref="B76:B77"/>
    <mergeCell ref="B78:B80"/>
    <mergeCell ref="B85:D85"/>
    <mergeCell ref="H117:I117"/>
    <mergeCell ref="I118:I119"/>
    <mergeCell ref="A61:D63"/>
    <mergeCell ref="B92:D92"/>
    <mergeCell ref="B93:D93"/>
    <mergeCell ref="B94:D94"/>
    <mergeCell ref="B95:D95"/>
    <mergeCell ref="B81:D81"/>
    <mergeCell ref="B96:D96"/>
    <mergeCell ref="A97:A101"/>
    <mergeCell ref="B82:D82"/>
    <mergeCell ref="A120:A152"/>
    <mergeCell ref="F174:F175"/>
    <mergeCell ref="I174:I175"/>
    <mergeCell ref="B182:D182"/>
    <mergeCell ref="B184:D184"/>
    <mergeCell ref="B185:D185"/>
    <mergeCell ref="B186:B187"/>
    <mergeCell ref="B188:B189"/>
    <mergeCell ref="B153:C154"/>
    <mergeCell ref="C156:D156"/>
    <mergeCell ref="B244:B245"/>
    <mergeCell ref="C192:D192"/>
    <mergeCell ref="B203:D203"/>
    <mergeCell ref="C198:D198"/>
    <mergeCell ref="C200:D200"/>
    <mergeCell ref="C199:D199"/>
    <mergeCell ref="B198:B202"/>
    <mergeCell ref="F227:I227"/>
    <mergeCell ref="A229:D231"/>
    <mergeCell ref="E229:G229"/>
    <mergeCell ref="H229:I229"/>
    <mergeCell ref="F230:F231"/>
    <mergeCell ref="I230:I231"/>
    <mergeCell ref="A214:E214"/>
    <mergeCell ref="A216:F216"/>
    <mergeCell ref="B204:D204"/>
    <mergeCell ref="B205:D205"/>
    <mergeCell ref="A176:A208"/>
    <mergeCell ref="B183:D183"/>
    <mergeCell ref="B193:D193"/>
    <mergeCell ref="B194:D194"/>
    <mergeCell ref="B195:D195"/>
    <mergeCell ref="B190:B192"/>
    <mergeCell ref="B206:D206"/>
    <mergeCell ref="B233:D233"/>
    <mergeCell ref="B234:D234"/>
    <mergeCell ref="B235:D235"/>
    <mergeCell ref="B236:D236"/>
    <mergeCell ref="B237:D237"/>
    <mergeCell ref="B238:D238"/>
    <mergeCell ref="B240:D240"/>
    <mergeCell ref="B241:D241"/>
    <mergeCell ref="B242:B243"/>
    <mergeCell ref="A272:F272"/>
    <mergeCell ref="B262:D262"/>
    <mergeCell ref="B263:D263"/>
    <mergeCell ref="B264:D264"/>
    <mergeCell ref="A265:A269"/>
    <mergeCell ref="B267:B268"/>
    <mergeCell ref="B269:D269"/>
    <mergeCell ref="B260:D260"/>
    <mergeCell ref="B261:D261"/>
    <mergeCell ref="A232:A264"/>
    <mergeCell ref="B239:D239"/>
    <mergeCell ref="B249:D249"/>
    <mergeCell ref="B250:D250"/>
    <mergeCell ref="B251:D251"/>
    <mergeCell ref="B246:B248"/>
    <mergeCell ref="B259:D259"/>
    <mergeCell ref="C254:D254"/>
    <mergeCell ref="C256:D256"/>
    <mergeCell ref="C255:D255"/>
    <mergeCell ref="B254:B258"/>
    <mergeCell ref="A270:E270"/>
    <mergeCell ref="B252:D252"/>
    <mergeCell ref="B253:D253"/>
    <mergeCell ref="B232:D232"/>
    <mergeCell ref="F118:F119"/>
    <mergeCell ref="B97:C98"/>
    <mergeCell ref="C90:D90"/>
    <mergeCell ref="C89:D89"/>
    <mergeCell ref="C100:D100"/>
    <mergeCell ref="C99:D99"/>
    <mergeCell ref="C146:D146"/>
    <mergeCell ref="C145:D145"/>
    <mergeCell ref="B208:D208"/>
    <mergeCell ref="B155:B156"/>
    <mergeCell ref="B157:D157"/>
    <mergeCell ref="A158:E158"/>
    <mergeCell ref="C186:D186"/>
    <mergeCell ref="C187:D187"/>
    <mergeCell ref="C188:D188"/>
    <mergeCell ref="C189:D189"/>
    <mergeCell ref="C190:D190"/>
    <mergeCell ref="C191:D191"/>
    <mergeCell ref="A153:A157"/>
    <mergeCell ref="A160:F160"/>
    <mergeCell ref="F171:I171"/>
    <mergeCell ref="A173:D175"/>
    <mergeCell ref="E173:G173"/>
    <mergeCell ref="H173:I173"/>
    <mergeCell ref="A209:A213"/>
    <mergeCell ref="B211:B212"/>
    <mergeCell ref="B213:D213"/>
    <mergeCell ref="B176:D176"/>
    <mergeCell ref="B177:D177"/>
    <mergeCell ref="B178:D178"/>
    <mergeCell ref="B179:D179"/>
    <mergeCell ref="B180:D180"/>
    <mergeCell ref="B181:D181"/>
    <mergeCell ref="B196:D196"/>
    <mergeCell ref="B197:D197"/>
    <mergeCell ref="B207:D207"/>
    <mergeCell ref="B209:C210"/>
    <mergeCell ref="C212:D212"/>
    <mergeCell ref="C211:D211"/>
  </mergeCells>
  <phoneticPr fontId="2"/>
  <conditionalFormatting sqref="H37">
    <cfRule type="cellIs" dxfId="12" priority="66" stopIfTrue="1" operator="notEqual">
      <formula>#REF!</formula>
    </cfRule>
  </conditionalFormatting>
  <conditionalFormatting sqref="H93">
    <cfRule type="cellIs" dxfId="11" priority="1" stopIfTrue="1" operator="notEqual">
      <formula>#REF!</formula>
    </cfRule>
  </conditionalFormatting>
  <conditionalFormatting sqref="H149">
    <cfRule type="cellIs" dxfId="10" priority="32" stopIfTrue="1" operator="notEqual">
      <formula>#REF!</formula>
    </cfRule>
  </conditionalFormatting>
  <conditionalFormatting sqref="H205">
    <cfRule type="cellIs" dxfId="9" priority="28" stopIfTrue="1" operator="notEqual">
      <formula>#REF!</formula>
    </cfRule>
  </conditionalFormatting>
  <conditionalFormatting sqref="H261">
    <cfRule type="cellIs" dxfId="8" priority="24" stopIfTrue="1" operator="notEqual">
      <formula>#REF!</formula>
    </cfRule>
  </conditionalFormatting>
  <conditionalFormatting sqref="H317">
    <cfRule type="cellIs" dxfId="7" priority="9" stopIfTrue="1" operator="notEqual">
      <formula>#REF!</formula>
    </cfRule>
  </conditionalFormatting>
  <conditionalFormatting sqref="M30:M34">
    <cfRule type="cellIs" dxfId="6" priority="3" stopIfTrue="1" operator="equal">
      <formula>46</formula>
    </cfRule>
    <cfRule type="cellIs" dxfId="5" priority="4" stopIfTrue="1" operator="notEqual">
      <formula>#REF!</formula>
    </cfRule>
  </conditionalFormatting>
  <conditionalFormatting sqref="M35">
    <cfRule type="cellIs" dxfId="4" priority="2" stopIfTrue="1" operator="notEqual">
      <formula>#REF!</formula>
    </cfRule>
  </conditionalFormatting>
  <conditionalFormatting sqref="M36">
    <cfRule type="cellIs" dxfId="3" priority="13" stopIfTrue="1" operator="notEqual">
      <formula>$H$36</formula>
    </cfRule>
  </conditionalFormatting>
  <conditionalFormatting sqref="M37">
    <cfRule type="cellIs" dxfId="2" priority="12" stopIfTrue="1" operator="notEqual">
      <formula>$H$37</formula>
    </cfRule>
  </conditionalFormatting>
  <conditionalFormatting sqref="M38">
    <cfRule type="cellIs" dxfId="1" priority="11" stopIfTrue="1" operator="notEqual">
      <formula>$H$38</formula>
    </cfRule>
  </conditionalFormatting>
  <conditionalFormatting sqref="M39">
    <cfRule type="cellIs" dxfId="0" priority="10" stopIfTrue="1" operator="notEqual">
      <formula>$H$39</formula>
    </cfRule>
  </conditionalFormatting>
  <dataValidations xWindow="305" yWindow="198" count="7">
    <dataValidation allowBlank="1" showInputMessage="1" showErrorMessage="1" prompt="入力しないで下さい" sqref="G48 G104 G216 G160 G272 G328" xr:uid="{00000000-0002-0000-0700-000000000000}"/>
    <dataValidation allowBlank="1" showInputMessage="1" showErrorMessage="1" prompt="入力しないでください" sqref="A48:F48 E5:I7 A5:C7 A104:F104 E61:I63 A61:C63 A216:F216 E173:I175 A173:C175 A160:F160 E117:I119 A117:C119 A272:F272 E229:I231 A229:C231 D35:D42 C24 D259:D266 C136 C80 A328:F328 E285:I287 A285:C287 D203:D210 D193:D197 D305:D309 D229:D241 C211:C212 D285:D297 D249:D253 C192 C267:C268 D173:D185 D137:D141 D117:D129 D81:D85 D61:D73 C248 D5:D17 C323:C324 D25:D29 D91:D98 C99:C100 C155:C156 D147:D154 C43:C44 D315:D322 C18:C21 C74:C77 C130:C133 C186:C189 C242:C245 C298:C301 C304" xr:uid="{00000000-0002-0000-0700-000001000000}"/>
    <dataValidation allowBlank="1" showInputMessage="1" showErrorMessage="1" promptTitle="注意事項" prompt="工場・事業所名及び算定年度を記入ください。_x000a_例．香川株式会社　丸亀工場（平成25年度）" sqref="A227:A228 A59:A60 A171:A172 A115:A116 A283:A284" xr:uid="{00000000-0002-0000-0700-000002000000}"/>
    <dataValidation allowBlank="1" sqref="C323:C324 H40:H46 B323:B326 B30 I204:I214 I148:I158 C79:D79 I36:I46 C23:D23 I92:I102 C91:I91 E176:G214 E254:G258 D260:G266 E267:G268 I260:I270 C310:C314 C135:D135 E242:G248 B232:B254 C232:G241 C260:C264 H232:I253 B259:B265 C269:G270 E288:G326 C211:C212 C316:C320 B288:D297 H152:H158 H288:I309 B267:B270 C325:D326 C267:C268 C204:C208 B176:D185 D148:D154 C148:C152 B120:D129 B36:B41 C81:D85 B64:D73 B8:D17 I316:I326 B211:B214 B99:B102 D92:D98 C101:D102 B315:B321 B155:B158 H120:I141 C157:D158 C155:C156 B91:B97 H176:I197 H96:H102 D41:D42 C213:D214 B43:C44 C99:C100 C36:D40 B45:D46 D204:D210 D316:D322 B25:D29 E36:G46 E8:I29 M31 A8:A46 E30:G34 N30:N34 C30:C34 M34 M35:N39 B35:I35 E120:G158 C247:D247 C92:C96 C86:C90 E64:I85 E92:G102 E86:G90 A64:A102 B81:B86 H147:I147 C147:D147 B137:D141 C142:C146 B142 B147:B153 A120:A158 H203:I203 C203:D203 B193:D197 C198:C202 B198 B203:B209 A176:A214 C259:I259 C249:G253 C254:C258 C191:D191 H315:I315 C315:D315 B305:D309 H320:H326 H208:H214 A232:A270 H264:H270 A288:A326 B310 B18:B24 C18:C21 C22:D22 C24 B74:B80 C74:C77 C78:D78 C80 B130:B136 C130:C133 C134:D134 C136 B186:B192 C186:C189 C190:D190 C192 C242:C245 C246:D246 C248 B298:B304 C298:C301 C302:D302 C304 C303:D303" xr:uid="{00000000-0002-0000-0700-000003000000}"/>
    <dataValidation imeMode="off" allowBlank="1" showErrorMessage="1" promptTitle="注意事項" prompt="①原則、有効桁数２桁以上で入力ください。_x000a_②小数第２位以下の数値を入力した場合は、端数まで表示させてください。_x000a_③排出係数を確認（又は入力）してください（画面右側）。" sqref="M32:M33 M30" xr:uid="{00000000-0002-0000-0700-000004000000}"/>
    <dataValidation allowBlank="1" showErrorMessage="1" prompt="入力しないでください" sqref="C142:C146 C198:C202 C86:C90 C30:C34 C254:C258 C310:C314" xr:uid="{00000000-0002-0000-0700-000005000000}"/>
    <dataValidation imeMode="off" allowBlank="1" showInputMessage="1" showErrorMessage="1" sqref="H316:H319 H30:I34 H254:I258 H92:H95 H142:I146 H198:I202 H36:H39 H86:I90 H148:H151 H204:H207 H260:H263 H310:I314" xr:uid="{00000000-0002-0000-0700-000006000000}"/>
  </dataValidations>
  <printOptions horizontalCentered="1"/>
  <pageMargins left="0.55118110236220474" right="0.55118110236220474" top="0.59055118110236227" bottom="0.59055118110236227" header="0.51181102362204722" footer="0.19685039370078741"/>
  <pageSetup paperSize="9" scale="78" orientation="portrait" blackAndWhite="1" horizontalDpi="300" verticalDpi="300" r:id="rId1"/>
  <headerFooter alignWithMargins="0">
    <oddFooter>&amp;R&amp;9&amp;K01+049&amp;F</oddFooter>
  </headerFooter>
  <rowBreaks count="5" manualBreakCount="5">
    <brk id="55" max="9" man="1"/>
    <brk id="110" max="9" man="1"/>
    <brk id="166" max="9" man="1"/>
    <brk id="222" max="9" man="1"/>
    <brk id="278" max="9" man="1"/>
  </rowBreaks>
  <ignoredErrors>
    <ignoredError sqref="E8:E21 E64:G76 B59 B115 B227 E120:E141 B171 E176:E197 E232:E253 E40:E44 E96:F96 E152 E208 E264 F99:G100 F97:G97 F98:G98 E23:E29 E80:G85 F78:G79 F77:G77 F92:G92 F93:G95 H142:I146 H198:I202 H254:I258 H310:I314 C22:C23 C30:C32 C33:D34 F30:F34 I32:I34 H30:I31 H32:H34 C78:D79 C86:D90 F86:F90 H88 H87 H89:I90 H86:I86 I88 I87 C134:D135 C142:D146 F142:F146 C190:D191 C198:D202 F198:F202 C246:D247 C254:D258 F254:F258 C302:D303 C310:D314 F310:F314" unlockedFormula="1"/>
    <ignoredError sqref="G152 G208 G264 G320 G40" formula="1"/>
    <ignoredError sqref="G96" formula="1" unlockedFormula="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34241D-D3C5-4210-A4FE-F1C9876527B9}">
  <dimension ref="A109:Q111"/>
  <sheetViews>
    <sheetView workbookViewId="0">
      <selection activeCell="A111" sqref="A111"/>
    </sheetView>
  </sheetViews>
  <sheetFormatPr defaultRowHeight="13" x14ac:dyDescent="0.2"/>
  <sheetData>
    <row r="109" spans="1:17" x14ac:dyDescent="0.2">
      <c r="A109" s="401" t="s">
        <v>530</v>
      </c>
      <c r="B109" s="401" t="s">
        <v>530</v>
      </c>
      <c r="C109" s="401"/>
      <c r="D109" s="401"/>
      <c r="E109" s="401" t="s">
        <v>531</v>
      </c>
      <c r="F109" s="401" t="s">
        <v>531</v>
      </c>
      <c r="G109" s="401" t="s">
        <v>531</v>
      </c>
      <c r="H109" s="401" t="s">
        <v>532</v>
      </c>
      <c r="I109" s="401" t="s">
        <v>532</v>
      </c>
      <c r="J109" s="401" t="s">
        <v>532</v>
      </c>
      <c r="K109" s="401" t="s">
        <v>532</v>
      </c>
      <c r="L109" s="401" t="s">
        <v>532</v>
      </c>
      <c r="M109" s="401" t="s">
        <v>532</v>
      </c>
    </row>
    <row r="110" spans="1:17" x14ac:dyDescent="0.2">
      <c r="A110" s="401" t="s">
        <v>533</v>
      </c>
      <c r="B110" s="401" t="s">
        <v>534</v>
      </c>
      <c r="C110" s="401" t="s">
        <v>535</v>
      </c>
      <c r="D110" s="401" t="s">
        <v>536</v>
      </c>
      <c r="E110" s="401" t="s">
        <v>537</v>
      </c>
      <c r="F110" s="401" t="s">
        <v>538</v>
      </c>
      <c r="G110" s="401" t="s">
        <v>321</v>
      </c>
      <c r="H110" s="401" t="s">
        <v>539</v>
      </c>
      <c r="I110" s="401" t="s">
        <v>540</v>
      </c>
      <c r="J110" s="401" t="s">
        <v>541</v>
      </c>
      <c r="K110" s="401" t="s">
        <v>542</v>
      </c>
      <c r="L110" s="401" t="s">
        <v>543</v>
      </c>
      <c r="M110" s="401" t="s">
        <v>544</v>
      </c>
      <c r="N110" s="401" t="s">
        <v>545</v>
      </c>
      <c r="O110" s="401" t="s">
        <v>546</v>
      </c>
      <c r="P110" s="401" t="s">
        <v>547</v>
      </c>
      <c r="Q110" s="401" t="s">
        <v>548</v>
      </c>
    </row>
    <row r="111" spans="1:17" x14ac:dyDescent="0.2">
      <c r="A111" t="str">
        <f>⑤別表5!J42</f>
        <v/>
      </c>
      <c r="B111" t="str">
        <f>⑤別表5!J43</f>
        <v/>
      </c>
      <c r="C111">
        <f>⑥様式２!M9</f>
        <v>0</v>
      </c>
      <c r="D111" t="str">
        <f>⑥様式２!M10</f>
        <v/>
      </c>
      <c r="E111" s="402" t="str">
        <f>⑥様式２!N21</f>
        <v/>
      </c>
      <c r="F111" s="402">
        <f>⑥様式２!G21</f>
        <v>0</v>
      </c>
      <c r="G111" s="402">
        <f>⑥様式２!J21</f>
        <v>0</v>
      </c>
      <c r="H111">
        <f>⑥様式２!G28</f>
        <v>0</v>
      </c>
      <c r="I111">
        <f>⑥様式２!H27</f>
        <v>0</v>
      </c>
      <c r="J111">
        <f>⑥様式２!N26</f>
        <v>0</v>
      </c>
      <c r="K111" t="str">
        <f>⑥様式２!N24</f>
        <v/>
      </c>
      <c r="L111">
        <f>⑥様式２!G26</f>
        <v>0</v>
      </c>
      <c r="M111" t="str">
        <f>⑥様式２!G24</f>
        <v/>
      </c>
      <c r="N111">
        <f>②報告書表紙!E26</f>
        <v>0</v>
      </c>
      <c r="O111">
        <f>②報告書表紙!H27</f>
        <v>0</v>
      </c>
      <c r="P111">
        <f>⑥様式２!D6</f>
        <v>0</v>
      </c>
      <c r="Q111">
        <f>⑥様式２!D29</f>
        <v>0</v>
      </c>
    </row>
  </sheetData>
  <sheetProtection algorithmName="SHA-512" hashValue="gKCanJDoaGpNokNjuzrHsZV03C6sDRUFlK2ZRZviIo0IM4vmUo3GejArFbpExYT7nRWHHeDCO1J1kMUR2WQCTw==" saltValue="jEL80FBQdkE3ssAC/CFztQ==" spinCount="100000" sheet="1" objects="1" scenarios="1"/>
  <phoneticPr fontId="2"/>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8</vt:i4>
      </vt:variant>
    </vt:vector>
  </HeadingPairs>
  <TitlesOfParts>
    <vt:vector size="17" baseType="lpstr">
      <vt:lpstr>①基本情報</vt:lpstr>
      <vt:lpstr>②報告書表紙</vt:lpstr>
      <vt:lpstr>③（別紙１）事業所一覧</vt:lpstr>
      <vt:lpstr>⑥様式２</vt:lpstr>
      <vt:lpstr>④別表２（エネ管工場等）</vt:lpstr>
      <vt:lpstr>④別表２（その他）</vt:lpstr>
      <vt:lpstr>⑤別表5</vt:lpstr>
      <vt:lpstr>【参考】エネルギー使用量算定シート（ｴﾈ管工場等）</vt:lpstr>
      <vt:lpstr>Sheet1</vt:lpstr>
      <vt:lpstr>'【参考】エネルギー使用量算定シート（ｴﾈ管工場等）'!Print_Area</vt:lpstr>
      <vt:lpstr>①基本情報!Print_Area</vt:lpstr>
      <vt:lpstr>②報告書表紙!Print_Area</vt:lpstr>
      <vt:lpstr>'③（別紙１）事業所一覧'!Print_Area</vt:lpstr>
      <vt:lpstr>'④別表２（エネ管工場等）'!Print_Area</vt:lpstr>
      <vt:lpstr>'④別表２（その他）'!Print_Area</vt:lpstr>
      <vt:lpstr>⑤別表5!Print_Area</vt:lpstr>
      <vt:lpstr>⑥様式２!Print_Area</vt:lpstr>
    </vt:vector>
  </TitlesOfParts>
  <Company>香川県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C08-1468</dc:creator>
  <cp:lastModifiedBy>楠　幸樹</cp:lastModifiedBy>
  <cp:lastPrinted>2025-05-30T00:01:42Z</cp:lastPrinted>
  <dcterms:created xsi:type="dcterms:W3CDTF">2008-06-17T05:47:31Z</dcterms:created>
  <dcterms:modified xsi:type="dcterms:W3CDTF">2026-04-07T08:20:54Z</dcterms:modified>
</cp:coreProperties>
</file>