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5.21.36\kansei\G22_地球温暖化対策\◇生活環境の保全に関する条例（地球温暖化対策関係）\01 計画・報告・公表制度\08計画書ツール、報告書ツール　等\R5実績報告用等\"/>
    </mc:Choice>
  </mc:AlternateContent>
  <bookViews>
    <workbookView xWindow="0" yWindow="0" windowWidth="15195" windowHeight="7995"/>
  </bookViews>
  <sheets>
    <sheet name="別表２" sheetId="2" r:id="rId1"/>
  </sheets>
  <definedNames>
    <definedName name="_xlnm.Print_Area" localSheetId="0">別表２!$A$1:$M$63</definedName>
  </definedNames>
  <calcPr calcId="162913"/>
</workbook>
</file>

<file path=xl/calcChain.xml><?xml version="1.0" encoding="utf-8"?>
<calcChain xmlns="http://schemas.openxmlformats.org/spreadsheetml/2006/main">
  <c r="M40" i="2" l="1"/>
  <c r="M35" i="2"/>
  <c r="M39" i="2"/>
  <c r="L39" i="2"/>
  <c r="M59" i="2" l="1"/>
  <c r="M45" i="2"/>
  <c r="M44" i="2"/>
  <c r="L44" i="2"/>
  <c r="L31" i="2"/>
  <c r="K31" i="2"/>
  <c r="L28" i="2"/>
  <c r="L29" i="2"/>
  <c r="L30" i="2"/>
  <c r="M30" i="2" s="1"/>
  <c r="M29" i="2"/>
  <c r="V54" i="2" l="1"/>
  <c r="W54" i="2"/>
  <c r="W53" i="2"/>
  <c r="V53" i="2"/>
  <c r="V52" i="2"/>
  <c r="W52" i="2"/>
  <c r="W51" i="2"/>
  <c r="W55" i="2" s="1"/>
  <c r="V51" i="2"/>
  <c r="V55" i="2" s="1"/>
  <c r="U55" i="2"/>
  <c r="F54" i="2" s="1"/>
  <c r="T55" i="2"/>
  <c r="F52" i="2" s="1"/>
  <c r="L57" i="2"/>
  <c r="L56" i="2" l="1"/>
  <c r="M31" i="2" l="1"/>
  <c r="H31" i="2"/>
  <c r="M57" i="2"/>
  <c r="K30" i="2"/>
  <c r="H30" i="2"/>
  <c r="L32" i="2"/>
  <c r="M32" i="2" s="1"/>
  <c r="K32" i="2"/>
  <c r="H32" i="2"/>
  <c r="G61" i="2" l="1"/>
  <c r="M56" i="2"/>
  <c r="L54" i="2"/>
  <c r="M52" i="2"/>
  <c r="R47" i="2"/>
  <c r="L47" i="2"/>
  <c r="M47" i="2" s="1"/>
  <c r="R46" i="2"/>
  <c r="L46" i="2"/>
  <c r="M46" i="2" s="1"/>
  <c r="R45" i="2"/>
  <c r="L45" i="2"/>
  <c r="R44" i="2"/>
  <c r="L34" i="2"/>
  <c r="M34" i="2" s="1"/>
  <c r="K34" i="2"/>
  <c r="H34" i="2"/>
  <c r="L33" i="2"/>
  <c r="M33" i="2" s="1"/>
  <c r="K33" i="2"/>
  <c r="H33" i="2"/>
  <c r="R29" i="2"/>
  <c r="O29" i="2"/>
  <c r="K29" i="2"/>
  <c r="H29" i="2"/>
  <c r="R28" i="2"/>
  <c r="O28" i="2"/>
  <c r="M28" i="2"/>
  <c r="K28" i="2"/>
  <c r="H28" i="2"/>
  <c r="R27" i="2"/>
  <c r="O27" i="2"/>
  <c r="L27" i="2"/>
  <c r="M27" i="2" s="1"/>
  <c r="K27" i="2"/>
  <c r="H27" i="2"/>
  <c r="R26" i="2"/>
  <c r="O26" i="2"/>
  <c r="L26" i="2"/>
  <c r="M26" i="2" s="1"/>
  <c r="K26" i="2"/>
  <c r="H26" i="2"/>
  <c r="R25" i="2"/>
  <c r="O25" i="2"/>
  <c r="L25" i="2"/>
  <c r="M25" i="2" s="1"/>
  <c r="K25" i="2"/>
  <c r="H25" i="2"/>
  <c r="R24" i="2"/>
  <c r="O24" i="2"/>
  <c r="L24" i="2"/>
  <c r="M24" i="2" s="1"/>
  <c r="K24" i="2"/>
  <c r="H24" i="2"/>
  <c r="R23" i="2"/>
  <c r="O23" i="2"/>
  <c r="L23" i="2"/>
  <c r="M23" i="2" s="1"/>
  <c r="K23" i="2"/>
  <c r="H23" i="2"/>
  <c r="R22" i="2"/>
  <c r="O22" i="2"/>
  <c r="L22" i="2"/>
  <c r="M22" i="2" s="1"/>
  <c r="K22" i="2"/>
  <c r="H22" i="2"/>
  <c r="R21" i="2"/>
  <c r="O21" i="2"/>
  <c r="L21" i="2"/>
  <c r="M21" i="2" s="1"/>
  <c r="K21" i="2"/>
  <c r="H21" i="2"/>
  <c r="R20" i="2"/>
  <c r="O20" i="2"/>
  <c r="L20" i="2"/>
  <c r="M20" i="2" s="1"/>
  <c r="K20" i="2"/>
  <c r="H20" i="2"/>
  <c r="R19" i="2"/>
  <c r="O19" i="2"/>
  <c r="L19" i="2"/>
  <c r="M19" i="2" s="1"/>
  <c r="K19" i="2"/>
  <c r="H19" i="2"/>
  <c r="R18" i="2"/>
  <c r="O18" i="2"/>
  <c r="L18" i="2"/>
  <c r="M18" i="2" s="1"/>
  <c r="K18" i="2"/>
  <c r="H18" i="2"/>
  <c r="R17" i="2"/>
  <c r="O17" i="2"/>
  <c r="L17" i="2"/>
  <c r="M17" i="2" s="1"/>
  <c r="K17" i="2"/>
  <c r="H17" i="2"/>
  <c r="R16" i="2"/>
  <c r="O16" i="2"/>
  <c r="L16" i="2"/>
  <c r="M16" i="2" s="1"/>
  <c r="K16" i="2"/>
  <c r="H16" i="2"/>
  <c r="R15" i="2"/>
  <c r="O15" i="2"/>
  <c r="L15" i="2"/>
  <c r="M15" i="2" s="1"/>
  <c r="K15" i="2"/>
  <c r="H15" i="2"/>
  <c r="R14" i="2"/>
  <c r="O14" i="2"/>
  <c r="L14" i="2"/>
  <c r="M14" i="2" s="1"/>
  <c r="K14" i="2"/>
  <c r="H14" i="2"/>
  <c r="R13" i="2"/>
  <c r="O13" i="2"/>
  <c r="L13" i="2"/>
  <c r="M13" i="2" s="1"/>
  <c r="K13" i="2"/>
  <c r="H13" i="2"/>
  <c r="R12" i="2"/>
  <c r="O12" i="2"/>
  <c r="L12" i="2"/>
  <c r="M12" i="2" s="1"/>
  <c r="K12" i="2"/>
  <c r="H12" i="2"/>
  <c r="R11" i="2"/>
  <c r="O11" i="2"/>
  <c r="L11" i="2"/>
  <c r="M11" i="2" s="1"/>
  <c r="K11" i="2"/>
  <c r="H11" i="2"/>
  <c r="R10" i="2"/>
  <c r="O10" i="2"/>
  <c r="L10" i="2"/>
  <c r="M10" i="2" s="1"/>
  <c r="K10" i="2"/>
  <c r="H10" i="2"/>
  <c r="R9" i="2"/>
  <c r="O9" i="2"/>
  <c r="L9" i="2"/>
  <c r="M9" i="2" s="1"/>
  <c r="K9" i="2"/>
  <c r="H9" i="2"/>
  <c r="R8" i="2"/>
  <c r="O8" i="2"/>
  <c r="L8" i="2"/>
  <c r="M8" i="2" s="1"/>
  <c r="K8" i="2"/>
  <c r="H8" i="2"/>
  <c r="L52" i="2" l="1"/>
  <c r="M48" i="2"/>
  <c r="M54" i="2"/>
  <c r="M58" i="2" s="1"/>
</calcChain>
</file>

<file path=xl/comments1.xml><?xml version="1.0" encoding="utf-8"?>
<comments xmlns="http://schemas.openxmlformats.org/spreadsheetml/2006/main">
  <authors>
    <author>C14-1498</author>
    <author>SG17213のC20-3041</author>
    <author>Chihiro Morimoto</author>
  </authors>
  <commentList>
    <comment ref="F8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8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9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9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10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10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11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11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12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12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13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13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14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14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15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15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16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16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17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17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18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18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19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19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20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20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21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21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C22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名称変更できます。その際、右側太枠内の発熱量と排出係数が一致するように、入力し直してください。当初は、輸入原料炭の発熱量と排出係数が入っています。輸入、コークス用、吹込用の複数に該当する場合は、「その他の燃料」の欄も活用してください。</t>
        </r>
      </text>
    </comment>
    <comment ref="F22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22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P22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輸入原料炭の発熱量を入力しています。
コークス原料炭は28.9、吹込用原料炭は28.3になります。</t>
        </r>
      </text>
    </comment>
    <comment ref="S22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輸入原料炭の排出係数を入力しています。コークス用原料炭は0.0245、吹込用原料炭は0.0251になります。</t>
        </r>
      </text>
    </comment>
    <comment ref="C23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名称変更できます。その際、右側太枠内の発熱量と排出係数が一致するように、入力し直してください。当初は、輸入一般炭の発熱量と排出係数が入っています。輸入、国産の複数に該当する場合は、「その他の燃料」の欄も活用してください。</t>
        </r>
      </text>
    </comment>
    <comment ref="F23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23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P23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輸入一般炭の発熱量を入力しています。国産一般炭は、24.2になります。</t>
        </r>
      </text>
    </comment>
    <comment ref="S23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輸入一般炭の排出係数を入力しています。国産一般炭は、0.0242になります。</t>
        </r>
      </text>
    </comment>
    <comment ref="F24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24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25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25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26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26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27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27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28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28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29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29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30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30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31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31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32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32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33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33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34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34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U38" authorId="2" shapeId="0">
      <text>
        <r>
          <rPr>
            <b/>
            <sz val="9"/>
            <color indexed="81"/>
            <rFont val="游ゴシック"/>
            <family val="3"/>
            <charset val="128"/>
          </rPr>
          <t>ガス事業者名を入力してください。</t>
        </r>
      </text>
    </comment>
    <comment ref="F39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右側太枠内に、排出係数を入力してください。数値は、原則、有効数字３桁以上で入力してください。</t>
        </r>
      </text>
    </comment>
    <comment ref="I39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S39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ガス事業者が公表する基礎排出係数を入力してください。</t>
        </r>
      </text>
    </comment>
    <comment ref="F44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44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45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右側太枠内に、排出係数を入力してください。数値は、原則、有効数字３桁以上で入力してください。</t>
        </r>
      </text>
    </comment>
    <comment ref="I45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S45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基礎排出係数を入力して下さい。</t>
        </r>
      </text>
    </comment>
    <comment ref="F46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右側太枠内に、排出係数を入力してください。数値は、原則、有効数字３桁以上で入力してください。</t>
        </r>
      </text>
    </comment>
    <comment ref="I46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S46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基礎排出係数を入力して下さい。</t>
        </r>
      </text>
    </comment>
    <comment ref="F47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右側太枠内に、排出係数を入力してください。数値は、原則、有効数字３桁以上で入力してください。</t>
        </r>
      </text>
    </comment>
    <comment ref="I47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S47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基礎排出係数を入力して下さい。</t>
        </r>
      </text>
    </comment>
    <comment ref="O49" authorId="2" shapeId="0">
      <text>
        <r>
          <rPr>
            <b/>
            <sz val="11"/>
            <color indexed="10"/>
            <rFont val="游ゴシック"/>
            <family val="3"/>
            <charset val="128"/>
          </rPr>
          <t>電力事業者名、排出係数、買電量をこの表の太枠内に上から順に入力してください！</t>
        </r>
      </text>
    </comment>
    <comment ref="P51" authorId="2" shapeId="0">
      <text>
        <r>
          <rPr>
            <b/>
            <sz val="9"/>
            <color indexed="81"/>
            <rFont val="游ゴシック"/>
            <family val="3"/>
            <charset val="128"/>
          </rPr>
          <t>電気事業者名を入力してください。</t>
        </r>
      </text>
    </comment>
    <comment ref="R51" authorId="2" shapeId="0">
      <text>
        <r>
          <rPr>
            <b/>
            <sz val="9"/>
            <color indexed="81"/>
            <rFont val="游ゴシック"/>
            <family val="3"/>
            <charset val="128"/>
          </rPr>
          <t>基礎排出係数を入力してください。</t>
        </r>
      </text>
    </comment>
    <comment ref="T51" authorId="2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原則、有効数字３桁以上で記入してください。</t>
        </r>
      </text>
    </comment>
    <comment ref="U51" authorId="2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原則、有効数字３桁以上で記入してください。</t>
        </r>
      </text>
    </comment>
    <comment ref="F52" authorId="2" shapeId="0">
      <text>
        <r>
          <rPr>
            <b/>
            <sz val="10"/>
            <color indexed="81"/>
            <rFont val="游ゴシック"/>
            <family val="3"/>
            <charset val="128"/>
          </rPr>
          <t>右側太枠内に電気事業者名、排出係数、買電量を入力してください。</t>
        </r>
      </text>
    </comment>
    <comment ref="P52" authorId="2" shapeId="0">
      <text>
        <r>
          <rPr>
            <b/>
            <sz val="9"/>
            <color indexed="81"/>
            <rFont val="游ゴシック"/>
            <family val="3"/>
            <charset val="128"/>
          </rPr>
          <t>電気事業者名を入力してください。</t>
        </r>
      </text>
    </comment>
    <comment ref="R52" authorId="2" shapeId="0">
      <text>
        <r>
          <rPr>
            <b/>
            <sz val="9"/>
            <color indexed="81"/>
            <rFont val="游ゴシック"/>
            <family val="3"/>
            <charset val="128"/>
          </rPr>
          <t>基礎排出係数を入力してください。</t>
        </r>
      </text>
    </comment>
    <comment ref="T52" authorId="2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原則、有効数字３桁以上で記入してください。</t>
        </r>
      </text>
    </comment>
    <comment ref="U52" authorId="2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原則、有効数字３桁以上で記入してください。</t>
        </r>
      </text>
    </comment>
    <comment ref="P53" authorId="2" shapeId="0">
      <text>
        <r>
          <rPr>
            <b/>
            <sz val="9"/>
            <color indexed="81"/>
            <rFont val="游ゴシック"/>
            <family val="3"/>
            <charset val="128"/>
          </rPr>
          <t>電気事業者名を入力してください。</t>
        </r>
      </text>
    </comment>
    <comment ref="R53" authorId="2" shapeId="0">
      <text>
        <r>
          <rPr>
            <b/>
            <sz val="9"/>
            <color indexed="81"/>
            <rFont val="游ゴシック"/>
            <family val="3"/>
            <charset val="128"/>
          </rPr>
          <t>基礎排出係数を入力してください。</t>
        </r>
      </text>
    </comment>
    <comment ref="T53" authorId="2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原則、有効数字３桁以上で記入してください。</t>
        </r>
      </text>
    </comment>
    <comment ref="U53" authorId="2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原則、有効数字３桁以上で記入してください。</t>
        </r>
      </text>
    </comment>
    <comment ref="F54" authorId="2" shapeId="0">
      <text>
        <r>
          <rPr>
            <b/>
            <sz val="10"/>
            <color indexed="81"/>
            <rFont val="游ゴシック"/>
            <family val="3"/>
            <charset val="128"/>
          </rPr>
          <t>右側太枠内に電気事業者名、排出係数、買電量を入力してください。</t>
        </r>
      </text>
    </comment>
    <comment ref="P54" authorId="2" shapeId="0">
      <text>
        <r>
          <rPr>
            <b/>
            <sz val="9"/>
            <color indexed="81"/>
            <rFont val="游ゴシック"/>
            <family val="3"/>
            <charset val="128"/>
          </rPr>
          <t>電気事業者名を入力してください。</t>
        </r>
      </text>
    </comment>
    <comment ref="R54" authorId="2" shapeId="0">
      <text>
        <r>
          <rPr>
            <b/>
            <sz val="9"/>
            <color indexed="81"/>
            <rFont val="游ゴシック"/>
            <family val="3"/>
            <charset val="128"/>
          </rPr>
          <t>基礎排出係数を入力してください。</t>
        </r>
      </text>
    </comment>
    <comment ref="T54" authorId="2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原則、有効数字３桁以上で記入してください。</t>
        </r>
      </text>
    </comment>
    <comment ref="U54" authorId="2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原則、有効数字３桁以上で記入してください。</t>
        </r>
      </text>
    </comment>
    <comment ref="F56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右側太枠内に排出係数を入力してください。原則、排出係数の有効桁数以上の有効桁数で入力してください。</t>
        </r>
      </text>
    </comment>
    <comment ref="S56" authorId="0" shapeId="0">
      <text>
        <r>
          <rPr>
            <b/>
            <sz val="9"/>
            <color indexed="81"/>
            <rFont val="游ゴシック"/>
            <family val="3"/>
            <charset val="128"/>
          </rPr>
          <t>上記以外の買電がある場合は、その排出係数を入力してください。</t>
        </r>
      </text>
    </comment>
    <comment ref="F57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原則、排出係数の有効桁数以上の有効桁数で入力してください。</t>
        </r>
      </text>
    </comment>
    <comment ref="I57" authorId="0" shapeId="0">
      <text>
        <r>
          <rPr>
            <b/>
            <sz val="10"/>
            <color indexed="81"/>
            <rFont val="游ゴシック"/>
            <family val="3"/>
            <charset val="128"/>
          </rPr>
          <t>原則、排出係数の有効桁数以上の有効桁数で入力してください。</t>
        </r>
      </text>
    </comment>
    <comment ref="S57" authorId="0" shapeId="0">
      <text>
        <r>
          <rPr>
            <b/>
            <sz val="9"/>
            <color indexed="81"/>
            <rFont val="游ゴシック"/>
            <family val="3"/>
            <charset val="128"/>
          </rPr>
          <t>自家発電の電気で販売した量がある場合は、その排出係数を入力してください。</t>
        </r>
      </text>
    </comment>
    <comment ref="B62" authorId="0" shapeId="0">
      <text>
        <r>
          <rPr>
            <b/>
            <sz val="9"/>
            <color indexed="81"/>
            <rFont val="游ゴシック"/>
            <family val="3"/>
            <charset val="128"/>
          </rPr>
          <t>計算に用いた単位発熱量・排出係数を右表から変更した場合など、何の数値を用いたかを記載してください。</t>
        </r>
      </text>
    </comment>
  </commentList>
</comments>
</file>

<file path=xl/sharedStrings.xml><?xml version="1.0" encoding="utf-8"?>
<sst xmlns="http://schemas.openxmlformats.org/spreadsheetml/2006/main" count="322" uniqueCount="116">
  <si>
    <t>エネルギーの種類</t>
  </si>
  <si>
    <t>エネルギー使用量</t>
  </si>
  <si>
    <t>単位発熱量</t>
  </si>
  <si>
    <t>数値</t>
  </si>
  <si>
    <t>Ｃ</t>
  </si>
  <si>
    <t>原油のうちコンデンセート(NGL)</t>
  </si>
  <si>
    <t>ナフサ</t>
  </si>
  <si>
    <t>軽油</t>
  </si>
  <si>
    <t>A重油</t>
  </si>
  <si>
    <t>B･C重油</t>
  </si>
  <si>
    <t>石油アスファルト</t>
  </si>
  <si>
    <t>ｔ</t>
  </si>
  <si>
    <t>GJ/ｔ</t>
  </si>
  <si>
    <t>石油コークス</t>
  </si>
  <si>
    <t>石油ガス</t>
  </si>
  <si>
    <t>液化石油ガス(LPG)</t>
  </si>
  <si>
    <t>石油系炭化水素ガス</t>
  </si>
  <si>
    <t>液化天然ガス(LNG)</t>
  </si>
  <si>
    <t>石炭</t>
  </si>
  <si>
    <t>一般炭</t>
  </si>
  <si>
    <t>無煙炭</t>
  </si>
  <si>
    <t>石炭コークス</t>
  </si>
  <si>
    <t>コールタール</t>
  </si>
  <si>
    <t>コークス炉ガス</t>
  </si>
  <si>
    <t>高炉ガス</t>
  </si>
  <si>
    <t>転炉ガス</t>
  </si>
  <si>
    <t>産業用蒸気</t>
  </si>
  <si>
    <t>GJ</t>
  </si>
  <si>
    <t>産業用以外の蒸気</t>
  </si>
  <si>
    <t>温水</t>
  </si>
  <si>
    <t>冷水</t>
  </si>
  <si>
    <t>電気</t>
  </si>
  <si>
    <t>夜間買電</t>
  </si>
  <si>
    <t>その他</t>
  </si>
  <si>
    <t>上記以外の買電</t>
  </si>
  <si>
    <t>自家発電</t>
  </si>
  <si>
    <t>販売されたエネルギーの量</t>
  </si>
  <si>
    <t>単位</t>
  </si>
  <si>
    <t>熱量(GJ)</t>
  </si>
  <si>
    <t>燃料</t>
  </si>
  <si>
    <t>その他可燃性天然ガス</t>
  </si>
  <si>
    <t>熱</t>
  </si>
  <si>
    <t>H=D-F</t>
  </si>
  <si>
    <t>(千kWh)</t>
  </si>
  <si>
    <t>揮発油（ガソリン）</t>
  </si>
  <si>
    <t>小計 ①</t>
    <phoneticPr fontId="2"/>
  </si>
  <si>
    <t>ｔ-C/GJ</t>
  </si>
  <si>
    <t>排出係数</t>
    <rPh sb="0" eb="2">
      <t>ハイシュツ</t>
    </rPh>
    <rPh sb="2" eb="4">
      <t>ケイスウ</t>
    </rPh>
    <phoneticPr fontId="2"/>
  </si>
  <si>
    <t>二酸化炭素排出量</t>
    <phoneticPr fontId="2"/>
  </si>
  <si>
    <t>灯油</t>
    <rPh sb="0" eb="2">
      <t>トウユ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</si>
  <si>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</si>
  <si>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t-C/GJ</t>
  </si>
  <si>
    <t>t-C/GJ</t>
    <phoneticPr fontId="2"/>
  </si>
  <si>
    <t>【別表２】</t>
    <phoneticPr fontId="2"/>
  </si>
  <si>
    <t>その他の
燃料</t>
    <rPh sb="2" eb="3">
      <t>タ</t>
    </rPh>
    <rPh sb="5" eb="7">
      <t>ネンリョウ</t>
    </rPh>
    <phoneticPr fontId="2"/>
  </si>
  <si>
    <t>←色付きセルのみ入力してください。</t>
    <rPh sb="1" eb="3">
      <t>イロツ</t>
    </rPh>
    <rPh sb="8" eb="10">
      <t>ニュウリョク</t>
    </rPh>
    <phoneticPr fontId="2"/>
  </si>
  <si>
    <t xml:space="preserve">単位発熱量及び排出係数を変更するときは、この表の数値を変更してください。
</t>
    <rPh sb="0" eb="2">
      <t>タンイ</t>
    </rPh>
    <rPh sb="2" eb="4">
      <t>ハツネツ</t>
    </rPh>
    <rPh sb="4" eb="5">
      <t>リョウ</t>
    </rPh>
    <rPh sb="5" eb="6">
      <t>オヨ</t>
    </rPh>
    <rPh sb="7" eb="9">
      <t>ハイシュツ</t>
    </rPh>
    <rPh sb="9" eb="11">
      <t>ケイスウ</t>
    </rPh>
    <rPh sb="22" eb="23">
      <t>ヒョウ</t>
    </rPh>
    <rPh sb="24" eb="26">
      <t>スウチ</t>
    </rPh>
    <phoneticPr fontId="2"/>
  </si>
  <si>
    <t>数値を変更し、【変更根拠必要】欄に○が表示された場合は、</t>
    <rPh sb="0" eb="2">
      <t>スウチ</t>
    </rPh>
    <rPh sb="3" eb="5">
      <t>ヘンコウ</t>
    </rPh>
    <rPh sb="8" eb="10">
      <t>ヘンコウ</t>
    </rPh>
    <rPh sb="10" eb="12">
      <t>コンキョ</t>
    </rPh>
    <rPh sb="12" eb="14">
      <t>ヒツヨウ</t>
    </rPh>
    <rPh sb="15" eb="16">
      <t>ラン</t>
    </rPh>
    <rPh sb="19" eb="21">
      <t>ヒョウジ</t>
    </rPh>
    <rPh sb="24" eb="26">
      <t>バアイ</t>
    </rPh>
    <phoneticPr fontId="2"/>
  </si>
  <si>
    <t>変更した根拠を別途添付してください。</t>
    <rPh sb="0" eb="2">
      <t>ヘンコウ</t>
    </rPh>
    <phoneticPr fontId="2"/>
  </si>
  <si>
    <t>変更根拠必要</t>
    <rPh sb="0" eb="2">
      <t>ヘンコウ</t>
    </rPh>
    <rPh sb="2" eb="4">
      <t>コンキョ</t>
    </rPh>
    <rPh sb="4" eb="6">
      <t>ヒツヨウ</t>
    </rPh>
    <phoneticPr fontId="2"/>
  </si>
  <si>
    <t>単位</t>
    <phoneticPr fontId="2"/>
  </si>
  <si>
    <t>GJ/t</t>
    <phoneticPr fontId="2"/>
  </si>
  <si>
    <t>No.</t>
    <phoneticPr fontId="2"/>
  </si>
  <si>
    <t>電気事業者名</t>
    <rPh sb="0" eb="2">
      <t>デンキ</t>
    </rPh>
    <rPh sb="2" eb="5">
      <t>ジギョウシャ</t>
    </rPh>
    <rPh sb="5" eb="6">
      <t>メイ</t>
    </rPh>
    <phoneticPr fontId="2"/>
  </si>
  <si>
    <t>実数値（千kWh）</t>
    <rPh sb="0" eb="2">
      <t>ジッスウ</t>
    </rPh>
    <rPh sb="2" eb="3">
      <t>チ</t>
    </rPh>
    <rPh sb="4" eb="5">
      <t>セン</t>
    </rPh>
    <phoneticPr fontId="2"/>
  </si>
  <si>
    <t>昼間買電</t>
    <rPh sb="0" eb="2">
      <t>ヒルマ</t>
    </rPh>
    <rPh sb="2" eb="4">
      <t>バイデン</t>
    </rPh>
    <phoneticPr fontId="2"/>
  </si>
  <si>
    <t>夜間買電</t>
    <rPh sb="0" eb="2">
      <t>ヤカン</t>
    </rPh>
    <rPh sb="2" eb="4">
      <t>バイデン</t>
    </rPh>
    <phoneticPr fontId="2"/>
  </si>
  <si>
    <t>合計</t>
    <rPh sb="0" eb="2">
      <t>ゴウケイ</t>
    </rPh>
    <phoneticPr fontId="2"/>
  </si>
  <si>
    <t>年度）</t>
    <rPh sb="0" eb="2">
      <t>ネンド</t>
    </rPh>
    <phoneticPr fontId="2"/>
  </si>
  <si>
    <t>H=E-G</t>
    <phoneticPr fontId="2"/>
  </si>
  <si>
    <t>D</t>
    <phoneticPr fontId="2"/>
  </si>
  <si>
    <t>E=D×C</t>
    <phoneticPr fontId="2"/>
  </si>
  <si>
    <t>F</t>
    <phoneticPr fontId="2"/>
  </si>
  <si>
    <t>G=F×C</t>
    <phoneticPr fontId="2"/>
  </si>
  <si>
    <t>(GJ)</t>
    <phoneticPr fontId="2"/>
  </si>
  <si>
    <r>
      <t>(t-CO</t>
    </r>
    <r>
      <rPr>
        <vertAlign val="subscript"/>
        <sz val="10.5"/>
        <rFont val="ＭＳ 明朝"/>
        <family val="1"/>
        <charset val="128"/>
      </rPr>
      <t>2</t>
    </r>
    <r>
      <rPr>
        <sz val="10.5"/>
        <rFont val="ＭＳ 明朝"/>
        <family val="1"/>
        <charset val="128"/>
      </rPr>
      <t>)</t>
    </r>
    <phoneticPr fontId="2"/>
  </si>
  <si>
    <t>原油（コンデンセートを除く）</t>
    <phoneticPr fontId="2"/>
  </si>
  <si>
    <t>GJ/t</t>
    <phoneticPr fontId="2"/>
  </si>
  <si>
    <r>
      <t>千m</t>
    </r>
    <r>
      <rPr>
        <vertAlign val="superscript"/>
        <sz val="10.5"/>
        <rFont val="ＭＳ 明朝"/>
        <family val="1"/>
        <charset val="128"/>
      </rPr>
      <t>3</t>
    </r>
    <phoneticPr fontId="2"/>
  </si>
  <si>
    <t>可燃性
天然ガス</t>
    <phoneticPr fontId="2"/>
  </si>
  <si>
    <r>
      <t>千m</t>
    </r>
    <r>
      <rPr>
        <vertAlign val="superscript"/>
        <sz val="10.5"/>
        <rFont val="ＭＳ 明朝"/>
        <family val="1"/>
        <charset val="128"/>
      </rPr>
      <t>3</t>
    </r>
    <phoneticPr fontId="2"/>
  </si>
  <si>
    <t>小計 ②</t>
    <phoneticPr fontId="2"/>
  </si>
  <si>
    <t>一般送配電事業者が維持し、及び運用する電線路を介して供給された電気</t>
    <phoneticPr fontId="2"/>
  </si>
  <si>
    <t>二酸化炭素排出量</t>
    <phoneticPr fontId="2"/>
  </si>
  <si>
    <t>D</t>
    <phoneticPr fontId="2"/>
  </si>
  <si>
    <t>F</t>
    <phoneticPr fontId="2"/>
  </si>
  <si>
    <r>
      <t>(t-CO</t>
    </r>
    <r>
      <rPr>
        <vertAlign val="subscript"/>
        <sz val="10.5"/>
        <rFont val="ＭＳ 明朝"/>
        <family val="1"/>
        <charset val="128"/>
      </rPr>
      <t>2</t>
    </r>
    <r>
      <rPr>
        <sz val="10.5"/>
        <rFont val="ＭＳ 明朝"/>
        <family val="1"/>
        <charset val="128"/>
      </rPr>
      <t>)</t>
    </r>
    <phoneticPr fontId="2"/>
  </si>
  <si>
    <t>一般送配電事業者が維持し、及び運用する電線路を介して供給された電気</t>
    <rPh sb="0" eb="2">
      <t>イッパン</t>
    </rPh>
    <rPh sb="2" eb="3">
      <t>ソウ</t>
    </rPh>
    <rPh sb="3" eb="5">
      <t>ハイデン</t>
    </rPh>
    <rPh sb="5" eb="8">
      <t>ジギョウシャ</t>
    </rPh>
    <rPh sb="9" eb="11">
      <t>イジ</t>
    </rPh>
    <rPh sb="13" eb="14">
      <t>オヨ</t>
    </rPh>
    <rPh sb="15" eb="17">
      <t>ウンヨウ</t>
    </rPh>
    <rPh sb="19" eb="21">
      <t>デンセン</t>
    </rPh>
    <rPh sb="21" eb="22">
      <t>ロ</t>
    </rPh>
    <rPh sb="23" eb="24">
      <t>カイ</t>
    </rPh>
    <rPh sb="26" eb="28">
      <t>キョウキュウ</t>
    </rPh>
    <rPh sb="31" eb="33">
      <t>デンキ</t>
    </rPh>
    <phoneticPr fontId="2"/>
  </si>
  <si>
    <t>小計 ③</t>
    <phoneticPr fontId="2"/>
  </si>
  <si>
    <r>
      <t>電気事業者・排出係数(t-CO</t>
    </r>
    <r>
      <rPr>
        <vertAlign val="subscript"/>
        <sz val="10.5"/>
        <rFont val="ＭＳ 明朝"/>
        <family val="1"/>
        <charset val="128"/>
      </rPr>
      <t>2</t>
    </r>
    <r>
      <rPr>
        <sz val="10.5"/>
        <rFont val="ＭＳ 明朝"/>
        <family val="1"/>
        <charset val="128"/>
      </rPr>
      <t>/kWh)：</t>
    </r>
    <rPh sb="0" eb="2">
      <t>デンキ</t>
    </rPh>
    <rPh sb="2" eb="5">
      <t>ジギョウシャ</t>
    </rPh>
    <rPh sb="6" eb="8">
      <t>ハイシュツ</t>
    </rPh>
    <rPh sb="8" eb="10">
      <t>ケイスウ</t>
    </rPh>
    <phoneticPr fontId="2"/>
  </si>
  <si>
    <t>（令和</t>
    <rPh sb="1" eb="3">
      <t>レイワ</t>
    </rPh>
    <phoneticPr fontId="2"/>
  </si>
  <si>
    <r>
      <t>GJ/千m</t>
    </r>
    <r>
      <rPr>
        <vertAlign val="superscript"/>
        <sz val="10.5"/>
        <rFont val="メイリオ"/>
        <family val="3"/>
        <charset val="128"/>
      </rPr>
      <t>3</t>
    </r>
    <phoneticPr fontId="2"/>
  </si>
  <si>
    <r>
      <t>t-CO</t>
    </r>
    <r>
      <rPr>
        <vertAlign val="subscript"/>
        <sz val="10.5"/>
        <rFont val="メイリオ"/>
        <family val="3"/>
        <charset val="128"/>
      </rPr>
      <t>2</t>
    </r>
    <r>
      <rPr>
        <sz val="10.5"/>
        <rFont val="メイリオ"/>
        <family val="3"/>
        <charset val="128"/>
      </rPr>
      <t>/GJ</t>
    </r>
    <phoneticPr fontId="2"/>
  </si>
  <si>
    <r>
      <t>ｔ-CO</t>
    </r>
    <r>
      <rPr>
        <vertAlign val="subscript"/>
        <sz val="10.5"/>
        <rFont val="メイリオ"/>
        <family val="3"/>
        <charset val="128"/>
      </rPr>
      <t>２</t>
    </r>
    <r>
      <rPr>
        <sz val="10.5"/>
        <rFont val="メイリオ"/>
        <family val="3"/>
        <charset val="128"/>
      </rPr>
      <t>/GJ</t>
    </r>
  </si>
  <si>
    <r>
      <t>CO</t>
    </r>
    <r>
      <rPr>
        <vertAlign val="subscript"/>
        <sz val="10.5"/>
        <rFont val="メイリオ"/>
        <family val="3"/>
        <charset val="128"/>
      </rPr>
      <t>2</t>
    </r>
    <r>
      <rPr>
        <sz val="10.5"/>
        <rFont val="メイリオ"/>
        <family val="3"/>
        <charset val="128"/>
      </rPr>
      <t>排出量（t-CO</t>
    </r>
    <r>
      <rPr>
        <vertAlign val="subscript"/>
        <sz val="10.5"/>
        <rFont val="メイリオ"/>
        <family val="3"/>
        <charset val="128"/>
      </rPr>
      <t>2</t>
    </r>
    <r>
      <rPr>
        <sz val="10.5"/>
        <rFont val="メイリオ"/>
        <family val="3"/>
        <charset val="128"/>
      </rPr>
      <t>）</t>
    </r>
    <rPh sb="3" eb="5">
      <t>ハイシュツ</t>
    </rPh>
    <rPh sb="5" eb="6">
      <t>リョウ</t>
    </rPh>
    <phoneticPr fontId="2"/>
  </si>
  <si>
    <r>
      <t>(t‐CO</t>
    </r>
    <r>
      <rPr>
        <vertAlign val="subscript"/>
        <sz val="10.5"/>
        <color theme="1"/>
        <rFont val="メイリオ"/>
        <family val="3"/>
        <charset val="128"/>
      </rPr>
      <t>2</t>
    </r>
    <r>
      <rPr>
        <sz val="10.5"/>
        <color theme="1"/>
        <rFont val="メイリオ"/>
        <family val="3"/>
        <charset val="128"/>
      </rPr>
      <t>/kWh）</t>
    </r>
    <phoneticPr fontId="2"/>
  </si>
  <si>
    <r>
      <t>t-CO</t>
    </r>
    <r>
      <rPr>
        <vertAlign val="subscript"/>
        <sz val="10.5"/>
        <rFont val="メイリオ"/>
        <family val="3"/>
        <charset val="128"/>
      </rPr>
      <t>2</t>
    </r>
    <r>
      <rPr>
        <sz val="10.5"/>
        <rFont val="メイリオ"/>
        <family val="3"/>
        <charset val="128"/>
      </rPr>
      <t>/千kWh</t>
    </r>
    <phoneticPr fontId="2"/>
  </si>
  <si>
    <t>kL</t>
  </si>
  <si>
    <t>GJ/kL</t>
  </si>
  <si>
    <t>千kWh</t>
    <phoneticPr fontId="2"/>
  </si>
  <si>
    <t>電気事業者の排出係数は毎年変更となります。</t>
    <rPh sb="0" eb="2">
      <t>デンキ</t>
    </rPh>
    <rPh sb="2" eb="4">
      <t>ジギョウ</t>
    </rPh>
    <rPh sb="4" eb="5">
      <t>シャ</t>
    </rPh>
    <rPh sb="6" eb="8">
      <t>ハイシュツ</t>
    </rPh>
    <rPh sb="8" eb="10">
      <t>ケイスウ</t>
    </rPh>
    <rPh sb="11" eb="13">
      <t>マイトシ</t>
    </rPh>
    <rPh sb="13" eb="15">
      <t>ヘンコウ</t>
    </rPh>
    <phoneticPr fontId="2"/>
  </si>
  <si>
    <t>下記サイトで、提出年ごとに公表されているので確認してください。</t>
    <rPh sb="0" eb="2">
      <t>カキ</t>
    </rPh>
    <rPh sb="7" eb="9">
      <t>テイシュツ</t>
    </rPh>
    <rPh sb="9" eb="10">
      <t>ネン</t>
    </rPh>
    <rPh sb="13" eb="15">
      <t>コウヒョウ</t>
    </rPh>
    <rPh sb="22" eb="24">
      <t>カクニン</t>
    </rPh>
    <phoneticPr fontId="2"/>
  </si>
  <si>
    <t>https://ghg-santeikohyo.env.go.jp/calc</t>
    <phoneticPr fontId="2"/>
  </si>
  <si>
    <r>
      <t xml:space="preserve">該当する 電気事業者名 及び </t>
    </r>
    <r>
      <rPr>
        <u/>
        <sz val="10.5"/>
        <rFont val="メイリオ"/>
        <family val="3"/>
        <charset val="128"/>
      </rPr>
      <t xml:space="preserve">基礎排出係数 </t>
    </r>
    <r>
      <rPr>
        <sz val="10.5"/>
        <rFont val="メイリオ"/>
        <family val="3"/>
        <charset val="128"/>
      </rPr>
      <t>を上記に入力して作成してください。</t>
    </r>
    <rPh sb="0" eb="2">
      <t>ガイトウ</t>
    </rPh>
    <rPh sb="5" eb="7">
      <t>デンキ</t>
    </rPh>
    <rPh sb="7" eb="9">
      <t>ジギョウ</t>
    </rPh>
    <rPh sb="9" eb="10">
      <t>シャ</t>
    </rPh>
    <rPh sb="10" eb="11">
      <t>メイ</t>
    </rPh>
    <rPh sb="12" eb="13">
      <t>オヨ</t>
    </rPh>
    <rPh sb="15" eb="17">
      <t>キソ</t>
    </rPh>
    <rPh sb="17" eb="19">
      <t>ハイシュツ</t>
    </rPh>
    <rPh sb="19" eb="21">
      <t>ケイスウ</t>
    </rPh>
    <rPh sb="23" eb="25">
      <t>ジョウキ</t>
    </rPh>
    <rPh sb="26" eb="28">
      <t>ニュウリョク</t>
    </rPh>
    <rPh sb="30" eb="32">
      <t>サクセイ</t>
    </rPh>
    <phoneticPr fontId="2"/>
  </si>
  <si>
    <t>原料炭</t>
    <phoneticPr fontId="2"/>
  </si>
  <si>
    <t>昼間買電</t>
    <phoneticPr fontId="2"/>
  </si>
  <si>
    <t>単位</t>
    <rPh sb="0" eb="2">
      <t>タンイ</t>
    </rPh>
    <phoneticPr fontId="2"/>
  </si>
  <si>
    <r>
      <t>(千m</t>
    </r>
    <r>
      <rPr>
        <vertAlign val="superscript"/>
        <sz val="10.5"/>
        <rFont val="ＭＳ 明朝"/>
        <family val="1"/>
        <charset val="128"/>
      </rPr>
      <t>3</t>
    </r>
    <r>
      <rPr>
        <sz val="10.5"/>
        <rFont val="ＭＳ 明朝"/>
        <family val="1"/>
        <charset val="128"/>
      </rPr>
      <t>)</t>
    </r>
    <phoneticPr fontId="2"/>
  </si>
  <si>
    <t>都市ガス</t>
    <phoneticPr fontId="2"/>
  </si>
  <si>
    <r>
      <t>t-CO2/千m</t>
    </r>
    <r>
      <rPr>
        <vertAlign val="superscript"/>
        <sz val="10.5"/>
        <rFont val="メイリオ"/>
        <family val="3"/>
        <charset val="128"/>
      </rPr>
      <t>3</t>
    </r>
    <rPh sb="6" eb="7">
      <t>セン</t>
    </rPh>
    <phoneticPr fontId="2"/>
  </si>
  <si>
    <t>ガス事業者名</t>
    <rPh sb="2" eb="6">
      <t>ジギョウシャメイ</t>
    </rPh>
    <phoneticPr fontId="2"/>
  </si>
  <si>
    <r>
      <rPr>
        <u/>
        <sz val="10.5"/>
        <rFont val="メイリオ"/>
        <family val="3"/>
        <charset val="128"/>
      </rPr>
      <t>都市ガスの排出係数</t>
    </r>
    <r>
      <rPr>
        <sz val="10.5"/>
        <rFont val="メイリオ"/>
        <family val="3"/>
        <charset val="128"/>
      </rPr>
      <t>は、各自入力ください。</t>
    </r>
    <rPh sb="0" eb="2">
      <t>トシ</t>
    </rPh>
    <rPh sb="5" eb="9">
      <t>ハイシュツケイスウ</t>
    </rPh>
    <rPh sb="11" eb="13">
      <t>カクジ</t>
    </rPh>
    <rPh sb="13" eb="15">
      <t>ニュウリョク</t>
    </rPh>
    <phoneticPr fontId="2"/>
  </si>
  <si>
    <r>
      <rPr>
        <u/>
        <sz val="10.5"/>
        <rFont val="メイリオ"/>
        <family val="3"/>
        <charset val="128"/>
      </rPr>
      <t>産業用以外の蒸気、温水、冷水の排出係数</t>
    </r>
    <r>
      <rPr>
        <sz val="10.5"/>
        <rFont val="メイリオ"/>
        <family val="3"/>
        <charset val="128"/>
      </rPr>
      <t>は、各自入力ください。</t>
    </r>
    <phoneticPr fontId="2"/>
  </si>
  <si>
    <t>小計 ④</t>
    <phoneticPr fontId="2"/>
  </si>
  <si>
    <r>
      <t>合計 (t-CO</t>
    </r>
    <r>
      <rPr>
        <vertAlign val="subscript"/>
        <sz val="10.5"/>
        <rFont val="ＭＳ 明朝"/>
        <family val="1"/>
        <charset val="128"/>
      </rPr>
      <t>2</t>
    </r>
    <r>
      <rPr>
        <sz val="10.5"/>
        <rFont val="ＭＳ 明朝"/>
        <family val="1"/>
        <charset val="128"/>
      </rPr>
      <t>)  ⑤＝①＋②＋③＋④</t>
    </r>
    <phoneticPr fontId="2"/>
  </si>
  <si>
    <t>H=D-F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</si>
</sst>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#,##0.0_ "/>
    <numFmt numFmtId="178" formatCode="0.0_ "/>
    <numFmt numFmtId="179" formatCode="0.0000_ "/>
    <numFmt numFmtId="180" formatCode="0.000;_頀"/>
    <numFmt numFmtId="181" formatCode="0.0"/>
    <numFmt numFmtId="182" formatCode="\(General\)"/>
    <numFmt numFmtId="183" formatCode="0.000000"/>
    <numFmt numFmtId="184" formatCode="0.000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.5"/>
      <name val="ＭＳ 明朝"/>
      <family val="1"/>
      <charset val="128"/>
    </font>
    <font>
      <vertAlign val="subscript"/>
      <sz val="10.5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メイリオ"/>
      <family val="3"/>
      <charset val="128"/>
    </font>
    <font>
      <b/>
      <sz val="10.5"/>
      <color theme="1"/>
      <name val="メイリオ"/>
      <family val="3"/>
      <charset val="128"/>
    </font>
    <font>
      <vertAlign val="superscript"/>
      <sz val="10.5"/>
      <name val="メイリオ"/>
      <family val="3"/>
      <charset val="128"/>
    </font>
    <font>
      <vertAlign val="subscript"/>
      <sz val="10.5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9"/>
      <name val="メイリオ"/>
      <family val="3"/>
      <charset val="128"/>
    </font>
    <font>
      <vertAlign val="subscript"/>
      <sz val="10.5"/>
      <color theme="1"/>
      <name val="メイリオ"/>
      <family val="3"/>
      <charset val="128"/>
    </font>
    <font>
      <b/>
      <sz val="10"/>
      <color indexed="81"/>
      <name val="游ゴシック"/>
      <family val="3"/>
      <charset val="128"/>
    </font>
    <font>
      <b/>
      <sz val="9"/>
      <color indexed="81"/>
      <name val="游ゴシック"/>
      <family val="3"/>
      <charset val="128"/>
    </font>
    <font>
      <b/>
      <sz val="11"/>
      <color indexed="10"/>
      <name val="游ゴシック"/>
      <family val="3"/>
      <charset val="128"/>
    </font>
    <font>
      <b/>
      <u/>
      <sz val="12"/>
      <color rgb="FF990099"/>
      <name val="メイリオ"/>
      <family val="3"/>
      <charset val="128"/>
    </font>
    <font>
      <u/>
      <sz val="10.5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4E5F4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10" fillId="0" borderId="5" xfId="1" applyNumberFormat="1" applyFont="1" applyBorder="1" applyAlignment="1" applyProtection="1">
      <alignment horizontal="right" vertical="center" shrinkToFit="1"/>
      <protection locked="0"/>
    </xf>
    <xf numFmtId="0" fontId="10" fillId="0" borderId="23" xfId="1" applyNumberFormat="1" applyFont="1" applyBorder="1" applyAlignment="1" applyProtection="1">
      <alignment horizontal="right" vertical="center" shrinkToFit="1"/>
      <protection locked="0"/>
    </xf>
    <xf numFmtId="0" fontId="10" fillId="0" borderId="24" xfId="1" applyNumberFormat="1" applyFont="1" applyBorder="1" applyAlignment="1" applyProtection="1">
      <alignment horizontal="right" vertical="center"/>
      <protection locked="0"/>
    </xf>
    <xf numFmtId="0" fontId="10" fillId="0" borderId="26" xfId="1" applyNumberFormat="1" applyFont="1" applyBorder="1" applyAlignment="1" applyProtection="1">
      <alignment horizontal="right" vertical="center"/>
      <protection locked="0"/>
    </xf>
    <xf numFmtId="0" fontId="10" fillId="0" borderId="28" xfId="1" applyNumberFormat="1" applyFont="1" applyBorder="1" applyAlignment="1" applyProtection="1">
      <alignment horizontal="right" vertical="center" shrinkToFit="1"/>
      <protection locked="0"/>
    </xf>
    <xf numFmtId="0" fontId="10" fillId="0" borderId="29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0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10" fillId="0" borderId="0" xfId="0" applyFont="1" applyAlignment="1" applyProtection="1">
      <alignment vertical="center" shrinkToFit="1"/>
    </xf>
    <xf numFmtId="0" fontId="6" fillId="0" borderId="0" xfId="0" applyFo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Protection="1">
      <alignment vertical="center"/>
    </xf>
    <xf numFmtId="0" fontId="10" fillId="0" borderId="0" xfId="0" applyFont="1" applyFill="1" applyProtection="1">
      <alignment vertical="center"/>
    </xf>
    <xf numFmtId="0" fontId="11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11" fillId="0" borderId="0" xfId="0" applyFont="1" applyProtection="1">
      <alignment vertical="center"/>
    </xf>
    <xf numFmtId="0" fontId="3" fillId="0" borderId="10" xfId="0" applyFont="1" applyFill="1" applyBorder="1" applyAlignment="1" applyProtection="1">
      <alignment horizontal="right" vertical="center"/>
    </xf>
    <xf numFmtId="0" fontId="3" fillId="0" borderId="10" xfId="0" applyFont="1" applyFill="1" applyBorder="1" applyProtection="1">
      <alignment vertical="center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177" fontId="10" fillId="0" borderId="0" xfId="0" applyNumberFormat="1" applyFont="1" applyBorder="1" applyAlignment="1" applyProtection="1">
      <alignment horizontal="right" wrapText="1"/>
    </xf>
    <xf numFmtId="0" fontId="10" fillId="0" borderId="6" xfId="0" applyFont="1" applyBorder="1" applyAlignment="1" applyProtection="1">
      <alignment horizontal="center" wrapText="1"/>
    </xf>
    <xf numFmtId="0" fontId="10" fillId="0" borderId="5" xfId="0" applyFont="1" applyBorder="1" applyAlignment="1" applyProtection="1">
      <alignment horizontal="center" wrapText="1"/>
    </xf>
    <xf numFmtId="0" fontId="10" fillId="0" borderId="6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3" xfId="0" applyFont="1" applyBorder="1" applyProtection="1">
      <alignment vertical="center"/>
    </xf>
    <xf numFmtId="0" fontId="10" fillId="0" borderId="3" xfId="0" applyFont="1" applyBorder="1" applyAlignment="1" applyProtection="1">
      <alignment horizontal="center" wrapText="1"/>
    </xf>
    <xf numFmtId="181" fontId="10" fillId="2" borderId="0" xfId="0" applyNumberFormat="1" applyFont="1" applyFill="1" applyBorder="1" applyAlignment="1" applyProtection="1">
      <alignment horizontal="right" wrapText="1"/>
    </xf>
    <xf numFmtId="0" fontId="10" fillId="0" borderId="20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3" xfId="0" applyFont="1" applyBorder="1" applyAlignment="1" applyProtection="1">
      <alignment horizontal="center" shrinkToFit="1"/>
    </xf>
    <xf numFmtId="0" fontId="10" fillId="0" borderId="0" xfId="0" applyFont="1" applyBorder="1" applyAlignment="1" applyProtection="1">
      <alignment horizontal="right" wrapText="1"/>
    </xf>
    <xf numFmtId="0" fontId="10" fillId="0" borderId="0" xfId="0" applyFont="1" applyBorder="1" applyAlignment="1" applyProtection="1">
      <alignment horizontal="right" shrinkToFit="1"/>
    </xf>
    <xf numFmtId="0" fontId="14" fillId="0" borderId="0" xfId="0" applyFont="1" applyBorder="1" applyAlignment="1" applyProtection="1">
      <alignment shrinkToFit="1"/>
    </xf>
    <xf numFmtId="0" fontId="10" fillId="0" borderId="0" xfId="0" applyFont="1" applyBorder="1" applyAlignment="1" applyProtection="1">
      <alignment horizontal="center" shrinkToFit="1"/>
    </xf>
    <xf numFmtId="0" fontId="10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wrapText="1"/>
    </xf>
    <xf numFmtId="177" fontId="3" fillId="0" borderId="2" xfId="0" applyNumberFormat="1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vertical="center" textRotation="255"/>
    </xf>
    <xf numFmtId="0" fontId="10" fillId="0" borderId="12" xfId="1" applyNumberFormat="1" applyFont="1" applyBorder="1" applyAlignment="1" applyProtection="1">
      <alignment horizontal="right" vertical="center"/>
    </xf>
    <xf numFmtId="0" fontId="10" fillId="0" borderId="5" xfId="1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/>
    </xf>
    <xf numFmtId="180" fontId="10" fillId="2" borderId="0" xfId="0" applyNumberFormat="1" applyFont="1" applyFill="1" applyBorder="1" applyAlignment="1" applyProtection="1">
      <alignment horizontal="right" wrapText="1"/>
    </xf>
    <xf numFmtId="0" fontId="14" fillId="0" borderId="5" xfId="0" applyFont="1" applyBorder="1" applyAlignment="1" applyProtection="1">
      <alignment vertical="center" textRotation="255"/>
    </xf>
    <xf numFmtId="0" fontId="14" fillId="0" borderId="3" xfId="0" applyFont="1" applyBorder="1" applyAlignment="1" applyProtection="1">
      <alignment vertical="center" textRotation="255"/>
    </xf>
    <xf numFmtId="0" fontId="14" fillId="0" borderId="3" xfId="0" applyFont="1" applyBorder="1" applyAlignment="1" applyProtection="1">
      <alignment vertical="center" shrinkToFit="1"/>
    </xf>
    <xf numFmtId="0" fontId="10" fillId="0" borderId="12" xfId="0" applyFont="1" applyBorder="1" applyAlignment="1" applyProtection="1">
      <alignment horizontal="center" shrinkToFit="1"/>
    </xf>
    <xf numFmtId="0" fontId="10" fillId="0" borderId="3" xfId="1" applyNumberFormat="1" applyFont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wrapText="1"/>
    </xf>
    <xf numFmtId="0" fontId="14" fillId="0" borderId="0" xfId="0" applyFont="1" applyBorder="1" applyAlignment="1" applyProtection="1">
      <alignment vertical="center" textRotation="255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 shrinkToFit="1"/>
    </xf>
    <xf numFmtId="0" fontId="14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 shrinkToFit="1"/>
    </xf>
    <xf numFmtId="177" fontId="3" fillId="0" borderId="0" xfId="0" applyNumberFormat="1" applyFont="1" applyBorder="1" applyAlignment="1" applyProtection="1">
      <alignment horizontal="right" wrapText="1"/>
    </xf>
    <xf numFmtId="0" fontId="3" fillId="0" borderId="0" xfId="0" applyFont="1" applyFill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26" xfId="0" applyFont="1" applyBorder="1" applyAlignment="1" applyProtection="1">
      <alignment horizontal="center" wrapText="1"/>
    </xf>
    <xf numFmtId="0" fontId="10" fillId="0" borderId="40" xfId="0" applyFont="1" applyBorder="1" applyAlignment="1" applyProtection="1">
      <alignment horizontal="center" wrapText="1"/>
    </xf>
    <xf numFmtId="0" fontId="10" fillId="0" borderId="10" xfId="0" applyFont="1" applyBorder="1" applyAlignment="1" applyProtection="1">
      <alignment horizontal="center" wrapText="1"/>
    </xf>
    <xf numFmtId="0" fontId="10" fillId="4" borderId="5" xfId="0" applyFont="1" applyFill="1" applyBorder="1" applyAlignment="1" applyProtection="1">
      <alignment horizontal="right" vertical="center" wrapTex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181" fontId="10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10" fillId="4" borderId="1" xfId="0" applyFont="1" applyFill="1" applyBorder="1" applyAlignment="1" applyProtection="1">
      <alignment horizontal="right" vertical="center" wrapTex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178" fontId="10" fillId="4" borderId="3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1" xfId="0" applyFont="1" applyBorder="1" applyAlignment="1" applyProtection="1">
      <alignment horizontal="center" vertical="center" shrinkToFit="1"/>
      <protection locked="0"/>
    </xf>
    <xf numFmtId="0" fontId="10" fillId="4" borderId="32" xfId="0" applyFont="1" applyFill="1" applyBorder="1" applyAlignment="1" applyProtection="1">
      <alignment horizontal="right" vertical="center" wrapTex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10" fillId="4" borderId="2" xfId="0" applyFont="1" applyFill="1" applyBorder="1" applyAlignment="1" applyProtection="1">
      <alignment horizontal="right" vertical="center" wrapTex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4" borderId="2" xfId="0" applyFont="1" applyFill="1" applyBorder="1" applyAlignment="1" applyProtection="1">
      <alignment horizontal="center" vertical="center" shrinkToFit="1"/>
      <protection locked="0"/>
    </xf>
    <xf numFmtId="0" fontId="10" fillId="4" borderId="5" xfId="0" applyFont="1" applyFill="1" applyBorder="1" applyAlignment="1" applyProtection="1">
      <alignment horizontal="center" vertical="center" shrinkToFit="1"/>
      <protection locked="0"/>
    </xf>
    <xf numFmtId="184" fontId="10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4" borderId="30" xfId="0" applyFont="1" applyFill="1" applyBorder="1" applyAlignment="1" applyProtection="1">
      <alignment horizontal="right" vertical="center" wrapTex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179" fontId="10" fillId="4" borderId="5" xfId="0" applyNumberFormat="1" applyFont="1" applyFill="1" applyBorder="1" applyAlignment="1" applyProtection="1">
      <alignment horizontal="right" vertical="center" wrapText="1"/>
      <protection locked="0"/>
    </xf>
    <xf numFmtId="184" fontId="10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4" borderId="38" xfId="0" applyFont="1" applyFill="1" applyBorder="1" applyAlignment="1" applyProtection="1">
      <alignment horizontal="right" vertical="center" wrapText="1"/>
      <protection locked="0"/>
    </xf>
    <xf numFmtId="0" fontId="10" fillId="0" borderId="5" xfId="0" applyFont="1" applyBorder="1" applyAlignment="1" applyProtection="1">
      <alignment horizontal="right" vertical="center" wrapText="1"/>
    </xf>
    <xf numFmtId="184" fontId="10" fillId="0" borderId="5" xfId="0" applyNumberFormat="1" applyFont="1" applyBorder="1" applyAlignment="1" applyProtection="1">
      <alignment horizontal="right" vertical="center" wrapText="1"/>
    </xf>
    <xf numFmtId="181" fontId="10" fillId="0" borderId="5" xfId="0" applyNumberFormat="1" applyFont="1" applyBorder="1" applyAlignment="1" applyProtection="1">
      <alignment horizontal="right" vertical="center" wrapText="1"/>
    </xf>
    <xf numFmtId="178" fontId="10" fillId="0" borderId="5" xfId="0" applyNumberFormat="1" applyFont="1" applyBorder="1" applyAlignment="1" applyProtection="1">
      <alignment horizontal="right" vertical="center" wrapText="1"/>
    </xf>
    <xf numFmtId="179" fontId="10" fillId="2" borderId="5" xfId="0" applyNumberFormat="1" applyFont="1" applyFill="1" applyBorder="1" applyAlignment="1" applyProtection="1">
      <alignment horizontal="right" vertical="center" wrapText="1"/>
    </xf>
    <xf numFmtId="0" fontId="10" fillId="0" borderId="7" xfId="0" applyFont="1" applyBorder="1" applyAlignment="1" applyProtection="1">
      <alignment horizontal="center" vertical="center" wrapText="1"/>
    </xf>
    <xf numFmtId="184" fontId="10" fillId="0" borderId="1" xfId="0" applyNumberFormat="1" applyFont="1" applyBorder="1" applyAlignment="1" applyProtection="1">
      <alignment horizontal="right" vertical="center" wrapText="1"/>
    </xf>
    <xf numFmtId="0" fontId="10" fillId="2" borderId="5" xfId="0" applyFont="1" applyFill="1" applyBorder="1" applyAlignment="1" applyProtection="1">
      <alignment horizontal="right" vertical="center" wrapText="1"/>
    </xf>
    <xf numFmtId="179" fontId="10" fillId="3" borderId="39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2" xfId="0" applyFont="1" applyFill="1" applyBorder="1" applyAlignment="1" applyProtection="1">
      <alignment horizontal="right" vertical="center" wrapText="1"/>
      <protection locked="0"/>
    </xf>
    <xf numFmtId="0" fontId="10" fillId="3" borderId="27" xfId="0" applyFont="1" applyFill="1" applyBorder="1" applyAlignment="1" applyProtection="1">
      <alignment horizontal="right" vertical="center" wrapText="1"/>
      <protection locked="0"/>
    </xf>
    <xf numFmtId="0" fontId="10" fillId="3" borderId="35" xfId="0" applyFont="1" applyFill="1" applyBorder="1" applyAlignment="1" applyProtection="1">
      <alignment horizontal="right" vertical="center" wrapText="1"/>
      <protection locked="0"/>
    </xf>
    <xf numFmtId="0" fontId="10" fillId="3" borderId="36" xfId="0" applyFont="1" applyFill="1" applyBorder="1" applyAlignment="1" applyProtection="1">
      <alignment horizontal="right" vertical="center" wrapText="1"/>
      <protection locked="0"/>
    </xf>
    <xf numFmtId="0" fontId="3" fillId="3" borderId="5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</xf>
    <xf numFmtId="176" fontId="3" fillId="0" borderId="5" xfId="0" applyNumberFormat="1" applyFont="1" applyBorder="1" applyAlignment="1" applyProtection="1">
      <alignment horizontal="right" vertical="center" shrinkToFit="1"/>
    </xf>
    <xf numFmtId="177" fontId="3" fillId="0" borderId="5" xfId="0" applyNumberFormat="1" applyFont="1" applyBorder="1" applyAlignment="1" applyProtection="1">
      <alignment horizontal="right" vertical="center" shrinkToFit="1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176" fontId="3" fillId="0" borderId="11" xfId="0" applyNumberFormat="1" applyFont="1" applyBorder="1" applyAlignment="1" applyProtection="1">
      <alignment horizontal="right" vertical="center" shrinkToFit="1"/>
    </xf>
    <xf numFmtId="0" fontId="3" fillId="0" borderId="11" xfId="0" applyFont="1" applyBorder="1" applyAlignment="1" applyProtection="1">
      <alignment horizontal="justify" vertical="center" shrinkToFit="1"/>
    </xf>
    <xf numFmtId="0" fontId="3" fillId="0" borderId="11" xfId="0" applyFont="1" applyBorder="1" applyAlignment="1" applyProtection="1">
      <alignment horizontal="right" vertical="center" shrinkToFit="1"/>
    </xf>
    <xf numFmtId="177" fontId="3" fillId="0" borderId="5" xfId="0" applyNumberFormat="1" applyFont="1" applyFill="1" applyBorder="1" applyAlignment="1" applyProtection="1">
      <alignment horizontal="right" vertical="center" shrinkToFit="1"/>
    </xf>
    <xf numFmtId="182" fontId="3" fillId="3" borderId="5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5" xfId="0" applyNumberFormat="1" applyFont="1" applyFill="1" applyBorder="1" applyAlignment="1" applyProtection="1">
      <alignment horizontal="right" vertical="center" shrinkToFit="1"/>
    </xf>
    <xf numFmtId="177" fontId="3" fillId="0" borderId="8" xfId="0" applyNumberFormat="1" applyFont="1" applyBorder="1" applyAlignment="1" applyProtection="1">
      <alignment horizontal="right" vertical="center" shrinkToFit="1"/>
    </xf>
    <xf numFmtId="177" fontId="3" fillId="0" borderId="1" xfId="0" applyNumberFormat="1" applyFont="1" applyBorder="1" applyAlignment="1" applyProtection="1">
      <alignment horizontal="right" vertical="center" shrinkToFit="1"/>
    </xf>
    <xf numFmtId="0" fontId="10" fillId="0" borderId="2" xfId="1" applyNumberFormat="1" applyFont="1" applyBorder="1" applyAlignment="1" applyProtection="1">
      <alignment vertical="center" shrinkToFit="1"/>
    </xf>
    <xf numFmtId="0" fontId="10" fillId="0" borderId="2" xfId="1" applyNumberFormat="1" applyFont="1" applyBorder="1" applyAlignment="1" applyProtection="1">
      <alignment vertical="center"/>
    </xf>
    <xf numFmtId="0" fontId="10" fillId="0" borderId="5" xfId="1" applyNumberFormat="1" applyFont="1" applyBorder="1" applyAlignment="1" applyProtection="1">
      <alignment vertical="center"/>
    </xf>
    <xf numFmtId="0" fontId="10" fillId="4" borderId="0" xfId="0" applyFont="1" applyFill="1" applyBorder="1" applyAlignment="1" applyProtection="1">
      <alignment horizontal="right" wrapText="1"/>
    </xf>
    <xf numFmtId="0" fontId="10" fillId="4" borderId="0" xfId="0" applyFont="1" applyFill="1" applyBorder="1" applyAlignment="1" applyProtection="1">
      <alignment horizontal="center" shrinkToFit="1"/>
    </xf>
    <xf numFmtId="0" fontId="10" fillId="4" borderId="0" xfId="0" applyFont="1" applyFill="1" applyBorder="1" applyAlignment="1" applyProtection="1">
      <alignment horizontal="right" vertical="center" wrapText="1"/>
    </xf>
    <xf numFmtId="0" fontId="10" fillId="4" borderId="0" xfId="0" applyFont="1" applyFill="1" applyBorder="1" applyAlignment="1" applyProtection="1">
      <alignment horizontal="center" vertical="center" shrinkToFit="1"/>
    </xf>
    <xf numFmtId="0" fontId="10" fillId="4" borderId="49" xfId="0" applyFont="1" applyFill="1" applyBorder="1" applyAlignment="1" applyProtection="1">
      <alignment horizontal="right" vertical="center" wrapText="1"/>
    </xf>
    <xf numFmtId="0" fontId="10" fillId="4" borderId="37" xfId="0" applyFont="1" applyFill="1" applyBorder="1" applyAlignment="1" applyProtection="1">
      <alignment horizontal="center" vertical="center" shrinkToFit="1"/>
    </xf>
    <xf numFmtId="0" fontId="10" fillId="4" borderId="14" xfId="0" applyFont="1" applyFill="1" applyBorder="1" applyAlignment="1" applyProtection="1">
      <alignment horizontal="center" vertical="center" shrinkToFit="1"/>
    </xf>
    <xf numFmtId="0" fontId="10" fillId="0" borderId="41" xfId="0" applyFont="1" applyBorder="1" applyAlignment="1" applyProtection="1">
      <alignment horizontal="right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24" xfId="0" applyFont="1" applyBorder="1" applyAlignment="1" applyProtection="1">
      <alignment horizontal="center" vertical="center" shrinkToFit="1"/>
    </xf>
    <xf numFmtId="0" fontId="10" fillId="0" borderId="26" xfId="0" applyFont="1" applyBorder="1" applyAlignment="1" applyProtection="1">
      <alignment horizontal="center" vertical="center" shrinkToFit="1"/>
    </xf>
    <xf numFmtId="0" fontId="10" fillId="0" borderId="29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46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 vertical="top" wrapText="1"/>
    </xf>
    <xf numFmtId="0" fontId="10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 shrinkToFit="1"/>
    </xf>
    <xf numFmtId="0" fontId="3" fillId="0" borderId="9" xfId="0" applyFont="1" applyBorder="1" applyAlignment="1" applyProtection="1">
      <alignment vertical="center" shrinkToFit="1"/>
    </xf>
    <xf numFmtId="0" fontId="3" fillId="0" borderId="12" xfId="0" applyFont="1" applyBorder="1" applyAlignment="1" applyProtection="1">
      <alignment vertical="center" shrinkToFi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justify" vertical="center" wrapTex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176" fontId="3" fillId="0" borderId="18" xfId="0" applyNumberFormat="1" applyFont="1" applyBorder="1" applyAlignment="1" applyProtection="1">
      <alignment horizontal="center" shrinkToFit="1"/>
    </xf>
    <xf numFmtId="176" fontId="3" fillId="0" borderId="21" xfId="0" applyNumberFormat="1" applyFont="1" applyBorder="1" applyAlignment="1" applyProtection="1">
      <alignment horizontal="center" shrinkToFi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 textRotation="255" wrapText="1"/>
    </xf>
    <xf numFmtId="0" fontId="3" fillId="0" borderId="5" xfId="0" applyFont="1" applyBorder="1" applyAlignment="1" applyProtection="1">
      <alignment vertical="center" shrinkToFit="1"/>
    </xf>
    <xf numFmtId="0" fontId="3" fillId="3" borderId="6" xfId="0" applyFont="1" applyFill="1" applyBorder="1" applyAlignment="1" applyProtection="1">
      <alignment horizontal="left" vertical="center" shrinkToFit="1"/>
      <protection locked="0"/>
    </xf>
    <xf numFmtId="0" fontId="3" fillId="3" borderId="9" xfId="0" applyFont="1" applyFill="1" applyBorder="1" applyAlignment="1" applyProtection="1">
      <alignment horizontal="left" vertical="center" shrinkToFit="1"/>
      <protection locked="0"/>
    </xf>
    <xf numFmtId="0" fontId="3" fillId="3" borderId="12" xfId="0" applyFont="1" applyFill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vertical="center" shrinkToFi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5" fillId="0" borderId="43" xfId="0" applyFont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 wrapText="1"/>
    </xf>
    <xf numFmtId="0" fontId="5" fillId="0" borderId="45" xfId="0" applyFont="1" applyBorder="1" applyAlignment="1" applyProtection="1">
      <alignment horizontal="center" vertical="center" wrapText="1"/>
    </xf>
    <xf numFmtId="0" fontId="5" fillId="0" borderId="46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47" xfId="0" applyFont="1" applyBorder="1" applyAlignment="1" applyProtection="1">
      <alignment horizontal="center" vertical="center" wrapText="1"/>
    </xf>
    <xf numFmtId="0" fontId="5" fillId="0" borderId="48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shrinkToFit="1"/>
    </xf>
    <xf numFmtId="0" fontId="14" fillId="0" borderId="22" xfId="0" applyFont="1" applyBorder="1" applyAlignment="1" applyProtection="1">
      <alignment horizontal="left" vertical="center" shrinkToFit="1"/>
      <protection locked="0"/>
    </xf>
    <xf numFmtId="0" fontId="14" fillId="0" borderId="23" xfId="0" applyFont="1" applyBorder="1" applyAlignment="1" applyProtection="1">
      <alignment horizontal="left" vertical="center" shrinkToFit="1"/>
      <protection locked="0"/>
    </xf>
    <xf numFmtId="183" fontId="14" fillId="0" borderId="23" xfId="0" applyNumberFormat="1" applyFont="1" applyBorder="1" applyAlignment="1" applyProtection="1">
      <alignment horizontal="center" vertical="center" shrinkToFit="1"/>
      <protection locked="0"/>
    </xf>
    <xf numFmtId="0" fontId="14" fillId="0" borderId="25" xfId="0" applyFont="1" applyBorder="1" applyAlignment="1" applyProtection="1">
      <alignment horizontal="left" vertical="center" shrinkToFit="1"/>
      <protection locked="0"/>
    </xf>
    <xf numFmtId="0" fontId="14" fillId="0" borderId="5" xfId="0" applyFont="1" applyBorder="1" applyAlignment="1" applyProtection="1">
      <alignment horizontal="left" vertical="center" shrinkToFit="1"/>
      <protection locked="0"/>
    </xf>
    <xf numFmtId="183" fontId="14" fillId="0" borderId="5" xfId="0" applyNumberFormat="1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</xf>
    <xf numFmtId="0" fontId="10" fillId="0" borderId="5" xfId="0" applyFont="1" applyBorder="1" applyAlignment="1" applyProtection="1">
      <alignment horizontal="center" vertical="center" shrinkToFit="1"/>
    </xf>
    <xf numFmtId="0" fontId="15" fillId="0" borderId="5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176" fontId="3" fillId="0" borderId="1" xfId="0" applyNumberFormat="1" applyFont="1" applyBorder="1" applyAlignment="1" applyProtection="1">
      <alignment horizontal="right" vertical="center" shrinkToFit="1"/>
    </xf>
    <xf numFmtId="176" fontId="3" fillId="0" borderId="2" xfId="0" applyNumberFormat="1" applyFont="1" applyBorder="1" applyAlignment="1" applyProtection="1">
      <alignment horizontal="right" vertical="center" shrinkToFit="1"/>
    </xf>
    <xf numFmtId="177" fontId="3" fillId="0" borderId="1" xfId="0" applyNumberFormat="1" applyFont="1" applyFill="1" applyBorder="1" applyAlignment="1" applyProtection="1">
      <alignment horizontal="right" vertical="center" shrinkToFit="1"/>
    </xf>
    <xf numFmtId="177" fontId="3" fillId="0" borderId="2" xfId="0" applyNumberFormat="1" applyFont="1" applyFill="1" applyBorder="1" applyAlignment="1" applyProtection="1">
      <alignment horizontal="right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right" vertical="center" shrinkToFit="1"/>
    </xf>
    <xf numFmtId="0" fontId="3" fillId="0" borderId="2" xfId="0" applyNumberFormat="1" applyFont="1" applyFill="1" applyBorder="1" applyAlignment="1" applyProtection="1">
      <alignment horizontal="right" vertical="center" shrinkToFit="1"/>
    </xf>
    <xf numFmtId="0" fontId="14" fillId="0" borderId="27" xfId="0" applyFont="1" applyBorder="1" applyAlignment="1" applyProtection="1">
      <alignment horizontal="left" vertical="center" shrinkToFit="1"/>
      <protection locked="0"/>
    </xf>
    <xf numFmtId="0" fontId="14" fillId="0" borderId="28" xfId="0" applyFont="1" applyBorder="1" applyAlignment="1" applyProtection="1">
      <alignment horizontal="left" vertical="center" shrinkToFit="1"/>
      <protection locked="0"/>
    </xf>
    <xf numFmtId="183" fontId="14" fillId="0" borderId="28" xfId="0" applyNumberFormat="1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 shrinkToFit="1"/>
    </xf>
    <xf numFmtId="0" fontId="14" fillId="0" borderId="34" xfId="0" applyFont="1" applyBorder="1" applyAlignment="1" applyProtection="1">
      <alignment horizontal="center" vertical="center" shrinkToFit="1"/>
    </xf>
    <xf numFmtId="0" fontId="14" fillId="0" borderId="22" xfId="0" applyFont="1" applyBorder="1" applyAlignment="1" applyProtection="1">
      <alignment horizontal="center" vertical="center" shrinkToFit="1"/>
    </xf>
    <xf numFmtId="0" fontId="14" fillId="0" borderId="24" xfId="0" applyFont="1" applyBorder="1" applyAlignment="1" applyProtection="1">
      <alignment horizontal="center" vertical="center" shrinkToFit="1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 shrinkToFit="1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shrinkToFit="1"/>
    </xf>
    <xf numFmtId="0" fontId="3" fillId="0" borderId="12" xfId="0" applyFont="1" applyBorder="1" applyAlignment="1" applyProtection="1">
      <alignment horizontal="left" vertical="center" shrinkToFi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9" fillId="0" borderId="19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20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AD64"/>
  <sheetViews>
    <sheetView showGridLines="0" tabSelected="1" view="pageBreakPreview" zoomScale="75" zoomScaleNormal="75" zoomScaleSheetLayoutView="75" workbookViewId="0">
      <pane xSplit="5" topLeftCell="F1" activePane="topRight" state="frozenSplit"/>
      <selection pane="topRight" activeCell="T39" sqref="T39"/>
    </sheetView>
  </sheetViews>
  <sheetFormatPr defaultRowHeight="17.25" x14ac:dyDescent="0.15"/>
  <cols>
    <col min="1" max="1" width="2.875" style="15" customWidth="1"/>
    <col min="2" max="2" width="8.125" style="15" customWidth="1"/>
    <col min="3" max="3" width="2.125" style="15" customWidth="1"/>
    <col min="4" max="4" width="4.75" style="15" customWidth="1"/>
    <col min="5" max="5" width="6.5" style="15" customWidth="1"/>
    <col min="6" max="6" width="9.375" style="15" customWidth="1"/>
    <col min="7" max="7" width="5.75" style="15" customWidth="1"/>
    <col min="8" max="9" width="9.375" style="15" customWidth="1"/>
    <col min="10" max="10" width="5.75" style="15" customWidth="1"/>
    <col min="11" max="11" width="9.125" style="15" customWidth="1"/>
    <col min="12" max="13" width="9.375" style="15" customWidth="1"/>
    <col min="14" max="14" width="6.375" style="13" customWidth="1"/>
    <col min="15" max="15" width="6.625" style="13" customWidth="1"/>
    <col min="16" max="16" width="7.125" style="13" customWidth="1"/>
    <col min="17" max="17" width="8.625" style="14" customWidth="1"/>
    <col min="18" max="18" width="6.625" style="13" customWidth="1"/>
    <col min="19" max="19" width="8.125" style="13" customWidth="1"/>
    <col min="20" max="20" width="9.625" style="14" customWidth="1"/>
    <col min="21" max="23" width="9" style="13"/>
    <col min="24" max="24" width="9.25" style="13" hidden="1" customWidth="1"/>
    <col min="25" max="25" width="10.5" style="13" hidden="1" customWidth="1"/>
    <col min="26" max="26" width="9.75" style="13" hidden="1" customWidth="1"/>
    <col min="27" max="27" width="14" style="13" hidden="1" customWidth="1"/>
    <col min="28" max="30" width="9" style="13"/>
    <col min="31" max="16384" width="9" style="15"/>
  </cols>
  <sheetData>
    <row r="1" spans="1:27" ht="18" customHeight="1" x14ac:dyDescent="0.15">
      <c r="A1" s="8"/>
      <c r="B1" s="9" t="s">
        <v>53</v>
      </c>
      <c r="C1" s="9"/>
      <c r="D1" s="9"/>
      <c r="E1" s="9"/>
      <c r="F1" s="9"/>
      <c r="G1" s="10"/>
      <c r="H1" s="10"/>
      <c r="I1" s="10"/>
      <c r="J1" s="10"/>
      <c r="K1" s="10"/>
      <c r="L1" s="11"/>
      <c r="M1" s="11"/>
      <c r="N1" s="12" t="s">
        <v>55</v>
      </c>
    </row>
    <row r="2" spans="1:27" ht="15" customHeight="1" x14ac:dyDescent="0.15">
      <c r="A2" s="16"/>
      <c r="B2" s="16"/>
      <c r="C2" s="16"/>
      <c r="D2" s="16"/>
      <c r="E2" s="16"/>
      <c r="F2" s="16"/>
      <c r="G2" s="17"/>
      <c r="H2" s="17"/>
      <c r="I2" s="17"/>
      <c r="J2" s="17"/>
      <c r="K2" s="17"/>
      <c r="L2" s="11"/>
      <c r="M2" s="11"/>
      <c r="N2" s="18"/>
      <c r="O2" s="19" t="s">
        <v>56</v>
      </c>
    </row>
    <row r="3" spans="1:27" ht="15" customHeight="1" x14ac:dyDescent="0.15">
      <c r="A3" s="16"/>
      <c r="B3" s="20" t="s">
        <v>90</v>
      </c>
      <c r="C3" s="1"/>
      <c r="D3" s="21" t="s">
        <v>68</v>
      </c>
      <c r="F3" s="20" t="s">
        <v>50</v>
      </c>
      <c r="G3" s="191"/>
      <c r="H3" s="192"/>
      <c r="I3" s="192"/>
      <c r="J3" s="192"/>
      <c r="K3" s="192"/>
      <c r="L3" s="193"/>
      <c r="M3" s="11"/>
      <c r="N3" s="18"/>
      <c r="O3" s="22" t="s">
        <v>57</v>
      </c>
    </row>
    <row r="4" spans="1:27" ht="15" customHeight="1" x14ac:dyDescent="0.15">
      <c r="A4" s="23"/>
      <c r="B4" s="24"/>
      <c r="C4" s="25"/>
      <c r="D4" s="25"/>
      <c r="E4" s="23"/>
      <c r="F4" s="25"/>
      <c r="G4" s="26"/>
      <c r="H4" s="26"/>
      <c r="I4" s="26"/>
      <c r="J4" s="26"/>
      <c r="K4" s="26"/>
      <c r="L4" s="27"/>
      <c r="M4" s="27"/>
      <c r="N4" s="18"/>
      <c r="O4" s="22" t="s">
        <v>58</v>
      </c>
    </row>
    <row r="5" spans="1:27" ht="18" customHeight="1" x14ac:dyDescent="0.15">
      <c r="A5" s="151" t="s">
        <v>0</v>
      </c>
      <c r="B5" s="151"/>
      <c r="C5" s="151"/>
      <c r="D5" s="151"/>
      <c r="E5" s="151"/>
      <c r="F5" s="151" t="s">
        <v>1</v>
      </c>
      <c r="G5" s="151"/>
      <c r="H5" s="151"/>
      <c r="I5" s="170" t="s">
        <v>36</v>
      </c>
      <c r="J5" s="170"/>
      <c r="K5" s="170"/>
      <c r="L5" s="158" t="s">
        <v>69</v>
      </c>
      <c r="M5" s="158" t="s">
        <v>48</v>
      </c>
      <c r="N5" s="84"/>
      <c r="O5" s="153" t="s">
        <v>59</v>
      </c>
      <c r="P5" s="172" t="s">
        <v>2</v>
      </c>
      <c r="Q5" s="172"/>
      <c r="R5" s="153" t="s">
        <v>59</v>
      </c>
      <c r="S5" s="172" t="s">
        <v>47</v>
      </c>
      <c r="T5" s="172"/>
      <c r="X5" s="172" t="s">
        <v>2</v>
      </c>
      <c r="Y5" s="172"/>
      <c r="Z5" s="172" t="s">
        <v>47</v>
      </c>
      <c r="AA5" s="172"/>
    </row>
    <row r="6" spans="1:27" ht="15" customHeight="1" x14ac:dyDescent="0.15">
      <c r="A6" s="151"/>
      <c r="B6" s="151"/>
      <c r="C6" s="151"/>
      <c r="D6" s="151"/>
      <c r="E6" s="151"/>
      <c r="F6" s="76" t="s">
        <v>3</v>
      </c>
      <c r="G6" s="151" t="s">
        <v>37</v>
      </c>
      <c r="H6" s="76" t="s">
        <v>38</v>
      </c>
      <c r="I6" s="76" t="s">
        <v>3</v>
      </c>
      <c r="J6" s="151" t="s">
        <v>37</v>
      </c>
      <c r="K6" s="76" t="s">
        <v>38</v>
      </c>
      <c r="L6" s="159"/>
      <c r="M6" s="159"/>
      <c r="N6" s="84"/>
      <c r="O6" s="171"/>
      <c r="P6" s="78" t="s">
        <v>3</v>
      </c>
      <c r="Q6" s="152" t="s">
        <v>60</v>
      </c>
      <c r="R6" s="171"/>
      <c r="S6" s="153" t="s">
        <v>3</v>
      </c>
      <c r="T6" s="155" t="s">
        <v>37</v>
      </c>
      <c r="X6" s="78" t="s">
        <v>3</v>
      </c>
      <c r="Y6" s="157" t="s">
        <v>60</v>
      </c>
      <c r="Z6" s="153" t="s">
        <v>3</v>
      </c>
      <c r="AA6" s="153" t="s">
        <v>37</v>
      </c>
    </row>
    <row r="7" spans="1:27" ht="15" customHeight="1" x14ac:dyDescent="0.15">
      <c r="A7" s="151"/>
      <c r="B7" s="151"/>
      <c r="C7" s="151"/>
      <c r="D7" s="151"/>
      <c r="E7" s="151"/>
      <c r="F7" s="28" t="s">
        <v>70</v>
      </c>
      <c r="G7" s="151"/>
      <c r="H7" s="28" t="s">
        <v>71</v>
      </c>
      <c r="I7" s="28" t="s">
        <v>72</v>
      </c>
      <c r="J7" s="151"/>
      <c r="K7" s="28" t="s">
        <v>73</v>
      </c>
      <c r="L7" s="77" t="s">
        <v>74</v>
      </c>
      <c r="M7" s="77" t="s">
        <v>75</v>
      </c>
      <c r="N7" s="84"/>
      <c r="O7" s="154"/>
      <c r="P7" s="79" t="s">
        <v>4</v>
      </c>
      <c r="Q7" s="152"/>
      <c r="R7" s="154"/>
      <c r="S7" s="154"/>
      <c r="T7" s="156"/>
      <c r="X7" s="79" t="s">
        <v>4</v>
      </c>
      <c r="Y7" s="157"/>
      <c r="Z7" s="154"/>
      <c r="AA7" s="154"/>
    </row>
    <row r="8" spans="1:27" ht="15" customHeight="1" x14ac:dyDescent="0.4">
      <c r="A8" s="189" t="s">
        <v>39</v>
      </c>
      <c r="B8" s="176" t="s">
        <v>76</v>
      </c>
      <c r="C8" s="177"/>
      <c r="D8" s="177"/>
      <c r="E8" s="178"/>
      <c r="F8" s="123"/>
      <c r="G8" s="124" t="s">
        <v>97</v>
      </c>
      <c r="H8" s="125" t="str">
        <f t="shared" ref="H8:H34" si="0">IF(F8="","",F8*P8)</f>
        <v/>
      </c>
      <c r="I8" s="123"/>
      <c r="J8" s="124" t="s">
        <v>97</v>
      </c>
      <c r="K8" s="125" t="str">
        <f t="shared" ref="K8:K29" si="1">IF(I8="","",I8*P8)</f>
        <v/>
      </c>
      <c r="L8" s="125" t="str">
        <f t="shared" ref="L8:L27" si="2">IF(F8="",IF(I8="","",-(I8*P8)),(F8-I8)*P8)</f>
        <v/>
      </c>
      <c r="M8" s="126" t="str">
        <f t="shared" ref="M8:M28" si="3">IF(L8="","",L8*S8*44/12)</f>
        <v/>
      </c>
      <c r="N8" s="29"/>
      <c r="O8" s="75" t="str">
        <f>IF(P8=$X$8,"","○")</f>
        <v/>
      </c>
      <c r="P8" s="89">
        <v>38.299999999999997</v>
      </c>
      <c r="Q8" s="90" t="s">
        <v>98</v>
      </c>
      <c r="R8" s="30" t="str">
        <f>IF(S8=$Z$8,"","○")</f>
        <v/>
      </c>
      <c r="S8" s="102">
        <v>1.9E-2</v>
      </c>
      <c r="T8" s="103" t="s">
        <v>52</v>
      </c>
      <c r="X8" s="110">
        <v>38.299999999999997</v>
      </c>
      <c r="Y8" s="83" t="s">
        <v>98</v>
      </c>
      <c r="Z8" s="111">
        <v>1.9E-2</v>
      </c>
      <c r="AA8" s="81" t="s">
        <v>46</v>
      </c>
    </row>
    <row r="9" spans="1:27" ht="15" customHeight="1" x14ac:dyDescent="0.4">
      <c r="A9" s="189"/>
      <c r="B9" s="176" t="s">
        <v>5</v>
      </c>
      <c r="C9" s="177"/>
      <c r="D9" s="177"/>
      <c r="E9" s="178"/>
      <c r="F9" s="123"/>
      <c r="G9" s="124" t="s">
        <v>97</v>
      </c>
      <c r="H9" s="125" t="str">
        <f t="shared" si="0"/>
        <v/>
      </c>
      <c r="I9" s="123"/>
      <c r="J9" s="124" t="s">
        <v>97</v>
      </c>
      <c r="K9" s="125" t="str">
        <f t="shared" si="1"/>
        <v/>
      </c>
      <c r="L9" s="125" t="str">
        <f t="shared" si="2"/>
        <v/>
      </c>
      <c r="M9" s="126" t="str">
        <f t="shared" si="3"/>
        <v/>
      </c>
      <c r="N9" s="29"/>
      <c r="O9" s="75" t="str">
        <f>IF(P9=$X$9,"","○")</f>
        <v/>
      </c>
      <c r="P9" s="89">
        <v>34.799999999999997</v>
      </c>
      <c r="Q9" s="90" t="s">
        <v>98</v>
      </c>
      <c r="R9" s="30" t="str">
        <f>IF(S9=$Z$9,"","○")</f>
        <v/>
      </c>
      <c r="S9" s="89">
        <v>1.83E-2</v>
      </c>
      <c r="T9" s="103" t="s">
        <v>51</v>
      </c>
      <c r="X9" s="110">
        <v>34.799999999999997</v>
      </c>
      <c r="Y9" s="83" t="s">
        <v>98</v>
      </c>
      <c r="Z9" s="110">
        <v>1.83E-2</v>
      </c>
      <c r="AA9" s="81" t="s">
        <v>46</v>
      </c>
    </row>
    <row r="10" spans="1:27" ht="15" customHeight="1" x14ac:dyDescent="0.4">
      <c r="A10" s="189"/>
      <c r="B10" s="176" t="s">
        <v>44</v>
      </c>
      <c r="C10" s="177"/>
      <c r="D10" s="177"/>
      <c r="E10" s="178"/>
      <c r="F10" s="123"/>
      <c r="G10" s="124" t="s">
        <v>97</v>
      </c>
      <c r="H10" s="125" t="str">
        <f t="shared" si="0"/>
        <v/>
      </c>
      <c r="I10" s="123"/>
      <c r="J10" s="124" t="s">
        <v>97</v>
      </c>
      <c r="K10" s="125" t="str">
        <f t="shared" si="1"/>
        <v/>
      </c>
      <c r="L10" s="125" t="str">
        <f t="shared" si="2"/>
        <v/>
      </c>
      <c r="M10" s="126" t="str">
        <f t="shared" si="3"/>
        <v/>
      </c>
      <c r="N10" s="29"/>
      <c r="O10" s="75" t="str">
        <f>IF(P10=$X$10,"","○")</f>
        <v/>
      </c>
      <c r="P10" s="89">
        <v>33.4</v>
      </c>
      <c r="Q10" s="90" t="s">
        <v>98</v>
      </c>
      <c r="R10" s="30" t="str">
        <f>IF(S10=$Z$10,"","○")</f>
        <v/>
      </c>
      <c r="S10" s="89">
        <v>1.8700000000000001E-2</v>
      </c>
      <c r="T10" s="103" t="s">
        <v>51</v>
      </c>
      <c r="X10" s="110">
        <v>33.4</v>
      </c>
      <c r="Y10" s="83" t="s">
        <v>98</v>
      </c>
      <c r="Z10" s="110">
        <v>1.8700000000000001E-2</v>
      </c>
      <c r="AA10" s="81" t="s">
        <v>46</v>
      </c>
    </row>
    <row r="11" spans="1:27" ht="15" customHeight="1" x14ac:dyDescent="0.4">
      <c r="A11" s="189"/>
      <c r="B11" s="176" t="s">
        <v>6</v>
      </c>
      <c r="C11" s="177"/>
      <c r="D11" s="177"/>
      <c r="E11" s="178"/>
      <c r="F11" s="123"/>
      <c r="G11" s="124" t="s">
        <v>97</v>
      </c>
      <c r="H11" s="125" t="str">
        <f t="shared" si="0"/>
        <v/>
      </c>
      <c r="I11" s="123"/>
      <c r="J11" s="124" t="s">
        <v>97</v>
      </c>
      <c r="K11" s="125" t="str">
        <f t="shared" si="1"/>
        <v/>
      </c>
      <c r="L11" s="125" t="str">
        <f t="shared" si="2"/>
        <v/>
      </c>
      <c r="M11" s="126" t="str">
        <f t="shared" si="3"/>
        <v/>
      </c>
      <c r="N11" s="29"/>
      <c r="O11" s="75" t="str">
        <f>IF(P11=$X$11,"","○")</f>
        <v/>
      </c>
      <c r="P11" s="89">
        <v>33.299999999999997</v>
      </c>
      <c r="Q11" s="90" t="s">
        <v>98</v>
      </c>
      <c r="R11" s="30" t="str">
        <f>IF(S11=$Z$11,"","○")</f>
        <v/>
      </c>
      <c r="S11" s="89">
        <v>1.8599999999999998E-2</v>
      </c>
      <c r="T11" s="103" t="s">
        <v>51</v>
      </c>
      <c r="X11" s="110">
        <v>33.299999999999997</v>
      </c>
      <c r="Y11" s="83" t="s">
        <v>98</v>
      </c>
      <c r="Z11" s="110">
        <v>1.8599999999999998E-2</v>
      </c>
      <c r="AA11" s="81" t="s">
        <v>46</v>
      </c>
    </row>
    <row r="12" spans="1:27" ht="15" customHeight="1" x14ac:dyDescent="0.4">
      <c r="A12" s="189"/>
      <c r="B12" s="176" t="s">
        <v>49</v>
      </c>
      <c r="C12" s="177"/>
      <c r="D12" s="177"/>
      <c r="E12" s="178"/>
      <c r="F12" s="123"/>
      <c r="G12" s="124" t="s">
        <v>97</v>
      </c>
      <c r="H12" s="125" t="str">
        <f t="shared" si="0"/>
        <v/>
      </c>
      <c r="I12" s="123"/>
      <c r="J12" s="124" t="s">
        <v>97</v>
      </c>
      <c r="K12" s="125" t="str">
        <f t="shared" si="1"/>
        <v/>
      </c>
      <c r="L12" s="125" t="str">
        <f t="shared" si="2"/>
        <v/>
      </c>
      <c r="M12" s="126" t="str">
        <f t="shared" si="3"/>
        <v/>
      </c>
      <c r="N12" s="29"/>
      <c r="O12" s="75" t="str">
        <f>IF(P12=$X$12,"","○")</f>
        <v/>
      </c>
      <c r="P12" s="89">
        <v>36.5</v>
      </c>
      <c r="Q12" s="90" t="s">
        <v>98</v>
      </c>
      <c r="R12" s="30" t="str">
        <f>IF(S12=$Z$12,"","○")</f>
        <v/>
      </c>
      <c r="S12" s="89">
        <v>1.8700000000000001E-2</v>
      </c>
      <c r="T12" s="103" t="s">
        <v>51</v>
      </c>
      <c r="X12" s="110">
        <v>36.5</v>
      </c>
      <c r="Y12" s="83" t="s">
        <v>98</v>
      </c>
      <c r="Z12" s="110">
        <v>1.8700000000000001E-2</v>
      </c>
      <c r="AA12" s="81" t="s">
        <v>46</v>
      </c>
    </row>
    <row r="13" spans="1:27" ht="15" customHeight="1" x14ac:dyDescent="0.4">
      <c r="A13" s="189"/>
      <c r="B13" s="176" t="s">
        <v>7</v>
      </c>
      <c r="C13" s="177"/>
      <c r="D13" s="177"/>
      <c r="E13" s="178"/>
      <c r="F13" s="123"/>
      <c r="G13" s="124" t="s">
        <v>97</v>
      </c>
      <c r="H13" s="125" t="str">
        <f t="shared" si="0"/>
        <v/>
      </c>
      <c r="I13" s="123"/>
      <c r="J13" s="124" t="s">
        <v>97</v>
      </c>
      <c r="K13" s="125" t="str">
        <f t="shared" si="1"/>
        <v/>
      </c>
      <c r="L13" s="125" t="str">
        <f t="shared" si="2"/>
        <v/>
      </c>
      <c r="M13" s="126" t="str">
        <f t="shared" si="3"/>
        <v/>
      </c>
      <c r="N13" s="29"/>
      <c r="O13" s="75" t="str">
        <f>IF(P13=$X$13,"","○")</f>
        <v/>
      </c>
      <c r="P13" s="91">
        <v>38</v>
      </c>
      <c r="Q13" s="90" t="s">
        <v>98</v>
      </c>
      <c r="R13" s="30" t="str">
        <f>IF(S13=$Z$13,"","○")</f>
        <v/>
      </c>
      <c r="S13" s="89">
        <v>1.8800000000000001E-2</v>
      </c>
      <c r="T13" s="103" t="s">
        <v>51</v>
      </c>
      <c r="X13" s="112">
        <v>38</v>
      </c>
      <c r="Y13" s="83" t="s">
        <v>98</v>
      </c>
      <c r="Z13" s="110">
        <v>1.8800000000000001E-2</v>
      </c>
      <c r="AA13" s="81" t="s">
        <v>46</v>
      </c>
    </row>
    <row r="14" spans="1:27" ht="15" customHeight="1" x14ac:dyDescent="0.4">
      <c r="A14" s="189"/>
      <c r="B14" s="176" t="s">
        <v>8</v>
      </c>
      <c r="C14" s="177"/>
      <c r="D14" s="177"/>
      <c r="E14" s="178"/>
      <c r="F14" s="123"/>
      <c r="G14" s="124" t="s">
        <v>97</v>
      </c>
      <c r="H14" s="125" t="str">
        <f t="shared" si="0"/>
        <v/>
      </c>
      <c r="I14" s="123"/>
      <c r="J14" s="124" t="s">
        <v>97</v>
      </c>
      <c r="K14" s="125" t="str">
        <f t="shared" si="1"/>
        <v/>
      </c>
      <c r="L14" s="125" t="str">
        <f t="shared" si="2"/>
        <v/>
      </c>
      <c r="M14" s="126" t="str">
        <f t="shared" si="3"/>
        <v/>
      </c>
      <c r="N14" s="29"/>
      <c r="O14" s="75" t="str">
        <f>IF(P14=$X$14,"","○")</f>
        <v/>
      </c>
      <c r="P14" s="89">
        <v>38.9</v>
      </c>
      <c r="Q14" s="90" t="s">
        <v>98</v>
      </c>
      <c r="R14" s="30" t="str">
        <f>IF(S14=$Z$14,"","○")</f>
        <v/>
      </c>
      <c r="S14" s="89">
        <v>1.9300000000000001E-2</v>
      </c>
      <c r="T14" s="103" t="s">
        <v>51</v>
      </c>
      <c r="X14" s="110">
        <v>38.9</v>
      </c>
      <c r="Y14" s="83" t="s">
        <v>98</v>
      </c>
      <c r="Z14" s="110">
        <v>1.9300000000000001E-2</v>
      </c>
      <c r="AA14" s="81" t="s">
        <v>46</v>
      </c>
    </row>
    <row r="15" spans="1:27" ht="15" customHeight="1" x14ac:dyDescent="0.4">
      <c r="A15" s="189"/>
      <c r="B15" s="176" t="s">
        <v>9</v>
      </c>
      <c r="C15" s="177"/>
      <c r="D15" s="177"/>
      <c r="E15" s="178"/>
      <c r="F15" s="123"/>
      <c r="G15" s="124" t="s">
        <v>97</v>
      </c>
      <c r="H15" s="125" t="str">
        <f t="shared" si="0"/>
        <v/>
      </c>
      <c r="I15" s="123"/>
      <c r="J15" s="124" t="s">
        <v>97</v>
      </c>
      <c r="K15" s="125" t="str">
        <f t="shared" si="1"/>
        <v/>
      </c>
      <c r="L15" s="125" t="str">
        <f t="shared" si="2"/>
        <v/>
      </c>
      <c r="M15" s="126" t="str">
        <f t="shared" si="3"/>
        <v/>
      </c>
      <c r="N15" s="29"/>
      <c r="O15" s="75" t="str">
        <f>IF(P15=$X$15,"","○")</f>
        <v/>
      </c>
      <c r="P15" s="89">
        <v>41.8</v>
      </c>
      <c r="Q15" s="90" t="s">
        <v>98</v>
      </c>
      <c r="R15" s="30" t="str">
        <f>IF(S15=$Z$15,"","○")</f>
        <v/>
      </c>
      <c r="S15" s="89">
        <v>2.0199999999999999E-2</v>
      </c>
      <c r="T15" s="103" t="s">
        <v>51</v>
      </c>
      <c r="X15" s="110">
        <v>41.8</v>
      </c>
      <c r="Y15" s="83" t="s">
        <v>98</v>
      </c>
      <c r="Z15" s="110">
        <v>2.0199999999999999E-2</v>
      </c>
      <c r="AA15" s="81" t="s">
        <v>46</v>
      </c>
    </row>
    <row r="16" spans="1:27" ht="15" customHeight="1" x14ac:dyDescent="0.4">
      <c r="A16" s="189"/>
      <c r="B16" s="176" t="s">
        <v>10</v>
      </c>
      <c r="C16" s="177"/>
      <c r="D16" s="177"/>
      <c r="E16" s="178"/>
      <c r="F16" s="123"/>
      <c r="G16" s="124" t="s">
        <v>11</v>
      </c>
      <c r="H16" s="125" t="str">
        <f t="shared" si="0"/>
        <v/>
      </c>
      <c r="I16" s="123"/>
      <c r="J16" s="124" t="s">
        <v>11</v>
      </c>
      <c r="K16" s="125" t="str">
        <f t="shared" si="1"/>
        <v/>
      </c>
      <c r="L16" s="125" t="str">
        <f t="shared" si="2"/>
        <v/>
      </c>
      <c r="M16" s="126" t="str">
        <f t="shared" si="3"/>
        <v/>
      </c>
      <c r="N16" s="29"/>
      <c r="O16" s="75" t="str">
        <f>IF(P16=$X$16,"","○")</f>
        <v/>
      </c>
      <c r="P16" s="91">
        <v>40</v>
      </c>
      <c r="Q16" s="90" t="s">
        <v>12</v>
      </c>
      <c r="R16" s="30" t="str">
        <f>IF(S16=$Z$16,"","○")</f>
        <v/>
      </c>
      <c r="S16" s="89">
        <v>2.0400000000000001E-2</v>
      </c>
      <c r="T16" s="103" t="s">
        <v>51</v>
      </c>
      <c r="X16" s="112">
        <v>40</v>
      </c>
      <c r="Y16" s="83" t="s">
        <v>12</v>
      </c>
      <c r="Z16" s="110">
        <v>2.0400000000000001E-2</v>
      </c>
      <c r="AA16" s="81" t="s">
        <v>46</v>
      </c>
    </row>
    <row r="17" spans="1:27" ht="15" customHeight="1" x14ac:dyDescent="0.4">
      <c r="A17" s="189"/>
      <c r="B17" s="176" t="s">
        <v>13</v>
      </c>
      <c r="C17" s="177"/>
      <c r="D17" s="177"/>
      <c r="E17" s="178"/>
      <c r="F17" s="123"/>
      <c r="G17" s="124" t="s">
        <v>11</v>
      </c>
      <c r="H17" s="125" t="str">
        <f t="shared" si="0"/>
        <v/>
      </c>
      <c r="I17" s="123"/>
      <c r="J17" s="124" t="s">
        <v>11</v>
      </c>
      <c r="K17" s="125" t="str">
        <f t="shared" si="1"/>
        <v/>
      </c>
      <c r="L17" s="125" t="str">
        <f t="shared" si="2"/>
        <v/>
      </c>
      <c r="M17" s="126" t="str">
        <f t="shared" si="3"/>
        <v/>
      </c>
      <c r="N17" s="29"/>
      <c r="O17" s="75" t="str">
        <f>IF(P17=$X$17,"","○")</f>
        <v/>
      </c>
      <c r="P17" s="89">
        <v>34.1</v>
      </c>
      <c r="Q17" s="90" t="s">
        <v>12</v>
      </c>
      <c r="R17" s="30" t="str">
        <f>IF(S17=$Z$17,"","○")</f>
        <v/>
      </c>
      <c r="S17" s="89">
        <v>2.4500000000000001E-2</v>
      </c>
      <c r="T17" s="103" t="s">
        <v>51</v>
      </c>
      <c r="X17" s="110">
        <v>34.1</v>
      </c>
      <c r="Y17" s="83" t="s">
        <v>12</v>
      </c>
      <c r="Z17" s="110">
        <v>2.4500000000000001E-2</v>
      </c>
      <c r="AA17" s="81" t="s">
        <v>46</v>
      </c>
    </row>
    <row r="18" spans="1:27" ht="15" customHeight="1" x14ac:dyDescent="0.4">
      <c r="A18" s="189"/>
      <c r="B18" s="194" t="s">
        <v>14</v>
      </c>
      <c r="C18" s="190" t="s">
        <v>15</v>
      </c>
      <c r="D18" s="190"/>
      <c r="E18" s="190"/>
      <c r="F18" s="123"/>
      <c r="G18" s="124" t="s">
        <v>11</v>
      </c>
      <c r="H18" s="125" t="str">
        <f t="shared" si="0"/>
        <v/>
      </c>
      <c r="I18" s="123"/>
      <c r="J18" s="124" t="s">
        <v>11</v>
      </c>
      <c r="K18" s="125" t="str">
        <f t="shared" si="1"/>
        <v/>
      </c>
      <c r="L18" s="125" t="str">
        <f t="shared" si="2"/>
        <v/>
      </c>
      <c r="M18" s="126" t="str">
        <f t="shared" si="3"/>
        <v/>
      </c>
      <c r="N18" s="29"/>
      <c r="O18" s="75" t="str">
        <f>IF(P18=$X$18,"","○")</f>
        <v/>
      </c>
      <c r="P18" s="89">
        <v>50.1</v>
      </c>
      <c r="Q18" s="90" t="s">
        <v>77</v>
      </c>
      <c r="R18" s="30" t="str">
        <f>IF(S18=$Z$18,"","○")</f>
        <v/>
      </c>
      <c r="S18" s="89">
        <v>1.6299999999999999E-2</v>
      </c>
      <c r="T18" s="103" t="s">
        <v>51</v>
      </c>
      <c r="X18" s="110">
        <v>50.1</v>
      </c>
      <c r="Y18" s="83" t="s">
        <v>77</v>
      </c>
      <c r="Z18" s="110">
        <v>1.6299999999999999E-2</v>
      </c>
      <c r="AA18" s="81" t="s">
        <v>46</v>
      </c>
    </row>
    <row r="19" spans="1:27" ht="15" customHeight="1" x14ac:dyDescent="0.4">
      <c r="A19" s="189"/>
      <c r="B19" s="194"/>
      <c r="C19" s="190" t="s">
        <v>16</v>
      </c>
      <c r="D19" s="190"/>
      <c r="E19" s="190"/>
      <c r="F19" s="123"/>
      <c r="G19" s="124" t="s">
        <v>78</v>
      </c>
      <c r="H19" s="125" t="str">
        <f t="shared" si="0"/>
        <v/>
      </c>
      <c r="I19" s="123"/>
      <c r="J19" s="124" t="s">
        <v>78</v>
      </c>
      <c r="K19" s="125" t="str">
        <f t="shared" si="1"/>
        <v/>
      </c>
      <c r="L19" s="125" t="str">
        <f t="shared" si="2"/>
        <v/>
      </c>
      <c r="M19" s="126" t="str">
        <f t="shared" si="3"/>
        <v/>
      </c>
      <c r="N19" s="29"/>
      <c r="O19" s="75" t="str">
        <f>IF(P19=$X$19,"","○")</f>
        <v/>
      </c>
      <c r="P19" s="89">
        <v>46.1</v>
      </c>
      <c r="Q19" s="90" t="s">
        <v>91</v>
      </c>
      <c r="R19" s="30" t="str">
        <f>IF(S19=$Z$19,"","○")</f>
        <v/>
      </c>
      <c r="S19" s="89">
        <v>1.44E-2</v>
      </c>
      <c r="T19" s="103" t="s">
        <v>51</v>
      </c>
      <c r="X19" s="110">
        <v>46.1</v>
      </c>
      <c r="Y19" s="83" t="s">
        <v>91</v>
      </c>
      <c r="Z19" s="110">
        <v>1.44E-2</v>
      </c>
      <c r="AA19" s="81" t="s">
        <v>46</v>
      </c>
    </row>
    <row r="20" spans="1:27" ht="15" customHeight="1" x14ac:dyDescent="0.4">
      <c r="A20" s="189"/>
      <c r="B20" s="194" t="s">
        <v>79</v>
      </c>
      <c r="C20" s="190" t="s">
        <v>17</v>
      </c>
      <c r="D20" s="190"/>
      <c r="E20" s="190"/>
      <c r="F20" s="123"/>
      <c r="G20" s="124" t="s">
        <v>11</v>
      </c>
      <c r="H20" s="125" t="str">
        <f t="shared" si="0"/>
        <v/>
      </c>
      <c r="I20" s="123"/>
      <c r="J20" s="124" t="s">
        <v>11</v>
      </c>
      <c r="K20" s="125" t="str">
        <f t="shared" si="1"/>
        <v/>
      </c>
      <c r="L20" s="125" t="str">
        <f t="shared" si="2"/>
        <v/>
      </c>
      <c r="M20" s="126" t="str">
        <f t="shared" si="3"/>
        <v/>
      </c>
      <c r="N20" s="29"/>
      <c r="O20" s="75" t="str">
        <f>IF(P20=$X$20,"","○")</f>
        <v/>
      </c>
      <c r="P20" s="89">
        <v>54.7</v>
      </c>
      <c r="Q20" s="90" t="s">
        <v>61</v>
      </c>
      <c r="R20" s="30" t="str">
        <f>IF(S20=$Z$20,"","○")</f>
        <v/>
      </c>
      <c r="S20" s="89">
        <v>1.3899999999999999E-2</v>
      </c>
      <c r="T20" s="103" t="s">
        <v>51</v>
      </c>
      <c r="X20" s="110">
        <v>54.7</v>
      </c>
      <c r="Y20" s="83" t="s">
        <v>61</v>
      </c>
      <c r="Z20" s="110">
        <v>1.3899999999999999E-2</v>
      </c>
      <c r="AA20" s="81" t="s">
        <v>46</v>
      </c>
    </row>
    <row r="21" spans="1:27" ht="15" customHeight="1" thickBot="1" x14ac:dyDescent="0.45">
      <c r="A21" s="189"/>
      <c r="B21" s="194"/>
      <c r="C21" s="190" t="s">
        <v>40</v>
      </c>
      <c r="D21" s="190"/>
      <c r="E21" s="190"/>
      <c r="F21" s="123"/>
      <c r="G21" s="124" t="s">
        <v>78</v>
      </c>
      <c r="H21" s="125" t="str">
        <f t="shared" si="0"/>
        <v/>
      </c>
      <c r="I21" s="123"/>
      <c r="J21" s="124" t="s">
        <v>78</v>
      </c>
      <c r="K21" s="125" t="str">
        <f t="shared" si="1"/>
        <v/>
      </c>
      <c r="L21" s="125" t="str">
        <f t="shared" si="2"/>
        <v/>
      </c>
      <c r="M21" s="126" t="str">
        <f t="shared" si="3"/>
        <v/>
      </c>
      <c r="N21" s="29"/>
      <c r="O21" s="75" t="str">
        <f>IF(P21=$X$21,"","○")</f>
        <v/>
      </c>
      <c r="P21" s="92">
        <v>38.4</v>
      </c>
      <c r="Q21" s="93" t="s">
        <v>91</v>
      </c>
      <c r="R21" s="30" t="str">
        <f>IF(S21=$Z$21,"","○")</f>
        <v/>
      </c>
      <c r="S21" s="92">
        <v>1.3899999999999999E-2</v>
      </c>
      <c r="T21" s="104" t="s">
        <v>51</v>
      </c>
      <c r="X21" s="110">
        <v>38.4</v>
      </c>
      <c r="Y21" s="83" t="s">
        <v>91</v>
      </c>
      <c r="Z21" s="110">
        <v>1.3899999999999999E-2</v>
      </c>
      <c r="AA21" s="81" t="s">
        <v>46</v>
      </c>
    </row>
    <row r="22" spans="1:27" ht="15" customHeight="1" x14ac:dyDescent="0.4">
      <c r="A22" s="189"/>
      <c r="B22" s="180" t="s">
        <v>18</v>
      </c>
      <c r="C22" s="195" t="s">
        <v>104</v>
      </c>
      <c r="D22" s="195"/>
      <c r="E22" s="195"/>
      <c r="F22" s="123"/>
      <c r="G22" s="124" t="s">
        <v>11</v>
      </c>
      <c r="H22" s="125" t="str">
        <f t="shared" si="0"/>
        <v/>
      </c>
      <c r="I22" s="123"/>
      <c r="J22" s="124" t="s">
        <v>11</v>
      </c>
      <c r="K22" s="125" t="str">
        <f t="shared" si="1"/>
        <v/>
      </c>
      <c r="L22" s="125" t="str">
        <f t="shared" si="2"/>
        <v/>
      </c>
      <c r="M22" s="126" t="str">
        <f t="shared" si="3"/>
        <v/>
      </c>
      <c r="N22" s="29"/>
      <c r="O22" s="32" t="str">
        <f>IF(P22=$X$22,"","○")</f>
        <v/>
      </c>
      <c r="P22" s="94">
        <v>28.7</v>
      </c>
      <c r="Q22" s="95" t="s">
        <v>12</v>
      </c>
      <c r="R22" s="33" t="str">
        <f>IF(S22=$Z$22,"","○")</f>
        <v/>
      </c>
      <c r="S22" s="105">
        <v>2.46E-2</v>
      </c>
      <c r="T22" s="95" t="s">
        <v>51</v>
      </c>
      <c r="X22" s="113">
        <v>28.7</v>
      </c>
      <c r="Y22" s="83" t="s">
        <v>12</v>
      </c>
      <c r="Z22" s="110">
        <v>2.46E-2</v>
      </c>
      <c r="AA22" s="81" t="s">
        <v>46</v>
      </c>
    </row>
    <row r="23" spans="1:27" ht="15" customHeight="1" thickBot="1" x14ac:dyDescent="0.45">
      <c r="A23" s="189"/>
      <c r="B23" s="180"/>
      <c r="C23" s="195" t="s">
        <v>19</v>
      </c>
      <c r="D23" s="195"/>
      <c r="E23" s="195"/>
      <c r="F23" s="123"/>
      <c r="G23" s="124" t="s">
        <v>11</v>
      </c>
      <c r="H23" s="125" t="str">
        <f t="shared" si="0"/>
        <v/>
      </c>
      <c r="I23" s="123"/>
      <c r="J23" s="124" t="s">
        <v>11</v>
      </c>
      <c r="K23" s="125" t="str">
        <f t="shared" si="1"/>
        <v/>
      </c>
      <c r="L23" s="125" t="str">
        <f t="shared" si="2"/>
        <v/>
      </c>
      <c r="M23" s="126" t="str">
        <f t="shared" si="3"/>
        <v/>
      </c>
      <c r="N23" s="29"/>
      <c r="O23" s="32" t="str">
        <f>IF(P23=$X$23,"","○")</f>
        <v/>
      </c>
      <c r="P23" s="96">
        <v>26.1</v>
      </c>
      <c r="Q23" s="97" t="s">
        <v>12</v>
      </c>
      <c r="R23" s="33" t="str">
        <f>IF(S23=$Z$23,"","○")</f>
        <v/>
      </c>
      <c r="S23" s="96">
        <v>2.4299999999999999E-2</v>
      </c>
      <c r="T23" s="97" t="s">
        <v>51</v>
      </c>
      <c r="X23" s="110">
        <v>26.1</v>
      </c>
      <c r="Y23" s="83" t="s">
        <v>12</v>
      </c>
      <c r="Z23" s="110">
        <v>2.4299999999999999E-2</v>
      </c>
      <c r="AA23" s="81" t="s">
        <v>46</v>
      </c>
    </row>
    <row r="24" spans="1:27" ht="15" customHeight="1" x14ac:dyDescent="0.4">
      <c r="A24" s="189"/>
      <c r="B24" s="180"/>
      <c r="C24" s="190" t="s">
        <v>20</v>
      </c>
      <c r="D24" s="190"/>
      <c r="E24" s="190"/>
      <c r="F24" s="123"/>
      <c r="G24" s="124" t="s">
        <v>11</v>
      </c>
      <c r="H24" s="125" t="str">
        <f t="shared" si="0"/>
        <v/>
      </c>
      <c r="I24" s="123"/>
      <c r="J24" s="124" t="s">
        <v>11</v>
      </c>
      <c r="K24" s="125" t="str">
        <f t="shared" si="1"/>
        <v/>
      </c>
      <c r="L24" s="125" t="str">
        <f t="shared" si="2"/>
        <v/>
      </c>
      <c r="M24" s="126" t="str">
        <f t="shared" si="3"/>
        <v/>
      </c>
      <c r="N24" s="29"/>
      <c r="O24" s="75" t="str">
        <f>IF(P24=$X$24,"","○")</f>
        <v/>
      </c>
      <c r="P24" s="98">
        <v>27.8</v>
      </c>
      <c r="Q24" s="99" t="s">
        <v>12</v>
      </c>
      <c r="R24" s="30" t="str">
        <f>IF(S24=$Z$24,"","○")</f>
        <v/>
      </c>
      <c r="S24" s="98">
        <v>2.5899999999999999E-2</v>
      </c>
      <c r="T24" s="106" t="s">
        <v>51</v>
      </c>
      <c r="X24" s="110">
        <v>27.8</v>
      </c>
      <c r="Y24" s="83" t="s">
        <v>12</v>
      </c>
      <c r="Z24" s="110">
        <v>2.5899999999999999E-2</v>
      </c>
      <c r="AA24" s="81" t="s">
        <v>46</v>
      </c>
    </row>
    <row r="25" spans="1:27" ht="15" customHeight="1" x14ac:dyDescent="0.4">
      <c r="A25" s="189"/>
      <c r="B25" s="180" t="s">
        <v>21</v>
      </c>
      <c r="C25" s="180"/>
      <c r="D25" s="180"/>
      <c r="E25" s="180"/>
      <c r="F25" s="123"/>
      <c r="G25" s="124" t="s">
        <v>11</v>
      </c>
      <c r="H25" s="125" t="str">
        <f t="shared" si="0"/>
        <v/>
      </c>
      <c r="I25" s="123"/>
      <c r="J25" s="124" t="s">
        <v>11</v>
      </c>
      <c r="K25" s="125" t="str">
        <f t="shared" si="1"/>
        <v/>
      </c>
      <c r="L25" s="125" t="str">
        <f t="shared" si="2"/>
        <v/>
      </c>
      <c r="M25" s="126" t="str">
        <f t="shared" si="3"/>
        <v/>
      </c>
      <c r="N25" s="29"/>
      <c r="O25" s="75" t="str">
        <f>IF(P25=$X$25,"","○")</f>
        <v/>
      </c>
      <c r="P25" s="91">
        <v>29</v>
      </c>
      <c r="Q25" s="90" t="s">
        <v>12</v>
      </c>
      <c r="R25" s="30" t="str">
        <f>IF(S25=$Z$25,"","○")</f>
        <v/>
      </c>
      <c r="S25" s="89">
        <v>2.9899999999999999E-2</v>
      </c>
      <c r="T25" s="103" t="s">
        <v>51</v>
      </c>
      <c r="X25" s="112">
        <v>29</v>
      </c>
      <c r="Y25" s="83" t="s">
        <v>12</v>
      </c>
      <c r="Z25" s="110">
        <v>2.9899999999999999E-2</v>
      </c>
      <c r="AA25" s="81" t="s">
        <v>46</v>
      </c>
    </row>
    <row r="26" spans="1:27" ht="15" customHeight="1" x14ac:dyDescent="0.4">
      <c r="A26" s="189"/>
      <c r="B26" s="180" t="s">
        <v>22</v>
      </c>
      <c r="C26" s="180"/>
      <c r="D26" s="180"/>
      <c r="E26" s="180"/>
      <c r="F26" s="123"/>
      <c r="G26" s="124" t="s">
        <v>11</v>
      </c>
      <c r="H26" s="125" t="str">
        <f t="shared" si="0"/>
        <v/>
      </c>
      <c r="I26" s="123"/>
      <c r="J26" s="124" t="s">
        <v>11</v>
      </c>
      <c r="K26" s="125" t="str">
        <f t="shared" si="1"/>
        <v/>
      </c>
      <c r="L26" s="125" t="str">
        <f t="shared" si="2"/>
        <v/>
      </c>
      <c r="M26" s="126" t="str">
        <f t="shared" si="3"/>
        <v/>
      </c>
      <c r="N26" s="29"/>
      <c r="O26" s="75" t="str">
        <f>IF(P26=$X$26,"","○")</f>
        <v/>
      </c>
      <c r="P26" s="89">
        <v>37.299999999999997</v>
      </c>
      <c r="Q26" s="90" t="s">
        <v>12</v>
      </c>
      <c r="R26" s="30" t="str">
        <f>IF(S26=$Z$26,"","○")</f>
        <v/>
      </c>
      <c r="S26" s="89">
        <v>2.0899999999999998E-2</v>
      </c>
      <c r="T26" s="103" t="s">
        <v>51</v>
      </c>
      <c r="X26" s="110">
        <v>37.299999999999997</v>
      </c>
      <c r="Y26" s="83" t="s">
        <v>12</v>
      </c>
      <c r="Z26" s="110">
        <v>2.0899999999999998E-2</v>
      </c>
      <c r="AA26" s="81" t="s">
        <v>46</v>
      </c>
    </row>
    <row r="27" spans="1:27" ht="15" customHeight="1" x14ac:dyDescent="0.4">
      <c r="A27" s="189"/>
      <c r="B27" s="180" t="s">
        <v>23</v>
      </c>
      <c r="C27" s="180"/>
      <c r="D27" s="180"/>
      <c r="E27" s="180"/>
      <c r="F27" s="123"/>
      <c r="G27" s="124" t="s">
        <v>80</v>
      </c>
      <c r="H27" s="125" t="str">
        <f t="shared" si="0"/>
        <v/>
      </c>
      <c r="I27" s="123"/>
      <c r="J27" s="124" t="s">
        <v>78</v>
      </c>
      <c r="K27" s="125" t="str">
        <f t="shared" si="1"/>
        <v/>
      </c>
      <c r="L27" s="125" t="str">
        <f t="shared" si="2"/>
        <v/>
      </c>
      <c r="M27" s="126" t="str">
        <f t="shared" si="3"/>
        <v/>
      </c>
      <c r="N27" s="29"/>
      <c r="O27" s="75" t="str">
        <f>IF(P27=$X$27,"","○")</f>
        <v/>
      </c>
      <c r="P27" s="89">
        <v>18.399999999999999</v>
      </c>
      <c r="Q27" s="90" t="s">
        <v>91</v>
      </c>
      <c r="R27" s="30" t="str">
        <f>IF(S27=$Z$27,"","○")</f>
        <v/>
      </c>
      <c r="S27" s="107">
        <v>1.09E-2</v>
      </c>
      <c r="T27" s="103" t="s">
        <v>51</v>
      </c>
      <c r="X27" s="110">
        <v>18.399999999999999</v>
      </c>
      <c r="Y27" s="83" t="s">
        <v>91</v>
      </c>
      <c r="Z27" s="114">
        <v>1.09E-2</v>
      </c>
      <c r="AA27" s="81" t="s">
        <v>46</v>
      </c>
    </row>
    <row r="28" spans="1:27" ht="15" customHeight="1" x14ac:dyDescent="0.4">
      <c r="A28" s="189"/>
      <c r="B28" s="180" t="s">
        <v>24</v>
      </c>
      <c r="C28" s="180"/>
      <c r="D28" s="180"/>
      <c r="E28" s="180"/>
      <c r="F28" s="123"/>
      <c r="G28" s="124" t="s">
        <v>78</v>
      </c>
      <c r="H28" s="125" t="str">
        <f t="shared" si="0"/>
        <v/>
      </c>
      <c r="I28" s="123"/>
      <c r="J28" s="124" t="s">
        <v>78</v>
      </c>
      <c r="K28" s="125" t="str">
        <f t="shared" si="1"/>
        <v/>
      </c>
      <c r="L28" s="125" t="str">
        <f>IF(F28="",IF(I28="","",-(I28*P28)),(F28-I28)*P28)</f>
        <v/>
      </c>
      <c r="M28" s="126" t="str">
        <f t="shared" si="3"/>
        <v/>
      </c>
      <c r="N28" s="29"/>
      <c r="O28" s="75" t="str">
        <f>IF(P28=$X$28,"","○")</f>
        <v/>
      </c>
      <c r="P28" s="89">
        <v>3.23</v>
      </c>
      <c r="Q28" s="90" t="s">
        <v>91</v>
      </c>
      <c r="R28" s="30" t="str">
        <f>IF(S28=$Z$28,"","○")</f>
        <v/>
      </c>
      <c r="S28" s="89">
        <v>2.64E-2</v>
      </c>
      <c r="T28" s="103" t="s">
        <v>51</v>
      </c>
      <c r="X28" s="110">
        <v>3.23</v>
      </c>
      <c r="Y28" s="83" t="s">
        <v>91</v>
      </c>
      <c r="Z28" s="110">
        <v>2.64E-2</v>
      </c>
      <c r="AA28" s="81" t="s">
        <v>46</v>
      </c>
    </row>
    <row r="29" spans="1:27" ht="15" customHeight="1" x14ac:dyDescent="0.4">
      <c r="A29" s="189"/>
      <c r="B29" s="180" t="s">
        <v>25</v>
      </c>
      <c r="C29" s="180"/>
      <c r="D29" s="180"/>
      <c r="E29" s="180"/>
      <c r="F29" s="123"/>
      <c r="G29" s="124" t="s">
        <v>80</v>
      </c>
      <c r="H29" s="125" t="str">
        <f t="shared" si="0"/>
        <v/>
      </c>
      <c r="I29" s="123"/>
      <c r="J29" s="124" t="s">
        <v>78</v>
      </c>
      <c r="K29" s="125" t="str">
        <f t="shared" si="1"/>
        <v/>
      </c>
      <c r="L29" s="125" t="str">
        <f>IF(F29="",IF(I29="","",-(I29*P29)),(F29-I29)*P29)</f>
        <v/>
      </c>
      <c r="M29" s="126" t="str">
        <f>IF(L29="","",L29*S29*44/12)</f>
        <v/>
      </c>
      <c r="N29" s="29"/>
      <c r="O29" s="75" t="str">
        <f>IF(P29=$X$29,"","○")</f>
        <v/>
      </c>
      <c r="P29" s="92">
        <v>7.53</v>
      </c>
      <c r="Q29" s="93" t="s">
        <v>91</v>
      </c>
      <c r="R29" s="34" t="str">
        <f>IF(S29=$Z$29,"","○")</f>
        <v/>
      </c>
      <c r="S29" s="108">
        <v>4.2000000000000003E-2</v>
      </c>
      <c r="T29" s="103" t="s">
        <v>51</v>
      </c>
      <c r="X29" s="110">
        <v>7.53</v>
      </c>
      <c r="Y29" s="115" t="s">
        <v>91</v>
      </c>
      <c r="Z29" s="116">
        <v>4.2000000000000003E-2</v>
      </c>
      <c r="AA29" s="78" t="s">
        <v>46</v>
      </c>
    </row>
    <row r="30" spans="1:27" ht="15" customHeight="1" x14ac:dyDescent="0.4">
      <c r="A30" s="189"/>
      <c r="B30" s="199" t="s">
        <v>54</v>
      </c>
      <c r="C30" s="196"/>
      <c r="D30" s="197"/>
      <c r="E30" s="198"/>
      <c r="F30" s="123"/>
      <c r="G30" s="127"/>
      <c r="H30" s="125" t="str">
        <f t="shared" si="0"/>
        <v/>
      </c>
      <c r="I30" s="123"/>
      <c r="J30" s="127"/>
      <c r="K30" s="125" t="str">
        <f>IF(I30="","",I30*P30)</f>
        <v/>
      </c>
      <c r="L30" s="125" t="str">
        <f>IF(F30="",IF(I30="","",-(I30*P30)),(F30-I30)*P30)</f>
        <v/>
      </c>
      <c r="M30" s="126" t="str">
        <f>IF(L30="","",L30*S30*44/12)</f>
        <v/>
      </c>
      <c r="N30" s="29"/>
      <c r="O30" s="35"/>
      <c r="P30" s="89"/>
      <c r="Q30" s="101"/>
      <c r="R30" s="36"/>
      <c r="S30" s="89"/>
      <c r="T30" s="100"/>
      <c r="X30" s="37"/>
      <c r="Y30" s="147"/>
      <c r="Z30" s="110"/>
      <c r="AA30" s="81"/>
    </row>
    <row r="31" spans="1:27" ht="15" customHeight="1" x14ac:dyDescent="0.4">
      <c r="A31" s="189"/>
      <c r="B31" s="200"/>
      <c r="C31" s="196"/>
      <c r="D31" s="197"/>
      <c r="E31" s="198"/>
      <c r="F31" s="123"/>
      <c r="G31" s="127"/>
      <c r="H31" s="125" t="str">
        <f t="shared" si="0"/>
        <v/>
      </c>
      <c r="I31" s="123"/>
      <c r="J31" s="127"/>
      <c r="K31" s="125" t="str">
        <f>IF(I31="","",I31*P31)</f>
        <v/>
      </c>
      <c r="L31" s="125" t="str">
        <f>IF(F31="",IF(I31="","",-(I31*P31)),(F31-I31)*P31)</f>
        <v/>
      </c>
      <c r="M31" s="126" t="str">
        <f t="shared" ref="M31:M34" si="4">IF(L31="","",L31*S31*44/12)</f>
        <v/>
      </c>
      <c r="N31" s="29"/>
      <c r="O31" s="38"/>
      <c r="P31" s="89"/>
      <c r="Q31" s="101"/>
      <c r="R31" s="36"/>
      <c r="S31" s="89"/>
      <c r="T31" s="101"/>
      <c r="X31" s="37"/>
      <c r="Y31" s="80"/>
      <c r="Z31" s="110"/>
      <c r="AA31" s="81"/>
    </row>
    <row r="32" spans="1:27" ht="15" customHeight="1" x14ac:dyDescent="0.4">
      <c r="A32" s="189"/>
      <c r="B32" s="200"/>
      <c r="C32" s="196"/>
      <c r="D32" s="197"/>
      <c r="E32" s="198"/>
      <c r="F32" s="123"/>
      <c r="G32" s="127"/>
      <c r="H32" s="125" t="str">
        <f t="shared" ref="H32" si="5">IF(F32="","",F32*P32)</f>
        <v/>
      </c>
      <c r="I32" s="123"/>
      <c r="J32" s="127"/>
      <c r="K32" s="125" t="str">
        <f>IF(I32="","",I32*P32)</f>
        <v/>
      </c>
      <c r="L32" s="125" t="str">
        <f t="shared" ref="L32:L34" si="6">IF(F32="",IF(I32="","",-(I32*P32)),(F32-I32)*P32)</f>
        <v/>
      </c>
      <c r="M32" s="126" t="str">
        <f t="shared" si="4"/>
        <v/>
      </c>
      <c r="N32" s="29"/>
      <c r="O32" s="38"/>
      <c r="P32" s="89"/>
      <c r="Q32" s="101"/>
      <c r="R32" s="36"/>
      <c r="S32" s="89"/>
      <c r="T32" s="101"/>
      <c r="X32" s="37"/>
      <c r="Y32" s="80"/>
      <c r="Z32" s="110"/>
      <c r="AA32" s="81"/>
    </row>
    <row r="33" spans="1:27" ht="15" customHeight="1" x14ac:dyDescent="0.4">
      <c r="A33" s="189"/>
      <c r="B33" s="200"/>
      <c r="C33" s="196"/>
      <c r="D33" s="197"/>
      <c r="E33" s="198"/>
      <c r="F33" s="123"/>
      <c r="G33" s="127"/>
      <c r="H33" s="125" t="str">
        <f t="shared" si="0"/>
        <v/>
      </c>
      <c r="I33" s="123"/>
      <c r="J33" s="127"/>
      <c r="K33" s="125" t="str">
        <f>IF(I33="","",I33*P33)</f>
        <v/>
      </c>
      <c r="L33" s="125" t="str">
        <f t="shared" si="6"/>
        <v/>
      </c>
      <c r="M33" s="126" t="str">
        <f t="shared" si="4"/>
        <v/>
      </c>
      <c r="N33" s="29"/>
      <c r="O33" s="38"/>
      <c r="P33" s="89"/>
      <c r="Q33" s="101"/>
      <c r="R33" s="31"/>
      <c r="S33" s="89"/>
      <c r="T33" s="101"/>
      <c r="X33" s="37"/>
      <c r="Y33" s="80"/>
      <c r="Z33" s="110"/>
      <c r="AA33" s="81"/>
    </row>
    <row r="34" spans="1:27" ht="15" customHeight="1" x14ac:dyDescent="0.4">
      <c r="A34" s="189"/>
      <c r="B34" s="201"/>
      <c r="C34" s="196"/>
      <c r="D34" s="197"/>
      <c r="E34" s="198"/>
      <c r="F34" s="123"/>
      <c r="G34" s="127"/>
      <c r="H34" s="125" t="str">
        <f t="shared" si="0"/>
        <v/>
      </c>
      <c r="I34" s="123"/>
      <c r="J34" s="127"/>
      <c r="K34" s="125" t="str">
        <f>IF(I34="","",I34*P34)</f>
        <v/>
      </c>
      <c r="L34" s="125" t="str">
        <f t="shared" si="6"/>
        <v/>
      </c>
      <c r="M34" s="126" t="str">
        <f t="shared" si="4"/>
        <v/>
      </c>
      <c r="N34" s="29"/>
      <c r="O34" s="39"/>
      <c r="P34" s="89"/>
      <c r="Q34" s="101"/>
      <c r="R34" s="80"/>
      <c r="S34" s="89"/>
      <c r="T34" s="101"/>
      <c r="X34" s="37"/>
      <c r="Y34" s="80"/>
      <c r="Z34" s="110"/>
      <c r="AA34" s="81"/>
    </row>
    <row r="35" spans="1:27" ht="15" customHeight="1" x14ac:dyDescent="0.4">
      <c r="A35" s="189"/>
      <c r="B35" s="151" t="s">
        <v>45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26" t="str">
        <f>IF(SUM(M8:M34)=0,"",SUM(M8:M34))</f>
        <v/>
      </c>
      <c r="N35" s="29"/>
      <c r="O35" s="39"/>
      <c r="P35" s="36"/>
      <c r="Q35" s="44"/>
      <c r="R35" s="36"/>
      <c r="S35" s="41"/>
      <c r="T35" s="40"/>
      <c r="U35" s="39"/>
      <c r="V35" s="39"/>
      <c r="X35" s="80"/>
      <c r="Y35" s="80"/>
      <c r="Z35" s="110"/>
      <c r="AA35" s="81"/>
    </row>
    <row r="36" spans="1:27" ht="21.75" customHeight="1" x14ac:dyDescent="0.4">
      <c r="A36" s="189"/>
      <c r="B36" s="202"/>
      <c r="C36" s="203"/>
      <c r="D36" s="203"/>
      <c r="E36" s="204"/>
      <c r="F36" s="151" t="s">
        <v>1</v>
      </c>
      <c r="G36" s="151"/>
      <c r="H36" s="151"/>
      <c r="I36" s="170" t="s">
        <v>36</v>
      </c>
      <c r="J36" s="170"/>
      <c r="K36" s="170"/>
      <c r="L36" s="158" t="s">
        <v>42</v>
      </c>
      <c r="M36" s="173" t="s">
        <v>48</v>
      </c>
      <c r="N36" s="29"/>
      <c r="O36" s="39"/>
      <c r="P36" s="139"/>
      <c r="Q36" s="140"/>
      <c r="R36" s="80"/>
      <c r="S36" s="141"/>
      <c r="T36" s="142"/>
      <c r="X36" s="37"/>
      <c r="Y36" s="80"/>
      <c r="Z36" s="110"/>
      <c r="AA36" s="81"/>
    </row>
    <row r="37" spans="1:27" ht="15" customHeight="1" thickBot="1" x14ac:dyDescent="0.45">
      <c r="A37" s="189"/>
      <c r="B37" s="205"/>
      <c r="C37" s="206"/>
      <c r="D37" s="206"/>
      <c r="E37" s="207"/>
      <c r="F37" s="76" t="s">
        <v>3</v>
      </c>
      <c r="G37" s="181" t="s">
        <v>106</v>
      </c>
      <c r="H37" s="183"/>
      <c r="I37" s="76" t="s">
        <v>3</v>
      </c>
      <c r="J37" s="181" t="s">
        <v>106</v>
      </c>
      <c r="K37" s="183"/>
      <c r="L37" s="159"/>
      <c r="M37" s="174"/>
      <c r="N37" s="29"/>
      <c r="O37" s="39"/>
      <c r="P37" s="139"/>
      <c r="Q37" s="140"/>
      <c r="R37" s="80"/>
      <c r="S37" s="141"/>
      <c r="T37" s="142"/>
      <c r="X37" s="37"/>
      <c r="Y37" s="80"/>
      <c r="Z37" s="110"/>
      <c r="AA37" s="81"/>
    </row>
    <row r="38" spans="1:27" ht="15" customHeight="1" thickTop="1" thickBot="1" x14ac:dyDescent="0.45">
      <c r="A38" s="189"/>
      <c r="B38" s="208"/>
      <c r="C38" s="209"/>
      <c r="D38" s="209"/>
      <c r="E38" s="210"/>
      <c r="F38" s="28" t="s">
        <v>70</v>
      </c>
      <c r="G38" s="182"/>
      <c r="H38" s="184"/>
      <c r="I38" s="28" t="s">
        <v>72</v>
      </c>
      <c r="J38" s="182"/>
      <c r="K38" s="184"/>
      <c r="L38" s="77" t="s">
        <v>107</v>
      </c>
      <c r="M38" s="77" t="s">
        <v>75</v>
      </c>
      <c r="N38" s="29"/>
      <c r="O38" s="70" t="s">
        <v>111</v>
      </c>
      <c r="P38" s="139"/>
      <c r="Q38" s="140"/>
      <c r="R38" s="80"/>
      <c r="S38" s="143"/>
      <c r="T38" s="144"/>
      <c r="U38" s="238" t="s">
        <v>110</v>
      </c>
      <c r="V38" s="239"/>
      <c r="X38" s="37"/>
      <c r="Y38" s="80"/>
      <c r="Z38" s="110"/>
      <c r="AA38" s="81"/>
    </row>
    <row r="39" spans="1:27" ht="15" customHeight="1" thickTop="1" thickBot="1" x14ac:dyDescent="0.45">
      <c r="A39" s="189"/>
      <c r="B39" s="185" t="s">
        <v>108</v>
      </c>
      <c r="C39" s="186"/>
      <c r="D39" s="186"/>
      <c r="E39" s="187"/>
      <c r="F39" s="123"/>
      <c r="G39" s="124" t="s">
        <v>78</v>
      </c>
      <c r="H39" s="128"/>
      <c r="I39" s="123"/>
      <c r="J39" s="124" t="s">
        <v>78</v>
      </c>
      <c r="K39" s="128"/>
      <c r="L39" s="125" t="str">
        <f>IF(F39="",IF(I39="","",F39-I39),F39-I39)</f>
        <v/>
      </c>
      <c r="M39" s="126" t="str">
        <f>IF(L39="","",L39*S39)</f>
        <v/>
      </c>
      <c r="N39" s="29"/>
      <c r="O39" s="39"/>
      <c r="P39" s="139"/>
      <c r="Q39" s="140"/>
      <c r="R39" s="87"/>
      <c r="S39" s="109"/>
      <c r="T39" s="145" t="s">
        <v>109</v>
      </c>
      <c r="U39" s="240"/>
      <c r="V39" s="241"/>
      <c r="X39" s="37"/>
      <c r="Y39" s="80"/>
      <c r="Z39" s="110"/>
      <c r="AA39" s="81"/>
    </row>
    <row r="40" spans="1:27" ht="15" customHeight="1" thickTop="1" thickBot="1" x14ac:dyDescent="0.45">
      <c r="A40" s="189"/>
      <c r="B40" s="151" t="s">
        <v>81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26" t="str">
        <f>IF(M39=0,"",M39)</f>
        <v/>
      </c>
      <c r="N40" s="29"/>
      <c r="O40" s="39" t="s">
        <v>112</v>
      </c>
      <c r="P40" s="80"/>
      <c r="Q40" s="44"/>
      <c r="R40" s="88"/>
      <c r="S40" s="146"/>
      <c r="T40" s="40"/>
      <c r="U40" s="39"/>
      <c r="V40" s="39"/>
      <c r="X40" s="80"/>
      <c r="Y40" s="80"/>
      <c r="Z40" s="110"/>
      <c r="AA40" s="81"/>
    </row>
    <row r="41" spans="1:27" ht="18" customHeight="1" thickTop="1" x14ac:dyDescent="0.15">
      <c r="A41" s="158" t="s">
        <v>41</v>
      </c>
      <c r="B41" s="161"/>
      <c r="C41" s="162"/>
      <c r="D41" s="162"/>
      <c r="E41" s="163"/>
      <c r="F41" s="151" t="s">
        <v>1</v>
      </c>
      <c r="G41" s="151"/>
      <c r="H41" s="151"/>
      <c r="I41" s="170" t="s">
        <v>36</v>
      </c>
      <c r="J41" s="170"/>
      <c r="K41" s="170"/>
      <c r="L41" s="158" t="s">
        <v>115</v>
      </c>
      <c r="M41" s="158" t="s">
        <v>48</v>
      </c>
      <c r="N41" s="84"/>
      <c r="O41" s="153" t="s">
        <v>59</v>
      </c>
      <c r="P41" s="172" t="s">
        <v>2</v>
      </c>
      <c r="Q41" s="172"/>
      <c r="R41" s="153" t="s">
        <v>59</v>
      </c>
      <c r="S41" s="172" t="s">
        <v>47</v>
      </c>
      <c r="T41" s="172"/>
      <c r="X41" s="172" t="s">
        <v>2</v>
      </c>
      <c r="Y41" s="172"/>
      <c r="Z41" s="172" t="s">
        <v>47</v>
      </c>
      <c r="AA41" s="172"/>
    </row>
    <row r="42" spans="1:27" ht="15" customHeight="1" x14ac:dyDescent="0.15">
      <c r="A42" s="159"/>
      <c r="B42" s="164"/>
      <c r="C42" s="165"/>
      <c r="D42" s="165"/>
      <c r="E42" s="166"/>
      <c r="F42" s="76" t="s">
        <v>3</v>
      </c>
      <c r="G42" s="151" t="s">
        <v>37</v>
      </c>
      <c r="H42" s="76" t="s">
        <v>38</v>
      </c>
      <c r="I42" s="76" t="s">
        <v>3</v>
      </c>
      <c r="J42" s="151" t="s">
        <v>37</v>
      </c>
      <c r="K42" s="76" t="s">
        <v>38</v>
      </c>
      <c r="L42" s="159"/>
      <c r="M42" s="159"/>
      <c r="N42" s="84"/>
      <c r="O42" s="171"/>
      <c r="P42" s="78" t="s">
        <v>3</v>
      </c>
      <c r="Q42" s="152" t="s">
        <v>60</v>
      </c>
      <c r="R42" s="171"/>
      <c r="S42" s="153" t="s">
        <v>3</v>
      </c>
      <c r="T42" s="155" t="s">
        <v>37</v>
      </c>
      <c r="X42" s="78" t="s">
        <v>3</v>
      </c>
      <c r="Y42" s="157" t="s">
        <v>60</v>
      </c>
      <c r="Z42" s="153" t="s">
        <v>3</v>
      </c>
      <c r="AA42" s="153" t="s">
        <v>37</v>
      </c>
    </row>
    <row r="43" spans="1:27" ht="15" customHeight="1" thickBot="1" x14ac:dyDescent="0.2">
      <c r="A43" s="159"/>
      <c r="B43" s="167"/>
      <c r="C43" s="168"/>
      <c r="D43" s="168"/>
      <c r="E43" s="169"/>
      <c r="F43" s="28" t="s">
        <v>70</v>
      </c>
      <c r="G43" s="151"/>
      <c r="H43" s="28" t="s">
        <v>71</v>
      </c>
      <c r="I43" s="28" t="s">
        <v>72</v>
      </c>
      <c r="J43" s="151"/>
      <c r="K43" s="28" t="s">
        <v>73</v>
      </c>
      <c r="L43" s="77" t="s">
        <v>74</v>
      </c>
      <c r="M43" s="77" t="s">
        <v>75</v>
      </c>
      <c r="N43" s="84"/>
      <c r="O43" s="154"/>
      <c r="P43" s="79" t="s">
        <v>4</v>
      </c>
      <c r="Q43" s="152"/>
      <c r="R43" s="154"/>
      <c r="S43" s="154"/>
      <c r="T43" s="156"/>
      <c r="X43" s="79" t="s">
        <v>4</v>
      </c>
      <c r="Y43" s="157"/>
      <c r="Z43" s="154"/>
      <c r="AA43" s="154"/>
    </row>
    <row r="44" spans="1:27" ht="15" customHeight="1" thickTop="1" x14ac:dyDescent="0.4">
      <c r="A44" s="159"/>
      <c r="B44" s="180" t="s">
        <v>26</v>
      </c>
      <c r="C44" s="180"/>
      <c r="D44" s="180"/>
      <c r="E44" s="180"/>
      <c r="F44" s="123"/>
      <c r="G44" s="124" t="s">
        <v>27</v>
      </c>
      <c r="H44" s="129"/>
      <c r="I44" s="123"/>
      <c r="J44" s="124" t="s">
        <v>27</v>
      </c>
      <c r="K44" s="130"/>
      <c r="L44" s="125" t="str">
        <f>IF(F44="",IF(I44="","",F44-I44),F44-I44)</f>
        <v/>
      </c>
      <c r="M44" s="126" t="str">
        <f>IF(L44="","",L44*S44)</f>
        <v/>
      </c>
      <c r="N44" s="29"/>
      <c r="O44" s="39"/>
      <c r="P44" s="41"/>
      <c r="Q44" s="42"/>
      <c r="R44" s="86" t="str">
        <f>IF(S44=$Z$44,"","○")</f>
        <v/>
      </c>
      <c r="S44" s="118">
        <v>6.54E-2</v>
      </c>
      <c r="T44" s="148" t="s">
        <v>92</v>
      </c>
      <c r="X44" s="41"/>
      <c r="Y44" s="41"/>
      <c r="Z44" s="114">
        <v>6.54E-2</v>
      </c>
      <c r="AA44" s="81" t="s">
        <v>93</v>
      </c>
    </row>
    <row r="45" spans="1:27" ht="15" customHeight="1" x14ac:dyDescent="0.4">
      <c r="A45" s="159"/>
      <c r="B45" s="180" t="s">
        <v>28</v>
      </c>
      <c r="C45" s="180"/>
      <c r="D45" s="180"/>
      <c r="E45" s="180"/>
      <c r="F45" s="123"/>
      <c r="G45" s="124" t="s">
        <v>27</v>
      </c>
      <c r="H45" s="129"/>
      <c r="I45" s="123"/>
      <c r="J45" s="124" t="s">
        <v>27</v>
      </c>
      <c r="K45" s="130"/>
      <c r="L45" s="125" t="str">
        <f>IF(F45="",IF(I45="","",F45-I45),F45-I45)</f>
        <v/>
      </c>
      <c r="M45" s="126" t="str">
        <f>IF(L45="","",L45*S45)</f>
        <v/>
      </c>
      <c r="N45" s="29"/>
      <c r="O45" s="39"/>
      <c r="P45" s="41"/>
      <c r="Q45" s="42"/>
      <c r="R45" s="86" t="str">
        <f>IF(S45=$Z$45,"","○")</f>
        <v/>
      </c>
      <c r="S45" s="119"/>
      <c r="T45" s="149" t="s">
        <v>92</v>
      </c>
      <c r="X45" s="41"/>
      <c r="Y45" s="41"/>
      <c r="Z45" s="117"/>
      <c r="AA45" s="81" t="s">
        <v>93</v>
      </c>
    </row>
    <row r="46" spans="1:27" ht="15" customHeight="1" x14ac:dyDescent="0.4">
      <c r="A46" s="159"/>
      <c r="B46" s="180" t="s">
        <v>29</v>
      </c>
      <c r="C46" s="180"/>
      <c r="D46" s="180"/>
      <c r="E46" s="180"/>
      <c r="F46" s="123"/>
      <c r="G46" s="124" t="s">
        <v>27</v>
      </c>
      <c r="H46" s="129"/>
      <c r="I46" s="123"/>
      <c r="J46" s="124" t="s">
        <v>27</v>
      </c>
      <c r="K46" s="130"/>
      <c r="L46" s="125" t="str">
        <f>IF(F46="",IF(I46="","",F46-I46),F46-I46)</f>
        <v/>
      </c>
      <c r="M46" s="126" t="str">
        <f>IF(L46="","",L46*S46)</f>
        <v/>
      </c>
      <c r="N46" s="29"/>
      <c r="O46" s="39"/>
      <c r="P46" s="41"/>
      <c r="Q46" s="42"/>
      <c r="R46" s="86" t="str">
        <f>IF(S46=$Z$46,"","○")</f>
        <v/>
      </c>
      <c r="S46" s="119"/>
      <c r="T46" s="149" t="s">
        <v>92</v>
      </c>
      <c r="X46" s="41"/>
      <c r="Y46" s="41"/>
      <c r="Z46" s="117"/>
      <c r="AA46" s="81" t="s">
        <v>93</v>
      </c>
    </row>
    <row r="47" spans="1:27" ht="15" customHeight="1" thickBot="1" x14ac:dyDescent="0.45">
      <c r="A47" s="159"/>
      <c r="B47" s="180" t="s">
        <v>30</v>
      </c>
      <c r="C47" s="180"/>
      <c r="D47" s="180"/>
      <c r="E47" s="180"/>
      <c r="F47" s="123"/>
      <c r="G47" s="124" t="s">
        <v>27</v>
      </c>
      <c r="H47" s="129"/>
      <c r="I47" s="123"/>
      <c r="J47" s="124" t="s">
        <v>27</v>
      </c>
      <c r="K47" s="130"/>
      <c r="L47" s="125" t="str">
        <f>IF(F47="",IF(I47="","",F47-I47),F47-I47)</f>
        <v/>
      </c>
      <c r="M47" s="126" t="str">
        <f>IF(L47="","",L47*S47)</f>
        <v/>
      </c>
      <c r="N47" s="29"/>
      <c r="O47" s="39"/>
      <c r="P47" s="41"/>
      <c r="Q47" s="42"/>
      <c r="R47" s="86" t="str">
        <f>IF(S47=$Z$47,"","○")</f>
        <v/>
      </c>
      <c r="S47" s="120"/>
      <c r="T47" s="150" t="s">
        <v>92</v>
      </c>
      <c r="X47" s="41"/>
      <c r="Y47" s="41"/>
      <c r="Z47" s="117"/>
      <c r="AA47" s="81" t="s">
        <v>93</v>
      </c>
    </row>
    <row r="48" spans="1:27" ht="15" customHeight="1" thickTop="1" x14ac:dyDescent="0.4">
      <c r="A48" s="160"/>
      <c r="B48" s="151" t="s">
        <v>88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26" t="str">
        <f>IF(SUM(M44:M47)=0,"",SUM(M44:M47))</f>
        <v/>
      </c>
      <c r="N48" s="29"/>
      <c r="O48" s="39" t="s">
        <v>82</v>
      </c>
      <c r="P48" s="41"/>
      <c r="Q48" s="43"/>
      <c r="R48" s="43"/>
      <c r="S48" s="41"/>
      <c r="T48" s="44"/>
      <c r="X48" s="41"/>
      <c r="Y48" s="80"/>
      <c r="Z48" s="41"/>
      <c r="AA48" s="80"/>
    </row>
    <row r="49" spans="1:27" ht="15" customHeight="1" x14ac:dyDescent="0.4">
      <c r="A49" s="151" t="s">
        <v>0</v>
      </c>
      <c r="B49" s="151"/>
      <c r="C49" s="151"/>
      <c r="D49" s="151"/>
      <c r="E49" s="151"/>
      <c r="F49" s="158" t="s">
        <v>3</v>
      </c>
      <c r="G49" s="151" t="s">
        <v>37</v>
      </c>
      <c r="H49" s="179"/>
      <c r="I49" s="158" t="s">
        <v>3</v>
      </c>
      <c r="J49" s="151" t="s">
        <v>37</v>
      </c>
      <c r="K49" s="179"/>
      <c r="L49" s="158" t="s">
        <v>42</v>
      </c>
      <c r="M49" s="173" t="s">
        <v>83</v>
      </c>
      <c r="N49" s="45"/>
      <c r="O49" s="175" t="s">
        <v>62</v>
      </c>
      <c r="P49" s="219" t="s">
        <v>63</v>
      </c>
      <c r="Q49" s="219"/>
      <c r="R49" s="220" t="s">
        <v>47</v>
      </c>
      <c r="S49" s="220"/>
      <c r="T49" s="221" t="s">
        <v>64</v>
      </c>
      <c r="U49" s="221"/>
      <c r="V49" s="220" t="s">
        <v>94</v>
      </c>
      <c r="W49" s="220"/>
      <c r="X49" s="188"/>
      <c r="Y49" s="46"/>
      <c r="Z49" s="211"/>
      <c r="AA49" s="211"/>
    </row>
    <row r="50" spans="1:27" ht="15" customHeight="1" thickBot="1" x14ac:dyDescent="0.45">
      <c r="A50" s="151"/>
      <c r="B50" s="151"/>
      <c r="C50" s="151"/>
      <c r="D50" s="151"/>
      <c r="E50" s="151"/>
      <c r="F50" s="159"/>
      <c r="G50" s="151"/>
      <c r="H50" s="179"/>
      <c r="I50" s="159"/>
      <c r="J50" s="151"/>
      <c r="K50" s="179"/>
      <c r="L50" s="159"/>
      <c r="M50" s="174"/>
      <c r="N50" s="45"/>
      <c r="O50" s="175"/>
      <c r="P50" s="212"/>
      <c r="Q50" s="212"/>
      <c r="R50" s="212" t="s">
        <v>95</v>
      </c>
      <c r="S50" s="212"/>
      <c r="T50" s="82" t="s">
        <v>65</v>
      </c>
      <c r="U50" s="82" t="s">
        <v>66</v>
      </c>
      <c r="V50" s="85" t="s">
        <v>65</v>
      </c>
      <c r="W50" s="85" t="s">
        <v>66</v>
      </c>
      <c r="X50" s="188"/>
      <c r="Y50" s="46"/>
      <c r="Z50" s="211"/>
      <c r="AA50" s="211"/>
    </row>
    <row r="51" spans="1:27" ht="15" customHeight="1" thickTop="1" x14ac:dyDescent="0.4">
      <c r="A51" s="151"/>
      <c r="B51" s="151"/>
      <c r="C51" s="151"/>
      <c r="D51" s="151"/>
      <c r="E51" s="151"/>
      <c r="F51" s="28" t="s">
        <v>84</v>
      </c>
      <c r="G51" s="151"/>
      <c r="H51" s="179"/>
      <c r="I51" s="47" t="s">
        <v>85</v>
      </c>
      <c r="J51" s="151"/>
      <c r="K51" s="179"/>
      <c r="L51" s="28" t="s">
        <v>43</v>
      </c>
      <c r="M51" s="77" t="s">
        <v>86</v>
      </c>
      <c r="N51" s="84"/>
      <c r="O51" s="48">
        <v>1</v>
      </c>
      <c r="P51" s="213"/>
      <c r="Q51" s="214"/>
      <c r="R51" s="215"/>
      <c r="S51" s="215"/>
      <c r="T51" s="3"/>
      <c r="U51" s="4"/>
      <c r="V51" s="49" t="str">
        <f t="shared" ref="V51:W54" si="7">IF($R51="","",$R51*10^3*T51)</f>
        <v/>
      </c>
      <c r="W51" s="50" t="str">
        <f t="shared" si="7"/>
        <v/>
      </c>
      <c r="X51" s="188"/>
      <c r="Y51" s="80"/>
      <c r="Z51" s="211"/>
      <c r="AA51" s="211"/>
    </row>
    <row r="52" spans="1:27" ht="15" customHeight="1" x14ac:dyDescent="0.4">
      <c r="A52" s="189" t="s">
        <v>31</v>
      </c>
      <c r="B52" s="252" t="s">
        <v>87</v>
      </c>
      <c r="C52" s="253"/>
      <c r="D52" s="254"/>
      <c r="E52" s="228" t="s">
        <v>105</v>
      </c>
      <c r="F52" s="230" t="str">
        <f>IF(T55=0,"",T55)</f>
        <v/>
      </c>
      <c r="G52" s="228" t="s">
        <v>99</v>
      </c>
      <c r="H52" s="222"/>
      <c r="I52" s="222"/>
      <c r="J52" s="228" t="s">
        <v>99</v>
      </c>
      <c r="K52" s="222"/>
      <c r="L52" s="224" t="str">
        <f>IF(F52="","",F52)</f>
        <v/>
      </c>
      <c r="M52" s="226" t="str">
        <f>IF(V55=0,"",V55)</f>
        <v/>
      </c>
      <c r="N52" s="29"/>
      <c r="O52" s="48">
        <v>2</v>
      </c>
      <c r="P52" s="216"/>
      <c r="Q52" s="217"/>
      <c r="R52" s="218"/>
      <c r="S52" s="218"/>
      <c r="T52" s="2"/>
      <c r="U52" s="5"/>
      <c r="V52" s="49" t="str">
        <f t="shared" si="7"/>
        <v/>
      </c>
      <c r="W52" s="50" t="str">
        <f t="shared" si="7"/>
        <v/>
      </c>
      <c r="X52" s="41"/>
      <c r="Y52" s="51"/>
      <c r="Z52" s="52"/>
      <c r="AA52" s="80"/>
    </row>
    <row r="53" spans="1:27" ht="15" customHeight="1" x14ac:dyDescent="0.4">
      <c r="A53" s="189"/>
      <c r="B53" s="255"/>
      <c r="C53" s="256"/>
      <c r="D53" s="257"/>
      <c r="E53" s="229"/>
      <c r="F53" s="231"/>
      <c r="G53" s="229"/>
      <c r="H53" s="223"/>
      <c r="I53" s="223"/>
      <c r="J53" s="229"/>
      <c r="K53" s="223"/>
      <c r="L53" s="225"/>
      <c r="M53" s="227"/>
      <c r="N53" s="29"/>
      <c r="O53" s="48">
        <v>3</v>
      </c>
      <c r="P53" s="216"/>
      <c r="Q53" s="217"/>
      <c r="R53" s="218"/>
      <c r="S53" s="218"/>
      <c r="T53" s="2"/>
      <c r="U53" s="5"/>
      <c r="V53" s="49" t="str">
        <f t="shared" si="7"/>
        <v/>
      </c>
      <c r="W53" s="50" t="str">
        <f t="shared" si="7"/>
        <v/>
      </c>
      <c r="X53" s="41"/>
      <c r="Y53" s="51"/>
      <c r="Z53" s="52"/>
      <c r="AA53" s="80"/>
    </row>
    <row r="54" spans="1:27" ht="15" customHeight="1" thickBot="1" x14ac:dyDescent="0.45">
      <c r="A54" s="189"/>
      <c r="B54" s="255"/>
      <c r="C54" s="256"/>
      <c r="D54" s="257"/>
      <c r="E54" s="228" t="s">
        <v>32</v>
      </c>
      <c r="F54" s="230" t="str">
        <f>IF(U55=0,"",U55)</f>
        <v/>
      </c>
      <c r="G54" s="228" t="s">
        <v>99</v>
      </c>
      <c r="H54" s="222"/>
      <c r="I54" s="222"/>
      <c r="J54" s="228" t="s">
        <v>99</v>
      </c>
      <c r="K54" s="222"/>
      <c r="L54" s="224" t="str">
        <f>IF(F54="","",F54)</f>
        <v/>
      </c>
      <c r="M54" s="226" t="str">
        <f>IF(W55=0,"",W55)</f>
        <v/>
      </c>
      <c r="N54" s="29"/>
      <c r="O54" s="48">
        <v>4</v>
      </c>
      <c r="P54" s="232"/>
      <c r="Q54" s="233"/>
      <c r="R54" s="234"/>
      <c r="S54" s="234"/>
      <c r="T54" s="6"/>
      <c r="U54" s="7"/>
      <c r="V54" s="49" t="str">
        <f t="shared" si="7"/>
        <v/>
      </c>
      <c r="W54" s="50" t="str">
        <f t="shared" si="7"/>
        <v/>
      </c>
      <c r="X54" s="41"/>
      <c r="Y54" s="51"/>
      <c r="Z54" s="52"/>
      <c r="AA54" s="80"/>
    </row>
    <row r="55" spans="1:27" ht="15" customHeight="1" thickTop="1" thickBot="1" x14ac:dyDescent="0.45">
      <c r="A55" s="189"/>
      <c r="B55" s="258"/>
      <c r="C55" s="259"/>
      <c r="D55" s="260"/>
      <c r="E55" s="229"/>
      <c r="F55" s="231"/>
      <c r="G55" s="229"/>
      <c r="H55" s="223"/>
      <c r="I55" s="223"/>
      <c r="J55" s="229"/>
      <c r="K55" s="223"/>
      <c r="L55" s="225"/>
      <c r="M55" s="227"/>
      <c r="N55" s="29"/>
      <c r="O55" s="53"/>
      <c r="P55" s="235" t="s">
        <v>67</v>
      </c>
      <c r="Q55" s="235"/>
      <c r="R55" s="236"/>
      <c r="S55" s="237"/>
      <c r="T55" s="136" t="str">
        <f>IF(T51="","",SUM(T51:T54))</f>
        <v/>
      </c>
      <c r="U55" s="137" t="str">
        <f>IF(U51="","",SUM(U51:U54))</f>
        <v/>
      </c>
      <c r="V55" s="138" t="str">
        <f>IF(V51="","",SUM(V51:V54))</f>
        <v/>
      </c>
      <c r="W55" s="138" t="str">
        <f>IF(W51="","",SUM(W51:W54))</f>
        <v/>
      </c>
      <c r="X55" s="41"/>
      <c r="Y55" s="51"/>
      <c r="Z55" s="52"/>
      <c r="AA55" s="80"/>
    </row>
    <row r="56" spans="1:27" ht="15" customHeight="1" x14ac:dyDescent="0.4">
      <c r="A56" s="189"/>
      <c r="B56" s="180" t="s">
        <v>33</v>
      </c>
      <c r="C56" s="180"/>
      <c r="D56" s="244" t="s">
        <v>34</v>
      </c>
      <c r="E56" s="245"/>
      <c r="F56" s="123"/>
      <c r="G56" s="124" t="s">
        <v>99</v>
      </c>
      <c r="H56" s="129"/>
      <c r="I56" s="129"/>
      <c r="J56" s="124" t="s">
        <v>99</v>
      </c>
      <c r="K56" s="130"/>
      <c r="L56" s="125" t="str">
        <f>IF(F56="","",F56)</f>
        <v/>
      </c>
      <c r="M56" s="131" t="str">
        <f>IF(L56="","",L56*S56)</f>
        <v/>
      </c>
      <c r="N56" s="29"/>
      <c r="O56" s="54"/>
      <c r="P56" s="251"/>
      <c r="Q56" s="251"/>
      <c r="R56" s="55"/>
      <c r="S56" s="121"/>
      <c r="T56" s="56" t="s">
        <v>96</v>
      </c>
      <c r="U56" s="57"/>
      <c r="V56" s="57"/>
      <c r="W56" s="57"/>
      <c r="X56" s="41"/>
      <c r="Y56" s="51"/>
      <c r="Z56" s="58"/>
      <c r="AA56" s="80"/>
    </row>
    <row r="57" spans="1:27" ht="15" customHeight="1" thickBot="1" x14ac:dyDescent="0.45">
      <c r="A57" s="189"/>
      <c r="B57" s="180"/>
      <c r="C57" s="180"/>
      <c r="D57" s="246" t="s">
        <v>35</v>
      </c>
      <c r="E57" s="247"/>
      <c r="F57" s="132"/>
      <c r="G57" s="124" t="s">
        <v>99</v>
      </c>
      <c r="H57" s="129"/>
      <c r="I57" s="123"/>
      <c r="J57" s="124" t="s">
        <v>99</v>
      </c>
      <c r="K57" s="130"/>
      <c r="L57" s="133" t="str">
        <f>IF(I57="",IF(I57="","",-I57),-I57)</f>
        <v/>
      </c>
      <c r="M57" s="131" t="str">
        <f>IF(L57="","",L57*S57)</f>
        <v/>
      </c>
      <c r="N57" s="29"/>
      <c r="O57" s="59"/>
      <c r="P57" s="60"/>
      <c r="Q57" s="61"/>
      <c r="R57" s="61"/>
      <c r="S57" s="122"/>
      <c r="T57" s="56" t="s">
        <v>96</v>
      </c>
      <c r="U57" s="39"/>
      <c r="X57" s="41"/>
      <c r="Y57" s="41"/>
      <c r="Z57" s="58"/>
      <c r="AA57" s="80"/>
    </row>
    <row r="58" spans="1:27" ht="15" customHeight="1" thickBot="1" x14ac:dyDescent="0.45">
      <c r="A58" s="189"/>
      <c r="B58" s="151" t="s">
        <v>113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35" t="str">
        <f>IF(SUM(M52:M57)=0,"",SUM(M52:M57))</f>
        <v/>
      </c>
      <c r="N58" s="29"/>
      <c r="O58" s="59"/>
      <c r="P58" s="62"/>
      <c r="Q58" s="61"/>
      <c r="R58" s="61"/>
      <c r="S58" s="63"/>
      <c r="T58" s="63"/>
      <c r="U58" s="39"/>
      <c r="X58" s="41"/>
      <c r="Y58" s="80"/>
      <c r="Z58" s="41"/>
      <c r="AA58" s="80"/>
    </row>
    <row r="59" spans="1:27" ht="15" customHeight="1" thickBot="1" x14ac:dyDescent="0.45">
      <c r="A59" s="248" t="s">
        <v>114</v>
      </c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50"/>
      <c r="M59" s="134" t="str">
        <f>IF(SUM(M35,M40,M48,M58)=0,"",SUM(M35,M40,M48,M58))</f>
        <v/>
      </c>
      <c r="N59" s="29"/>
      <c r="O59" s="70" t="s">
        <v>100</v>
      </c>
      <c r="P59" s="62"/>
      <c r="Q59" s="61"/>
      <c r="R59" s="61"/>
      <c r="S59" s="63"/>
      <c r="T59" s="63"/>
      <c r="U59" s="39"/>
      <c r="X59" s="41"/>
      <c r="Y59" s="80"/>
      <c r="Z59" s="41"/>
      <c r="AA59" s="80"/>
    </row>
    <row r="60" spans="1:27" ht="15" customHeight="1" x14ac:dyDescent="0.4">
      <c r="A60" s="64"/>
      <c r="B60" s="65"/>
      <c r="C60" s="66"/>
      <c r="D60" s="66"/>
      <c r="E60" s="66"/>
      <c r="F60" s="66"/>
      <c r="G60" s="64"/>
      <c r="H60" s="64"/>
      <c r="I60" s="64"/>
      <c r="J60" s="64"/>
      <c r="K60" s="64"/>
      <c r="L60" s="64"/>
      <c r="M60" s="67"/>
      <c r="N60" s="29"/>
      <c r="O60" s="73" t="s">
        <v>101</v>
      </c>
      <c r="P60" s="62"/>
      <c r="Q60" s="61"/>
      <c r="R60" s="61"/>
      <c r="S60" s="63"/>
      <c r="T60" s="63"/>
      <c r="U60" s="39"/>
      <c r="X60" s="41"/>
      <c r="Y60" s="80"/>
      <c r="Z60" s="41"/>
      <c r="AA60" s="80"/>
    </row>
    <row r="61" spans="1:27" ht="15.75" customHeight="1" x14ac:dyDescent="0.15">
      <c r="A61" s="68"/>
      <c r="B61" s="242" t="s">
        <v>89</v>
      </c>
      <c r="C61" s="242"/>
      <c r="D61" s="242"/>
      <c r="E61" s="242"/>
      <c r="F61" s="242"/>
      <c r="G61" s="242" t="str">
        <f>IF(P51="","",""&amp;$P51&amp;" "&amp;$R51&amp;"　"&amp;$P52&amp;" "&amp;$R52&amp;"　"&amp;$P53&amp;" "&amp;$R53&amp;"　"&amp;$P54&amp;" "&amp;$R54&amp;"")</f>
        <v/>
      </c>
      <c r="H61" s="242"/>
      <c r="I61" s="242"/>
      <c r="J61" s="242"/>
      <c r="K61" s="242"/>
      <c r="L61" s="242"/>
      <c r="M61" s="242"/>
      <c r="N61" s="18"/>
      <c r="O61" s="70" t="s">
        <v>102</v>
      </c>
      <c r="P61" s="69"/>
      <c r="Q61" s="15"/>
      <c r="S61" s="71"/>
      <c r="T61" s="84"/>
      <c r="U61" s="39"/>
    </row>
    <row r="62" spans="1:27" ht="15.75" customHeight="1" x14ac:dyDescent="0.15">
      <c r="A62" s="72"/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18"/>
      <c r="O62" s="70" t="s">
        <v>103</v>
      </c>
      <c r="Q62" s="15"/>
    </row>
    <row r="63" spans="1:27" ht="15.75" customHeight="1" x14ac:dyDescent="0.15">
      <c r="A63" s="72"/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18"/>
      <c r="O63" s="15"/>
      <c r="Q63" s="15"/>
    </row>
    <row r="64" spans="1:27" ht="15.75" customHeight="1" x14ac:dyDescent="0.1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18"/>
      <c r="O64" s="15"/>
      <c r="Q64" s="15"/>
    </row>
  </sheetData>
  <sheetProtection algorithmName="SHA-512" hashValue="cD5gzkBd8GFyiYH7y6Wu6ijInfYEpj6nyfQ1iQ5UYBB54RwI1zcg+oVFLRV//S/tnr8oI0CrZFOGxGL6V+GERw==" saltValue="YFbjy/CpeuUCSEy1484jNw==" spinCount="100000" sheet="1" objects="1" scenarios="1"/>
  <mergeCells count="148">
    <mergeCell ref="U38:V38"/>
    <mergeCell ref="U39:V39"/>
    <mergeCell ref="B61:F61"/>
    <mergeCell ref="G61:M61"/>
    <mergeCell ref="B62:M63"/>
    <mergeCell ref="B56:C57"/>
    <mergeCell ref="D56:E56"/>
    <mergeCell ref="D57:E57"/>
    <mergeCell ref="B58:L58"/>
    <mergeCell ref="A59:L59"/>
    <mergeCell ref="I54:I55"/>
    <mergeCell ref="J54:J55"/>
    <mergeCell ref="K54:K55"/>
    <mergeCell ref="L54:L55"/>
    <mergeCell ref="M54:M55"/>
    <mergeCell ref="P56:Q56"/>
    <mergeCell ref="A52:A58"/>
    <mergeCell ref="B52:D55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E54:E55"/>
    <mergeCell ref="F54:F55"/>
    <mergeCell ref="G54:G55"/>
    <mergeCell ref="H54:H55"/>
    <mergeCell ref="P53:Q53"/>
    <mergeCell ref="R53:S53"/>
    <mergeCell ref="P54:Q54"/>
    <mergeCell ref="R54:S54"/>
    <mergeCell ref="P55:Q55"/>
    <mergeCell ref="R55:S55"/>
    <mergeCell ref="AA49:AA51"/>
    <mergeCell ref="R50:S50"/>
    <mergeCell ref="P51:Q51"/>
    <mergeCell ref="R51:S51"/>
    <mergeCell ref="P52:Q52"/>
    <mergeCell ref="R52:S52"/>
    <mergeCell ref="P49:Q50"/>
    <mergeCell ref="R49:S49"/>
    <mergeCell ref="T49:U49"/>
    <mergeCell ref="V49:W49"/>
    <mergeCell ref="Z49:Z51"/>
    <mergeCell ref="P5:Q5"/>
    <mergeCell ref="R5:R7"/>
    <mergeCell ref="S5:T5"/>
    <mergeCell ref="X5:Y5"/>
    <mergeCell ref="Z5:AA5"/>
    <mergeCell ref="S6:S7"/>
    <mergeCell ref="T6:T7"/>
    <mergeCell ref="Y6:Y7"/>
    <mergeCell ref="Z6:Z7"/>
    <mergeCell ref="AA6:AA7"/>
    <mergeCell ref="Q6:Q7"/>
    <mergeCell ref="G3:L3"/>
    <mergeCell ref="B48:L48"/>
    <mergeCell ref="B20:B21"/>
    <mergeCell ref="C20:E20"/>
    <mergeCell ref="C21:E21"/>
    <mergeCell ref="C23:E23"/>
    <mergeCell ref="B40:L40"/>
    <mergeCell ref="C34:E34"/>
    <mergeCell ref="C19:E19"/>
    <mergeCell ref="B22:B24"/>
    <mergeCell ref="C22:E22"/>
    <mergeCell ref="B18:B19"/>
    <mergeCell ref="B25:E25"/>
    <mergeCell ref="C18:E18"/>
    <mergeCell ref="B12:E12"/>
    <mergeCell ref="B8:E8"/>
    <mergeCell ref="B9:E9"/>
    <mergeCell ref="B27:E27"/>
    <mergeCell ref="C32:E32"/>
    <mergeCell ref="C30:E30"/>
    <mergeCell ref="C31:E31"/>
    <mergeCell ref="B30:B34"/>
    <mergeCell ref="C33:E33"/>
    <mergeCell ref="B36:E38"/>
    <mergeCell ref="M5:M6"/>
    <mergeCell ref="B10:E10"/>
    <mergeCell ref="L5:L6"/>
    <mergeCell ref="B11:E11"/>
    <mergeCell ref="O5:O7"/>
    <mergeCell ref="X49:X51"/>
    <mergeCell ref="B16:E16"/>
    <mergeCell ref="A5:E7"/>
    <mergeCell ref="F5:H5"/>
    <mergeCell ref="I5:K5"/>
    <mergeCell ref="G6:G7"/>
    <mergeCell ref="J6:J7"/>
    <mergeCell ref="A8:A40"/>
    <mergeCell ref="C24:E24"/>
    <mergeCell ref="B17:E17"/>
    <mergeCell ref="B13:E13"/>
    <mergeCell ref="B14:E14"/>
    <mergeCell ref="B46:E46"/>
    <mergeCell ref="B47:E47"/>
    <mergeCell ref="B26:E26"/>
    <mergeCell ref="B28:E28"/>
    <mergeCell ref="B29:E29"/>
    <mergeCell ref="F49:F50"/>
    <mergeCell ref="H49:H51"/>
    <mergeCell ref="A49:E51"/>
    <mergeCell ref="M49:M50"/>
    <mergeCell ref="O49:O50"/>
    <mergeCell ref="B15:E15"/>
    <mergeCell ref="J49:J51"/>
    <mergeCell ref="L49:L50"/>
    <mergeCell ref="K49:K51"/>
    <mergeCell ref="G49:G51"/>
    <mergeCell ref="I49:I50"/>
    <mergeCell ref="B44:E44"/>
    <mergeCell ref="B45:E45"/>
    <mergeCell ref="F36:H36"/>
    <mergeCell ref="I36:K36"/>
    <mergeCell ref="G37:G38"/>
    <mergeCell ref="J37:J38"/>
    <mergeCell ref="L36:L37"/>
    <mergeCell ref="M36:M37"/>
    <mergeCell ref="H37:H38"/>
    <mergeCell ref="K37:K38"/>
    <mergeCell ref="B39:E39"/>
    <mergeCell ref="B35:L35"/>
    <mergeCell ref="F41:H41"/>
    <mergeCell ref="G42:G43"/>
    <mergeCell ref="J42:J43"/>
    <mergeCell ref="Q42:Q43"/>
    <mergeCell ref="S42:S43"/>
    <mergeCell ref="T42:T43"/>
    <mergeCell ref="Y42:Y43"/>
    <mergeCell ref="Z42:Z43"/>
    <mergeCell ref="AA42:AA43"/>
    <mergeCell ref="A41:A48"/>
    <mergeCell ref="B41:E43"/>
    <mergeCell ref="I41:K41"/>
    <mergeCell ref="L41:L42"/>
    <mergeCell ref="M41:M42"/>
    <mergeCell ref="O41:O43"/>
    <mergeCell ref="P41:Q41"/>
    <mergeCell ref="R41:R43"/>
    <mergeCell ref="S41:T41"/>
    <mergeCell ref="X41:Y41"/>
    <mergeCell ref="Z41:AA41"/>
  </mergeCells>
  <phoneticPr fontId="2"/>
  <dataValidations count="3">
    <dataValidation imeMode="off" allowBlank="1" showInputMessage="1" showErrorMessage="1" sqref="I57 S56:S57 R51:U54 F44:F47 I44:I47 F56:F57 J30:J34 I8:I34 G37 J37 F39 I39 F8:F34 G30:G34"/>
    <dataValidation imeMode="on" allowBlank="1" showInputMessage="1" showErrorMessage="1" sqref="B62:M63 P51:Q54 U38:V38"/>
    <dataValidation allowBlank="1" showInputMessage="1" showErrorMessage="1" promptTitle="注意事項" prompt="工場・事業所名及び算定年度を記入ください。_x000a_例．香川株式会社　丸亀工場（令和◯年度）" sqref="C3"/>
  </dataValidations>
  <pageMargins left="0.59055118110236227" right="0.59055118110236227" top="0.59055118110236227" bottom="0.59055118110236227" header="0.51181102362204722" footer="0.51181102362204722"/>
  <pageSetup paperSize="9" scale="86" orientation="portrait" blackAndWhite="1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別表２</vt:lpstr>
      <vt:lpstr>別表２!Print_Area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C08-1468</dc:creator>
  <cp:lastModifiedBy>SG17213のC20-3041</cp:lastModifiedBy>
  <cp:lastPrinted>2016-03-04T07:41:00Z</cp:lastPrinted>
  <dcterms:created xsi:type="dcterms:W3CDTF">2008-06-17T05:47:31Z</dcterms:created>
  <dcterms:modified xsi:type="dcterms:W3CDTF">2024-03-26T08:44:54Z</dcterms:modified>
</cp:coreProperties>
</file>